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.sharepoint.com/sites/AgroBrasil/Documentos Compartilhados/General/Fomento/SAFRAS/2024/Amostras prévias/"/>
    </mc:Choice>
  </mc:AlternateContent>
  <xr:revisionPtr revIDLastSave="461" documentId="1_{F56ED723-F84E-460E-B44A-1126FF2265E2}" xr6:coauthVersionLast="47" xr6:coauthVersionMax="47" xr10:uidLastSave="{30A8001C-CC64-4859-8275-10C0DB8B26FD}"/>
  <workbookProtection workbookAlgorithmName="SHA-512" workbookHashValue="qEgM1i/IPNepsWZKGvotm5irRzafnkX8OVc8JuPW8EtdzA5HvLr/pFoelyemzNZ1TzG46ZxntofyIYK87XGbhw==" workbookSaltValue="yn2KxyXoW48iY18vTnN48Q==" workbookSpinCount="100000" lockStructure="1"/>
  <bookViews>
    <workbookView xWindow="-120" yWindow="-120" windowWidth="29040" windowHeight="15720" tabRatio="733" xr2:uid="{A3FB5430-D251-4BD6-8845-CA89AA555A95}"/>
  </bookViews>
  <sheets>
    <sheet name="Dashboard" sheetId="4" r:id="rId1"/>
    <sheet name="Resultados de análises" sheetId="3" r:id="rId2"/>
    <sheet name="Indicação de amostragem" sheetId="8" r:id="rId3"/>
    <sheet name="Base total de clientes" sheetId="2" r:id="rId4"/>
    <sheet name="Entradas" sheetId="9" r:id="rId5"/>
  </sheets>
  <externalReferences>
    <externalReference r:id="rId6"/>
  </externalReferences>
  <definedNames>
    <definedName name="_xlnm._FilterDatabase" localSheetId="3" hidden="1">'Base total de clientes'!$A$2:$P$731</definedName>
    <definedName name="_xlnm._FilterDatabase" localSheetId="0" hidden="1">Dashboard!#REF!</definedName>
    <definedName name="_xlnm._FilterDatabase" localSheetId="2" hidden="1">'Indicação de amostragem'!$A$2:$P$185</definedName>
    <definedName name="_xlnm._FilterDatabase" localSheetId="1" hidden="1">'Resultados de análises'!$A$1:$Y$15</definedName>
    <definedName name="OK___NOK">{"OK";"NOK"}</definedName>
    <definedName name="Zona">OFFSET('[1]Unified Lists (do not edit)'!$C$2,0,0,COUNTA('[1]Unified Lists (do not edit)'!$C$2:$C$10000),1)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1" i="4" l="1"/>
  <c r="O41" i="4" s="1"/>
  <c r="N40" i="4"/>
  <c r="O40" i="4" s="1"/>
  <c r="N39" i="4"/>
  <c r="O39" i="4" s="1"/>
  <c r="N38" i="4"/>
  <c r="O38" i="4" s="1"/>
  <c r="N37" i="4"/>
  <c r="O37" i="4" s="1"/>
  <c r="N55" i="4"/>
  <c r="O55" i="4" s="1"/>
  <c r="N54" i="4"/>
  <c r="O54" i="4" s="1"/>
  <c r="N53" i="4"/>
  <c r="O53" i="4" s="1"/>
  <c r="N52" i="4"/>
  <c r="O52" i="4" s="1"/>
  <c r="N51" i="4"/>
  <c r="O51" i="4" s="1"/>
  <c r="N50" i="4"/>
  <c r="O50" i="4" s="1"/>
  <c r="N49" i="4"/>
  <c r="O49" i="4" s="1"/>
  <c r="N48" i="4"/>
  <c r="O48" i="4" s="1"/>
  <c r="N47" i="4"/>
  <c r="O47" i="4" s="1"/>
  <c r="N46" i="4"/>
  <c r="O46" i="4" s="1"/>
  <c r="N45" i="4"/>
  <c r="O45" i="4" s="1"/>
  <c r="N44" i="4"/>
  <c r="O44" i="4" s="1"/>
  <c r="N43" i="4"/>
  <c r="O43" i="4" s="1"/>
  <c r="N42" i="4"/>
  <c r="O42" i="4" s="1"/>
  <c r="P21" i="4"/>
  <c r="O21" i="4"/>
  <c r="N21" i="4"/>
  <c r="M21" i="4"/>
  <c r="L21" i="4"/>
  <c r="P19" i="4"/>
  <c r="P20" i="4"/>
  <c r="O19" i="4"/>
  <c r="O20" i="4"/>
  <c r="N19" i="4"/>
  <c r="N20" i="4"/>
  <c r="M19" i="4"/>
  <c r="M20" i="4"/>
  <c r="L19" i="4"/>
  <c r="L20" i="4"/>
  <c r="P17" i="4"/>
  <c r="O17" i="4"/>
  <c r="N17" i="4"/>
  <c r="M17" i="4"/>
  <c r="L17" i="4"/>
  <c r="P18" i="4"/>
  <c r="O18" i="4"/>
  <c r="N18" i="4"/>
  <c r="M18" i="4"/>
  <c r="L18" i="4"/>
  <c r="P31" i="4"/>
  <c r="P30" i="4"/>
  <c r="P29" i="4"/>
  <c r="P28" i="4"/>
  <c r="P27" i="4"/>
  <c r="O31" i="4"/>
  <c r="O30" i="4"/>
  <c r="O29" i="4"/>
  <c r="O28" i="4"/>
  <c r="O27" i="4"/>
  <c r="N31" i="4"/>
  <c r="N30" i="4"/>
  <c r="N29" i="4"/>
  <c r="N28" i="4"/>
  <c r="N27" i="4"/>
  <c r="M31" i="4"/>
  <c r="M30" i="4"/>
  <c r="M29" i="4"/>
  <c r="M28" i="4"/>
  <c r="M27" i="4"/>
  <c r="L31" i="4"/>
  <c r="L30" i="4"/>
  <c r="L29" i="4"/>
  <c r="L27" i="4"/>
  <c r="L28" i="4"/>
  <c r="F17" i="4"/>
  <c r="G18" i="4"/>
  <c r="G19" i="4"/>
  <c r="G20" i="4"/>
  <c r="G21" i="4"/>
  <c r="G17" i="4"/>
  <c r="I39" i="4"/>
  <c r="I38" i="4"/>
  <c r="I40" i="4"/>
  <c r="I41" i="4"/>
  <c r="I37" i="4"/>
  <c r="H38" i="4"/>
  <c r="H39" i="4"/>
  <c r="H40" i="4"/>
  <c r="H41" i="4"/>
  <c r="H37" i="4"/>
  <c r="G38" i="4"/>
  <c r="G39" i="4"/>
  <c r="G40" i="4"/>
  <c r="G41" i="4"/>
  <c r="G37" i="4"/>
  <c r="F41" i="4"/>
  <c r="F40" i="4"/>
  <c r="F39" i="4"/>
  <c r="F38" i="4"/>
  <c r="F37" i="4"/>
  <c r="F27" i="4"/>
  <c r="I18" i="4"/>
  <c r="I19" i="4"/>
  <c r="I20" i="4"/>
  <c r="I17" i="4"/>
  <c r="H18" i="4"/>
  <c r="H19" i="4"/>
  <c r="H20" i="4"/>
  <c r="H21" i="4"/>
  <c r="H17" i="4"/>
  <c r="F18" i="4"/>
  <c r="F19" i="4"/>
  <c r="F20" i="4"/>
  <c r="F21" i="4"/>
  <c r="F15" i="9"/>
  <c r="F8" i="4"/>
  <c r="M8" i="4" s="1"/>
  <c r="G28" i="4"/>
  <c r="G29" i="4"/>
  <c r="G30" i="4"/>
  <c r="G31" i="4"/>
  <c r="G27" i="4"/>
  <c r="I28" i="4"/>
  <c r="I29" i="4"/>
  <c r="I30" i="4"/>
  <c r="I31" i="4"/>
  <c r="I27" i="4"/>
  <c r="H28" i="4"/>
  <c r="H29" i="4"/>
  <c r="H30" i="4"/>
  <c r="H31" i="4"/>
  <c r="H27" i="4"/>
  <c r="F28" i="4"/>
  <c r="F29" i="4"/>
  <c r="F30" i="4"/>
  <c r="F31" i="4"/>
  <c r="I21" i="4"/>
  <c r="G8" i="4" a="1"/>
  <c r="G8" i="4" s="1"/>
  <c r="D9" i="4"/>
  <c r="D10" i="4"/>
  <c r="D11" i="4"/>
  <c r="D12" i="4"/>
  <c r="D8" i="4"/>
  <c r="G12" i="4" a="1"/>
  <c r="G12" i="4" s="1"/>
  <c r="G11" i="4" a="1"/>
  <c r="G11" i="4" s="1"/>
  <c r="N11" i="4" s="1"/>
  <c r="G10" i="4" a="1"/>
  <c r="G10" i="4" s="1"/>
  <c r="N10" i="4" s="1"/>
  <c r="G9" i="4" a="1"/>
  <c r="G9" i="4" s="1"/>
  <c r="N9" i="4" s="1"/>
  <c r="F12" i="4"/>
  <c r="F11" i="4"/>
  <c r="F10" i="4"/>
  <c r="F9" i="4"/>
  <c r="M9" i="4" s="1"/>
  <c r="N56" i="4" l="1"/>
  <c r="P22" i="4"/>
  <c r="O22" i="4"/>
  <c r="N22" i="4"/>
  <c r="P32" i="4"/>
  <c r="M22" i="4"/>
  <c r="L22" i="4"/>
  <c r="L32" i="4"/>
  <c r="M32" i="4"/>
  <c r="O32" i="4"/>
  <c r="N32" i="4"/>
  <c r="H42" i="4"/>
  <c r="G22" i="4"/>
  <c r="G32" i="4"/>
  <c r="I12" i="4"/>
  <c r="I42" i="4"/>
  <c r="F42" i="4"/>
  <c r="G42" i="4"/>
  <c r="H32" i="4"/>
  <c r="F32" i="4"/>
  <c r="I32" i="4"/>
  <c r="I10" i="4"/>
  <c r="I11" i="4"/>
  <c r="I22" i="4"/>
  <c r="I9" i="4"/>
  <c r="H22" i="4"/>
  <c r="F22" i="4"/>
  <c r="I8" i="4"/>
  <c r="N8" i="4"/>
  <c r="O8" i="4" s="1"/>
  <c r="O9" i="4"/>
  <c r="M10" i="4"/>
  <c r="O10" i="4" s="1"/>
  <c r="N12" i="4"/>
  <c r="G13" i="4"/>
  <c r="M11" i="4"/>
  <c r="O11" i="4" s="1"/>
  <c r="M12" i="4"/>
  <c r="F13" i="4"/>
  <c r="K185" i="8"/>
  <c r="K184" i="8"/>
  <c r="K183" i="8"/>
  <c r="K182" i="8"/>
  <c r="K181" i="8"/>
  <c r="K180" i="8"/>
  <c r="K179" i="8"/>
  <c r="K178" i="8"/>
  <c r="K177" i="8"/>
  <c r="K176" i="8"/>
  <c r="K175" i="8"/>
  <c r="K174" i="8"/>
  <c r="K173" i="8"/>
  <c r="K172" i="8"/>
  <c r="K171" i="8"/>
  <c r="K170" i="8"/>
  <c r="K169" i="8"/>
  <c r="K168" i="8"/>
  <c r="K167" i="8"/>
  <c r="K166" i="8"/>
  <c r="K165" i="8"/>
  <c r="K164" i="8"/>
  <c r="K163" i="8"/>
  <c r="K162" i="8"/>
  <c r="K161" i="8"/>
  <c r="K160" i="8"/>
  <c r="K159" i="8"/>
  <c r="K158" i="8"/>
  <c r="K157" i="8"/>
  <c r="K156" i="8"/>
  <c r="K155" i="8"/>
  <c r="K154" i="8"/>
  <c r="K153" i="8"/>
  <c r="K152" i="8"/>
  <c r="K151" i="8"/>
  <c r="K150" i="8"/>
  <c r="K149" i="8"/>
  <c r="K148" i="8"/>
  <c r="K147" i="8"/>
  <c r="K146" i="8"/>
  <c r="K145" i="8"/>
  <c r="K144" i="8"/>
  <c r="K143" i="8"/>
  <c r="K142" i="8"/>
  <c r="K141" i="8"/>
  <c r="K140" i="8"/>
  <c r="K139" i="8"/>
  <c r="K138" i="8"/>
  <c r="K137" i="8"/>
  <c r="K136" i="8"/>
  <c r="K135" i="8"/>
  <c r="K134" i="8"/>
  <c r="K133" i="8"/>
  <c r="K132" i="8"/>
  <c r="K131" i="8"/>
  <c r="K130" i="8"/>
  <c r="K129" i="8"/>
  <c r="K128" i="8"/>
  <c r="K127" i="8"/>
  <c r="K126" i="8"/>
  <c r="K125" i="8"/>
  <c r="K124" i="8"/>
  <c r="K123" i="8"/>
  <c r="K122" i="8"/>
  <c r="K121" i="8"/>
  <c r="K120" i="8"/>
  <c r="K119" i="8"/>
  <c r="K118" i="8"/>
  <c r="K117" i="8"/>
  <c r="K116" i="8"/>
  <c r="K115" i="8"/>
  <c r="K114" i="8"/>
  <c r="K113" i="8"/>
  <c r="K112" i="8"/>
  <c r="K111" i="8"/>
  <c r="K110" i="8"/>
  <c r="K109" i="8"/>
  <c r="K108" i="8"/>
  <c r="K107" i="8"/>
  <c r="K106" i="8"/>
  <c r="K105" i="8"/>
  <c r="K104" i="8"/>
  <c r="K103" i="8"/>
  <c r="K102" i="8"/>
  <c r="K101" i="8"/>
  <c r="K100" i="8"/>
  <c r="K99" i="8"/>
  <c r="K98" i="8"/>
  <c r="K97" i="8"/>
  <c r="K96" i="8"/>
  <c r="K95" i="8"/>
  <c r="K94" i="8"/>
  <c r="K93" i="8"/>
  <c r="K92" i="8"/>
  <c r="K91" i="8"/>
  <c r="K90" i="8"/>
  <c r="K89" i="8"/>
  <c r="K88" i="8"/>
  <c r="K87" i="8"/>
  <c r="K86" i="8"/>
  <c r="K85" i="8"/>
  <c r="K84" i="8"/>
  <c r="K83" i="8"/>
  <c r="K82" i="8"/>
  <c r="K81" i="8"/>
  <c r="K80" i="8"/>
  <c r="K79" i="8"/>
  <c r="K78" i="8"/>
  <c r="K77" i="8"/>
  <c r="K76" i="8"/>
  <c r="K75" i="8"/>
  <c r="K74" i="8"/>
  <c r="K73" i="8"/>
  <c r="K72" i="8"/>
  <c r="K71" i="8"/>
  <c r="K70" i="8"/>
  <c r="K69" i="8"/>
  <c r="K68" i="8"/>
  <c r="K67" i="8"/>
  <c r="K66" i="8"/>
  <c r="K65" i="8"/>
  <c r="K64" i="8"/>
  <c r="K63" i="8"/>
  <c r="K62" i="8"/>
  <c r="K61" i="8"/>
  <c r="P60" i="8"/>
  <c r="K60" i="8"/>
  <c r="K59" i="8"/>
  <c r="K58" i="8"/>
  <c r="K57" i="8"/>
  <c r="K56" i="8"/>
  <c r="K55" i="8"/>
  <c r="K54" i="8"/>
  <c r="K53" i="8"/>
  <c r="K52" i="8"/>
  <c r="K51" i="8"/>
  <c r="K50" i="8"/>
  <c r="K49" i="8"/>
  <c r="K48" i="8"/>
  <c r="K47" i="8"/>
  <c r="K46" i="8"/>
  <c r="K45" i="8"/>
  <c r="K44" i="8"/>
  <c r="K43" i="8"/>
  <c r="K42" i="8"/>
  <c r="K41" i="8"/>
  <c r="K40" i="8"/>
  <c r="K39" i="8"/>
  <c r="K38" i="8"/>
  <c r="K37" i="8"/>
  <c r="K36" i="8"/>
  <c r="K35" i="8"/>
  <c r="K34" i="8"/>
  <c r="K33" i="8"/>
  <c r="K32" i="8"/>
  <c r="K31" i="8"/>
  <c r="K30" i="8"/>
  <c r="K29" i="8"/>
  <c r="K28" i="8"/>
  <c r="K27" i="8"/>
  <c r="K26" i="8"/>
  <c r="K25" i="8"/>
  <c r="K24" i="8"/>
  <c r="K23" i="8"/>
  <c r="K22" i="8"/>
  <c r="K21" i="8"/>
  <c r="K20" i="8"/>
  <c r="K19" i="8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K4" i="8"/>
  <c r="K3" i="8"/>
  <c r="G1" i="8"/>
  <c r="F1" i="8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6" i="2"/>
  <c r="K7" i="2"/>
  <c r="K8" i="2"/>
  <c r="K9" i="2"/>
  <c r="K10" i="2"/>
  <c r="K11" i="2"/>
  <c r="K12" i="2"/>
  <c r="K13" i="2"/>
  <c r="K5" i="2"/>
  <c r="K4" i="2"/>
  <c r="K3" i="2"/>
  <c r="P173" i="2"/>
  <c r="P172" i="2"/>
  <c r="E13" i="4"/>
  <c r="L12" i="4"/>
  <c r="L11" i="4"/>
  <c r="L10" i="4"/>
  <c r="L9" i="4"/>
  <c r="L8" i="4"/>
  <c r="M56" i="4"/>
  <c r="O56" i="4" l="1"/>
  <c r="L33" i="4"/>
  <c r="L23" i="4"/>
  <c r="N13" i="4"/>
  <c r="I13" i="4"/>
  <c r="H9" i="4"/>
  <c r="H8" i="4"/>
  <c r="M13" i="4"/>
  <c r="H10" i="4"/>
  <c r="O12" i="4"/>
  <c r="O13" i="4" s="1"/>
  <c r="H11" i="4"/>
  <c r="H12" i="4"/>
  <c r="D13" i="4"/>
  <c r="L13" i="4"/>
  <c r="H13" i="4" l="1"/>
  <c r="G1" i="2"/>
  <c r="F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<sst xmlns="http://schemas.openxmlformats.org/spreadsheetml/2006/main" count="10460" uniqueCount="2747">
  <si>
    <t>Responsável</t>
  </si>
  <si>
    <t>Distribuidor | Cooperativa</t>
  </si>
  <si>
    <t>Nome do produtor</t>
  </si>
  <si>
    <t>Sobrenome produtor</t>
  </si>
  <si>
    <t xml:space="preserve">CPF Produtor </t>
  </si>
  <si>
    <t>Superfície Semente Ambev (ha)</t>
  </si>
  <si>
    <t>Superfície Semente Própria (ha)</t>
  </si>
  <si>
    <t>Cultivar</t>
  </si>
  <si>
    <t>Região</t>
  </si>
  <si>
    <t>Data Semeadura</t>
  </si>
  <si>
    <t>Amostra prévia</t>
  </si>
  <si>
    <t>Densidade de plantio (kg/ha)</t>
  </si>
  <si>
    <t>Cidade</t>
  </si>
  <si>
    <t>Ponto GPS</t>
  </si>
  <si>
    <t>Consultor</t>
  </si>
  <si>
    <t>Telefone Responsável Cooperativa</t>
  </si>
  <si>
    <t>Marcos</t>
  </si>
  <si>
    <t>Olfar</t>
  </si>
  <si>
    <t xml:space="preserve">Aldair </t>
  </si>
  <si>
    <t>Tomelero</t>
  </si>
  <si>
    <t>681.715.360-34</t>
  </si>
  <si>
    <t>BRS Cauê</t>
  </si>
  <si>
    <t>Norte</t>
  </si>
  <si>
    <t>Erebango</t>
  </si>
  <si>
    <t>27°49'55.3"S 52°20'40.9"W</t>
  </si>
  <si>
    <t>Roberto Scolari</t>
  </si>
  <si>
    <t>(54) 99656-3307</t>
  </si>
  <si>
    <t>Luiza Terezinha</t>
  </si>
  <si>
    <t>Rogalski</t>
  </si>
  <si>
    <t>979.651.620-91</t>
  </si>
  <si>
    <t>Quatro Irmãos</t>
  </si>
  <si>
    <t>27°48'08.6"S, 52°22'43.8"W</t>
  </si>
  <si>
    <t>Alcides</t>
  </si>
  <si>
    <t>061.328.470-49</t>
  </si>
  <si>
    <t>27°50'03.8"S, 52°20'32.9"W</t>
  </si>
  <si>
    <t>Fábio</t>
  </si>
  <si>
    <t>Bresolin</t>
  </si>
  <si>
    <t>029.049.150-95</t>
  </si>
  <si>
    <t>27°51'23.0"S, 52°18'49.6"W</t>
  </si>
  <si>
    <t>Adão</t>
  </si>
  <si>
    <t>050.989.120-91</t>
  </si>
  <si>
    <t>27°47'47.6"S, 52°19'55.2"W</t>
  </si>
  <si>
    <t>Anderson</t>
  </si>
  <si>
    <t>de Oliveira</t>
  </si>
  <si>
    <t>818.620.590-04</t>
  </si>
  <si>
    <t>27°51'43.6"S, 52°19'57.5"W</t>
  </si>
  <si>
    <t>Claudio José</t>
  </si>
  <si>
    <t>476.351.930-15</t>
  </si>
  <si>
    <t>27°47'28.9"S, 52°19'23.4"W</t>
  </si>
  <si>
    <t>Guilherme José</t>
  </si>
  <si>
    <t>046.438.140-12</t>
  </si>
  <si>
    <t>27°50'25.7"S, 52°16'13.5"W</t>
  </si>
  <si>
    <t xml:space="preserve">Nelson </t>
  </si>
  <si>
    <t>Urielink</t>
  </si>
  <si>
    <t>135.139.820-20</t>
  </si>
  <si>
    <t>27°50'05.3"S, 52°18'52.2"W</t>
  </si>
  <si>
    <t>Renan Nelson</t>
  </si>
  <si>
    <t>016.692.760-07</t>
  </si>
  <si>
    <t>27°50'06.7"S, 52°18'54.3"W</t>
  </si>
  <si>
    <t>Tomasini AgroBios</t>
  </si>
  <si>
    <t>Abraão</t>
  </si>
  <si>
    <t>Charchat</t>
  </si>
  <si>
    <t>069.450.070-49</t>
  </si>
  <si>
    <t xml:space="preserve">BRS Cauê </t>
  </si>
  <si>
    <t xml:space="preserve">Jacutinga </t>
  </si>
  <si>
    <t>27°47'44.9"S 52°35'23.8"W</t>
  </si>
  <si>
    <t xml:space="preserve">Douglas Perin </t>
  </si>
  <si>
    <t>(54) 98148-1002</t>
  </si>
  <si>
    <t>Tosagro</t>
  </si>
  <si>
    <t>Milton</t>
  </si>
  <si>
    <t>Wollmann</t>
  </si>
  <si>
    <t>325.501.890-00</t>
  </si>
  <si>
    <t>ABI Rubi</t>
  </si>
  <si>
    <t>Planalto</t>
  </si>
  <si>
    <t>Santa Bárbara do Sul</t>
  </si>
  <si>
    <t>28°19'33.4"S, 53°15'47.4"W</t>
  </si>
  <si>
    <t>Tiago K. Geller</t>
  </si>
  <si>
    <t>(54) 99703-2305</t>
  </si>
  <si>
    <t>28°19'33.5"S, 53°15'47.4"W</t>
  </si>
  <si>
    <t>Cotrisoja</t>
  </si>
  <si>
    <t>Fabiana</t>
  </si>
  <si>
    <t>Wahlbrink Sand</t>
  </si>
  <si>
    <t>896.979.280-53</t>
  </si>
  <si>
    <t>Ibirubá</t>
  </si>
  <si>
    <t>28°35'56.19"S , 53°10'49.00"W</t>
  </si>
  <si>
    <t>Cristina Muller Klaesener Prass</t>
  </si>
  <si>
    <t>(54) 99155-1590</t>
  </si>
  <si>
    <t>Ênio</t>
  </si>
  <si>
    <t>Tiemann</t>
  </si>
  <si>
    <t>976.324.220-72</t>
  </si>
  <si>
    <t>28°35'08.2"S, 53°08'55.0"W</t>
  </si>
  <si>
    <t>Fábio Daniel Rohr Tiemann</t>
  </si>
  <si>
    <t>(54) 99976-4331</t>
  </si>
  <si>
    <t xml:space="preserve">Almiro </t>
  </si>
  <si>
    <t xml:space="preserve">Cecconello </t>
  </si>
  <si>
    <t>558.826.680-34</t>
  </si>
  <si>
    <t>Sertão</t>
  </si>
  <si>
    <t>28°01'33.3"S, 52°16'36.2"W</t>
  </si>
  <si>
    <t xml:space="preserve">Diego </t>
  </si>
  <si>
    <t xml:space="preserve">Resende Bortolin </t>
  </si>
  <si>
    <t>947.152.540-34</t>
  </si>
  <si>
    <t>Imperatriz</t>
  </si>
  <si>
    <t xml:space="preserve">Ronda Alta </t>
  </si>
  <si>
    <t>27°54'20.6"S, 52°35'42.2"W</t>
  </si>
  <si>
    <t>Valdir</t>
  </si>
  <si>
    <t>Neumann</t>
  </si>
  <si>
    <t>581.870.220-00</t>
  </si>
  <si>
    <t>28°34'09.2"S, 53°09'55.0"W</t>
  </si>
  <si>
    <t>Glória Luiza Maldaner</t>
  </si>
  <si>
    <t>(54) 99697-6471</t>
  </si>
  <si>
    <t>Cotrijal</t>
  </si>
  <si>
    <t>Neri</t>
  </si>
  <si>
    <t>Borghardt</t>
  </si>
  <si>
    <t>477.444.139-20</t>
  </si>
  <si>
    <t>Victor Graeff</t>
  </si>
  <si>
    <t>28°34'42.7"S, 52°40'15.8"W</t>
  </si>
  <si>
    <t>Milene Auler</t>
  </si>
  <si>
    <t>(54) 99981-2329</t>
  </si>
  <si>
    <t>Antônio</t>
  </si>
  <si>
    <t>Ceccon Neto</t>
  </si>
  <si>
    <t>190.477.110-68</t>
  </si>
  <si>
    <t>Espumoso</t>
  </si>
  <si>
    <t>28°44'11.55"S , 52°55'57.16"W</t>
  </si>
  <si>
    <t>Dieson Kaisekamp</t>
  </si>
  <si>
    <t>(54) 99642-4513</t>
  </si>
  <si>
    <t>Fernando</t>
  </si>
  <si>
    <t>019.830.210-08</t>
  </si>
  <si>
    <t>28°44'21.00S, 52°55'48.64W</t>
  </si>
  <si>
    <t>Júnior</t>
  </si>
  <si>
    <t>Ceccon</t>
  </si>
  <si>
    <t>975.193.670-53</t>
  </si>
  <si>
    <t>28°41'44.92"S, 52°55'10.43"W</t>
  </si>
  <si>
    <t>Jorge Mateus</t>
  </si>
  <si>
    <t>Missio Garaffa</t>
  </si>
  <si>
    <t>032.135.050-21</t>
  </si>
  <si>
    <t>28°45'51.2"S, 52°55'24.9"W</t>
  </si>
  <si>
    <t>Emerson Eduardo Schafer</t>
  </si>
  <si>
    <t>(54) 99963-7134</t>
  </si>
  <si>
    <t>Juliano</t>
  </si>
  <si>
    <t>Pino</t>
  </si>
  <si>
    <t>001.343.080-77</t>
  </si>
  <si>
    <t>Selbach</t>
  </si>
  <si>
    <t>28°39'14.9"S 53°01'15.2"W</t>
  </si>
  <si>
    <t>Djeison Ivo Cossul</t>
  </si>
  <si>
    <t>(54) 99936-6790</t>
  </si>
  <si>
    <t>Gilmar</t>
  </si>
  <si>
    <t>Freiberg</t>
  </si>
  <si>
    <t>413.914.381-00</t>
  </si>
  <si>
    <t>28°38'56.4"S, 53°01'20.2"W</t>
  </si>
  <si>
    <t>Jorge Luís</t>
  </si>
  <si>
    <t>Reickert</t>
  </si>
  <si>
    <t>413.914.382-00</t>
  </si>
  <si>
    <t>28°39'00.2"S, 53°01'27.0"W</t>
  </si>
  <si>
    <t>Roberto</t>
  </si>
  <si>
    <t>Nicolodi</t>
  </si>
  <si>
    <t>413.914.383-00</t>
  </si>
  <si>
    <t>28°38'57.0"S 53°10'33.7"W</t>
  </si>
  <si>
    <t>Cevacol</t>
  </si>
  <si>
    <t>José Jorge</t>
  </si>
  <si>
    <t>Zembruski</t>
  </si>
  <si>
    <t>550.091.900-87</t>
  </si>
  <si>
    <t>Getúlio Vargas</t>
  </si>
  <si>
    <t>27°44'40.8"S, 52°13'19.9"W</t>
  </si>
  <si>
    <t>Aldo Canal</t>
  </si>
  <si>
    <t>(54) 99168 4880</t>
  </si>
  <si>
    <t>Vitor Valdino</t>
  </si>
  <si>
    <t>Knop</t>
  </si>
  <si>
    <t>446.667.480-91</t>
  </si>
  <si>
    <t>Colorado</t>
  </si>
  <si>
    <t xml:space="preserve"> 28°33'31.96"S, 52°58'55.25"W</t>
  </si>
  <si>
    <t>Leonardo</t>
  </si>
  <si>
    <t>Seibt</t>
  </si>
  <si>
    <t>938.465.410-87</t>
  </si>
  <si>
    <t>Não Me Toque</t>
  </si>
  <si>
    <t>28°32'47.40"S, 52°48'51.08"W</t>
  </si>
  <si>
    <t>Ricardo Luiz Durigon</t>
  </si>
  <si>
    <t>(54) 98406-1012</t>
  </si>
  <si>
    <t>Maria Selma</t>
  </si>
  <si>
    <t>Schneider</t>
  </si>
  <si>
    <t>664.899.460-68</t>
  </si>
  <si>
    <t>Lagoa dos Três Cantos</t>
  </si>
  <si>
    <t>28°34'43.51"S , 52°49'29.01"W</t>
  </si>
  <si>
    <t>Cristina Müller</t>
  </si>
  <si>
    <t>Klaesener Prass</t>
  </si>
  <si>
    <t>013.051.160-97</t>
  </si>
  <si>
    <t>Quinze de Novembro</t>
  </si>
  <si>
    <t>28°44'42.96"S, 53°11'46.38"W</t>
  </si>
  <si>
    <t>Marcelo Arnoldo</t>
  </si>
  <si>
    <t>939.265.530-49</t>
  </si>
  <si>
    <t>28°36'20.2"S, 53°02'55.0"W</t>
  </si>
  <si>
    <t>Diretos</t>
  </si>
  <si>
    <t xml:space="preserve">Argeni </t>
  </si>
  <si>
    <t>Roveda</t>
  </si>
  <si>
    <t>126.412.430-91</t>
  </si>
  <si>
    <t>28°25'04.1"S, 52°58'51.2"W</t>
  </si>
  <si>
    <t>Marcos Fleck</t>
  </si>
  <si>
    <t>(54) 99649-9774</t>
  </si>
  <si>
    <t>28°25'13.3"S, 52°59'01.2"W</t>
  </si>
  <si>
    <t>Raphael</t>
  </si>
  <si>
    <t>Cereais Menin</t>
  </si>
  <si>
    <t>Moacir</t>
  </si>
  <si>
    <t>Olmi</t>
  </si>
  <si>
    <t>539.224.410-68</t>
  </si>
  <si>
    <t>Dois Lageados</t>
  </si>
  <si>
    <t>28°58'34.1"S, 51°52'29.1"W</t>
  </si>
  <si>
    <t>Rodrigo Didomênico</t>
  </si>
  <si>
    <t>(54) 99961-9218</t>
  </si>
  <si>
    <t>Valdecir</t>
  </si>
  <si>
    <t>de Pizzol</t>
  </si>
  <si>
    <t>972.325.640-15</t>
  </si>
  <si>
    <t>28°58'12.0"S, 51°52'02.3"W</t>
  </si>
  <si>
    <t xml:space="preserve">César Domingo </t>
  </si>
  <si>
    <t>Guerra</t>
  </si>
  <si>
    <t>770.480.240-20</t>
  </si>
  <si>
    <t>Ipiranga do Sul</t>
  </si>
  <si>
    <t>27°58'27.7"S, 52°20'15.1"W</t>
  </si>
  <si>
    <t xml:space="preserve">Neivo Antonio </t>
  </si>
  <si>
    <t>Pietrobon</t>
  </si>
  <si>
    <t>235.108.460-87</t>
  </si>
  <si>
    <t>27°52'54.7"S, 52°24'25.4"W</t>
  </si>
  <si>
    <t xml:space="preserve">Osmar Luiz </t>
  </si>
  <si>
    <t xml:space="preserve">Bresolin </t>
  </si>
  <si>
    <t>471.194.200-97</t>
  </si>
  <si>
    <t xml:space="preserve">Erebango </t>
  </si>
  <si>
    <t>27°49'21.5"S, 52°17'15.8"W</t>
  </si>
  <si>
    <t>Bárbara Josefina Maria</t>
  </si>
  <si>
    <t>Barboza</t>
  </si>
  <si>
    <t>288.564.730-20</t>
  </si>
  <si>
    <t>28°29'34.4"S, 52°49'35.6"W</t>
  </si>
  <si>
    <t>Volmir Paulo Breancini</t>
  </si>
  <si>
    <t>(54) 99709-6201</t>
  </si>
  <si>
    <t>Diva</t>
  </si>
  <si>
    <t>Vollmer</t>
  </si>
  <si>
    <t>959.506.050-04</t>
  </si>
  <si>
    <t>28°28'49.8"S, 52°41'16.3"W</t>
  </si>
  <si>
    <t>Saimam Sozo</t>
  </si>
  <si>
    <t>(54) 99611-3411</t>
  </si>
  <si>
    <t>Luciano Alex</t>
  </si>
  <si>
    <t>Serpa Moraes</t>
  </si>
  <si>
    <t>014.301.210-09</t>
  </si>
  <si>
    <t>Coqueiros do Sul</t>
  </si>
  <si>
    <t>28°09'19.0"S, 52°39'49.7"W</t>
  </si>
  <si>
    <t>Rafael Felipe Azevedo</t>
  </si>
  <si>
    <t>(54) 99916-3284</t>
  </si>
  <si>
    <t>Jonis</t>
  </si>
  <si>
    <t>Baldissera</t>
  </si>
  <si>
    <t>002.524.040-41</t>
  </si>
  <si>
    <t>27°49'35"S, 52°30'55"W</t>
  </si>
  <si>
    <t>Rafael Narchetto</t>
  </si>
  <si>
    <t>(54) 99178-8996</t>
  </si>
  <si>
    <t>Cotapel</t>
  </si>
  <si>
    <t>Rudinei</t>
  </si>
  <si>
    <t>Seidler</t>
  </si>
  <si>
    <t>751.157.190-53</t>
  </si>
  <si>
    <t>ABI Valente</t>
  </si>
  <si>
    <t>Vila Lângaro</t>
  </si>
  <si>
    <t>28°06'40.3"S, 52°08'44.5"W</t>
  </si>
  <si>
    <t>Adriano Rigo</t>
  </si>
  <si>
    <t>(54) 98437-0752</t>
  </si>
  <si>
    <t xml:space="preserve">Fernando </t>
  </si>
  <si>
    <t>Marasca</t>
  </si>
  <si>
    <t>017.123.190-27</t>
  </si>
  <si>
    <t>28°36'55.5"S, 52°56'26.6"W</t>
  </si>
  <si>
    <t>João Paulo Hubner</t>
  </si>
  <si>
    <t>(54) 99642-4317</t>
  </si>
  <si>
    <t>28°35'38.1"S 52°55'50.8"W</t>
  </si>
  <si>
    <t>Bechi</t>
  </si>
  <si>
    <t>008.996.410-16</t>
  </si>
  <si>
    <t>28°00'01.5"S, 52°06'16.4"W</t>
  </si>
  <si>
    <t>Felipe Parnoff Dallavechia</t>
  </si>
  <si>
    <t>(54) 99682-7338</t>
  </si>
  <si>
    <t>Karling</t>
  </si>
  <si>
    <t>005.217.910-90</t>
  </si>
  <si>
    <t>28°26'44.2"S, 52°36'42.6"W</t>
  </si>
  <si>
    <t>Márcio César</t>
  </si>
  <si>
    <t>Baginski</t>
  </si>
  <si>
    <t>036.552.470-01</t>
  </si>
  <si>
    <t>27°47'29.5"S, 52°12'53.9"W</t>
  </si>
  <si>
    <t>Gustavo Fernando Marquetti</t>
  </si>
  <si>
    <t>(54) 99947-1785</t>
  </si>
  <si>
    <t>Roque</t>
  </si>
  <si>
    <t>Della Nora</t>
  </si>
  <si>
    <t>434.091.130-53</t>
  </si>
  <si>
    <t>28°00'37.3"S, 52°12'50.2"W</t>
  </si>
  <si>
    <t>André</t>
  </si>
  <si>
    <t>Bernardon</t>
  </si>
  <si>
    <t>545.497.870-15</t>
  </si>
  <si>
    <t>27°55'35.6"S, 52°11'08.0"W</t>
  </si>
  <si>
    <t>Wuikoski</t>
  </si>
  <si>
    <t>611.646.580-34</t>
  </si>
  <si>
    <t>Centenário</t>
  </si>
  <si>
    <t>27°45'27.8"S, 52°00'45.4"W</t>
  </si>
  <si>
    <t xml:space="preserve">Claudimar </t>
  </si>
  <si>
    <t>Caldatto</t>
  </si>
  <si>
    <t>470.881.090-34</t>
  </si>
  <si>
    <t>Charrua</t>
  </si>
  <si>
    <t>27°56'55.6"S, 52°00'25.2"W</t>
  </si>
  <si>
    <t>Francis</t>
  </si>
  <si>
    <t>Rigo</t>
  </si>
  <si>
    <t>997.188.980-34</t>
  </si>
  <si>
    <t>27°53'57.1"S, 52°13'33.0"W</t>
  </si>
  <si>
    <t>Gelson José</t>
  </si>
  <si>
    <t>Morandini</t>
  </si>
  <si>
    <t>907.304.290-91</t>
  </si>
  <si>
    <t>27°54'21.4"S, 52°12'51.3"W</t>
  </si>
  <si>
    <t xml:space="preserve">Valdecir </t>
  </si>
  <si>
    <t>Bonella</t>
  </si>
  <si>
    <t>635.509.460-15</t>
  </si>
  <si>
    <t>Floriano Peixoto</t>
  </si>
  <si>
    <t>27°52'44.5"S, 52°05'10.8"W</t>
  </si>
  <si>
    <t>Vinícius</t>
  </si>
  <si>
    <t>Koch</t>
  </si>
  <si>
    <t>022.243.710-39</t>
  </si>
  <si>
    <t>Tapera</t>
  </si>
  <si>
    <t>28°41'02.0"S, 52°54'32.0"W</t>
  </si>
  <si>
    <t>Diego Borges</t>
  </si>
  <si>
    <t>Dorvalino</t>
  </si>
  <si>
    <t>Stefenon</t>
  </si>
  <si>
    <t>232.543.190-87</t>
  </si>
  <si>
    <t>Serafina Corrêa</t>
  </si>
  <si>
    <t>28°40'39.5"S, 51°59'14.9"W</t>
  </si>
  <si>
    <t>Ronaldo Marcon</t>
  </si>
  <si>
    <t>(54) 99602-6996</t>
  </si>
  <si>
    <t>J. Marafon</t>
  </si>
  <si>
    <t>502.984.290-04</t>
  </si>
  <si>
    <t>Montauri</t>
  </si>
  <si>
    <t>28°39'41.2"S, 52°00'49.8"W</t>
  </si>
  <si>
    <t>Elso</t>
  </si>
  <si>
    <t>Bacega</t>
  </si>
  <si>
    <t>982.738.090-72</t>
  </si>
  <si>
    <t>28°04'05.3"S, 52°08'50.1"W</t>
  </si>
  <si>
    <t>Pierdoná Cereais</t>
  </si>
  <si>
    <t xml:space="preserve">Ronimar </t>
  </si>
  <si>
    <t>Taufer</t>
  </si>
  <si>
    <t>018.535.720-20</t>
  </si>
  <si>
    <t>BRS Kolinda</t>
  </si>
  <si>
    <t>Passo Fundo</t>
  </si>
  <si>
    <t>28°22'12.5"S, 52°22'53.5"W</t>
  </si>
  <si>
    <t>Cristiano Pierdoná</t>
  </si>
  <si>
    <t>(54) 99981-1185</t>
  </si>
  <si>
    <t xml:space="preserve">Henrique </t>
  </si>
  <si>
    <t>Silveira Hahn</t>
  </si>
  <si>
    <t>039.835.740-41</t>
  </si>
  <si>
    <t>28°00'27.6"S, 52°28'11.7"W</t>
  </si>
  <si>
    <t>Felipe Dalsasso</t>
  </si>
  <si>
    <t>(54) 99677-5654</t>
  </si>
  <si>
    <t>Marcelo</t>
  </si>
  <si>
    <t>Inocente</t>
  </si>
  <si>
    <t>995.535.540-91</t>
  </si>
  <si>
    <t>28°01'24.6"S, 52°29'07.3"W</t>
  </si>
  <si>
    <t>Ricardo Cansi</t>
  </si>
  <si>
    <t>(54) 99645-7118</t>
  </si>
  <si>
    <t xml:space="preserve">Edemar </t>
  </si>
  <si>
    <t>Winchel</t>
  </si>
  <si>
    <t>195.787.250-00</t>
  </si>
  <si>
    <t>27°57'46.4"S, 52°03'28.1"W</t>
  </si>
  <si>
    <t>Ivaldo José</t>
  </si>
  <si>
    <t>Balotin</t>
  </si>
  <si>
    <t>195.757.500-04</t>
  </si>
  <si>
    <t>27°56'31.4"S, 52°24'01.8"W</t>
  </si>
  <si>
    <t xml:space="preserve">Jarbas </t>
  </si>
  <si>
    <t>Talgatti</t>
  </si>
  <si>
    <t>818.499.230-00</t>
  </si>
  <si>
    <t>Erechim</t>
  </si>
  <si>
    <t>27°45'17.0"S 52°12'40.7"W</t>
  </si>
  <si>
    <t xml:space="preserve">Marcelo José </t>
  </si>
  <si>
    <t>Menin</t>
  </si>
  <si>
    <t>740.783.990-53</t>
  </si>
  <si>
    <t>27°49'23.8"S, 52°19'34.8"W</t>
  </si>
  <si>
    <t>Tiago André</t>
  </si>
  <si>
    <t>Osowski</t>
  </si>
  <si>
    <t>825.206.070-68</t>
  </si>
  <si>
    <t>27°44'44.7"S, 52°08'29.9"W</t>
  </si>
  <si>
    <t xml:space="preserve">Vilson </t>
  </si>
  <si>
    <t>Vitalli</t>
  </si>
  <si>
    <t>680.507.980-20</t>
  </si>
  <si>
    <t>27°53'34.6"S, 52°16'23.8"W</t>
  </si>
  <si>
    <t>Enei Aloisio</t>
  </si>
  <si>
    <t>Konrad</t>
  </si>
  <si>
    <t>307.476.270-53</t>
  </si>
  <si>
    <t xml:space="preserve"> 28°41'32.54"S, 52°55'10.31"W</t>
  </si>
  <si>
    <t>Luiz Afonso</t>
  </si>
  <si>
    <t>Seibel</t>
  </si>
  <si>
    <t>226.587.180-04</t>
  </si>
  <si>
    <t>28°36'37.36"S, 52°53'41.93"W</t>
  </si>
  <si>
    <t>Dionisio Corazza</t>
  </si>
  <si>
    <t>(54) 99925-2216</t>
  </si>
  <si>
    <t>Capaz</t>
  </si>
  <si>
    <t>Pazinato</t>
  </si>
  <si>
    <t>532.722.930-00</t>
  </si>
  <si>
    <t>Soledade</t>
  </si>
  <si>
    <t>28°57'59.0"S, 52°43'39.0"W</t>
  </si>
  <si>
    <t>(54) 99973-8773</t>
  </si>
  <si>
    <t xml:space="preserve">Alison </t>
  </si>
  <si>
    <t xml:space="preserve">Pegoraro </t>
  </si>
  <si>
    <t>017.103.270-57</t>
  </si>
  <si>
    <t>Estação</t>
  </si>
  <si>
    <t>27°54'13.0"S, 52°19'02.9"W</t>
  </si>
  <si>
    <t>José Albino</t>
  </si>
  <si>
    <t xml:space="preserve"> Schwade</t>
  </si>
  <si>
    <t>650.140.140-20</t>
  </si>
  <si>
    <t>28°38'26.6"S 52°59'23.9"W</t>
  </si>
  <si>
    <t>Laércio</t>
  </si>
  <si>
    <t>Barancelli</t>
  </si>
  <si>
    <t>586.881.530-00</t>
  </si>
  <si>
    <t>27°54'42.2"S, 52°16'25.8"W</t>
  </si>
  <si>
    <t>27°54'31.5"S, 52°16'22.5"W</t>
  </si>
  <si>
    <t>27°54'56.7"S, 52°17'13.9"W</t>
  </si>
  <si>
    <t>27°55'22.4"S, 52°16'49.3"W</t>
  </si>
  <si>
    <t>27°55'23.4"S, 52°16'38.2"W</t>
  </si>
  <si>
    <t>Marcos José</t>
  </si>
  <si>
    <t>Pacholski</t>
  </si>
  <si>
    <t>910.012.930-53</t>
  </si>
  <si>
    <t>27°53'05.1"S, 52°16'50.4"W</t>
  </si>
  <si>
    <t>27°52'59.7"S, 52°18'19.4"W</t>
  </si>
  <si>
    <t xml:space="preserve">Alex </t>
  </si>
  <si>
    <t>650.292.670-34</t>
  </si>
  <si>
    <t>Coxilha</t>
  </si>
  <si>
    <t>28°03'59.2"S, 52°20'10.2"W</t>
  </si>
  <si>
    <t>Anito</t>
  </si>
  <si>
    <t>Battesini</t>
  </si>
  <si>
    <t>023.612.800-00</t>
  </si>
  <si>
    <t>27°55'02.2"S, 52°25'57.1"W</t>
  </si>
  <si>
    <t xml:space="preserve">Carlos </t>
  </si>
  <si>
    <t>Dubenczuk</t>
  </si>
  <si>
    <t>720.713.540-87</t>
  </si>
  <si>
    <t>Aurêa</t>
  </si>
  <si>
    <t>27°45'55.9"S, 52°09'31.7"W</t>
  </si>
  <si>
    <t xml:space="preserve">Celso Luiz </t>
  </si>
  <si>
    <t>Beledelli</t>
  </si>
  <si>
    <t>325.096.500-68</t>
  </si>
  <si>
    <t>27°56'44.0"S, 52°22'06.7"W</t>
  </si>
  <si>
    <t xml:space="preserve">Darlei </t>
  </si>
  <si>
    <t>Sychocki</t>
  </si>
  <si>
    <t>042.701.720-37</t>
  </si>
  <si>
    <t>27°43'46.2"S 52°58'21.0"W</t>
  </si>
  <si>
    <t>Ederson</t>
  </si>
  <si>
    <t>Suus</t>
  </si>
  <si>
    <t>000.023.520-28</t>
  </si>
  <si>
    <t>27°51'11.3"S, 52°03'45.7"W</t>
  </si>
  <si>
    <t xml:space="preserve">João </t>
  </si>
  <si>
    <t>Ficanha</t>
  </si>
  <si>
    <t>576.700.809-49</t>
  </si>
  <si>
    <t>Viadutos</t>
  </si>
  <si>
    <t>27°30'19.0"S, 52°02'57.7"W</t>
  </si>
  <si>
    <t>Jorge</t>
  </si>
  <si>
    <t>Krasucki</t>
  </si>
  <si>
    <t>011.649.110-82</t>
  </si>
  <si>
    <t>Carlos Gomes</t>
  </si>
  <si>
    <t>27°42'35.2"S, 52°55'31.2"W</t>
  </si>
  <si>
    <t>Luiz Otávio</t>
  </si>
  <si>
    <t>Santi</t>
  </si>
  <si>
    <t>025.418.940-74</t>
  </si>
  <si>
    <t>27°54'30.3"S, 52°16'29.0"W</t>
  </si>
  <si>
    <t>Gobbo</t>
  </si>
  <si>
    <t>407.655.390-04</t>
  </si>
  <si>
    <t>27°55'05.1"S, 52°26'38.0"W</t>
  </si>
  <si>
    <t xml:space="preserve">Osvaldo </t>
  </si>
  <si>
    <t>Tiburski</t>
  </si>
  <si>
    <t>455.372.320-49</t>
  </si>
  <si>
    <t>27°51'45.2"S, 52°21'09.9"W</t>
  </si>
  <si>
    <t>Paulo</t>
  </si>
  <si>
    <t>Dutkievicz</t>
  </si>
  <si>
    <t>746.366.850-91</t>
  </si>
  <si>
    <t>27°49'13.0"S, 52°11'28.4"W</t>
  </si>
  <si>
    <t xml:space="preserve">Rudi Antônio </t>
  </si>
  <si>
    <t>Polinski</t>
  </si>
  <si>
    <t>778.046.860-72</t>
  </si>
  <si>
    <t>27°45'29.5"S, 52°09'53.9"W</t>
  </si>
  <si>
    <t>Silvonei</t>
  </si>
  <si>
    <t>Lazzari</t>
  </si>
  <si>
    <t>984.989.910-72</t>
  </si>
  <si>
    <t>27°48'22.1"S, 52°10'59.9"W</t>
  </si>
  <si>
    <t>Ângela</t>
  </si>
  <si>
    <t>627.534.950-68</t>
  </si>
  <si>
    <t>27°56'44.2"S, 52°24'12.2"W</t>
  </si>
  <si>
    <t>Diego Turela</t>
  </si>
  <si>
    <t>(54) 99255-8807</t>
  </si>
  <si>
    <t>Jonas</t>
  </si>
  <si>
    <t>Censi</t>
  </si>
  <si>
    <t>004.451.330-58</t>
  </si>
  <si>
    <t>28°22'36.6"S, 52°21'08.1"W</t>
  </si>
  <si>
    <t>Raphael Medeiros</t>
  </si>
  <si>
    <t>(61) 99935-0856</t>
  </si>
  <si>
    <t>Luiz</t>
  </si>
  <si>
    <t xml:space="preserve"> Pegoraro</t>
  </si>
  <si>
    <t>438.008.070-68</t>
  </si>
  <si>
    <t>União da Serra</t>
  </si>
  <si>
    <t>28°43'38.8"S, 52°03'53.8"W</t>
  </si>
  <si>
    <t>Acácio Joel</t>
  </si>
  <si>
    <t xml:space="preserve"> Vitali </t>
  </si>
  <si>
    <t>839.043.600-00</t>
  </si>
  <si>
    <t xml:space="preserve">Floriano Peixoto </t>
  </si>
  <si>
    <t>27°50'48.4"S 52°01'04.2"W</t>
  </si>
  <si>
    <t xml:space="preserve">Alana Aparecida </t>
  </si>
  <si>
    <t>025.518.070-50</t>
  </si>
  <si>
    <t>28°00'23.7"S, 52°20'39.7"W</t>
  </si>
  <si>
    <t xml:space="preserve">Roque Antônio </t>
  </si>
  <si>
    <t xml:space="preserve">Cecconello Primo </t>
  </si>
  <si>
    <t>235.526.970-04</t>
  </si>
  <si>
    <t>28°00'40.7"S, 52°16'31.1"W</t>
  </si>
  <si>
    <t>Silvério</t>
  </si>
  <si>
    <t>Melara</t>
  </si>
  <si>
    <t>424.567.200-09</t>
  </si>
  <si>
    <t>Tapejara</t>
  </si>
  <si>
    <t>28°04'50.2"S, 52°01'55.8"W</t>
  </si>
  <si>
    <t>Vinicios</t>
  </si>
  <si>
    <t>(54) 99654-5343</t>
  </si>
  <si>
    <t>Sidiclei</t>
  </si>
  <si>
    <t>004.893.190-09</t>
  </si>
  <si>
    <t>Delvo</t>
  </si>
  <si>
    <t>Licion</t>
  </si>
  <si>
    <t>505.105.090-53</t>
  </si>
  <si>
    <t>28°02'19.5"S, 52°01'38.5"W</t>
  </si>
  <si>
    <t>Dica</t>
  </si>
  <si>
    <t>Marcon</t>
  </si>
  <si>
    <t>893.501.110-04</t>
  </si>
  <si>
    <t>28°03'37.1"S, 51°57'17.5"W</t>
  </si>
  <si>
    <t>Rafael</t>
  </si>
  <si>
    <t>Stefani</t>
  </si>
  <si>
    <t>024.955.870-03</t>
  </si>
  <si>
    <t>Ibiaçá</t>
  </si>
  <si>
    <t>28°01'12.9"S, 51°54'09.3"W</t>
  </si>
  <si>
    <t>(54) 99942-2425</t>
  </si>
  <si>
    <t>Valmor Antônio</t>
  </si>
  <si>
    <t xml:space="preserve">MIGON </t>
  </si>
  <si>
    <t>749.275.230-04</t>
  </si>
  <si>
    <t>28°00'15.2"S, 52°05'14.6"W</t>
  </si>
  <si>
    <t>749.276.800-10</t>
  </si>
  <si>
    <t>28°00'19.2"S, 52°05'05.1"W</t>
  </si>
  <si>
    <t>Naldecir</t>
  </si>
  <si>
    <t>Turella</t>
  </si>
  <si>
    <t>470.120.990-20</t>
  </si>
  <si>
    <t>27°58'38.7"S, 52°01'10.8"W</t>
  </si>
  <si>
    <t>Everton</t>
  </si>
  <si>
    <t>(54) 99600-1997</t>
  </si>
  <si>
    <t>José</t>
  </si>
  <si>
    <t>Rauta</t>
  </si>
  <si>
    <t>274.291.720-91</t>
  </si>
  <si>
    <t>27°56'52.6"S, 52°04'01.6"W</t>
  </si>
  <si>
    <t>Sidney</t>
  </si>
  <si>
    <t>Fochi</t>
  </si>
  <si>
    <t>234.403.680-68</t>
  </si>
  <si>
    <t>27°56'07.2"S, 52°04'32.6"W</t>
  </si>
  <si>
    <t>Odirlei</t>
  </si>
  <si>
    <t>de Nardi</t>
  </si>
  <si>
    <t>007.922.430-05</t>
  </si>
  <si>
    <t>28°06'45.4"S, 52°07'39.3"W</t>
  </si>
  <si>
    <t>Laudi</t>
  </si>
  <si>
    <t>Dorneles</t>
  </si>
  <si>
    <t>479.987.500-06</t>
  </si>
  <si>
    <t>28°22'03.8"S, 52°21'33.2"W</t>
  </si>
  <si>
    <t>Willian</t>
  </si>
  <si>
    <t>Pilatti</t>
  </si>
  <si>
    <t>811.630.530-15</t>
  </si>
  <si>
    <t>28°21'51.3"S, 52°19'49.4"W</t>
  </si>
  <si>
    <t>Gilberto</t>
  </si>
  <si>
    <t>Canova</t>
  </si>
  <si>
    <t>734.710.890-04</t>
  </si>
  <si>
    <t>28°45'01.7"S 52°50'07.2"W</t>
  </si>
  <si>
    <t>Joacir Oberherr</t>
  </si>
  <si>
    <t>(54) 99924-7510</t>
  </si>
  <si>
    <t>Gino</t>
  </si>
  <si>
    <t>C. Lanzarin</t>
  </si>
  <si>
    <t>277.677.790-68</t>
  </si>
  <si>
    <t>Guaporé</t>
  </si>
  <si>
    <t>28°46'31.4"S, 51°56'29.2"W</t>
  </si>
  <si>
    <t>Idelson</t>
  </si>
  <si>
    <t>Pasqualotto</t>
  </si>
  <si>
    <t>952.452.780-49</t>
  </si>
  <si>
    <t>28°41'18.6"S, 52°00'02.6"W</t>
  </si>
  <si>
    <t>Lazari</t>
  </si>
  <si>
    <t>248.991.190-20</t>
  </si>
  <si>
    <t>28°40'33.5"S, 51°58'51.1"W</t>
  </si>
  <si>
    <t>Nestor</t>
  </si>
  <si>
    <t>Malfatti</t>
  </si>
  <si>
    <t>412.655.050-04</t>
  </si>
  <si>
    <t>28°38'51.9"S, 52°01'22.4"W</t>
  </si>
  <si>
    <t>Valnei</t>
  </si>
  <si>
    <t>de Marco</t>
  </si>
  <si>
    <t>891.415.800-44</t>
  </si>
  <si>
    <t>28°40'36.3"S, 51°57'58.0"W</t>
  </si>
  <si>
    <t>D. Buffon</t>
  </si>
  <si>
    <t>034.639.850-98</t>
  </si>
  <si>
    <t>28°48'30.2"S, 51°54'04.2"W</t>
  </si>
  <si>
    <t>Edimar Simionatto</t>
  </si>
  <si>
    <t>(54) 99648-5461</t>
  </si>
  <si>
    <t>Reonildo</t>
  </si>
  <si>
    <t>Daronch</t>
  </si>
  <si>
    <t>906.552.300-68</t>
  </si>
  <si>
    <t>27°56'07.2"S, 52°10'25.5"W</t>
  </si>
  <si>
    <t>032.779.720-70</t>
  </si>
  <si>
    <t>27°55'13.6"S, 52°09'53.1"W</t>
  </si>
  <si>
    <t xml:space="preserve">Armênio Luis </t>
  </si>
  <si>
    <t xml:space="preserve">Casagrande </t>
  </si>
  <si>
    <t>514.451.230-53</t>
  </si>
  <si>
    <t>27°43'50.3"S, 52°11'46.6"W</t>
  </si>
  <si>
    <t xml:space="preserve">Ivandira </t>
  </si>
  <si>
    <t xml:space="preserve">Crestani Munaretto </t>
  </si>
  <si>
    <t>751.178.000-87</t>
  </si>
  <si>
    <t xml:space="preserve">Charrua </t>
  </si>
  <si>
    <t>27°57'39.9"S, 52°00'45.1"W</t>
  </si>
  <si>
    <t>Adriana</t>
  </si>
  <si>
    <t>Della Vechia</t>
  </si>
  <si>
    <t>023.341.590-42</t>
  </si>
  <si>
    <t>28°04'28.6"S, 52°02'26.7"W</t>
  </si>
  <si>
    <t xml:space="preserve">Solange Fátima </t>
  </si>
  <si>
    <t xml:space="preserve">Piovesan Capra </t>
  </si>
  <si>
    <t>307.828.480-87</t>
  </si>
  <si>
    <t>27°41'43.7"S, 52°11'46.5"W</t>
  </si>
  <si>
    <t>Copercampos</t>
  </si>
  <si>
    <t xml:space="preserve">Idemar </t>
  </si>
  <si>
    <t>Bedin</t>
  </si>
  <si>
    <t>434.577.380-68</t>
  </si>
  <si>
    <t>Vacaria</t>
  </si>
  <si>
    <t>Ibiraiaras</t>
  </si>
  <si>
    <t>28°23'11.5"S, 51°39'35.5"W</t>
  </si>
  <si>
    <t>Francinéia Soldateli</t>
  </si>
  <si>
    <t>(54) 99909-0833</t>
  </si>
  <si>
    <t xml:space="preserve">Brambatti </t>
  </si>
  <si>
    <t>023.711.910-27</t>
  </si>
  <si>
    <t xml:space="preserve">Tupanci do Sul </t>
  </si>
  <si>
    <t>27°55'52.4"S, 51°31'49.1"W</t>
  </si>
  <si>
    <t>Ivanir</t>
  </si>
  <si>
    <t>Copatti</t>
  </si>
  <si>
    <t>283.649.370-49</t>
  </si>
  <si>
    <t>28°04'22.2"S, 51°54'56.1"W</t>
  </si>
  <si>
    <t>Eduardo</t>
  </si>
  <si>
    <t>026.285.650-64</t>
  </si>
  <si>
    <t>28°07'15.2"S, 51°55'28.9"W</t>
  </si>
  <si>
    <t>Joel</t>
  </si>
  <si>
    <t>001.142.680-29</t>
  </si>
  <si>
    <t>28°00'45.2"S, 52°04'47.3"W</t>
  </si>
  <si>
    <t>Felipe</t>
  </si>
  <si>
    <t>Perera</t>
  </si>
  <si>
    <t>014.936.620-58</t>
  </si>
  <si>
    <t>28°01'29.1"S, 51°58'06.1"W</t>
  </si>
  <si>
    <t>Martinelo</t>
  </si>
  <si>
    <t>015.299.850-05</t>
  </si>
  <si>
    <t>27°58'08.7"S, 52°02'16.8"W</t>
  </si>
  <si>
    <t>Anselmo</t>
  </si>
  <si>
    <t>Costella</t>
  </si>
  <si>
    <t>470.882.900-06</t>
  </si>
  <si>
    <t>28°07'03.0"S, 52°07'50.0"W</t>
  </si>
  <si>
    <t>Amanda</t>
  </si>
  <si>
    <t>(54) 99692-6497</t>
  </si>
  <si>
    <t>Aldino</t>
  </si>
  <si>
    <t>560.759.440-87</t>
  </si>
  <si>
    <t>Ivo</t>
  </si>
  <si>
    <t>Aimi</t>
  </si>
  <si>
    <t>040.814.040-20</t>
  </si>
  <si>
    <t xml:space="preserve">Imperatriz </t>
  </si>
  <si>
    <t>28°43'17.3"S, 52°57'53.9"W</t>
  </si>
  <si>
    <t>Jonas Pasinato</t>
  </si>
  <si>
    <t>(54) 99627-9802</t>
  </si>
  <si>
    <t xml:space="preserve">Altemir </t>
  </si>
  <si>
    <t>Scortegagna</t>
  </si>
  <si>
    <t>429.894.340-20</t>
  </si>
  <si>
    <t>Esmeralda</t>
  </si>
  <si>
    <t>28°02'24.5"S 51°17'30.9"W</t>
  </si>
  <si>
    <t>Victor Hugo</t>
  </si>
  <si>
    <t>(51) 98618-6905</t>
  </si>
  <si>
    <t>Capitani</t>
  </si>
  <si>
    <t>446.929.190-00</t>
  </si>
  <si>
    <t>Capos Borges</t>
  </si>
  <si>
    <t>28°28'32.6"S 52°57'48.7"W</t>
  </si>
  <si>
    <t>Teodora Berta</t>
  </si>
  <si>
    <t>Souilljee Lutkemeyer</t>
  </si>
  <si>
    <t>397.659.380-04</t>
  </si>
  <si>
    <t>Ernestina</t>
  </si>
  <si>
    <t>28°25'41.6"S, 52°30'09.9"W</t>
  </si>
  <si>
    <t>Coasa</t>
  </si>
  <si>
    <t>Osmar</t>
  </si>
  <si>
    <t>Giacomin</t>
  </si>
  <si>
    <t>389.180.560-87</t>
  </si>
  <si>
    <t>Lagoa Vermelha</t>
  </si>
  <si>
    <t>28°13'54.6"S, 51°28'59.5"W</t>
  </si>
  <si>
    <t>Gustavo Gava</t>
  </si>
  <si>
    <t>(54) 99912-1261</t>
  </si>
  <si>
    <t>Tiepo da Luz</t>
  </si>
  <si>
    <t>010.342.700-79</t>
  </si>
  <si>
    <t>Muitos Capões</t>
  </si>
  <si>
    <t>28°01'03.8"S, 51°40'40.7"W</t>
  </si>
  <si>
    <t>Pedro Ernesto Vieira Borges</t>
  </si>
  <si>
    <t>(54) 99970-8430</t>
  </si>
  <si>
    <t>Eivo</t>
  </si>
  <si>
    <t>Cara</t>
  </si>
  <si>
    <t>405.718.070-20</t>
  </si>
  <si>
    <t>Sananduva</t>
  </si>
  <si>
    <t>27°58'54.7"S, 51°45'19.4"W</t>
  </si>
  <si>
    <t>Rossano Lorenzon da Silva</t>
  </si>
  <si>
    <t>(54) 99694-1352</t>
  </si>
  <si>
    <t>27°58'59.1"S, 51°45'25.6"W</t>
  </si>
  <si>
    <t>27°59'17.0"S, 51°45'11.5"W</t>
  </si>
  <si>
    <t>27°58'33.6"S, 51°45'41.2"W</t>
  </si>
  <si>
    <t>27°58'40.8"S, 51°45'32.8"W</t>
  </si>
  <si>
    <t>28°02'14.4"S, 51°45'19.9"W</t>
  </si>
  <si>
    <t>27°58'30.9"S, 51°45'51.0"W</t>
  </si>
  <si>
    <t xml:space="preserve">Romildo </t>
  </si>
  <si>
    <t>551.242.670-20</t>
  </si>
  <si>
    <t xml:space="preserve">Vacaria </t>
  </si>
  <si>
    <t xml:space="preserve">Santo Expedito do Sul </t>
  </si>
  <si>
    <t>27°57'08.1"S, 51°35'31.5"W</t>
  </si>
  <si>
    <t>César Roberto</t>
  </si>
  <si>
    <t>Silvestrini</t>
  </si>
  <si>
    <t>551.235.030-72</t>
  </si>
  <si>
    <t xml:space="preserve">São José do Ouro </t>
  </si>
  <si>
    <t>27°48'29.1"S, 51°32'26.3"W</t>
  </si>
  <si>
    <t>Décio</t>
  </si>
  <si>
    <t xml:space="preserve">Hoffmann </t>
  </si>
  <si>
    <t>032.684.350-76</t>
  </si>
  <si>
    <t>Sul</t>
  </si>
  <si>
    <t xml:space="preserve">Jaguarão </t>
  </si>
  <si>
    <t>32°25'50.7"S, 53°33'48.3"W</t>
  </si>
  <si>
    <t xml:space="preserve">Valdir </t>
  </si>
  <si>
    <t>Minosso</t>
  </si>
  <si>
    <t>360.004.420-68</t>
  </si>
  <si>
    <t>27°40'46.4"S, 51°38'46.7"W</t>
  </si>
  <si>
    <t>Gaievski</t>
  </si>
  <si>
    <t>015.321.730-83</t>
  </si>
  <si>
    <t>27°41'51.5"S, 51°41'03.4"W</t>
  </si>
  <si>
    <t xml:space="preserve">Marcos </t>
  </si>
  <si>
    <t>Bocca</t>
  </si>
  <si>
    <t>001.054.970-61</t>
  </si>
  <si>
    <t>Paim Filho</t>
  </si>
  <si>
    <t>27°41'49.2"S 51°49'37.9"W</t>
  </si>
  <si>
    <t xml:space="preserve">Jaderson Uilian </t>
  </si>
  <si>
    <t xml:space="preserve">Cavaletti </t>
  </si>
  <si>
    <t>007.871.800-76</t>
  </si>
  <si>
    <t>27°45'49.3"S, 51°32'37.8"W</t>
  </si>
  <si>
    <t xml:space="preserve">Luiz Odair </t>
  </si>
  <si>
    <t xml:space="preserve">Camargo </t>
  </si>
  <si>
    <t>536.607.570-04</t>
  </si>
  <si>
    <t xml:space="preserve">Rio Pardo </t>
  </si>
  <si>
    <t>30°15'54.4"S, 52°15'09.7"W</t>
  </si>
  <si>
    <t xml:space="preserve">Raul </t>
  </si>
  <si>
    <t>Basso</t>
  </si>
  <si>
    <t>248.632.890-49</t>
  </si>
  <si>
    <t>28°07'18.6"S, 51°09'35.2"W</t>
  </si>
  <si>
    <t>Fábio Alexandre</t>
  </si>
  <si>
    <t>(62) 99965-4027</t>
  </si>
  <si>
    <t>Muitos Capoes</t>
  </si>
  <si>
    <t>28°22'31.6"S, 51°04'51.7"W</t>
  </si>
  <si>
    <t>Luiz Henrique</t>
  </si>
  <si>
    <t>Scariot</t>
  </si>
  <si>
    <t>024.239.380-21</t>
  </si>
  <si>
    <t>28°13'29.3"S, 51°25'52.8"W</t>
  </si>
  <si>
    <t>Valmir</t>
  </si>
  <si>
    <t>Minotto</t>
  </si>
  <si>
    <t>246.623.130-15</t>
  </si>
  <si>
    <t>28°14'36.8"S, 51°29'38.1"W</t>
  </si>
  <si>
    <t>Volmar</t>
  </si>
  <si>
    <t>008.869.510-70</t>
  </si>
  <si>
    <t>28°19'06.8"S, 51°21'28.0"W</t>
  </si>
  <si>
    <t xml:space="preserve">Dolivar J. </t>
  </si>
  <si>
    <t>Cristianetti</t>
  </si>
  <si>
    <t>308.612.170-04</t>
  </si>
  <si>
    <t>28°22'47.6"S, 51°35'13.7"W</t>
  </si>
  <si>
    <t>Divar Zanchet</t>
  </si>
  <si>
    <t>(54) 99976-9029</t>
  </si>
  <si>
    <t>Gelson</t>
  </si>
  <si>
    <t xml:space="preserve"> Borges Martins</t>
  </si>
  <si>
    <t>008.885.110-94</t>
  </si>
  <si>
    <t>27°59'00.7"S 51°12'42.5"W</t>
  </si>
  <si>
    <t>Spigosso</t>
  </si>
  <si>
    <t>017.443.450-23</t>
  </si>
  <si>
    <t>27°59'18.5"S, 52°13'28.1"W</t>
  </si>
  <si>
    <t xml:space="preserve">Cleiton Pastorello </t>
  </si>
  <si>
    <t>(54) 99654-5854</t>
  </si>
  <si>
    <t>Genir</t>
  </si>
  <si>
    <t>Cazanatto Dal Agnol</t>
  </si>
  <si>
    <t>922.297.510-34</t>
  </si>
  <si>
    <t>28°27'08.3"S, 51°37'28.1"W</t>
  </si>
  <si>
    <t>Lunelli</t>
  </si>
  <si>
    <t>010.473.800-64</t>
  </si>
  <si>
    <t>Caseiros</t>
  </si>
  <si>
    <t>28°13'00.8"S, 51°41'18.6"W</t>
  </si>
  <si>
    <t>Oselame</t>
  </si>
  <si>
    <t>Dornelis</t>
  </si>
  <si>
    <t>Fronza</t>
  </si>
  <si>
    <t>009.712.519-91</t>
  </si>
  <si>
    <t>SC</t>
  </si>
  <si>
    <t>Água Doce</t>
  </si>
  <si>
    <t>29°52'59.2"S, 51°33'47.7"W</t>
  </si>
  <si>
    <t>Cleber</t>
  </si>
  <si>
    <t>(49) 99116-7949</t>
  </si>
  <si>
    <t>Lucas de Almeida</t>
  </si>
  <si>
    <t>Chiocca</t>
  </si>
  <si>
    <t>025.738.829-00</t>
  </si>
  <si>
    <t>Campos Novos</t>
  </si>
  <si>
    <t>27°27'07.9"S, 51°15'52.2"W</t>
  </si>
  <si>
    <t>Rogério</t>
  </si>
  <si>
    <t>(49) 99188-2710</t>
  </si>
  <si>
    <t>27°28'42.4"S, 51°15'23.4"W</t>
  </si>
  <si>
    <t>27°27'36.3"S, 51°14'09.8"W</t>
  </si>
  <si>
    <t>354.447.460-34</t>
  </si>
  <si>
    <t>28°14'22.1"S, 51°19'15.8"W</t>
  </si>
  <si>
    <t>Deyvisson</t>
  </si>
  <si>
    <t>Costa</t>
  </si>
  <si>
    <t>026.876.305.06</t>
  </si>
  <si>
    <t>28°07'34.1"S, 51°28'01.9"W</t>
  </si>
  <si>
    <t>Érlen</t>
  </si>
  <si>
    <t>(54) 99905-4601</t>
  </si>
  <si>
    <t>Rodrigo</t>
  </si>
  <si>
    <t>Sgarbossa</t>
  </si>
  <si>
    <t>030.745.460-69</t>
  </si>
  <si>
    <t>28°13'11.3"S, 51°29'51.5"W</t>
  </si>
  <si>
    <t>Tobias</t>
  </si>
  <si>
    <t>015.567.770-51</t>
  </si>
  <si>
    <t>28°13'10.2"S, 51°29'51.5"W</t>
  </si>
  <si>
    <t>Marli T.</t>
  </si>
  <si>
    <t>Von Muhlen</t>
  </si>
  <si>
    <t>691.906.900-87</t>
  </si>
  <si>
    <t>28°30'52.5"S, 51°28'36.7"W</t>
  </si>
  <si>
    <t>Gabriel</t>
  </si>
  <si>
    <t>Cherubim</t>
  </si>
  <si>
    <t>035.153.190-42</t>
  </si>
  <si>
    <t>011.594.470-20</t>
  </si>
  <si>
    <t>28°18'30.9"S, 51°36'18.1"W</t>
  </si>
  <si>
    <t>998.879.830-04</t>
  </si>
  <si>
    <t>28°21'04.3"S, 51°38'13.6"W</t>
  </si>
  <si>
    <t>191.816.980-20</t>
  </si>
  <si>
    <t>Ivaldo</t>
  </si>
  <si>
    <t>Tessaro</t>
  </si>
  <si>
    <t>744.097.940-00</t>
  </si>
  <si>
    <t>28°17'36.1"S, 51°38'43.4"W</t>
  </si>
  <si>
    <t>Gene Marini</t>
  </si>
  <si>
    <t>000.482.540-37</t>
  </si>
  <si>
    <t>28°17'31.5"S, 51°38'43.2"W</t>
  </si>
  <si>
    <t>27°51'06.1"S, 52°19'37.1"W</t>
  </si>
  <si>
    <t xml:space="preserve">Arlindo </t>
  </si>
  <si>
    <t>Menegaz</t>
  </si>
  <si>
    <t>031.355.270-34</t>
  </si>
  <si>
    <t>27°56'55.7"S, 52°04'06.5"W</t>
  </si>
  <si>
    <t>Cleisson José</t>
  </si>
  <si>
    <t>Tabolka</t>
  </si>
  <si>
    <t>996.848.700-78</t>
  </si>
  <si>
    <t>27°49'06.5"S, 52°10'16.1"W</t>
  </si>
  <si>
    <t xml:space="preserve">Elio </t>
  </si>
  <si>
    <t>392.068.070-72</t>
  </si>
  <si>
    <t>27°50'50.0"S, 52°14'42.0"W</t>
  </si>
  <si>
    <t xml:space="preserve">Fabio José </t>
  </si>
  <si>
    <t>008.110.480-47</t>
  </si>
  <si>
    <t>27°49'05.6"S, 52°10'18.5"W</t>
  </si>
  <si>
    <t>014.569.500-02</t>
  </si>
  <si>
    <t>27°53'53.2"S, 52°09'26.9"W</t>
  </si>
  <si>
    <t>Flavia</t>
  </si>
  <si>
    <t>de Marchi</t>
  </si>
  <si>
    <t>035.072.670-12</t>
  </si>
  <si>
    <t>27°46'38.9"S, 52°05'35.0"W</t>
  </si>
  <si>
    <t>Moravski</t>
  </si>
  <si>
    <t>036.545.030-80</t>
  </si>
  <si>
    <t>27°48'00.7"S, 52°10'02.4"W</t>
  </si>
  <si>
    <t>Geraldo</t>
  </si>
  <si>
    <t>Kominkiewicz</t>
  </si>
  <si>
    <t>385.058.430-53</t>
  </si>
  <si>
    <t>27°47'22.9"S, 52°59'46.8"W</t>
  </si>
  <si>
    <t>Gerson Raul</t>
  </si>
  <si>
    <t>Kohler</t>
  </si>
  <si>
    <t>599.180.630-68</t>
  </si>
  <si>
    <t>27°51'49.1"S, 52°11'30.9"W</t>
  </si>
  <si>
    <t>Ildo</t>
  </si>
  <si>
    <t>Gysi</t>
  </si>
  <si>
    <t>286.736.970-34</t>
  </si>
  <si>
    <t>27°57'05.3"S, 52°09'17.3"W</t>
  </si>
  <si>
    <t>Ivelto Pedro</t>
  </si>
  <si>
    <t>DallAgnol</t>
  </si>
  <si>
    <t>586.879.630-68</t>
  </si>
  <si>
    <t>27°54'26.7"S, 52°10'47.9"W</t>
  </si>
  <si>
    <t xml:space="preserve">Ivo Antônio </t>
  </si>
  <si>
    <t>Sandri</t>
  </si>
  <si>
    <t>172.014.700-00</t>
  </si>
  <si>
    <t>27°53'19.3"S, 52°11'50.4"W</t>
  </si>
  <si>
    <t>Josiane</t>
  </si>
  <si>
    <t>035.595.290-42</t>
  </si>
  <si>
    <t>27°56'36.6"S, 52°05'06.2"W</t>
  </si>
  <si>
    <t>Luccas</t>
  </si>
  <si>
    <t>Franz</t>
  </si>
  <si>
    <t>032.270.350-65</t>
  </si>
  <si>
    <t>27°58'07.5"S, 52°09'42.9"W</t>
  </si>
  <si>
    <t>Nelson José</t>
  </si>
  <si>
    <t>Zanelatto</t>
  </si>
  <si>
    <t>217.874.090-15</t>
  </si>
  <si>
    <t>27°55'51.5"S, 52°05'51.8"W</t>
  </si>
  <si>
    <t>Nilo Antônio</t>
  </si>
  <si>
    <t>Frank</t>
  </si>
  <si>
    <t>165.909.960-91</t>
  </si>
  <si>
    <t>27°58'44.8"S, 52°09'12.2"W</t>
  </si>
  <si>
    <t xml:space="preserve">Sadir </t>
  </si>
  <si>
    <t>de Carvalho</t>
  </si>
  <si>
    <t>153.773.500-49</t>
  </si>
  <si>
    <t>27°56'54.4"S, 52°06'51.3"W</t>
  </si>
  <si>
    <t xml:space="preserve">Samir Antônio </t>
  </si>
  <si>
    <t>27°58'51.4"S, 52°26'09.6"W</t>
  </si>
  <si>
    <t>Valdir Antônio</t>
  </si>
  <si>
    <t>Ronsoni</t>
  </si>
  <si>
    <t>565.724.680-20</t>
  </si>
  <si>
    <t>27°44'39.8"S 52°15'10.1"W</t>
  </si>
  <si>
    <t>Valdir Domingos</t>
  </si>
  <si>
    <t>Betto</t>
  </si>
  <si>
    <t>227.826.300-59</t>
  </si>
  <si>
    <t>27°53'10.7"S, 52°11'41.6"W</t>
  </si>
  <si>
    <t xml:space="preserve">Vanderlei </t>
  </si>
  <si>
    <t>920.764.400-20</t>
  </si>
  <si>
    <t>27°47'06.3"S, 52°11'52.0"W</t>
  </si>
  <si>
    <t>Vidalcir José</t>
  </si>
  <si>
    <t>497.175.610-87</t>
  </si>
  <si>
    <t>27°34'55.8"S, 52°01'42.3"W</t>
  </si>
  <si>
    <t xml:space="preserve">Juliano </t>
  </si>
  <si>
    <t>023.425.319-31</t>
  </si>
  <si>
    <t>27°25'11.5"S, 51°22'01.9"W</t>
  </si>
  <si>
    <t>Vitor</t>
  </si>
  <si>
    <t>Ceolin</t>
  </si>
  <si>
    <t>002.697.750-80</t>
  </si>
  <si>
    <t>Estrela Velha</t>
  </si>
  <si>
    <t>29°10'58.1"S, 53°14'45.0"W</t>
  </si>
  <si>
    <t>Pedro</t>
  </si>
  <si>
    <t>Rodighiero</t>
  </si>
  <si>
    <t>405.031.190-91</t>
  </si>
  <si>
    <t>27°45'47.1"S, 52°21'07.9"W</t>
  </si>
  <si>
    <t>Saulo</t>
  </si>
  <si>
    <t>132.775.100-34</t>
  </si>
  <si>
    <t>Júlio de Castilhos</t>
  </si>
  <si>
    <t>29°12'26.2"S, 53°10'02.4"W</t>
  </si>
  <si>
    <t>Aldemir</t>
  </si>
  <si>
    <t>Machiavelli</t>
  </si>
  <si>
    <t>442.561.160-87</t>
  </si>
  <si>
    <t>Cruz Alta</t>
  </si>
  <si>
    <t>28°38'36.9"S, 53°29'25.3"W</t>
  </si>
  <si>
    <t>Renato</t>
  </si>
  <si>
    <t>306.695.290-87</t>
  </si>
  <si>
    <t>29°10'30.1"S, 53°21'26.7"W</t>
  </si>
  <si>
    <t>Elio</t>
  </si>
  <si>
    <t>Carassa</t>
  </si>
  <si>
    <t>667.887.060-34</t>
  </si>
  <si>
    <t>28°07'59.4"S, 52°33'57.5"W</t>
  </si>
  <si>
    <t>Simone</t>
  </si>
  <si>
    <t>654.717.680-00</t>
  </si>
  <si>
    <t>Agrícola Marin Baldin</t>
  </si>
  <si>
    <t>18.203.847/0001-39</t>
  </si>
  <si>
    <t>28°19'33.8"S, 51°00'15.2"W</t>
  </si>
  <si>
    <t>Alaor</t>
  </si>
  <si>
    <t>545.272.600-49</t>
  </si>
  <si>
    <t>28°17'41.0"S, 51°26'26.0"W</t>
  </si>
  <si>
    <t>Batalha</t>
  </si>
  <si>
    <t>920.982.400-82</t>
  </si>
  <si>
    <t>Bom Jesus</t>
  </si>
  <si>
    <t>28°34'25.6"S, 50°41'44.9"W</t>
  </si>
  <si>
    <t>Cezar</t>
  </si>
  <si>
    <t>Augusto Cauduro</t>
  </si>
  <si>
    <t>433.136.550-68</t>
  </si>
  <si>
    <t>28°03'57.2"S, 50°59'54.6"W</t>
  </si>
  <si>
    <t>Delcio</t>
  </si>
  <si>
    <t>Basegio</t>
  </si>
  <si>
    <t>273.764.000-87</t>
  </si>
  <si>
    <t>28°07'15.7"S 52°12'43.0"W</t>
  </si>
  <si>
    <t>Tiago</t>
  </si>
  <si>
    <t>Baldin</t>
  </si>
  <si>
    <t>804.051.340-53</t>
  </si>
  <si>
    <t>28°21'26.1"S, 51°01'35.9"W</t>
  </si>
  <si>
    <t>Fabio</t>
  </si>
  <si>
    <t>Rizzi</t>
  </si>
  <si>
    <t>817.576.110-53</t>
  </si>
  <si>
    <t>28°12'43.0"S, 51°06'58.8"W</t>
  </si>
  <si>
    <t>Fazenda Tres Rios</t>
  </si>
  <si>
    <t>94.410.040/0002-36</t>
  </si>
  <si>
    <t>28°23'49.3"S, 51°03'21.9"W</t>
  </si>
  <si>
    <t>Martins</t>
  </si>
  <si>
    <t>28°03'47.5"S, 51°14'19.2"W</t>
  </si>
  <si>
    <t>Patricia</t>
  </si>
  <si>
    <t>Panisson de Rossi</t>
  </si>
  <si>
    <t>020.869.040-96</t>
  </si>
  <si>
    <t>28°22'07.7"S, 50°56'04.6"W</t>
  </si>
  <si>
    <t>Giandro</t>
  </si>
  <si>
    <t>Duarte</t>
  </si>
  <si>
    <t>732.605.920-91</t>
  </si>
  <si>
    <t>28°04'33.8"S, 51°10'05.6"W</t>
  </si>
  <si>
    <t>Ricciere</t>
  </si>
  <si>
    <t>Soldateli</t>
  </si>
  <si>
    <t>998.970.750-20</t>
  </si>
  <si>
    <t>28°28'41.5"S, 50°53'24.0"W</t>
  </si>
  <si>
    <t>Vitorino</t>
  </si>
  <si>
    <t>Tonin</t>
  </si>
  <si>
    <t>594.850.519-72</t>
  </si>
  <si>
    <t>28°04'28.3"S, 51°14'10.5"W</t>
  </si>
  <si>
    <t>28°03'55.7"S, 51°13'55.2"W</t>
  </si>
  <si>
    <t xml:space="preserve"> Zamban </t>
  </si>
  <si>
    <t>639.177.340-87</t>
  </si>
  <si>
    <t>28°24'44.6"S, 51°00'00.2"W</t>
  </si>
  <si>
    <t>28°25'44.8"S, 51°00'17.2"W</t>
  </si>
  <si>
    <t>28°23'26.6"S, 51°02'06.1"W</t>
  </si>
  <si>
    <t>Aquiles</t>
  </si>
  <si>
    <t>Baratto</t>
  </si>
  <si>
    <t>255.119.710-49</t>
  </si>
  <si>
    <t>Paulo Bento</t>
  </si>
  <si>
    <t>27°45'51"S, 52°24'04"W</t>
  </si>
  <si>
    <t>Josiel</t>
  </si>
  <si>
    <t>Fiorentin</t>
  </si>
  <si>
    <t>589.168.300-87</t>
  </si>
  <si>
    <t>27°45'27"S, 52°26'06"W</t>
  </si>
  <si>
    <t>Piovesan Neto</t>
  </si>
  <si>
    <t>398.883.040-20</t>
  </si>
  <si>
    <t>27°45'03"S, 52°24'08"W</t>
  </si>
  <si>
    <t>Orlando</t>
  </si>
  <si>
    <t>046.430.340-09</t>
  </si>
  <si>
    <t>27°46'44.1"S, 52°33'47.4"W</t>
  </si>
  <si>
    <t>Luis Henrique Nava de Oliveira</t>
  </si>
  <si>
    <t>(54) 99670-7134</t>
  </si>
  <si>
    <t>Felipe Testolin</t>
  </si>
  <si>
    <t>Risson</t>
  </si>
  <si>
    <t>038.567.970-09</t>
  </si>
  <si>
    <t>27°48'14.9"S, 52°34'40.4"W</t>
  </si>
  <si>
    <t>Jucilei Maria Zanetti</t>
  </si>
  <si>
    <t>898.913.250-91</t>
  </si>
  <si>
    <t>Ademar</t>
  </si>
  <si>
    <t>Divensi</t>
  </si>
  <si>
    <t>497.172.190-87</t>
  </si>
  <si>
    <t>27°35'01" S, 52°00'50" W</t>
  </si>
  <si>
    <t>Ricardo Ceccatto</t>
  </si>
  <si>
    <t>(54) 99626-4388</t>
  </si>
  <si>
    <t>Claudemir José</t>
  </si>
  <si>
    <t>Segalla</t>
  </si>
  <si>
    <t>497.164.760-00</t>
  </si>
  <si>
    <t>27°34'17" S, 52°00'19" W</t>
  </si>
  <si>
    <t>Dalva</t>
  </si>
  <si>
    <t>Fagundes</t>
  </si>
  <si>
    <t>364.835.590-20</t>
  </si>
  <si>
    <t>27°32'32" S, 52°03'23" W</t>
  </si>
  <si>
    <t>Leandro</t>
  </si>
  <si>
    <t>Franciscon</t>
  </si>
  <si>
    <t>886.674.050-00</t>
  </si>
  <si>
    <t>27°27'16" S, 51°59'54" W</t>
  </si>
  <si>
    <t>Zilio</t>
  </si>
  <si>
    <t>Sostisso</t>
  </si>
  <si>
    <t>135.158.020-53</t>
  </si>
  <si>
    <t>27°43'37.3"S, 52°06'34.3"W</t>
  </si>
  <si>
    <t>Gabriel Sarnoski</t>
  </si>
  <si>
    <t>(54) 99670-5080</t>
  </si>
  <si>
    <t xml:space="preserve">Ademir </t>
  </si>
  <si>
    <t>Pasinato</t>
  </si>
  <si>
    <t>326.188.830-04</t>
  </si>
  <si>
    <t>27°57'48.2"S 52°26'50.5"W</t>
  </si>
  <si>
    <t>Alcimar</t>
  </si>
  <si>
    <t>013.365.860-01</t>
  </si>
  <si>
    <t>27°57'49.2"S 52°26'53.5"W</t>
  </si>
  <si>
    <t>Chechi</t>
  </si>
  <si>
    <t>016.457.530-85</t>
  </si>
  <si>
    <t>27°57'24.5"S, 52°28'11.4"W</t>
  </si>
  <si>
    <t>Claudir</t>
  </si>
  <si>
    <t>283.310.010-87</t>
  </si>
  <si>
    <t>27°57'49.2"S, 52°23'21.3"W</t>
  </si>
  <si>
    <t>Getúlio</t>
  </si>
  <si>
    <t>Soares</t>
  </si>
  <si>
    <t>126.077.030-34</t>
  </si>
  <si>
    <t>28°01'22.9"S, 52°25'23.7"W</t>
  </si>
  <si>
    <t>Colombo</t>
  </si>
  <si>
    <t>929.246.620-87</t>
  </si>
  <si>
    <t>27°57'29.0"S, 52°26'02.7"W</t>
  </si>
  <si>
    <t>Leonildo</t>
  </si>
  <si>
    <t>Sbeghen</t>
  </si>
  <si>
    <t>104.084.440-53</t>
  </si>
  <si>
    <t>27°58'31.4"S, 52°26'58.6"W</t>
  </si>
  <si>
    <t>Leudimar</t>
  </si>
  <si>
    <t>884.026.060-91</t>
  </si>
  <si>
    <t>27°58'04.3"S, 52°27'28.8"W</t>
  </si>
  <si>
    <t>Luana</t>
  </si>
  <si>
    <t>812.809.980-91</t>
  </si>
  <si>
    <t>27°58'25.2"S, 52°23'30.3"W</t>
  </si>
  <si>
    <t>Luís Fernando</t>
  </si>
  <si>
    <t>829.093.180-87</t>
  </si>
  <si>
    <t>27°58'31.4"S, 52°26'58.7"W</t>
  </si>
  <si>
    <t xml:space="preserve">Luiz Fernando </t>
  </si>
  <si>
    <t>Ceron</t>
  </si>
  <si>
    <t>457.444.590-49</t>
  </si>
  <si>
    <t>27°56'26.1"S, 52°26'47.5"W</t>
  </si>
  <si>
    <t>Marcílio</t>
  </si>
  <si>
    <t>Castilha</t>
  </si>
  <si>
    <t>116.418.350-87</t>
  </si>
  <si>
    <t>27°53'46.5"S, 52°27'37.4"W</t>
  </si>
  <si>
    <t>Marilene</t>
  </si>
  <si>
    <t>889.816.490-49</t>
  </si>
  <si>
    <t>27°56'17.5"S, 52°27'11.6"W</t>
  </si>
  <si>
    <t>Oliomar</t>
  </si>
  <si>
    <t>734.207.430-68</t>
  </si>
  <si>
    <t>27°55'21.8"S, 52°24'30.8"W</t>
  </si>
  <si>
    <t>Renata</t>
  </si>
  <si>
    <t>Casaroto</t>
  </si>
  <si>
    <t>024.290.660-50</t>
  </si>
  <si>
    <t>27°58'31.7"S, 52°26'48.1"W</t>
  </si>
  <si>
    <t>Maschen</t>
  </si>
  <si>
    <t>734.209.300-97</t>
  </si>
  <si>
    <t>27°52'40.7"S, 52°24'04.7"W</t>
  </si>
  <si>
    <t>Sabrina</t>
  </si>
  <si>
    <t>Comin</t>
  </si>
  <si>
    <t>009.439.780-50</t>
  </si>
  <si>
    <t>28°01'12.0"S, 52°22'38.8"W</t>
  </si>
  <si>
    <t>Venessa</t>
  </si>
  <si>
    <t>Tognon</t>
  </si>
  <si>
    <t>003.915.070-44</t>
  </si>
  <si>
    <t>27°52'46.7"S, 52°24'37.1"W</t>
  </si>
  <si>
    <t>Vilson</t>
  </si>
  <si>
    <t>Gorroterazu</t>
  </si>
  <si>
    <t>499.868.210-53</t>
  </si>
  <si>
    <t>27°55'24.9"S, 52°27'41.0"W</t>
  </si>
  <si>
    <t>Willian Eduardo</t>
  </si>
  <si>
    <t>Nicolli</t>
  </si>
  <si>
    <t>031.733.020-95</t>
  </si>
  <si>
    <t>Severiano de Almeida</t>
  </si>
  <si>
    <t>27°28'41.8"S, 52°05'20.2"W</t>
  </si>
  <si>
    <t>Douglas Gubiani</t>
  </si>
  <si>
    <t>(54) 99170-0792</t>
  </si>
  <si>
    <t>Diordan Mario</t>
  </si>
  <si>
    <t>034.070.740-26</t>
  </si>
  <si>
    <t>27°49'30.2"S, 52°17'19.8"W</t>
  </si>
  <si>
    <t xml:space="preserve">Edmundo </t>
  </si>
  <si>
    <t>375.190.850-15</t>
  </si>
  <si>
    <t>27°50'26.5"S, 52°20'27.3"W</t>
  </si>
  <si>
    <t>Lucas Emanuel</t>
  </si>
  <si>
    <t>049.125.890-98</t>
  </si>
  <si>
    <t>27°50'26.2"S, 52°20'28.7"W</t>
  </si>
  <si>
    <t xml:space="preserve">Natalício </t>
  </si>
  <si>
    <t>529.466.140-34</t>
  </si>
  <si>
    <t>27°48'48.5"S, 52°19'41.8"W</t>
  </si>
  <si>
    <t>Atilio Alexandre</t>
  </si>
  <si>
    <t>951.791.780-53</t>
  </si>
  <si>
    <t>27°44'18.1"S, 52°14'46.7"W</t>
  </si>
  <si>
    <t xml:space="preserve">Victor </t>
  </si>
  <si>
    <t>Dal Bem</t>
  </si>
  <si>
    <t>016.268.330-87</t>
  </si>
  <si>
    <t>28°23'24.7"S, 51°41'29.0"W</t>
  </si>
  <si>
    <t xml:space="preserve">Enio </t>
  </si>
  <si>
    <t>Cecchin</t>
  </si>
  <si>
    <t>721.998.810-91</t>
  </si>
  <si>
    <t>28°25'14.1"S, 51°41'16.0"W</t>
  </si>
  <si>
    <t>Cechin</t>
  </si>
  <si>
    <t>953.790.290-00</t>
  </si>
  <si>
    <t>28°25'11.2"S, 51°41'20.8"W</t>
  </si>
  <si>
    <t>Ailton A.</t>
  </si>
  <si>
    <t>434.594.630-15</t>
  </si>
  <si>
    <t>28°18'34.4"S, 51°38'49.3"W</t>
  </si>
  <si>
    <t>Vinicius A.</t>
  </si>
  <si>
    <t>026.686.190-96</t>
  </si>
  <si>
    <t>28°18'31.4"S, 51°38'49.3"W</t>
  </si>
  <si>
    <t xml:space="preserve">Leimar </t>
  </si>
  <si>
    <t>Catapan</t>
  </si>
  <si>
    <t>687.791.940-87</t>
  </si>
  <si>
    <t>28°19'08.4"S, 51°38'02.8"W</t>
  </si>
  <si>
    <t xml:space="preserve">Gelson </t>
  </si>
  <si>
    <t>Daros</t>
  </si>
  <si>
    <t>446.743.170-53</t>
  </si>
  <si>
    <t>28°24'45.9"S, 51°33'20.9"W</t>
  </si>
  <si>
    <t xml:space="preserve">Lindones </t>
  </si>
  <si>
    <t>Zanchet</t>
  </si>
  <si>
    <t>670.256.170-91</t>
  </si>
  <si>
    <t>28°12'34.8"S, 51°36'37.1"W</t>
  </si>
  <si>
    <t xml:space="preserve">Valmor </t>
  </si>
  <si>
    <t>670.261.090-49</t>
  </si>
  <si>
    <t>28°12'31.8"S, 51°36'37.1"W</t>
  </si>
  <si>
    <t>Elias A.</t>
  </si>
  <si>
    <t>Spada</t>
  </si>
  <si>
    <t>812.850.350-20</t>
  </si>
  <si>
    <t>28°18'32.2"S 51°37'49.7"W</t>
  </si>
  <si>
    <t xml:space="preserve">André </t>
  </si>
  <si>
    <t>Francischetti</t>
  </si>
  <si>
    <t>958.636.130-68</t>
  </si>
  <si>
    <t>28°23'08.9"S, 51°36'40.1"W</t>
  </si>
  <si>
    <t xml:space="preserve">Merci </t>
  </si>
  <si>
    <t>Rampazzo</t>
  </si>
  <si>
    <t>434.587.000-30</t>
  </si>
  <si>
    <t>28°28'12.1"S, 51°32'55.3"W</t>
  </si>
  <si>
    <t>Adriano</t>
  </si>
  <si>
    <t>687.794.020-20</t>
  </si>
  <si>
    <t>28°20'19.6"S, 51°37'32.5"W</t>
  </si>
  <si>
    <t>(54) 3356-1880</t>
  </si>
  <si>
    <t xml:space="preserve">Nevio </t>
  </si>
  <si>
    <t>Franceschetti</t>
  </si>
  <si>
    <t>164.138.570-72</t>
  </si>
  <si>
    <t>28°22'57.6"S, 51°37'34.5"W</t>
  </si>
  <si>
    <t xml:space="preserve">Leonardo </t>
  </si>
  <si>
    <t>Chiamolera</t>
  </si>
  <si>
    <t>906.811.269-49</t>
  </si>
  <si>
    <t>27°15'55.6"S, 51°06'10.4"W</t>
  </si>
  <si>
    <t>(49) 99175-7535</t>
  </si>
  <si>
    <t>27°27'09.9"S, 51°15'52.2"W</t>
  </si>
  <si>
    <t xml:space="preserve">João Carlos </t>
  </si>
  <si>
    <t>Menegat</t>
  </si>
  <si>
    <t>669.080.000-87</t>
  </si>
  <si>
    <t>28°04'01.2"S 51°13'04.7"W</t>
  </si>
  <si>
    <t>Cleidison</t>
  </si>
  <si>
    <t>Dal Agnol</t>
  </si>
  <si>
    <t>029.799.530-83</t>
  </si>
  <si>
    <t>Pinhal da Serra</t>
  </si>
  <si>
    <t>27°48'14.9"S 51°15'35.6"W</t>
  </si>
  <si>
    <t>Thales</t>
  </si>
  <si>
    <t>(54) 99686-0353</t>
  </si>
  <si>
    <t>Antônio Luiz</t>
  </si>
  <si>
    <t>Oppelt</t>
  </si>
  <si>
    <t>510.250.510-68</t>
  </si>
  <si>
    <t>28°40'41.4S, 52°53'5318.8W</t>
  </si>
  <si>
    <t>Eloy</t>
  </si>
  <si>
    <t>Bervian</t>
  </si>
  <si>
    <t>279.943.680-34</t>
  </si>
  <si>
    <t>28°34'48,52'S, 52°51'23,69W</t>
  </si>
  <si>
    <t>Douglas S. Mattei</t>
  </si>
  <si>
    <t>(54) 99251-6994</t>
  </si>
  <si>
    <t>Gabriela</t>
  </si>
  <si>
    <t>Pilatto</t>
  </si>
  <si>
    <t>749.357.200-34</t>
  </si>
  <si>
    <t>28°37'36.0"S, 52°55'46.0"W</t>
  </si>
  <si>
    <t>(54) 98406-1015</t>
  </si>
  <si>
    <t>Gilberto Luiz</t>
  </si>
  <si>
    <t>Schwade</t>
  </si>
  <si>
    <t>512.737.640-72</t>
  </si>
  <si>
    <t>28°43'31.0"S, 53°00'32.7"W</t>
  </si>
  <si>
    <t>162.465.350-20</t>
  </si>
  <si>
    <t>28°38'41.0"S, 52°55'04.3"W</t>
  </si>
  <si>
    <t>José Marcelo</t>
  </si>
  <si>
    <t>Orlandi</t>
  </si>
  <si>
    <t>575.672.120-72</t>
  </si>
  <si>
    <t>28°41'57.5"S, 52°52'04.8"W</t>
  </si>
  <si>
    <t>Maurício</t>
  </si>
  <si>
    <t>011.726.630-25</t>
  </si>
  <si>
    <t xml:space="preserve"> 28°39'34.88"S, 53°01'18.19"W</t>
  </si>
  <si>
    <t>Régis</t>
  </si>
  <si>
    <t>898.965.990-68</t>
  </si>
  <si>
    <t>28°42'24.92"S, 52°35'14.43"W</t>
  </si>
  <si>
    <t>Semilda</t>
  </si>
  <si>
    <t>633.964.080-04</t>
  </si>
  <si>
    <t xml:space="preserve"> 28°36'41.43"S, 52°52'55.31"W</t>
  </si>
  <si>
    <t>Tamiza</t>
  </si>
  <si>
    <t>Magni</t>
  </si>
  <si>
    <t>023.567.620-94</t>
  </si>
  <si>
    <t>28°38'35.7"S 52°53'14.3"W</t>
  </si>
  <si>
    <t>Cristiano</t>
  </si>
  <si>
    <t>Prediger</t>
  </si>
  <si>
    <t>973.594.670-04</t>
  </si>
  <si>
    <t>28°38'28.4"S 53°02'12.8"W</t>
  </si>
  <si>
    <t>Maria Helena</t>
  </si>
  <si>
    <t>Hahn Dickel</t>
  </si>
  <si>
    <t>890.135.570-15</t>
  </si>
  <si>
    <t>28°32'47.0"S, 53°04'21.1"W</t>
  </si>
  <si>
    <t>Sedi Salete</t>
  </si>
  <si>
    <t>Pazinatto</t>
  </si>
  <si>
    <t>004.780.250-25</t>
  </si>
  <si>
    <t xml:space="preserve"> 28°32'51.63"S, 52°59'25.18"W</t>
  </si>
  <si>
    <t>Valtencir Cristiano</t>
  </si>
  <si>
    <t>Werlang</t>
  </si>
  <si>
    <t>681.874.750-72</t>
  </si>
  <si>
    <t xml:space="preserve"> 28°38'12.30"S, 52°57'25.97"W</t>
  </si>
  <si>
    <t>Cláudio Antônio</t>
  </si>
  <si>
    <t>Maldaner</t>
  </si>
  <si>
    <t>325.639.140-00</t>
  </si>
  <si>
    <t>28°43'47.5"S, 53°00'35.3"W</t>
  </si>
  <si>
    <t>Claudiomiro</t>
  </si>
  <si>
    <t>Vergutz</t>
  </si>
  <si>
    <t>650.147.400-06</t>
  </si>
  <si>
    <t>28°42'08.2"S, 52°53'55.0"W</t>
  </si>
  <si>
    <t>Luís</t>
  </si>
  <si>
    <t>Thiesen</t>
  </si>
  <si>
    <t>458.532.820-34</t>
  </si>
  <si>
    <t>28°40'46.6"S, 52°59'17.4"W</t>
  </si>
  <si>
    <t>Tenkaten</t>
  </si>
  <si>
    <t>368.596.560-34</t>
  </si>
  <si>
    <t>28°41'34.1"S, 52°59'38.0"W</t>
  </si>
  <si>
    <t>Jacoby</t>
  </si>
  <si>
    <t>458.534.010-68</t>
  </si>
  <si>
    <t>28°43'07.3"S, 52°58'06.7"W</t>
  </si>
  <si>
    <t>Reis</t>
  </si>
  <si>
    <t>413.914.380-00</t>
  </si>
  <si>
    <t xml:space="preserve"> 28°39'19.15"S, 53° 1'37.18"W</t>
  </si>
  <si>
    <t>Elézio Rodrigues</t>
  </si>
  <si>
    <t>da Silva</t>
  </si>
  <si>
    <t>812.622.480-00</t>
  </si>
  <si>
    <t>28°38’03.8”S, 53°25’43.6’W</t>
  </si>
  <si>
    <t>Guido</t>
  </si>
  <si>
    <t>(54) 99674-7351</t>
  </si>
  <si>
    <t>255.989.370-34</t>
  </si>
  <si>
    <t>28°38’55.85’S, 53°10’35.19’W</t>
  </si>
  <si>
    <t xml:space="preserve">Jederson </t>
  </si>
  <si>
    <t>(54) 99911-1257</t>
  </si>
  <si>
    <t>Siegmar</t>
  </si>
  <si>
    <t>Schwambach</t>
  </si>
  <si>
    <t>253.845.700-91</t>
  </si>
  <si>
    <t>28°40'32.83"S, 53° 7'30.43"W</t>
  </si>
  <si>
    <t>28°25'28.7"S, 52°30'25.2"W</t>
  </si>
  <si>
    <t>024.239.380-20</t>
  </si>
  <si>
    <t>28°09'15.3"S, 51°35'32.0"W</t>
  </si>
  <si>
    <t>28°22'29.0"S, 52°21'53.3"W</t>
  </si>
  <si>
    <t>Fortuna</t>
  </si>
  <si>
    <t>285.540.350-20</t>
  </si>
  <si>
    <t>28°11'60.0"S, 51°35'22.3"W</t>
  </si>
  <si>
    <t>Aveloni Baggio</t>
  </si>
  <si>
    <t>940.389.530-68</t>
  </si>
  <si>
    <t>27°48'12.6"S, 51°29'00.2"W</t>
  </si>
  <si>
    <t>Lucas</t>
  </si>
  <si>
    <t>Zucco</t>
  </si>
  <si>
    <t>026.891.770-13</t>
  </si>
  <si>
    <t>27°48'44.1"S, 51°18'12.5"W</t>
  </si>
  <si>
    <t>Trintin Machado</t>
  </si>
  <si>
    <t>987.488.660-91</t>
  </si>
  <si>
    <t>28°14'07.6"S, 51°22'14.9"W</t>
  </si>
  <si>
    <t>Mateus</t>
  </si>
  <si>
    <t>Nadal</t>
  </si>
  <si>
    <t>035.692.000-35</t>
  </si>
  <si>
    <t>28°03'21.7"S, 51°00'09.6"W</t>
  </si>
  <si>
    <t>27°49'56.6"S, 51°20'54.8"W</t>
  </si>
  <si>
    <t>Ilda Madalena</t>
  </si>
  <si>
    <t>Motta Lenzi</t>
  </si>
  <si>
    <t>423.468.940-87</t>
  </si>
  <si>
    <t>27°46'13.0"S, 51°29'01.0"W</t>
  </si>
  <si>
    <t>Eberval</t>
  </si>
  <si>
    <t>Consalter</t>
  </si>
  <si>
    <t>642.727.960-20</t>
  </si>
  <si>
    <t>28°04'11.3"S, 51°20'16.6"W</t>
  </si>
  <si>
    <t>Volmir</t>
  </si>
  <si>
    <t>910.196.990-00</t>
  </si>
  <si>
    <t>28°34'39.4"S, 51°28'36.9"W</t>
  </si>
  <si>
    <t>28°21'33.7"S, 51°37'48.5"W</t>
  </si>
  <si>
    <t>28°21'51.5"S, 51°39'31.8"W</t>
  </si>
  <si>
    <t>018.339.020-25</t>
  </si>
  <si>
    <t>Guabijú-RS</t>
  </si>
  <si>
    <t>28°29'46.0"S, 51°35'50.0"W</t>
  </si>
  <si>
    <t>28°34'49.2"S, 51°28'14.0"W</t>
  </si>
  <si>
    <t>Benedetti</t>
  </si>
  <si>
    <t>005.119.120-21</t>
  </si>
  <si>
    <t>28°44'18.2"S, 51°53'54.2"W</t>
  </si>
  <si>
    <t>Caren</t>
  </si>
  <si>
    <t>R. Cucolotto</t>
  </si>
  <si>
    <t>000.206.240-26</t>
  </si>
  <si>
    <t>Casca</t>
  </si>
  <si>
    <t>28°38'28.5"S, 51°54'32.1"W</t>
  </si>
  <si>
    <t xml:space="preserve">Claudino </t>
  </si>
  <si>
    <t>Maronezi</t>
  </si>
  <si>
    <t>290.584.900-25</t>
  </si>
  <si>
    <t>28°43'28.0"S, 52°03'35.5"W</t>
  </si>
  <si>
    <t>S. Bazzo</t>
  </si>
  <si>
    <t>030.043.880-06</t>
  </si>
  <si>
    <t>28°42'47.4"S, 51°54'19.3"W</t>
  </si>
  <si>
    <t>Ernesto</t>
  </si>
  <si>
    <t>P. Alban</t>
  </si>
  <si>
    <t>015.747.270-10</t>
  </si>
  <si>
    <t>28°41'03.0"S, 51°55'45.4"W</t>
  </si>
  <si>
    <t>L. Marcon</t>
  </si>
  <si>
    <t>020.972.630-03</t>
  </si>
  <si>
    <t>28°43'08.1"S, 52°02'05.0"W</t>
  </si>
  <si>
    <t>Gilnei</t>
  </si>
  <si>
    <t>Chiarello</t>
  </si>
  <si>
    <t>567.056.380-87</t>
  </si>
  <si>
    <t>28°43'00.4"S, 52°01'17.5"W</t>
  </si>
  <si>
    <t>Júlio</t>
  </si>
  <si>
    <t>Longaretti</t>
  </si>
  <si>
    <t>034.021.050-80</t>
  </si>
  <si>
    <t>28°45'36.0"S, 51°51'41.8"W</t>
  </si>
  <si>
    <t>Léo</t>
  </si>
  <si>
    <t>Pandolfo</t>
  </si>
  <si>
    <t>645.134.910-00</t>
  </si>
  <si>
    <t>28°47'06.3"S, 51°53'06.9"W</t>
  </si>
  <si>
    <t>C. Gemelli</t>
  </si>
  <si>
    <t>597.671.620-20</t>
  </si>
  <si>
    <t>28°43'17.8"S, 52°03'18.4"W</t>
  </si>
  <si>
    <t>L. Martelli</t>
  </si>
  <si>
    <t>016.664.900-75</t>
  </si>
  <si>
    <t>28°40'33.6"S, 52°00'28.1"W</t>
  </si>
  <si>
    <t>Soccol</t>
  </si>
  <si>
    <t>765.226.440-53</t>
  </si>
  <si>
    <t>28°40'13.6"S, 51°59'51.1"W</t>
  </si>
  <si>
    <t>Valmor</t>
  </si>
  <si>
    <t>Bazzo</t>
  </si>
  <si>
    <t>341.473.570-91</t>
  </si>
  <si>
    <t>Vilmar</t>
  </si>
  <si>
    <t>619.375.840-20</t>
  </si>
  <si>
    <t>Martelli</t>
  </si>
  <si>
    <t>577.830.040-91</t>
  </si>
  <si>
    <t>28°39'48.1"S, 52°02'46.7"W</t>
  </si>
  <si>
    <t>M. Begnini</t>
  </si>
  <si>
    <t>039.967.450-01</t>
  </si>
  <si>
    <t>28°40'36.9"S, 51°58'25.2"W</t>
  </si>
  <si>
    <t>Augusto</t>
  </si>
  <si>
    <t>035.298.960-20</t>
  </si>
  <si>
    <t>28°46'20.9"S, 51°59'41.1"W</t>
  </si>
  <si>
    <t>P. Baldissera</t>
  </si>
  <si>
    <t>031.400.490-48</t>
  </si>
  <si>
    <t>28°49'42.9"S, 52°02'14.7"W</t>
  </si>
  <si>
    <t>Tasca</t>
  </si>
  <si>
    <t>003.385.700-80</t>
  </si>
  <si>
    <t>28°58'25.6"S, 51°52'37.3"W</t>
  </si>
  <si>
    <t>Márcio</t>
  </si>
  <si>
    <t>J. Cover</t>
  </si>
  <si>
    <t>008.944.500-77</t>
  </si>
  <si>
    <t>28°58'06.6"S, 51°51'48.6"W</t>
  </si>
  <si>
    <t>Nilso</t>
  </si>
  <si>
    <t>Ortolan</t>
  </si>
  <si>
    <t>042.576.000-63</t>
  </si>
  <si>
    <t>28°57'38.6"S, 51°50'22.6"W</t>
  </si>
  <si>
    <t>Odile</t>
  </si>
  <si>
    <t>G. Tasca</t>
  </si>
  <si>
    <t>290.575.070-72</t>
  </si>
  <si>
    <t>Vanir</t>
  </si>
  <si>
    <t>Friguetto</t>
  </si>
  <si>
    <t>627.825.170-15</t>
  </si>
  <si>
    <t>28°58'39.7"S, 51°53'22.4"W</t>
  </si>
  <si>
    <t>Celso</t>
  </si>
  <si>
    <t>Sottili</t>
  </si>
  <si>
    <t>068.532.690-04</t>
  </si>
  <si>
    <t>Fagundes Varela</t>
  </si>
  <si>
    <t>28°52'40.3"S, 51°37'04.6"W</t>
  </si>
  <si>
    <t>Sidnei Favero</t>
  </si>
  <si>
    <t>Treviso</t>
  </si>
  <si>
    <t>034.219.210-83</t>
  </si>
  <si>
    <t>Vista Alegre do Prata</t>
  </si>
  <si>
    <t>28°49'48.2"S, 51°48'06.8"W</t>
  </si>
  <si>
    <t>Primo</t>
  </si>
  <si>
    <t>M. Neto</t>
  </si>
  <si>
    <t>240.227.560-04</t>
  </si>
  <si>
    <t>Vespasiano Corrêa</t>
  </si>
  <si>
    <t>29°01'34.3"S, 51°51'13.7"W</t>
  </si>
  <si>
    <t>Coopibi</t>
  </si>
  <si>
    <t>Loreni Fátima</t>
  </si>
  <si>
    <t>Padilha</t>
  </si>
  <si>
    <t>009.502.480-88</t>
  </si>
  <si>
    <t>Guabijú</t>
  </si>
  <si>
    <t>28°35'12.1"S, 51°36'48.4"W</t>
  </si>
  <si>
    <t>(54) 99626-5291</t>
  </si>
  <si>
    <t>Olidio</t>
  </si>
  <si>
    <t>078.521.850-53</t>
  </si>
  <si>
    <t>28°54'39.0"S, 52°54'24.0"W</t>
  </si>
  <si>
    <t>033.724.710-24</t>
  </si>
  <si>
    <t>28°51'24.0"S, 52°46'20.0"W</t>
  </si>
  <si>
    <t>Raquel</t>
  </si>
  <si>
    <t>894.374.540-00</t>
  </si>
  <si>
    <t>28°57'15.0"S, 52°42'55.0"W</t>
  </si>
  <si>
    <t xml:space="preserve">Adair </t>
  </si>
  <si>
    <t xml:space="preserve">Perett </t>
  </si>
  <si>
    <t>408.948.430-87</t>
  </si>
  <si>
    <t>27°52'42.9"S, 52°18'41.4"W</t>
  </si>
  <si>
    <t xml:space="preserve">Adelar João </t>
  </si>
  <si>
    <t xml:space="preserve">Fracaro </t>
  </si>
  <si>
    <t>505.094.380-91</t>
  </si>
  <si>
    <t>27°49'59.3"S, 52°11'07.8"W</t>
  </si>
  <si>
    <t xml:space="preserve">Aderlei </t>
  </si>
  <si>
    <t xml:space="preserve">Perin </t>
  </si>
  <si>
    <t>818.989.160-04</t>
  </si>
  <si>
    <t>27°55'46.6"S, 52°16'38.4"W</t>
  </si>
  <si>
    <t xml:space="preserve">Adilso Luis </t>
  </si>
  <si>
    <t xml:space="preserve">Giaretta </t>
  </si>
  <si>
    <t>636.643.640-15</t>
  </si>
  <si>
    <t>27°53'09.2"S 52°03'59.0"W</t>
  </si>
  <si>
    <t xml:space="preserve">Alan </t>
  </si>
  <si>
    <t xml:space="preserve">Negri    </t>
  </si>
  <si>
    <t>931.883.400-44</t>
  </si>
  <si>
    <t>28°07'36.0"S, 52°38'12.4"W</t>
  </si>
  <si>
    <t>28°00'25.4"S, 52°20'44.4"W</t>
  </si>
  <si>
    <t xml:space="preserve">Alesson </t>
  </si>
  <si>
    <t xml:space="preserve">Jevinski </t>
  </si>
  <si>
    <t>040.839.740-36</t>
  </si>
  <si>
    <t>27°47'23.2"S, 52°15'24.5"W</t>
  </si>
  <si>
    <t xml:space="preserve">Altivir Luiz </t>
  </si>
  <si>
    <t xml:space="preserve">Scariot </t>
  </si>
  <si>
    <t>031.096.580-20</t>
  </si>
  <si>
    <t>27°53'50.8"S, 52°09'18.5"W</t>
  </si>
  <si>
    <t xml:space="preserve">Rigo </t>
  </si>
  <si>
    <t>941.529.180-04</t>
  </si>
  <si>
    <t>27°53'08.5"S, 52°04'00.6"W</t>
  </si>
  <si>
    <t xml:space="preserve">Arlindo Valdir </t>
  </si>
  <si>
    <t>445.567.560-49</t>
  </si>
  <si>
    <t>27°47'22.7"S, 52°15'03.5"W</t>
  </si>
  <si>
    <t>Carlos</t>
  </si>
  <si>
    <t xml:space="preserve">Peretti </t>
  </si>
  <si>
    <t>773.823.400-82</t>
  </si>
  <si>
    <t>27°56'10.2"S, 52°19'16.8"W</t>
  </si>
  <si>
    <t xml:space="preserve">Cassiano Luís </t>
  </si>
  <si>
    <t xml:space="preserve">Picoli </t>
  </si>
  <si>
    <t>032.180.720-00</t>
  </si>
  <si>
    <t>27°55'57.3"S, 52°15'09.5"W</t>
  </si>
  <si>
    <t xml:space="preserve">César   </t>
  </si>
  <si>
    <t xml:space="preserve">Maschen Moro </t>
  </si>
  <si>
    <t>000.146.080-30</t>
  </si>
  <si>
    <t>27°54'11.8"S, 52°23'19.8"W</t>
  </si>
  <si>
    <t xml:space="preserve">Chaler Luís </t>
  </si>
  <si>
    <t xml:space="preserve">Gandin </t>
  </si>
  <si>
    <t>005.304.650-19</t>
  </si>
  <si>
    <t>27°59'08.9"S, 52°26'33.8"W</t>
  </si>
  <si>
    <t xml:space="preserve">Cláudia </t>
  </si>
  <si>
    <t>Rossatto Franceschi</t>
  </si>
  <si>
    <t>466.171.400-87</t>
  </si>
  <si>
    <t>27°59'02.9"S 52°20'29.5"W</t>
  </si>
  <si>
    <t xml:space="preserve"> Peretti </t>
  </si>
  <si>
    <t>720.888.000-00</t>
  </si>
  <si>
    <t>27°56'19.4"S, 52°19'11.7"W</t>
  </si>
  <si>
    <t xml:space="preserve">May </t>
  </si>
  <si>
    <t>440.412.920-34</t>
  </si>
  <si>
    <t>27°42'04.5"S, 52°01'25.7"W</t>
  </si>
  <si>
    <t xml:space="preserve">Cleonice </t>
  </si>
  <si>
    <t xml:space="preserve">Campeol Dall Agnol </t>
  </si>
  <si>
    <t>014.927.010-09</t>
  </si>
  <si>
    <t>27°58'32.6"S, 52°20'50.9"W</t>
  </si>
  <si>
    <t xml:space="preserve">Darlan </t>
  </si>
  <si>
    <t xml:space="preserve">Tomasini </t>
  </si>
  <si>
    <t>019.835.440-19</t>
  </si>
  <si>
    <t>27°51'39.8"S, 52°20'46.7"W</t>
  </si>
  <si>
    <t xml:space="preserve">Dieneia </t>
  </si>
  <si>
    <t xml:space="preserve">Baruffi </t>
  </si>
  <si>
    <t>002.178.060-90</t>
  </si>
  <si>
    <t>27°55'35.0"S, 52°24'10.1"W</t>
  </si>
  <si>
    <t xml:space="preserve">Edegar </t>
  </si>
  <si>
    <t xml:space="preserve">Londero </t>
  </si>
  <si>
    <t>519.426.580-87</t>
  </si>
  <si>
    <t>27°57'14.6"S, 52°15'43.9"W</t>
  </si>
  <si>
    <t xml:space="preserve">Edson </t>
  </si>
  <si>
    <t xml:space="preserve">Sand </t>
  </si>
  <si>
    <t>666.183.390-49</t>
  </si>
  <si>
    <t>28°38'04.7"S, 53°04'17.1"W</t>
  </si>
  <si>
    <t xml:space="preserve">Egon </t>
  </si>
  <si>
    <t xml:space="preserve">Binotto </t>
  </si>
  <si>
    <t>018.089.910-44</t>
  </si>
  <si>
    <t>27°53'44.6"S, 52°23'17.4"W</t>
  </si>
  <si>
    <t xml:space="preserve">Elessandro Antônio </t>
  </si>
  <si>
    <t>Kaczanoski</t>
  </si>
  <si>
    <t>026.194.680-35</t>
  </si>
  <si>
    <t>27°49'25.2"S, 52°06'23.3"W</t>
  </si>
  <si>
    <t xml:space="preserve">Eunice </t>
  </si>
  <si>
    <t xml:space="preserve">Sartori </t>
  </si>
  <si>
    <t>962.309.590-20</t>
  </si>
  <si>
    <t>27°57'25.4"S, 52°24'48.0"W</t>
  </si>
  <si>
    <t xml:space="preserve">Fabricia </t>
  </si>
  <si>
    <t xml:space="preserve">Meira Sandini </t>
  </si>
  <si>
    <t>342.280.800-06</t>
  </si>
  <si>
    <t>28°03'17.6"S, 52°15'29.7"W</t>
  </si>
  <si>
    <t xml:space="preserve">Fabrício Mateus </t>
  </si>
  <si>
    <t>026.869.350-14</t>
  </si>
  <si>
    <t>27°56'32.5"S, 52°18'26.4"W</t>
  </si>
  <si>
    <t xml:space="preserve">Felipe </t>
  </si>
  <si>
    <t>Zanellatto</t>
  </si>
  <si>
    <t>035.396.030-69</t>
  </si>
  <si>
    <t>27°54'42.0"S, 52°08'05.2"W</t>
  </si>
  <si>
    <t>Felipe Tomaz</t>
  </si>
  <si>
    <t xml:space="preserve"> Kichel </t>
  </si>
  <si>
    <t>005.607.270-89</t>
  </si>
  <si>
    <t>27°52'44.0"S, 52°21'59.2"W</t>
  </si>
  <si>
    <t xml:space="preserve">Flávio Antonio </t>
  </si>
  <si>
    <t xml:space="preserve">Bianchi </t>
  </si>
  <si>
    <t>437.561.580-04</t>
  </si>
  <si>
    <t>27°56'04.4"S, 52°17'57.5"W</t>
  </si>
  <si>
    <t xml:space="preserve">Gabriela </t>
  </si>
  <si>
    <t xml:space="preserve">Sartori Zotti </t>
  </si>
  <si>
    <t>045.174.330-05</t>
  </si>
  <si>
    <t>27°52'33.4"S, 51°32'59.6"W</t>
  </si>
  <si>
    <t xml:space="preserve">Geison </t>
  </si>
  <si>
    <t xml:space="preserve">Gradin </t>
  </si>
  <si>
    <t>013.034.110-08</t>
  </si>
  <si>
    <t>28°00'01.3"S, 52°21'31.7"W</t>
  </si>
  <si>
    <t xml:space="preserve">Genuir Santo </t>
  </si>
  <si>
    <t>445.563.650-15</t>
  </si>
  <si>
    <t>27°56'45.6"S, 52°21'59.0"W</t>
  </si>
  <si>
    <t xml:space="preserve">Giceli Sandra </t>
  </si>
  <si>
    <t xml:space="preserve">Webber Rigo </t>
  </si>
  <si>
    <t>019.248.160-67</t>
  </si>
  <si>
    <t>27°52'39.8"S, 52°04'25.9"W</t>
  </si>
  <si>
    <t xml:space="preserve">Gilmar </t>
  </si>
  <si>
    <t xml:space="preserve">Tagliari Bortolin </t>
  </si>
  <si>
    <t>245.520.380-87</t>
  </si>
  <si>
    <t>27°54'22.0"S, 52°34'36.7"W</t>
  </si>
  <si>
    <t xml:space="preserve">Gladstone </t>
  </si>
  <si>
    <t xml:space="preserve">Fantini </t>
  </si>
  <si>
    <t>591.991.800-49</t>
  </si>
  <si>
    <t xml:space="preserve">Cruzaltense </t>
  </si>
  <si>
    <t>27°41'06.5"S, 52°38'22.6"W</t>
  </si>
  <si>
    <t xml:space="preserve">Gustavo </t>
  </si>
  <si>
    <t>016.058.660-75</t>
  </si>
  <si>
    <t>27°56'17.1"S, 52°23'26.2"W</t>
  </si>
  <si>
    <t xml:space="preserve">Coltro </t>
  </si>
  <si>
    <t>012.795.620-48</t>
  </si>
  <si>
    <t xml:space="preserve">Esmeralda </t>
  </si>
  <si>
    <t>28°01'23.1"S, 51°05'33.4"W</t>
  </si>
  <si>
    <t xml:space="preserve">Idelar </t>
  </si>
  <si>
    <t xml:space="preserve">Caresia </t>
  </si>
  <si>
    <t>391.193.190-53</t>
  </si>
  <si>
    <t xml:space="preserve">Nonoai </t>
  </si>
  <si>
    <t>27°16'01.8"S, 52°47'24.5"W</t>
  </si>
  <si>
    <t xml:space="preserve">Iduir </t>
  </si>
  <si>
    <t xml:space="preserve">Brustolin </t>
  </si>
  <si>
    <t>280.149.360-00</t>
  </si>
  <si>
    <t>27°55'22.2"S, 52°18'45.2"W</t>
  </si>
  <si>
    <t xml:space="preserve">Inez </t>
  </si>
  <si>
    <t xml:space="preserve">Polippo Sana </t>
  </si>
  <si>
    <t>891.567.810-91</t>
  </si>
  <si>
    <t>27°54'55.0"S, 52°25'44.1"W</t>
  </si>
  <si>
    <t xml:space="preserve">Irene </t>
  </si>
  <si>
    <t xml:space="preserve">Nicolodi </t>
  </si>
  <si>
    <t>564.119.950-87</t>
  </si>
  <si>
    <t>28°09'26.5"S, 52°29'20.1"W</t>
  </si>
  <si>
    <t xml:space="preserve">Irineu </t>
  </si>
  <si>
    <t>002.454.030-78</t>
  </si>
  <si>
    <t>32°25'26.3"S, 53°33'37.0"W</t>
  </si>
  <si>
    <t xml:space="preserve">Itacir </t>
  </si>
  <si>
    <t xml:space="preserve">Webber </t>
  </si>
  <si>
    <t>255.128.030-34</t>
  </si>
  <si>
    <t>27°52'43.4"S, 52°05'12.2"W</t>
  </si>
  <si>
    <t xml:space="preserve">Ivaldino </t>
  </si>
  <si>
    <t xml:space="preserve">Rogalski </t>
  </si>
  <si>
    <t>515.819.650-87</t>
  </si>
  <si>
    <t>27°53'03.4"S, 52°18'56.4"W</t>
  </si>
  <si>
    <t xml:space="preserve">Ivete </t>
  </si>
  <si>
    <t xml:space="preserve">Canello Peruzzolo </t>
  </si>
  <si>
    <t>898.682.850-20</t>
  </si>
  <si>
    <t>27°54'16.8"S, 52°09'30.1"W</t>
  </si>
  <si>
    <t xml:space="preserve">Ivone </t>
  </si>
  <si>
    <t xml:space="preserve">Wilk Corso </t>
  </si>
  <si>
    <t>930.432.280-49</t>
  </si>
  <si>
    <t xml:space="preserve">Campinas do Sul </t>
  </si>
  <si>
    <t>27°43'33.5"S, 52°36'30.5"W</t>
  </si>
  <si>
    <t>Jair José</t>
  </si>
  <si>
    <t xml:space="preserve">Sielski </t>
  </si>
  <si>
    <t>883.972.620-91</t>
  </si>
  <si>
    <t>27°48'07.8"S, 52°16'45.4"W</t>
  </si>
  <si>
    <t>Jandir José</t>
  </si>
  <si>
    <t xml:space="preserve">Soccol </t>
  </si>
  <si>
    <t>325.075.260-68</t>
  </si>
  <si>
    <t>27°52'48.2"S, 52°08'58.0"W</t>
  </si>
  <si>
    <t xml:space="preserve">Jenuir Antônio </t>
  </si>
  <si>
    <t xml:space="preserve">Peruzzolo </t>
  </si>
  <si>
    <t>500.632.350-72</t>
  </si>
  <si>
    <t>27°52'59.1"S, 52°09'12.7"W</t>
  </si>
  <si>
    <t xml:space="preserve">João Paulo </t>
  </si>
  <si>
    <t xml:space="preserve">De Moras Junior </t>
  </si>
  <si>
    <t>028.777.710-32</t>
  </si>
  <si>
    <t>27°24'18.1"S, 52°53'39.0"W</t>
  </si>
  <si>
    <t xml:space="preserve">De Moras   </t>
  </si>
  <si>
    <t>261.157.890-87</t>
  </si>
  <si>
    <t>27°24'09.8"S, 52°53'54.2"W</t>
  </si>
  <si>
    <t xml:space="preserve">José Artur </t>
  </si>
  <si>
    <t xml:space="preserve">Bortolini </t>
  </si>
  <si>
    <t>639.520.250-20</t>
  </si>
  <si>
    <t>27°53'48.6"S, 52°11'26.6"W</t>
  </si>
  <si>
    <t xml:space="preserve">Jovaldir </t>
  </si>
  <si>
    <t xml:space="preserve">Sbeghen </t>
  </si>
  <si>
    <t>104.084.950-49</t>
  </si>
  <si>
    <t>27°57'57.5"S, 52°23'48.4"W</t>
  </si>
  <si>
    <t xml:space="preserve">Jovani </t>
  </si>
  <si>
    <t>022.778.940-79</t>
  </si>
  <si>
    <t>28°01'30.8"S, 52°23'55.7"W</t>
  </si>
  <si>
    <t xml:space="preserve">Juciana </t>
  </si>
  <si>
    <t xml:space="preserve">Bernardi Strapasson </t>
  </si>
  <si>
    <t>957.013.890-49</t>
  </si>
  <si>
    <t>27°43'54.0"S, 52°39'00.3"W</t>
  </si>
  <si>
    <t xml:space="preserve">Algeri </t>
  </si>
  <si>
    <t>010.049.550-81</t>
  </si>
  <si>
    <t>27°58'53.2"S, 52°11'32.9"W</t>
  </si>
  <si>
    <t xml:space="preserve">Jussan </t>
  </si>
  <si>
    <t>019.835.450-90</t>
  </si>
  <si>
    <t>27°50'42.3"S 52°27'38.8"W</t>
  </si>
  <si>
    <t>27°52'41.2"S, 52°32'30.5"W</t>
  </si>
  <si>
    <t xml:space="preserve">Keller Arnaldo </t>
  </si>
  <si>
    <t xml:space="preserve">Segalla </t>
  </si>
  <si>
    <t>033.598.900-43</t>
  </si>
  <si>
    <t>27°54'46.2"S, 51°36'13.5"W</t>
  </si>
  <si>
    <t xml:space="preserve">Laurentino </t>
  </si>
  <si>
    <t>455.378.100-00</t>
  </si>
  <si>
    <t>27°58'50.6"S, 52°11'31.5"W</t>
  </si>
  <si>
    <t xml:space="preserve">Laurides Antonio </t>
  </si>
  <si>
    <t xml:space="preserve">Garlet </t>
  </si>
  <si>
    <t>408.953.780-00</t>
  </si>
  <si>
    <t>27°56'07.3"S, 52°14'10.6"W</t>
  </si>
  <si>
    <t xml:space="preserve">Leonel Ernesto </t>
  </si>
  <si>
    <t xml:space="preserve">Bressiani </t>
  </si>
  <si>
    <t>562.290.979-15</t>
  </si>
  <si>
    <t xml:space="preserve">Erval Grande </t>
  </si>
  <si>
    <t>27°44'01.1"S, 52°35'48.6"W</t>
  </si>
  <si>
    <t xml:space="preserve">Leonila </t>
  </si>
  <si>
    <t>929.415.080-15</t>
  </si>
  <si>
    <t>27°54'06.7"S, 52°21'28.5"W</t>
  </si>
  <si>
    <t xml:space="preserve">Leonir Antonio </t>
  </si>
  <si>
    <t xml:space="preserve">Moresco </t>
  </si>
  <si>
    <t>575.734.680-91</t>
  </si>
  <si>
    <t>27°52'36.4"S, 52°21'59.6"W</t>
  </si>
  <si>
    <t xml:space="preserve">Lisandro Samuel </t>
  </si>
  <si>
    <t>Kirschner</t>
  </si>
  <si>
    <t>839.566.200-97</t>
  </si>
  <si>
    <t xml:space="preserve">Encruzilhada do Sul </t>
  </si>
  <si>
    <t>30°46'21.2"S, 52°24'25.9"W</t>
  </si>
  <si>
    <t xml:space="preserve">Lourindo </t>
  </si>
  <si>
    <t xml:space="preserve">Maschen  </t>
  </si>
  <si>
    <t>271.882.640-15</t>
  </si>
  <si>
    <t>27°54'05.8"S, 52°23'20.6"W</t>
  </si>
  <si>
    <t xml:space="preserve">Lucas Cavalheiro </t>
  </si>
  <si>
    <t xml:space="preserve">Pires </t>
  </si>
  <si>
    <t>004.726.560-40</t>
  </si>
  <si>
    <t xml:space="preserve">Coxilha </t>
  </si>
  <si>
    <t>28°03'56.2"S, 52°27'40.8"W</t>
  </si>
  <si>
    <t xml:space="preserve">Lucimar </t>
  </si>
  <si>
    <t xml:space="preserve">Mecca Algeri </t>
  </si>
  <si>
    <t>326.229.450-00</t>
  </si>
  <si>
    <t>27°59'06.3"S, 52°11'34.5"W</t>
  </si>
  <si>
    <t xml:space="preserve">Lucimara </t>
  </si>
  <si>
    <t xml:space="preserve">Regauer </t>
  </si>
  <si>
    <t>027.283.710-59</t>
  </si>
  <si>
    <t>27°59'11.2"S, 52°10'03.9"W</t>
  </si>
  <si>
    <t xml:space="preserve">Luiz Carlos </t>
  </si>
  <si>
    <t xml:space="preserve">Bordinhon </t>
  </si>
  <si>
    <t>613.587.540-04</t>
  </si>
  <si>
    <t>28°00'11.6"S, 52°23'40.2"W</t>
  </si>
  <si>
    <t xml:space="preserve">Zem </t>
  </si>
  <si>
    <t>017.032.810-47</t>
  </si>
  <si>
    <t>27°52'21.0"S, 52°24'00.7"W</t>
  </si>
  <si>
    <t xml:space="preserve">Luiz Henrique </t>
  </si>
  <si>
    <t xml:space="preserve">Ottoni </t>
  </si>
  <si>
    <t>986.582.980-00</t>
  </si>
  <si>
    <t xml:space="preserve">Amaral Ferrador </t>
  </si>
  <si>
    <t>30°25'53.0"S, 52°15'09.2"W</t>
  </si>
  <si>
    <t xml:space="preserve">Luiz Octavio </t>
  </si>
  <si>
    <t xml:space="preserve">Santi </t>
  </si>
  <si>
    <t>27°54'26.4"S, 52°16'26.4"W</t>
  </si>
  <si>
    <t xml:space="preserve">Maicon </t>
  </si>
  <si>
    <t xml:space="preserve">Carbonera </t>
  </si>
  <si>
    <t>026.260.280-61</t>
  </si>
  <si>
    <t>27°54'11.9"S, 52°31'37.4"W</t>
  </si>
  <si>
    <t xml:space="preserve">Marcelo Jose </t>
  </si>
  <si>
    <t xml:space="preserve">Gobbo </t>
  </si>
  <si>
    <t>27°56'20.5"S, 52°27'33.4"W</t>
  </si>
  <si>
    <t xml:space="preserve">Marcelo Mateus </t>
  </si>
  <si>
    <t xml:space="preserve">Moretto </t>
  </si>
  <si>
    <t>026.331.620-37</t>
  </si>
  <si>
    <t>27°48'42.9"S, 52°21'10.3"W</t>
  </si>
  <si>
    <t xml:space="preserve">Marciano </t>
  </si>
  <si>
    <t xml:space="preserve">Miosso </t>
  </si>
  <si>
    <t>001.952.690-39</t>
  </si>
  <si>
    <t>27°41'50.7"S, 52°15'36.1"W</t>
  </si>
  <si>
    <t xml:space="preserve">Marcio José </t>
  </si>
  <si>
    <t xml:space="preserve">Vechiato </t>
  </si>
  <si>
    <t>946.445.190-49</t>
  </si>
  <si>
    <t>27°54'21.0"S, 52°20'49.1"W</t>
  </si>
  <si>
    <t xml:space="preserve">Inocente </t>
  </si>
  <si>
    <t>022.104.920-76</t>
  </si>
  <si>
    <t>27°52'19.8"S, 52°17'24.5"W</t>
  </si>
  <si>
    <t xml:space="preserve">Margarete Teresinha </t>
  </si>
  <si>
    <t>562.153.200-72</t>
  </si>
  <si>
    <t>27°54'05.7"S, 52°16'26.5"W</t>
  </si>
  <si>
    <t xml:space="preserve">Mariangela </t>
  </si>
  <si>
    <t xml:space="preserve">Daubermann Didone </t>
  </si>
  <si>
    <t>980.791.230-04</t>
  </si>
  <si>
    <t>27°54'40.9"S, 51°30'57.4"W</t>
  </si>
  <si>
    <t xml:space="preserve">Marielyn </t>
  </si>
  <si>
    <t>027.758.110-94</t>
  </si>
  <si>
    <t>27°54'03.5"S, 52°21'39.8"W</t>
  </si>
  <si>
    <t xml:space="preserve">Marília </t>
  </si>
  <si>
    <t xml:space="preserve">Salgado Bianchi </t>
  </si>
  <si>
    <t>010.262.650-29</t>
  </si>
  <si>
    <t>27°55'32.8"S, 52°12'50.1"W</t>
  </si>
  <si>
    <t>Mariluse</t>
  </si>
  <si>
    <t>018.270.210-39</t>
  </si>
  <si>
    <t>27°59'35.9"S, 52°09'43.8"W</t>
  </si>
  <si>
    <t xml:space="preserve">Marlene Fátima </t>
  </si>
  <si>
    <t xml:space="preserve">Baiocco Rempel </t>
  </si>
  <si>
    <t>759.865.580-49</t>
  </si>
  <si>
    <t>Campinas do Sul</t>
  </si>
  <si>
    <t>27°42'26.6"S, 52°39'57.9"W</t>
  </si>
  <si>
    <t xml:space="preserve">Mauricio Sidnei </t>
  </si>
  <si>
    <t>039.189.220-73</t>
  </si>
  <si>
    <t>27°48'47.0"S, 52°20'58.8"W</t>
  </si>
  <si>
    <t xml:space="preserve">Micheli Paula </t>
  </si>
  <si>
    <t xml:space="preserve">Toazza </t>
  </si>
  <si>
    <t>004.556.920-76</t>
  </si>
  <si>
    <t>Água Santa</t>
  </si>
  <si>
    <t>27°57'50.8"S, 52°16'50.2"W</t>
  </si>
  <si>
    <t xml:space="preserve">Muriel </t>
  </si>
  <si>
    <t xml:space="preserve">Negri Schreiner </t>
  </si>
  <si>
    <t>026.755.260-29</t>
  </si>
  <si>
    <t xml:space="preserve">Pontão </t>
  </si>
  <si>
    <t>28°04'49.4"S, 52°22'22.8"W</t>
  </si>
  <si>
    <t xml:space="preserve">Naudi </t>
  </si>
  <si>
    <t xml:space="preserve">Tirapelle </t>
  </si>
  <si>
    <t>291.427.170-00</t>
  </si>
  <si>
    <t>28°07'45.4"S, 52°37'55.9"W</t>
  </si>
  <si>
    <t xml:space="preserve">Nicholas Cristiano </t>
  </si>
  <si>
    <t>Bobko</t>
  </si>
  <si>
    <t>005.092.260-27</t>
  </si>
  <si>
    <t>Barão de Cotegipe</t>
  </si>
  <si>
    <t>27°39'01.6"S, 52°20'46.8"W</t>
  </si>
  <si>
    <t xml:space="preserve">Olino </t>
  </si>
  <si>
    <t>Rossatto</t>
  </si>
  <si>
    <t>030.769.970-68</t>
  </si>
  <si>
    <t>27°58'30.8"S, 52°21'17.3"W</t>
  </si>
  <si>
    <t>27°59'15.5"S, 52°20'41.1"W</t>
  </si>
  <si>
    <t xml:space="preserve">Olivar </t>
  </si>
  <si>
    <t xml:space="preserve">Dall Acqua </t>
  </si>
  <si>
    <t>351.266.980-87</t>
  </si>
  <si>
    <t>27°53'53.8"S, 52°25'10.6"W</t>
  </si>
  <si>
    <t xml:space="preserve">Osmar José </t>
  </si>
  <si>
    <t xml:space="preserve">Tumellero </t>
  </si>
  <si>
    <t>342.584.770-87</t>
  </si>
  <si>
    <t>27°43'50.9"S, 52°35'59.9"W</t>
  </si>
  <si>
    <t>429.721.590-04</t>
  </si>
  <si>
    <t>27°50'11.9"S, 52°11'15.3"W</t>
  </si>
  <si>
    <t xml:space="preserve">Pedro </t>
  </si>
  <si>
    <t>Da Rocha</t>
  </si>
  <si>
    <t>375.188.790-34</t>
  </si>
  <si>
    <t>27°58'12.8"S, 52°21'10.6"W</t>
  </si>
  <si>
    <t xml:space="preserve">Renato </t>
  </si>
  <si>
    <t xml:space="preserve">Gatti </t>
  </si>
  <si>
    <t>995.586.290-49</t>
  </si>
  <si>
    <t>27°57'25.2"S, 52°17'05.2"W</t>
  </si>
  <si>
    <t xml:space="preserve">Ricardo </t>
  </si>
  <si>
    <t xml:space="preserve">Gaiato </t>
  </si>
  <si>
    <t>265.181.070-04</t>
  </si>
  <si>
    <t>27°56'18.6"S, 52°15'25.8"W</t>
  </si>
  <si>
    <t xml:space="preserve">Roberto José </t>
  </si>
  <si>
    <t>740.782.910-15</t>
  </si>
  <si>
    <t>27°48'48.2"S, 52°21'24.2"W</t>
  </si>
  <si>
    <t xml:space="preserve">Rodrigo </t>
  </si>
  <si>
    <t xml:space="preserve">Gonçalves de Souza </t>
  </si>
  <si>
    <t>005.615.850-59</t>
  </si>
  <si>
    <t>27°51'32.6"S, 52°16'07.6"W</t>
  </si>
  <si>
    <t xml:space="preserve">Juchneski Pacholski </t>
  </si>
  <si>
    <t>025.509.230-06</t>
  </si>
  <si>
    <t>27°53'05.6"S, 52°16'28.5"W</t>
  </si>
  <si>
    <t xml:space="preserve">Roger </t>
  </si>
  <si>
    <t xml:space="preserve">Gasparetto </t>
  </si>
  <si>
    <t>274.438.320-96</t>
  </si>
  <si>
    <t>27°52'17.0"S, 52°04'43.5"W</t>
  </si>
  <si>
    <t xml:space="preserve">Rogério </t>
  </si>
  <si>
    <t xml:space="preserve">Quadrado Caminero </t>
  </si>
  <si>
    <t>494.994.910-15</t>
  </si>
  <si>
    <t xml:space="preserve">Rio dos Índios </t>
  </si>
  <si>
    <t>27°16'01.7"S, 52°47'00.0"W</t>
  </si>
  <si>
    <t>28°01'38.1"S, 52°16'27.6"W</t>
  </si>
  <si>
    <t xml:space="preserve">Sérgio Elias </t>
  </si>
  <si>
    <t>Pezzini</t>
  </si>
  <si>
    <t>437.216.480-72</t>
  </si>
  <si>
    <t>27°53'37.7"S, 52°24'00.7"W</t>
  </si>
  <si>
    <t xml:space="preserve">Valderes </t>
  </si>
  <si>
    <t xml:space="preserve">Astolfi Negri </t>
  </si>
  <si>
    <t>000.000.320-42</t>
  </si>
  <si>
    <t>28°05'27.8"S, 52°14'23.7"W</t>
  </si>
  <si>
    <t xml:space="preserve">Adona </t>
  </si>
  <si>
    <t>094.035.740-20</t>
  </si>
  <si>
    <t>27°43'53.1"S, 52°36'05.3"W</t>
  </si>
  <si>
    <t xml:space="preserve">Venicius </t>
  </si>
  <si>
    <t xml:space="preserve">Stafforti </t>
  </si>
  <si>
    <t>012.869.080-19</t>
  </si>
  <si>
    <t>27°53'50.2"S, 52°25'29.4"W</t>
  </si>
  <si>
    <t xml:space="preserve">Vilmar </t>
  </si>
  <si>
    <t>561.116.650-49</t>
  </si>
  <si>
    <t>27°57'08.2"S, 52°24'05.2"W</t>
  </si>
  <si>
    <t xml:space="preserve">Volmar João </t>
  </si>
  <si>
    <t xml:space="preserve">Schreiner </t>
  </si>
  <si>
    <t>487.700.940-04</t>
  </si>
  <si>
    <t>28°07'34.8"S, 52°37'53.7"W</t>
  </si>
  <si>
    <t xml:space="preserve">Waldemar </t>
  </si>
  <si>
    <t xml:space="preserve">Tomelero </t>
  </si>
  <si>
    <t>246.115.570-49</t>
  </si>
  <si>
    <t>27°50'22.0"S, 52°19'22.4"W</t>
  </si>
  <si>
    <t>Willian Ostrowski</t>
  </si>
  <si>
    <t>Ostrowski</t>
  </si>
  <si>
    <t>024.908.960-24</t>
  </si>
  <si>
    <t>27°49'19.3"S 52°03'02.1"W</t>
  </si>
  <si>
    <t>Essven</t>
  </si>
  <si>
    <t>004.346.780-66</t>
  </si>
  <si>
    <t>30°35'58.5"S, 52°26'18.4"W</t>
  </si>
  <si>
    <t xml:space="preserve">Edinara </t>
  </si>
  <si>
    <t>003.619.130-28</t>
  </si>
  <si>
    <t>30°25'32.1"S, 52°32'09.4"W</t>
  </si>
  <si>
    <t xml:space="preserve">Marvin </t>
  </si>
  <si>
    <t>015.315.350-46</t>
  </si>
  <si>
    <t>30°27'41.2"S, 52°24'08.7"W</t>
  </si>
  <si>
    <t xml:space="preserve">Loreci </t>
  </si>
  <si>
    <t>Stefani Fiabane</t>
  </si>
  <si>
    <t>889.164.210-04</t>
  </si>
  <si>
    <t>28°01'33.4"S, 51°57'56.3"W</t>
  </si>
  <si>
    <t>Aline Maroli</t>
  </si>
  <si>
    <t>(54) 99646-7978</t>
  </si>
  <si>
    <t>Peruzzo</t>
  </si>
  <si>
    <t>595.183.320-53</t>
  </si>
  <si>
    <t>28°00'51.6"S, 51°58'22.0"W</t>
  </si>
  <si>
    <t>Ramir</t>
  </si>
  <si>
    <t>Fiabane</t>
  </si>
  <si>
    <t>424.571.570-72</t>
  </si>
  <si>
    <t>28°00'58.0"S, 51°57'29.9"W</t>
  </si>
  <si>
    <t>Anestor</t>
  </si>
  <si>
    <t>Oliboni</t>
  </si>
  <si>
    <t>013.137.140-11</t>
  </si>
  <si>
    <t>28°01'38.5"S, 51°56'52.3"W</t>
  </si>
  <si>
    <t xml:space="preserve">Sandro </t>
  </si>
  <si>
    <t>012.554.370-06</t>
  </si>
  <si>
    <t>28°03'09.4"S, 51°58'54.7"W</t>
  </si>
  <si>
    <t>Alcir</t>
  </si>
  <si>
    <t>Mantovani</t>
  </si>
  <si>
    <t>023.817.400-07</t>
  </si>
  <si>
    <t>28°02'26.6"S, 51°56'13.6"W</t>
  </si>
  <si>
    <t>Jandir</t>
  </si>
  <si>
    <t>Bee</t>
  </si>
  <si>
    <t>325.285.310-87</t>
  </si>
  <si>
    <t>28°06'45.5"S, 51°47'56.5"W</t>
  </si>
  <si>
    <t xml:space="preserve">Volmar </t>
  </si>
  <si>
    <t>415.141.570-04</t>
  </si>
  <si>
    <t>28°03'05.0"S, 51°56'49.8"W</t>
  </si>
  <si>
    <t xml:space="preserve">Mario Adão </t>
  </si>
  <si>
    <t>Canalli</t>
  </si>
  <si>
    <t>189.264.870-91</t>
  </si>
  <si>
    <t>28°04'00.2"S, 51°55'10.1"W</t>
  </si>
  <si>
    <t>882.513.900-44</t>
  </si>
  <si>
    <t>28°01'49.4"S, 51°57'28.7"W</t>
  </si>
  <si>
    <t>Ricardo</t>
  </si>
  <si>
    <t>Canali</t>
  </si>
  <si>
    <t>944.665.990-68</t>
  </si>
  <si>
    <t>28°02'25.5"S, 51°58'58.5"W</t>
  </si>
  <si>
    <t>Comiran</t>
  </si>
  <si>
    <t>947.854.220-68</t>
  </si>
  <si>
    <t>28°04'49.4"S, 52°00'04.5"W</t>
  </si>
  <si>
    <t>Sidinei</t>
  </si>
  <si>
    <t>Calegari</t>
  </si>
  <si>
    <t>751.154.920-91</t>
  </si>
  <si>
    <t>28°05'08.8"S, 51°59'41.2"W</t>
  </si>
  <si>
    <t>Marina</t>
  </si>
  <si>
    <t>Pelissoni</t>
  </si>
  <si>
    <t>026.218.450-88</t>
  </si>
  <si>
    <t>28°06'20.2"S, 52°01'05.5"W</t>
  </si>
  <si>
    <t>Maria</t>
  </si>
  <si>
    <t>Caldato</t>
  </si>
  <si>
    <t>940.127.680-34</t>
  </si>
  <si>
    <t>27°57'47.6"S, 52°00'33.7"W</t>
  </si>
  <si>
    <t>Benildo</t>
  </si>
  <si>
    <t>Coccol</t>
  </si>
  <si>
    <t>535.720.090-49</t>
  </si>
  <si>
    <t>27°57'52.5"S, 52°04'40.4"W</t>
  </si>
  <si>
    <t>Frigeri</t>
  </si>
  <si>
    <t>044.084.780-08</t>
  </si>
  <si>
    <t>27°58'47.6"S, 52°00'26.2"W</t>
  </si>
  <si>
    <t>Zuculotto</t>
  </si>
  <si>
    <t>039.843.010.14</t>
  </si>
  <si>
    <t>27°57'36.0"S, 52°02'04.4"W</t>
  </si>
  <si>
    <t>424.561.850-72</t>
  </si>
  <si>
    <t>27°58'51.8"S, 52°00'31.3"W</t>
  </si>
  <si>
    <t>Arlindo</t>
  </si>
  <si>
    <t>27°57'26.8"S, 52°05'06.5"W</t>
  </si>
  <si>
    <t>Lassig</t>
  </si>
  <si>
    <t>005.585.870-89</t>
  </si>
  <si>
    <t>27°57'19.6"S 51°59'08.9"W</t>
  </si>
  <si>
    <t>Claudecir</t>
  </si>
  <si>
    <t>Dalastra</t>
  </si>
  <si>
    <t>540.844.580-15</t>
  </si>
  <si>
    <t>27°58'31.7"S, 52°01'02.5"W</t>
  </si>
  <si>
    <t>Vitter</t>
  </si>
  <si>
    <t>903.194.190-53</t>
  </si>
  <si>
    <t>27°52'37.2"S, 52°02'21.7"W</t>
  </si>
  <si>
    <t xml:space="preserve">Alexandre </t>
  </si>
  <si>
    <t>478.991.740-15</t>
  </si>
  <si>
    <t>27°58'20.5"S, 52°01'01.8"W</t>
  </si>
  <si>
    <t>Cirilo</t>
  </si>
  <si>
    <t>Fabiani</t>
  </si>
  <si>
    <t>213.829.050-68</t>
  </si>
  <si>
    <t>27°58'44.7"S, 52°03'57.7"W</t>
  </si>
  <si>
    <t>449.964.200-06</t>
  </si>
  <si>
    <t>27°56'09.6"S 52°03'49.3"W</t>
  </si>
  <si>
    <t>Kuffel</t>
  </si>
  <si>
    <t>001.161.760-83</t>
  </si>
  <si>
    <t>27°54'13.9"S, 52°00'18.5"W</t>
  </si>
  <si>
    <t>Wilson</t>
  </si>
  <si>
    <t>Arcari</t>
  </si>
  <si>
    <t>287.059.630-87</t>
  </si>
  <si>
    <t>28°06'18.7"S, 52°11'26.8"W</t>
  </si>
  <si>
    <t>Cristiane</t>
  </si>
  <si>
    <t>Segat de Souza</t>
  </si>
  <si>
    <t>013.393.720-88</t>
  </si>
  <si>
    <t>28°05'32.0"S, 52°09'12.9"W</t>
  </si>
  <si>
    <t>Lauvir</t>
  </si>
  <si>
    <t>Zam</t>
  </si>
  <si>
    <t>019.373.770-16</t>
  </si>
  <si>
    <t>28°06'36.8"S 52°06'01.3"W</t>
  </si>
  <si>
    <t>Paulino</t>
  </si>
  <si>
    <t>Rovani</t>
  </si>
  <si>
    <t>172.082.620-04</t>
  </si>
  <si>
    <t>28°04'46.8"S, 52°06'29.2"W</t>
  </si>
  <si>
    <t>(54) 99943-3704</t>
  </si>
  <si>
    <t>Augusto Delfino</t>
  </si>
  <si>
    <t>061.559.100-06</t>
  </si>
  <si>
    <t>28°07'59.6"S, 52°06'14.8"W</t>
  </si>
  <si>
    <t>Morandi</t>
  </si>
  <si>
    <t>243.211.259-87</t>
  </si>
  <si>
    <t>28°05'52.3"S, 52°10'18.9"W</t>
  </si>
  <si>
    <t>Elenir</t>
  </si>
  <si>
    <t>Lângaro</t>
  </si>
  <si>
    <t>635.886.090-91</t>
  </si>
  <si>
    <t>28°04'08.1"S 52°09'01.5"W</t>
  </si>
  <si>
    <t>Domingos</t>
  </si>
  <si>
    <t>Favaretto</t>
  </si>
  <si>
    <t>408.647.230-91</t>
  </si>
  <si>
    <t>28°06'38.3"S, 52°07'31.3"W</t>
  </si>
  <si>
    <t>Biasotto</t>
  </si>
  <si>
    <t>928.536.500-06</t>
  </si>
  <si>
    <t>28°05'13.3"S, 52°08'06.9"W</t>
  </si>
  <si>
    <t>826.641.020-87</t>
  </si>
  <si>
    <t>28°03'49.5"S, 52°08'18.2"W</t>
  </si>
  <si>
    <t>B. Tamanho</t>
  </si>
  <si>
    <t>031.789.800-08</t>
  </si>
  <si>
    <t>28°02'53.6"S, 52°07'57.9"W</t>
  </si>
  <si>
    <t>039.223.340-16</t>
  </si>
  <si>
    <t>28°04'46.9"S, 52°09'48.6"W</t>
  </si>
  <si>
    <t>Bressan</t>
  </si>
  <si>
    <t>351.105.200-97</t>
  </si>
  <si>
    <t>28°04'41.3"S, 52°12'46.9"W</t>
  </si>
  <si>
    <t>Santo Luiz</t>
  </si>
  <si>
    <t>Pelissaro</t>
  </si>
  <si>
    <t>245.525.260-49</t>
  </si>
  <si>
    <t>28°04'33.2"S, 52°09'08.1"W</t>
  </si>
  <si>
    <t>C. Cechetti</t>
  </si>
  <si>
    <t>013.259.030-19</t>
  </si>
  <si>
    <t>28°09'03.2"S, 52°10'54.7"W</t>
  </si>
  <si>
    <t>Silmar</t>
  </si>
  <si>
    <t>D Agostini</t>
  </si>
  <si>
    <t>690.257.030-20</t>
  </si>
  <si>
    <t>28°02'36.0"S, 52°10'18.1"W</t>
  </si>
  <si>
    <t>Milena</t>
  </si>
  <si>
    <t>Shultz</t>
  </si>
  <si>
    <t>034.671.560-10</t>
  </si>
  <si>
    <t>28°02'32.0"S, 52°06'33.6"W</t>
  </si>
  <si>
    <t>Diego</t>
  </si>
  <si>
    <t>025.470.380-13</t>
  </si>
  <si>
    <t>28°02'30.6"S, 52°06'57.4"W</t>
  </si>
  <si>
    <t>Luan Felipe</t>
  </si>
  <si>
    <t>039.054.950-90</t>
  </si>
  <si>
    <t>28°09'01.3"S, 52°07'31.9"W</t>
  </si>
  <si>
    <t>684.523.140-00</t>
  </si>
  <si>
    <t>28°07'50.8"S, 52°07'39.8"W</t>
  </si>
  <si>
    <t>Vitório</t>
  </si>
  <si>
    <t>144.809.480-15</t>
  </si>
  <si>
    <t>28°04'45.8"S, 52°07'55.7"W</t>
  </si>
  <si>
    <t>375.168.840-49</t>
  </si>
  <si>
    <t>28°03'43.5"S, 52°11'08.6"W</t>
  </si>
  <si>
    <t>Ivandré</t>
  </si>
  <si>
    <t>039.221.530-62</t>
  </si>
  <si>
    <t>Odacir</t>
  </si>
  <si>
    <t>Dalmina</t>
  </si>
  <si>
    <t>478.989.410-04</t>
  </si>
  <si>
    <t>28°03'55.4"S, 52°09'01.7"W</t>
  </si>
  <si>
    <t>Valdemar</t>
  </si>
  <si>
    <t>031.317.260-91</t>
  </si>
  <si>
    <t>28°07'18.4"S, 52°08'26.3"W</t>
  </si>
  <si>
    <t>Antônio Carlos</t>
  </si>
  <si>
    <t>de Oliveira Teixeira</t>
  </si>
  <si>
    <t>204.221.720-49</t>
  </si>
  <si>
    <t>28°07'18.1"S, 52°08'25.5"W</t>
  </si>
  <si>
    <t>João Carlos</t>
  </si>
  <si>
    <t>Della Mea</t>
  </si>
  <si>
    <t>215.644.770-53</t>
  </si>
  <si>
    <t>28°16'24.1"S, 52°41'14.4"W</t>
  </si>
  <si>
    <t>Biffe</t>
  </si>
  <si>
    <t>325.395.840-04</t>
  </si>
  <si>
    <t>28°20'24.2"S, 52°27'09.1"W</t>
  </si>
  <si>
    <t>Pierdoná</t>
  </si>
  <si>
    <t>659.120.390-72</t>
  </si>
  <si>
    <t>28°20'34.7"S, 52°25'43.6"W</t>
  </si>
  <si>
    <t>Fábio André</t>
  </si>
  <si>
    <t>Fath</t>
  </si>
  <si>
    <t xml:space="preserve">034.841.330-07 </t>
  </si>
  <si>
    <t>28°39'17.6"S, 52°58'54.7"W</t>
  </si>
  <si>
    <t xml:space="preserve">Roque </t>
  </si>
  <si>
    <t>28°40'42.8"S, 53°01'16.9"W</t>
  </si>
  <si>
    <t>28°38'26.6"S, 52°59'23.9"W</t>
  </si>
  <si>
    <t>Iuri Crisnei</t>
  </si>
  <si>
    <t>Kunz</t>
  </si>
  <si>
    <t>034.248.270-02</t>
  </si>
  <si>
    <t>28°42'13.5"S, 52°56'37.3"W</t>
  </si>
  <si>
    <t xml:space="preserve">Iuri Crisnei </t>
  </si>
  <si>
    <t>28°42'12.5"S, 52°56'37.3"W</t>
  </si>
  <si>
    <t>Volnei Daniel</t>
  </si>
  <si>
    <t>556.416.600-00</t>
  </si>
  <si>
    <t>28°42'14.5"S, 52°56'37.3"W</t>
  </si>
  <si>
    <t>Ivandro Carlos</t>
  </si>
  <si>
    <t>Fiorese</t>
  </si>
  <si>
    <t xml:space="preserve">916.231.970-15 </t>
  </si>
  <si>
    <t>28°34'33.3"S, 52°54'16.4"W</t>
  </si>
  <si>
    <t>28°38'54.6"S, 52°57'38.1"W</t>
  </si>
  <si>
    <t>Fabiano</t>
  </si>
  <si>
    <t>133.822.680-00</t>
  </si>
  <si>
    <t>28°38'52.6"S 52°57'38.7"W</t>
  </si>
  <si>
    <t>Gelson Henrique</t>
  </si>
  <si>
    <t xml:space="preserve"> Klein</t>
  </si>
  <si>
    <t>512.744.770-34</t>
  </si>
  <si>
    <t>28°38'39.7"S, 52°57'32.9"W</t>
  </si>
  <si>
    <t>28°38'51.0"S, 52°57'33.0"W</t>
  </si>
  <si>
    <t>28°39'22.2"S, 52°56'17.8"W</t>
  </si>
  <si>
    <t>28°38'42.6"S 52°57'33.7"W</t>
  </si>
  <si>
    <t>Klein</t>
  </si>
  <si>
    <t>040.643.560-04</t>
  </si>
  <si>
    <t>28°40'30.8"S, 53°06'11.0"W</t>
  </si>
  <si>
    <t>Marciano Luís</t>
  </si>
  <si>
    <t>Sander</t>
  </si>
  <si>
    <t>012.745.270-23</t>
  </si>
  <si>
    <t>28°26'08.5"S, 53°01'28.7"W</t>
  </si>
  <si>
    <t>Márcio Ivan</t>
  </si>
  <si>
    <t>Kogler</t>
  </si>
  <si>
    <t>015.616.950-92</t>
  </si>
  <si>
    <t>28°44'56.6"S, 53°01'23.8"W</t>
  </si>
  <si>
    <t>Carmen</t>
  </si>
  <si>
    <t>Kumm Geller</t>
  </si>
  <si>
    <t>394.321.060-04</t>
  </si>
  <si>
    <t>28°24'09.8"S, 52°35'03.5"W</t>
  </si>
  <si>
    <t>28°42'12.9"S, 52°54'17.7"W</t>
  </si>
  <si>
    <t>Janete</t>
  </si>
  <si>
    <t>891.179.130-04</t>
  </si>
  <si>
    <t>28°43'25.5"S, 52°59'33.7"W</t>
  </si>
  <si>
    <t>Ricardo Miguel</t>
  </si>
  <si>
    <t>Backes</t>
  </si>
  <si>
    <t>034.436.860-28</t>
  </si>
  <si>
    <t>28°26'32.0"S, 52°35'35.3"W</t>
  </si>
  <si>
    <t>Márcio Miguel</t>
  </si>
  <si>
    <t>Kohlher</t>
  </si>
  <si>
    <t>478.530.030-00</t>
  </si>
  <si>
    <t>28°25'27.0"S, 52°33'39.4"W</t>
  </si>
  <si>
    <t>475.877.500-10</t>
  </si>
  <si>
    <t>28°25'57.6"S, 52°34'59.1"W</t>
  </si>
  <si>
    <t>Leonel Humberto</t>
  </si>
  <si>
    <t>Huber</t>
  </si>
  <si>
    <t>574.128.630-53</t>
  </si>
  <si>
    <t>Alto Alegre</t>
  </si>
  <si>
    <t>28°47'13.1"S, 52°59'28.1"W</t>
  </si>
  <si>
    <t>28°39'18.1"S, 53°01'32.7"W</t>
  </si>
  <si>
    <t>Baumgratz</t>
  </si>
  <si>
    <t>458.533.040-20</t>
  </si>
  <si>
    <t>28°42'59.7"S, 53°01'14.9"W</t>
  </si>
  <si>
    <t>João</t>
  </si>
  <si>
    <t>Gonzatti</t>
  </si>
  <si>
    <t>452.448.390-04</t>
  </si>
  <si>
    <t>28°36'31.9"S, 53°01'42.0"W</t>
  </si>
  <si>
    <t>512.738.100-15</t>
  </si>
  <si>
    <t>28°37'08.0"S, 52°59'47.9"W</t>
  </si>
  <si>
    <t>Strapasson</t>
  </si>
  <si>
    <t>002.189.720-40</t>
  </si>
  <si>
    <t>28°33'31.3"S, 52°56'06.4"W</t>
  </si>
  <si>
    <t>Adílson</t>
  </si>
  <si>
    <t>Chiaparini</t>
  </si>
  <si>
    <t>009.577.020-86</t>
  </si>
  <si>
    <t>27°59'57.0"S, 52°07'24.7"W</t>
  </si>
  <si>
    <t>28°00'05.6"S, 52°07'28.0"W</t>
  </si>
  <si>
    <t>Rubilar de Valle</t>
  </si>
  <si>
    <t>817.598.780-49</t>
  </si>
  <si>
    <t>27°46'34.8"S, 52°24'40.8"W</t>
  </si>
  <si>
    <t>27°47'09.8"S, 52°24'05.4"W</t>
  </si>
  <si>
    <t>27°47'05.5"S, 52°25'03.5"W</t>
  </si>
  <si>
    <t>27°46'23.7"S, 52°25'50.8"W</t>
  </si>
  <si>
    <t>Ana Carolina</t>
  </si>
  <si>
    <t>de Valle</t>
  </si>
  <si>
    <t>045.133.070-64</t>
  </si>
  <si>
    <t>27°46'53.8"S, 52°24'23.1"W</t>
  </si>
  <si>
    <t>27°46'50.8"S, 52°24'52.4"W</t>
  </si>
  <si>
    <t>Adriel</t>
  </si>
  <si>
    <t>Slaviero</t>
  </si>
  <si>
    <t>834.348.360-04</t>
  </si>
  <si>
    <t>28°00'03.0"S, 52°10'55.5"W</t>
  </si>
  <si>
    <t>Airton</t>
  </si>
  <si>
    <t>Bartz</t>
  </si>
  <si>
    <t>351.208.270-04</t>
  </si>
  <si>
    <t>28°28'47.4"S, 52°51'55.5"W</t>
  </si>
  <si>
    <t>28°28'53.4"S, 52°53'35.2"W</t>
  </si>
  <si>
    <t>Alan José</t>
  </si>
  <si>
    <t>Cecconello</t>
  </si>
  <si>
    <t>025.518.060-89</t>
  </si>
  <si>
    <t>28°00'24.9"S, 52°20'44.8"W</t>
  </si>
  <si>
    <t>Alcindo</t>
  </si>
  <si>
    <t>392.073.900-00</t>
  </si>
  <si>
    <t>27°56'22.9"S, 52°22'23.1"W</t>
  </si>
  <si>
    <t>627.536.300-20</t>
  </si>
  <si>
    <t>27°56'24.4"S, 52°25'52.6"W</t>
  </si>
  <si>
    <t>Altair</t>
  </si>
  <si>
    <t>457.447.000-30</t>
  </si>
  <si>
    <t>27°57'06.3"S, 52°20'11.6"W</t>
  </si>
  <si>
    <t>Ana Letícia</t>
  </si>
  <si>
    <t>028.393.130-22</t>
  </si>
  <si>
    <t>Moiseés Peretti</t>
  </si>
  <si>
    <t>(54) 99922-8624</t>
  </si>
  <si>
    <t>27°49'29.6"S, 52°05'24.8"W</t>
  </si>
  <si>
    <t>André Roberto</t>
  </si>
  <si>
    <t>Scolari</t>
  </si>
  <si>
    <t>971.666.420-68</t>
  </si>
  <si>
    <t>27°57'23.0"S,  52°10'30.1"W</t>
  </si>
  <si>
    <t>Andrei Elias</t>
  </si>
  <si>
    <t>023.462.790-56</t>
  </si>
  <si>
    <t>28°09'34.8"S, 51°42'26.1"W</t>
  </si>
  <si>
    <t>Antônio Agostinho</t>
  </si>
  <si>
    <t>Mattana</t>
  </si>
  <si>
    <t>225.582.330-68</t>
  </si>
  <si>
    <t>27°59'24.5"S, 52°13'55.7"W</t>
  </si>
  <si>
    <t>094.027.050-15</t>
  </si>
  <si>
    <t>27°50'05.0"S, 52°20'27.5"W</t>
  </si>
  <si>
    <t>27°49'04.8"S, 52°18'56.4"W</t>
  </si>
  <si>
    <t>Antônio Wilmar</t>
  </si>
  <si>
    <t>Lauxen</t>
  </si>
  <si>
    <t>478.661.440-87</t>
  </si>
  <si>
    <t>28°02'31.9"S, 52°14'29.6"W</t>
  </si>
  <si>
    <t>Arnildo</t>
  </si>
  <si>
    <t>Wrielink</t>
  </si>
  <si>
    <t>740.774.300-20</t>
  </si>
  <si>
    <t>27°52'41.7"S, 52°16'26.3"W</t>
  </si>
  <si>
    <t>Artur Francisco</t>
  </si>
  <si>
    <t>Uberti</t>
  </si>
  <si>
    <t>581.938.200-53</t>
  </si>
  <si>
    <t>27°58'43.1"S, 52°17'04.7"W</t>
  </si>
  <si>
    <t>Teixeira Viana</t>
  </si>
  <si>
    <t>367.135.890-49</t>
  </si>
  <si>
    <t>28°00'33.0"S, 52°14'19.6"W</t>
  </si>
  <si>
    <t>28°00'35.2"S, 52°14'06.0"W</t>
  </si>
  <si>
    <t>28°00'27.0"S, 52°14'52.1"W</t>
  </si>
  <si>
    <t>Corso</t>
  </si>
  <si>
    <t>449.959.030-20</t>
  </si>
  <si>
    <t>28°04'02.4"S, 51°42'11.3"W</t>
  </si>
  <si>
    <t>28°04'17.8"S, 51°42'03.5"W</t>
  </si>
  <si>
    <t>Cícero</t>
  </si>
  <si>
    <t>Salvador</t>
  </si>
  <si>
    <t>424.567.540-34</t>
  </si>
  <si>
    <t>27°55'37.2"S, 52°05'20.2"W</t>
  </si>
  <si>
    <t>Cinara</t>
  </si>
  <si>
    <t>dos Santos Rambo</t>
  </si>
  <si>
    <t>882.386.600-68</t>
  </si>
  <si>
    <t>28°26'23.1"S, 52°51'58.7"W</t>
  </si>
  <si>
    <t>André de Quadros</t>
  </si>
  <si>
    <t>(54) 99681-2717</t>
  </si>
  <si>
    <t>Cléber</t>
  </si>
  <si>
    <t>Nazareno Folle</t>
  </si>
  <si>
    <t>457.608.100-49</t>
  </si>
  <si>
    <t>27°58'44.5"S, 52°12'25.8"W</t>
  </si>
  <si>
    <t>Daiane Sana</t>
  </si>
  <si>
    <t>006.628.330-23</t>
  </si>
  <si>
    <t>28°01'31.6"S, 52°28'46.7"W</t>
  </si>
  <si>
    <t>Daltro</t>
  </si>
  <si>
    <t>720.570.840-00</t>
  </si>
  <si>
    <t>28°21'19.7"S, 51°38'49.8"W</t>
  </si>
  <si>
    <t>28°21'05.1"S, 51°37'58.4"W</t>
  </si>
  <si>
    <t>28°21'32.8"S, 51°38'59.4"W</t>
  </si>
  <si>
    <t>28°20'47.5"S, 51°38'35.2"W</t>
  </si>
  <si>
    <t>Darlan Alexandre</t>
  </si>
  <si>
    <t>Todero</t>
  </si>
  <si>
    <t>013.224.710-02</t>
  </si>
  <si>
    <t>28°00'06.8"S, 52°14'15.5"W</t>
  </si>
  <si>
    <t>Darlan</t>
  </si>
  <si>
    <t>021.186.830-22</t>
  </si>
  <si>
    <t>28°04'41.3"S, 51°41'24.9"W</t>
  </si>
  <si>
    <t>28°04'55.7"S, 51°41'27.4"W</t>
  </si>
  <si>
    <t>Diegor</t>
  </si>
  <si>
    <t>949.656.840-87</t>
  </si>
  <si>
    <t>28°01'11.4"S, 52°07'34.6"W</t>
  </si>
  <si>
    <t>Diemerson Aciel</t>
  </si>
  <si>
    <t>009.926.360-27</t>
  </si>
  <si>
    <t>28°39'01.1"S, 52°44'42.4"W</t>
  </si>
  <si>
    <t>Dirceu</t>
  </si>
  <si>
    <t>457.445.300-10</t>
  </si>
  <si>
    <t>27°56'40.1"S, 52°21'29.7"W</t>
  </si>
  <si>
    <t>Edenilso Jorge</t>
  </si>
  <si>
    <t>Roider</t>
  </si>
  <si>
    <t>640.972.340-72</t>
  </si>
  <si>
    <t>27°55'00.4"S, 52°06'09.9"W</t>
  </si>
  <si>
    <t>Édio Enir</t>
  </si>
  <si>
    <t>Grahl</t>
  </si>
  <si>
    <t>254.997.260-00</t>
  </si>
  <si>
    <t>28°30'09.1"S, 52°44'56.7"W</t>
  </si>
  <si>
    <t>Almir Cesar Rambo</t>
  </si>
  <si>
    <t>(54) 99712-9791</t>
  </si>
  <si>
    <t>28°29'38.3"S, 52°44'19.5"W</t>
  </si>
  <si>
    <t>Edu</t>
  </si>
  <si>
    <t>Kurtz</t>
  </si>
  <si>
    <t>023.171.660-52</t>
  </si>
  <si>
    <t>27°51'46.3"S, 52°15'32.7"W</t>
  </si>
  <si>
    <t>Adelir Adolfo</t>
  </si>
  <si>
    <t>Kruger</t>
  </si>
  <si>
    <t>226.585.560-04</t>
  </si>
  <si>
    <t>28°28'48.4"S, 52°54'30.2"W</t>
  </si>
  <si>
    <t>28°29'15.3"S, 52°53'25.2"W</t>
  </si>
  <si>
    <t>28°29'20.8"S, 52°53'11.7"W</t>
  </si>
  <si>
    <t>Ari Beno</t>
  </si>
  <si>
    <t>Kaipers</t>
  </si>
  <si>
    <t>766.184.550-49</t>
  </si>
  <si>
    <t>28°30'22.8"S, 52°48'01.9"W</t>
  </si>
  <si>
    <t>Elói Alberto</t>
  </si>
  <si>
    <t>Winter</t>
  </si>
  <si>
    <t>469.061.180-72</t>
  </si>
  <si>
    <t>28°30'59.4"S, 52°43'22.6"W</t>
  </si>
  <si>
    <t>Enio Antônio</t>
  </si>
  <si>
    <t>Coppe</t>
  </si>
  <si>
    <t>408.943.980-91</t>
  </si>
  <si>
    <t>27°55'50.4"S, 52°07'45.6"W</t>
  </si>
  <si>
    <t>Saugo</t>
  </si>
  <si>
    <t>543.228.550-91</t>
  </si>
  <si>
    <t>27°47'41.6"S, 52°30'07.9"W</t>
  </si>
  <si>
    <t>27°47'46.3"S, 52°29'37.0"W</t>
  </si>
  <si>
    <t>27°47'47.8"S, 52°29'55.0"W</t>
  </si>
  <si>
    <t>Flávio</t>
  </si>
  <si>
    <t>000.414.220-90</t>
  </si>
  <si>
    <t>27°52'03.7"S, 52°08'27.8"W</t>
  </si>
  <si>
    <t>28°28'12.1"S, 52°52'32.6"W</t>
  </si>
  <si>
    <t>Francisco Jorge</t>
  </si>
  <si>
    <t>Eckstein</t>
  </si>
  <si>
    <t>337.670.410-49</t>
  </si>
  <si>
    <t>28°32'48.1"S, 52°48'58.8"W</t>
  </si>
  <si>
    <t>Leandro da Silva</t>
  </si>
  <si>
    <t>(54) 99664-0963</t>
  </si>
  <si>
    <t>28°33'06.7"S, 52°48'21.1"W</t>
  </si>
  <si>
    <t>029.133.330-36</t>
  </si>
  <si>
    <t>28°20'17.2"S, 51°37'56.3"W</t>
  </si>
  <si>
    <t>28°20'06.3"S, 51°38'31.9"W</t>
  </si>
  <si>
    <t>27°51'26.0"S, 52°04'42.0"W</t>
  </si>
  <si>
    <t>Ibanez Victor</t>
  </si>
  <si>
    <t>de Quadros</t>
  </si>
  <si>
    <t>104.172.900-63</t>
  </si>
  <si>
    <t>28°28'43.8"S, 52°57'03.4"W</t>
  </si>
  <si>
    <t>28°01'27.5"S, 52°29'21.9"W</t>
  </si>
  <si>
    <t>Irinei Luiz</t>
  </si>
  <si>
    <t>Fossatti</t>
  </si>
  <si>
    <t>416.106.280-04</t>
  </si>
  <si>
    <t>28°26'44.3"S, 52°51'55.5"W</t>
  </si>
  <si>
    <t>Ivan José</t>
  </si>
  <si>
    <t>Mecca</t>
  </si>
  <si>
    <t>351.109.100-49</t>
  </si>
  <si>
    <t>27°58'54.3"S, 52°11'05.7"W</t>
  </si>
  <si>
    <t>Jacó Rodrigo</t>
  </si>
  <si>
    <t>Benoit</t>
  </si>
  <si>
    <t>003.180.290-73</t>
  </si>
  <si>
    <t>28°24'59.3"S, 52°36'29.0"W</t>
  </si>
  <si>
    <t>André Vinicio Scharlau</t>
  </si>
  <si>
    <t>(54) 99662-8618</t>
  </si>
  <si>
    <t>Jailton Daniel</t>
  </si>
  <si>
    <t>Trindade</t>
  </si>
  <si>
    <t>009.220.570-44</t>
  </si>
  <si>
    <t>28°01'53.5"S 52°20'04.9"W</t>
  </si>
  <si>
    <t>Jair Antônio</t>
  </si>
  <si>
    <t>Dalla Santa</t>
  </si>
  <si>
    <t>695.101.560-00</t>
  </si>
  <si>
    <t>28°07'18.3"S, 51°49'21.4"W</t>
  </si>
  <si>
    <t>Perussolo</t>
  </si>
  <si>
    <t>27°53'07.0"S, 52°08'17.6"W</t>
  </si>
  <si>
    <t>28°11'24.0"S, 52°36'58.8"W</t>
  </si>
  <si>
    <t>Leonardo Rosso</t>
  </si>
  <si>
    <t>(54) 99942-1586</t>
  </si>
  <si>
    <t>28°11'57.3"S, 52°36'25.7"W</t>
  </si>
  <si>
    <t>28°11'09.7"S, 52°36'27.1"W</t>
  </si>
  <si>
    <t>28°21'11.4"S, 52°27'42.3"W</t>
  </si>
  <si>
    <t>Jone César</t>
  </si>
  <si>
    <t>Folle</t>
  </si>
  <si>
    <t>600.658.500-68</t>
  </si>
  <si>
    <t>27°58'42.5"S, 52°12'30.9"W</t>
  </si>
  <si>
    <t>José Carlos</t>
  </si>
  <si>
    <t>425.548.960-20</t>
  </si>
  <si>
    <t>Luciana Maurer</t>
  </si>
  <si>
    <t>(54) 99646-9374</t>
  </si>
  <si>
    <t>Furlan</t>
  </si>
  <si>
    <t>415.792.750-87</t>
  </si>
  <si>
    <t>28°00'49.4"S, 52°08'30.3"W</t>
  </si>
  <si>
    <t>27°57'59.0"S, 52°11'31.2"W</t>
  </si>
  <si>
    <t>Julvino</t>
  </si>
  <si>
    <t>Peretti</t>
  </si>
  <si>
    <t>408.950.330-20</t>
  </si>
  <si>
    <t>27°58'50.0"S, 52°20'51.3"W</t>
  </si>
  <si>
    <t>Aline Consoladora</t>
  </si>
  <si>
    <t>Jacob Silveira</t>
  </si>
  <si>
    <t>022.670.000-32</t>
  </si>
  <si>
    <t>28°03'11.6"S, 51°43'27.5"W</t>
  </si>
  <si>
    <t>Laura</t>
  </si>
  <si>
    <t>Slovronski</t>
  </si>
  <si>
    <t>583.966.080-91</t>
  </si>
  <si>
    <t>27°51'33.7"S, 52°15'23.9"W</t>
  </si>
  <si>
    <t>Leonir</t>
  </si>
  <si>
    <t>Germiniani</t>
  </si>
  <si>
    <t>552.538.900-25</t>
  </si>
  <si>
    <t>28°14'12.5"S, 51°37'40.3"W</t>
  </si>
  <si>
    <t>Lorena</t>
  </si>
  <si>
    <t>Tiepo Corso</t>
  </si>
  <si>
    <t>952.507.270-34</t>
  </si>
  <si>
    <t>28°04'47.1"S, 51°45'51.1"W</t>
  </si>
  <si>
    <t>28°03'11.8"S, 51°41'02.6"W</t>
  </si>
  <si>
    <t>Lucas Henrique</t>
  </si>
  <si>
    <t>Luersen</t>
  </si>
  <si>
    <t>043.250.130-40</t>
  </si>
  <si>
    <t>28°26'58.1"S, 52°38'38.0"W</t>
  </si>
  <si>
    <t>28°28'51.7"S, 52°40'32.1"W</t>
  </si>
  <si>
    <t>022.697.880-01</t>
  </si>
  <si>
    <t>27°55'19.8"S, 52°15'18.5"W</t>
  </si>
  <si>
    <t>27°56'08.5"S, 52°23'36.7"W</t>
  </si>
  <si>
    <t>392.499.800-00</t>
  </si>
  <si>
    <t>28°35'01.1"S, 52°39'15.1"W</t>
  </si>
  <si>
    <t>28°34'55.0"S, 52°39'52.5"W</t>
  </si>
  <si>
    <t>28°36'06.6"S, 52°41'19.0"W</t>
  </si>
  <si>
    <t>Gustavo José</t>
  </si>
  <si>
    <t>Vechiato</t>
  </si>
  <si>
    <t>032.663.060-07</t>
  </si>
  <si>
    <t>27°57'39.8"S, 52°19'52.5"W</t>
  </si>
  <si>
    <t>Márcio José</t>
  </si>
  <si>
    <t>27°57'48.2"S, 52°20'05.5"W</t>
  </si>
  <si>
    <t>28°01'12.4"S, 52°28'35.7"W</t>
  </si>
  <si>
    <t>Andrei Felipe</t>
  </si>
  <si>
    <t>Bressolin</t>
  </si>
  <si>
    <t>026.869.340-42</t>
  </si>
  <si>
    <t>27°47'33.7"S, 52°23'46.7"W</t>
  </si>
  <si>
    <t>Marino João</t>
  </si>
  <si>
    <t>534.543.240-68</t>
  </si>
  <si>
    <t>27°47'36.8"S, 52°24'00.6"W</t>
  </si>
  <si>
    <t>Marisete Lourdes</t>
  </si>
  <si>
    <t>Cecconello Gradin</t>
  </si>
  <si>
    <t>888.598.000-72</t>
  </si>
  <si>
    <t>27°59'42.5"S, 52°19'55.4"W</t>
  </si>
  <si>
    <t>28°01'56.1"S, 52°20'49.7"W</t>
  </si>
  <si>
    <t>Mateus Eduardo</t>
  </si>
  <si>
    <t>Bonzanini</t>
  </si>
  <si>
    <t>023.363.630-70</t>
  </si>
  <si>
    <t>28°13'22.8"S, 51°21'00.3"W</t>
  </si>
  <si>
    <t>Lucas Dias Lima</t>
  </si>
  <si>
    <t>(54) 99707-8724</t>
  </si>
  <si>
    <t>Mauro Antônio</t>
  </si>
  <si>
    <t>437.648.510-15</t>
  </si>
  <si>
    <t>27°58'38.3"S, 52°13'20.2"W</t>
  </si>
  <si>
    <t>Michel</t>
  </si>
  <si>
    <t>Dal Pizzol</t>
  </si>
  <si>
    <t>969.509.000-15</t>
  </si>
  <si>
    <t>28°19'58.9"S, 52°39'37.9"W</t>
  </si>
  <si>
    <t>Naiara</t>
  </si>
  <si>
    <t>024.128.980-73</t>
  </si>
  <si>
    <t>27°55'02.2"S, 52°23'57.1"W</t>
  </si>
  <si>
    <t>Natani Caroline</t>
  </si>
  <si>
    <t>Baumgardt</t>
  </si>
  <si>
    <t>024.968.650-31</t>
  </si>
  <si>
    <t>Tio Hugo</t>
  </si>
  <si>
    <t>28°34'28.0"S, 52°37'51.1"W</t>
  </si>
  <si>
    <t>Nicholas Di Domenico</t>
  </si>
  <si>
    <t>(54) 99654-0279</t>
  </si>
  <si>
    <t>Andréia</t>
  </si>
  <si>
    <t>005.945.620-58</t>
  </si>
  <si>
    <t>27°50'56.9"S, 52°00'42.3"W</t>
  </si>
  <si>
    <t>28°38'31.3"S, 52°44'18.1"W</t>
  </si>
  <si>
    <t>28°38'42.8"S, 52°44'00.9"W</t>
  </si>
  <si>
    <t>28°38'48.2"S, 52°44'20.6"W</t>
  </si>
  <si>
    <t>28°37'44.8"S, 52°44'56.9"W</t>
  </si>
  <si>
    <t>Clair Terezinha</t>
  </si>
  <si>
    <t>Schwalbert</t>
  </si>
  <si>
    <t>010.318.710-39</t>
  </si>
  <si>
    <t>28°26'43.1"S, 52°51'45.0"W</t>
  </si>
  <si>
    <t>27°51'58.9"S, 52°20'27.6"W</t>
  </si>
  <si>
    <t>Paulo César</t>
  </si>
  <si>
    <t>Cattanni</t>
  </si>
  <si>
    <t>373.302.680-20</t>
  </si>
  <si>
    <t>28°31'23.9"S, 52°58'35.4"W</t>
  </si>
  <si>
    <t>Ezequiel Castioni</t>
  </si>
  <si>
    <t>(54) 99303-8762</t>
  </si>
  <si>
    <t>28°31'24.9"S, 52°58'48.3"W</t>
  </si>
  <si>
    <t>Fontana Favaretto</t>
  </si>
  <si>
    <t>029.060.180-07</t>
  </si>
  <si>
    <t>Tunas</t>
  </si>
  <si>
    <t>29°05'35.4"S, 52°49'26.2"W</t>
  </si>
  <si>
    <t>Lucas Alberto Rambo</t>
  </si>
  <si>
    <t>(54) 99679-6372</t>
  </si>
  <si>
    <t>Dallagnol</t>
  </si>
  <si>
    <t>037.546.090-09</t>
  </si>
  <si>
    <t>27°58'35.7"S, 51°51'17.5"W</t>
  </si>
  <si>
    <t>27°58'55.7"S, 51°50'52.8"W</t>
  </si>
  <si>
    <t>27°59'25.6"S, 51°50'51.0"W</t>
  </si>
  <si>
    <t>27°58'28.7"S, 51°50'33.1"W</t>
  </si>
  <si>
    <t>Rogério Antônio</t>
  </si>
  <si>
    <t>670.455.020-87</t>
  </si>
  <si>
    <t>27°49'41.4"S, 52°21'06.5"W</t>
  </si>
  <si>
    <t>Ronésio Rafael</t>
  </si>
  <si>
    <t>821.385.160-91</t>
  </si>
  <si>
    <t>28°27'29.6"S, 52°50'36.6"W</t>
  </si>
  <si>
    <t>28°27'26.1"S, 52°50'26.7"W</t>
  </si>
  <si>
    <t>Rovanir</t>
  </si>
  <si>
    <t>916.540.760-15</t>
  </si>
  <si>
    <t>28°00'35.1"S, 52°07'53.3"W</t>
  </si>
  <si>
    <t>Elizandra Fátima</t>
  </si>
  <si>
    <t>Gatti Bianchi</t>
  </si>
  <si>
    <t>002.312.850-00</t>
  </si>
  <si>
    <t>27°56'28.6"S, 52°20'04.4"W</t>
  </si>
  <si>
    <t>27°56'19.7"S, 52°19'45.1"W</t>
  </si>
  <si>
    <t>Sérgio</t>
  </si>
  <si>
    <t>Lanfredi</t>
  </si>
  <si>
    <t>326.183.790-04</t>
  </si>
  <si>
    <t>27°56'27.0"S, 52°09'58.2"W</t>
  </si>
  <si>
    <t>Dall Agnol</t>
  </si>
  <si>
    <t>020.396.860-37</t>
  </si>
  <si>
    <t>27°53'49.6"S, 52°16'00.6"W</t>
  </si>
  <si>
    <t>012.813.230-20</t>
  </si>
  <si>
    <t>Santa Cecília do Sul</t>
  </si>
  <si>
    <t>28°10'33.3"S, 51°48'05.6"W</t>
  </si>
  <si>
    <t>28°09'32.1"S, 51°48'43.2"W</t>
  </si>
  <si>
    <t>Valdair</t>
  </si>
  <si>
    <t>Bombana</t>
  </si>
  <si>
    <t>599.195.900-53</t>
  </si>
  <si>
    <t>27°57'58.0"S, 52°22'58.8"W</t>
  </si>
  <si>
    <t>Gritti</t>
  </si>
  <si>
    <t>308.623.960-34</t>
  </si>
  <si>
    <t>28°10'41.3"S, 51°41'46.0"W</t>
  </si>
  <si>
    <t>Lucimar</t>
  </si>
  <si>
    <t>Schiavon</t>
  </si>
  <si>
    <t>955.945.580-04</t>
  </si>
  <si>
    <t>28°06'38.3"S, 51°50'55.3"W</t>
  </si>
  <si>
    <t>Mattos Viana</t>
  </si>
  <si>
    <t>038.894.500-16</t>
  </si>
  <si>
    <t>28°01'15.5"S 52°15'19.6"W</t>
  </si>
  <si>
    <t>Vilson Paulo</t>
  </si>
  <si>
    <t>Von Fruhauf</t>
  </si>
  <si>
    <t>307.487.710-34</t>
  </si>
  <si>
    <t>28°31'19.7"S 52°46'13.7"W</t>
  </si>
  <si>
    <t>Edemar Francisco</t>
  </si>
  <si>
    <t>Breancini</t>
  </si>
  <si>
    <t>351.205.500-10</t>
  </si>
  <si>
    <t>28°25'12.1"S, 52°54'54.6"W</t>
  </si>
  <si>
    <t>28°24'21.4"S, 52°55'31.0"W</t>
  </si>
  <si>
    <t>Geni Albuquerque</t>
  </si>
  <si>
    <t>Gambim</t>
  </si>
  <si>
    <t>991.960.930-72</t>
  </si>
  <si>
    <t>28°07'29.3"S 51°52'22.8"W</t>
  </si>
  <si>
    <t>28°07'01.2"S, 51°52'32.3"W</t>
  </si>
  <si>
    <t>035.114.620-29</t>
  </si>
  <si>
    <t>28°09'53.1"S, 51°48'02.6"W</t>
  </si>
  <si>
    <t>Taíse</t>
  </si>
  <si>
    <t>012.989.900-33</t>
  </si>
  <si>
    <t xml:space="preserve">Caseiros </t>
  </si>
  <si>
    <t>28°14'53.6"S, 51°42'59.4"W</t>
  </si>
  <si>
    <t>Igor Chiarello</t>
  </si>
  <si>
    <t>(54) 3348-1153</t>
  </si>
  <si>
    <t>Sergio Franscisco</t>
  </si>
  <si>
    <t>Mignoni</t>
  </si>
  <si>
    <t>510.082.620-72</t>
  </si>
  <si>
    <t>28°15'24.1"S, 51°43'18.4"W</t>
  </si>
  <si>
    <t>Visintin</t>
  </si>
  <si>
    <t>283.663.790-00</t>
  </si>
  <si>
    <t>28°10'59.8"S, 51°43'47.7"W</t>
  </si>
  <si>
    <t>Jairo</t>
  </si>
  <si>
    <t>008.569.260-35</t>
  </si>
  <si>
    <t>28°05'46.5"S, 52°04'50.8"W</t>
  </si>
  <si>
    <t>Adilson</t>
  </si>
  <si>
    <t>434.594.550-04</t>
  </si>
  <si>
    <t>28°14'50.4"S, 51°45'34.8"W</t>
  </si>
  <si>
    <t>Sparenberger</t>
  </si>
  <si>
    <t>328.440.930-00</t>
  </si>
  <si>
    <t>28°03'45.1"S, 51°37'45.2"W</t>
  </si>
  <si>
    <t>Leomar</t>
  </si>
  <si>
    <t>551.787.310-34</t>
  </si>
  <si>
    <t>28°13'19.6"S, 51°38'58.9"W</t>
  </si>
  <si>
    <t>Thayan</t>
  </si>
  <si>
    <t>Riçardo</t>
  </si>
  <si>
    <t>935.767.220-68</t>
  </si>
  <si>
    <t>Marau</t>
  </si>
  <si>
    <t>28°28'11.6"S, 52°18'02.1"W</t>
  </si>
  <si>
    <t>Jônatas Vanin</t>
  </si>
  <si>
    <t>(54) 99948-0445</t>
  </si>
  <si>
    <t>Gilmar Antônio</t>
  </si>
  <si>
    <t>Pradegen</t>
  </si>
  <si>
    <t>489.059.170-20</t>
  </si>
  <si>
    <t>28°22'21.6"S, 52°06'11.0"W</t>
  </si>
  <si>
    <t>Chiristian Coldebella</t>
  </si>
  <si>
    <t>(54) 99992-9762</t>
  </si>
  <si>
    <t>Fibrans</t>
  </si>
  <si>
    <t>360.652.850-72</t>
  </si>
  <si>
    <t>Mato Castelhano</t>
  </si>
  <si>
    <t>28º17´57’’S, 52º06’25’’W</t>
  </si>
  <si>
    <t>Hugo dos Santos</t>
  </si>
  <si>
    <t>(54) 99700-9009</t>
  </si>
  <si>
    <t>975.892.250-53</t>
  </si>
  <si>
    <t>28º17´56’’S, 52º06’49’’W</t>
  </si>
  <si>
    <t>Jovelino Valdumiro</t>
  </si>
  <si>
    <t xml:space="preserve">  Brescansin</t>
  </si>
  <si>
    <t>172.098.970-20</t>
  </si>
  <si>
    <t>Santa Antônio do Palma</t>
  </si>
  <si>
    <t>28°30'40.1"S, 51°55'22.9"W</t>
  </si>
  <si>
    <t>Vinicius Kunz</t>
  </si>
  <si>
    <t>(54) 99925-4911</t>
  </si>
  <si>
    <t>Caetano da Rosa</t>
  </si>
  <si>
    <t>101.958.900-00</t>
  </si>
  <si>
    <t>28°18'56.2"S, 52°13'19.6"W</t>
  </si>
  <si>
    <t>Mateus Luís Fonatana</t>
  </si>
  <si>
    <t>(54) 99933-9864</t>
  </si>
  <si>
    <t>Sóster</t>
  </si>
  <si>
    <t>602.816.850-53</t>
  </si>
  <si>
    <t>28°16'35.3"S, 52°09'41.9"W</t>
  </si>
  <si>
    <t>Oliveira</t>
  </si>
  <si>
    <t>015.405.160-83</t>
  </si>
  <si>
    <t>28°17'45.1"S, 52°13'54.0"W</t>
  </si>
  <si>
    <t>Vildo</t>
  </si>
  <si>
    <t>Bragagnolo</t>
  </si>
  <si>
    <t>476.342.000-34</t>
  </si>
  <si>
    <t>28°05'36.8"S, 52°01'54.1"W</t>
  </si>
  <si>
    <t>Marcos Zucchi</t>
  </si>
  <si>
    <t>(54) 98405-2015</t>
  </si>
  <si>
    <t>28°08'12.1"S, 52°02'33.4"W</t>
  </si>
  <si>
    <t>Bezutti</t>
  </si>
  <si>
    <t>007.757.720-54</t>
  </si>
  <si>
    <t>28°07'57.3"S, 52°04'53.3"W</t>
  </si>
  <si>
    <t>Maschio</t>
  </si>
  <si>
    <t>024.241.830-90</t>
  </si>
  <si>
    <t>28°11'06.5"S, 52°04'03.6"W</t>
  </si>
  <si>
    <t>024.814.830-90</t>
  </si>
  <si>
    <t>28°10'37.0"S, 52°03'50.1"W</t>
  </si>
  <si>
    <t>Claudiomiro Luiz</t>
  </si>
  <si>
    <t>Verdi</t>
  </si>
  <si>
    <t>684.678.000-97</t>
  </si>
  <si>
    <t>28°08'14.8"S, 52°02'44.0"W</t>
  </si>
  <si>
    <t>Marcos Fontana</t>
  </si>
  <si>
    <t>(54) 99934-5421</t>
  </si>
  <si>
    <t>985.396.710-34</t>
  </si>
  <si>
    <t>28°10'03.9"S, 52°04'21.2"W</t>
  </si>
  <si>
    <t>Jeson Sagioratto</t>
  </si>
  <si>
    <t>28°10'07.3"S, 52°04'22.4"W</t>
  </si>
  <si>
    <t>Maximino</t>
  </si>
  <si>
    <t>Belegante</t>
  </si>
  <si>
    <t>172.082.200-00</t>
  </si>
  <si>
    <t>28°10'40.2"S, 52°05'15.1"W</t>
  </si>
  <si>
    <t>28°10'42.2"S, 52°05'13.4"W</t>
  </si>
  <si>
    <t>Balbinot</t>
  </si>
  <si>
    <t>398.126.850-49</t>
  </si>
  <si>
    <t>28°11'12.6"S, 52°04'37.9"W</t>
  </si>
  <si>
    <t>28°11'13.2"S, 52°04'40.0"W</t>
  </si>
  <si>
    <t>Delcira</t>
  </si>
  <si>
    <t>635.353.600-30</t>
  </si>
  <si>
    <t>28°11'13.6"S, 52°04'37.3"W</t>
  </si>
  <si>
    <t>Antônio Alfredo</t>
  </si>
  <si>
    <t>Oliveira de Souza</t>
  </si>
  <si>
    <t>595.180.140-00</t>
  </si>
  <si>
    <t>28°15'16.7"S, 52°06'00.5"W</t>
  </si>
  <si>
    <t>Mário José</t>
  </si>
  <si>
    <t>Tochetto</t>
  </si>
  <si>
    <t>436.417.090-91</t>
  </si>
  <si>
    <t>28°35'58.8"S, 51°55'13.6"W</t>
  </si>
  <si>
    <t>Cléber Andrade</t>
  </si>
  <si>
    <t>(54) 99635-6642</t>
  </si>
  <si>
    <t>Lúcia Neli Cervi</t>
  </si>
  <si>
    <t>Garbim</t>
  </si>
  <si>
    <t>753.045.540-00</t>
  </si>
  <si>
    <t>28°38'58.3"S, 52°04'13.3"W</t>
  </si>
  <si>
    <t>Cassiano</t>
  </si>
  <si>
    <t>Cella</t>
  </si>
  <si>
    <t>023.177.640-30</t>
  </si>
  <si>
    <t>28°38'46.7"S, 52°01'47.7"W</t>
  </si>
  <si>
    <t>Distribuidor, Cooperativa ou Direto</t>
  </si>
  <si>
    <t>Área (ha)</t>
  </si>
  <si>
    <t>OK / NOK</t>
  </si>
  <si>
    <t>Motivo</t>
  </si>
  <si>
    <t>Volume esperado</t>
  </si>
  <si>
    <t>Volume coletado</t>
  </si>
  <si>
    <t>005</t>
  </si>
  <si>
    <t>José Albino Schwade</t>
  </si>
  <si>
    <t>NOK</t>
  </si>
  <si>
    <t>NOK - Germinação</t>
  </si>
  <si>
    <t>004</t>
  </si>
  <si>
    <t>NOK - Calibre de grão</t>
  </si>
  <si>
    <t>005067</t>
  </si>
  <si>
    <t>Milton Wollmann</t>
  </si>
  <si>
    <t>OK</t>
  </si>
  <si>
    <t>OK - Qualidade Atendida</t>
  </si>
  <si>
    <t>005075</t>
  </si>
  <si>
    <t>Neivo Antonio Pietrobon</t>
  </si>
  <si>
    <t>007</t>
  </si>
  <si>
    <t>Barbara Josefina Maria Barboza</t>
  </si>
  <si>
    <t>008</t>
  </si>
  <si>
    <t>Josemar Tomeleiro</t>
  </si>
  <si>
    <t>009</t>
  </si>
  <si>
    <t>Rogério Quadrado Caminero (Caixa Dágua)</t>
  </si>
  <si>
    <t>010</t>
  </si>
  <si>
    <t>Alana Aparecida Cecconelo</t>
  </si>
  <si>
    <t>011</t>
  </si>
  <si>
    <t>Valdir Adona</t>
  </si>
  <si>
    <t>012</t>
  </si>
  <si>
    <t>João Paulo de Moras Júnior</t>
  </si>
  <si>
    <t>013</t>
  </si>
  <si>
    <t>014</t>
  </si>
  <si>
    <t>Rogério Quadrado Caminero  (Área 1)</t>
  </si>
  <si>
    <t>015</t>
  </si>
  <si>
    <t>Marlene Fátima Baiocco Rempel</t>
  </si>
  <si>
    <t>016</t>
  </si>
  <si>
    <t>Leonel Bressan</t>
  </si>
  <si>
    <t>017</t>
  </si>
  <si>
    <t>Cristina Müller Klaesener Prass</t>
  </si>
  <si>
    <t>018</t>
  </si>
  <si>
    <t>Fábio André Fath</t>
  </si>
  <si>
    <t>NOK - DON</t>
  </si>
  <si>
    <t>019</t>
  </si>
  <si>
    <t>Paulo César Cattanni</t>
  </si>
  <si>
    <t>020</t>
  </si>
  <si>
    <t>Cristiano Paludo</t>
  </si>
  <si>
    <t>021</t>
  </si>
  <si>
    <t>Ibanez Victor de Quadros</t>
  </si>
  <si>
    <t>022</t>
  </si>
  <si>
    <t>Diego Resende Bortolin (fundos)</t>
  </si>
  <si>
    <t>315</t>
  </si>
  <si>
    <t>Luciano Alex Serpa Moraes</t>
  </si>
  <si>
    <t>023</t>
  </si>
  <si>
    <t>Gilmar Tagliari Bortolin (frente)</t>
  </si>
  <si>
    <t>024</t>
  </si>
  <si>
    <t>Diego Resende Bortolin (frente)</t>
  </si>
  <si>
    <t>025</t>
  </si>
  <si>
    <t>Gilmar Tagliari Bortolin (fundos)</t>
  </si>
  <si>
    <t>Resultados de amostra prévia - Safra 2024</t>
  </si>
  <si>
    <t>Área plantada (ha)</t>
  </si>
  <si>
    <t>Produtividade
estimada (t/ha)</t>
  </si>
  <si>
    <t>Área Coletada 
(ha)</t>
  </si>
  <si>
    <t>Área NOK</t>
  </si>
  <si>
    <t>% Coletado</t>
  </si>
  <si>
    <t>% Rejeitado</t>
  </si>
  <si>
    <t>Volume (t)</t>
  </si>
  <si>
    <t>Volume equivalente 
coletado (t)</t>
  </si>
  <si>
    <t>Volume NOK</t>
  </si>
  <si>
    <t>Volume Ok</t>
  </si>
  <si>
    <t>%</t>
  </si>
  <si>
    <t>Total geral</t>
  </si>
  <si>
    <t>Proteína</t>
  </si>
  <si>
    <t>Germinação</t>
  </si>
  <si>
    <t>Tamanho de grãos</t>
  </si>
  <si>
    <t>DON</t>
  </si>
  <si>
    <t>Dados consolidados por região</t>
  </si>
  <si>
    <t>Área coletada (ha)</t>
  </si>
  <si>
    <t>% de área Coletado</t>
  </si>
  <si>
    <t>Volume coletado (t)</t>
  </si>
  <si>
    <t>% de volume coletado</t>
  </si>
  <si>
    <t>Amostra é válida?</t>
  </si>
  <si>
    <t>NOK - Umidade</t>
  </si>
  <si>
    <t>NOK - Proteína</t>
  </si>
  <si>
    <t>NOK - RT</t>
  </si>
  <si>
    <t>Subtotal</t>
  </si>
  <si>
    <t>Total</t>
  </si>
  <si>
    <t>Volume projetado</t>
  </si>
  <si>
    <t>Área final</t>
  </si>
  <si>
    <t>Qualidade média do aceite (%) OK</t>
  </si>
  <si>
    <t>Volume equivalente aceito (t) OK</t>
  </si>
  <si>
    <t>Volume equivalente rejeitado (t) NOK</t>
  </si>
  <si>
    <t>Motivo da rejeição em relação ao total analizado (%) NOK</t>
  </si>
  <si>
    <t>Motivo da rejeição em relação ao total negado (%) NOK</t>
  </si>
  <si>
    <t>Altair Comin</t>
  </si>
  <si>
    <t>026</t>
  </si>
  <si>
    <t>027</t>
  </si>
  <si>
    <t>Laércio Barancelli</t>
  </si>
  <si>
    <t>028</t>
  </si>
  <si>
    <t>Luiz Otávio Santi</t>
  </si>
  <si>
    <t>030</t>
  </si>
  <si>
    <t>Pegoraro</t>
  </si>
  <si>
    <t>Alisson Pegoraro (Anderson Pegoraro)</t>
  </si>
  <si>
    <t>Entrega da 
análise</t>
  </si>
  <si>
    <t>Área (ha) 
coletada</t>
  </si>
  <si>
    <t>Data da 
coleta</t>
  </si>
  <si>
    <t>Data da 
trilha</t>
  </si>
  <si>
    <t>Umidade 
(%)</t>
  </si>
  <si>
    <t>Proteína 
(%)</t>
  </si>
  <si>
    <t>Germinação 
(%)</t>
  </si>
  <si>
    <t xml:space="preserve">Grãos de primeira 
qualidade (%) </t>
  </si>
  <si>
    <t xml:space="preserve">Grãos de segunda 
qualidade (%) </t>
  </si>
  <si>
    <t>Grão de terceira 
qualidade (%)</t>
  </si>
  <si>
    <t>RT 
(%)</t>
  </si>
  <si>
    <t>DON 
(ppb)</t>
  </si>
  <si>
    <t>Produtividade 
estimada (t/ha)</t>
  </si>
  <si>
    <t>Nº da 
Amostra</t>
  </si>
  <si>
    <t>Agrônomo 
ABI</t>
  </si>
  <si>
    <t>Área 
(ha)</t>
  </si>
  <si>
    <t>Data da 
Semeadura</t>
  </si>
  <si>
    <t>Data prevista 
da coleta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</si>
</sst>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.0"/>
    <numFmt numFmtId="165" formatCode="_(* #,##0_);_(* \(#,##0\);_(* &quot;-&quot;??_);_(@_)"/>
    <numFmt numFmtId="166" formatCode="0.0"/>
    <numFmt numFmtId="167" formatCode="_-* #,##0_-;\-* #,##0_-;_-* &quot;-&quot;??_-;_-@_-"/>
    <numFmt numFmtId="168" formatCode="0.0%"/>
  </numFmts>
  <fonts count="1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name val="Arial"/>
      <family val="2"/>
    </font>
    <font>
      <sz val="8"/>
      <color rgb="FF212529"/>
      <name val="Arial"/>
      <family val="2"/>
    </font>
    <font>
      <sz val="8"/>
      <color rgb="FF202124"/>
      <name val="Arial"/>
      <family val="2"/>
    </font>
    <font>
      <b/>
      <sz val="9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23">
    <xf numFmtId="0" fontId="0" fillId="0" borderId="0" xfId="0"/>
    <xf numFmtId="0" fontId="0" fillId="2" borderId="0" xfId="0" applyFill="1"/>
    <xf numFmtId="3" fontId="1" fillId="6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0" fillId="2" borderId="0" xfId="0" applyNumberFormat="1" applyFill="1"/>
    <xf numFmtId="49" fontId="2" fillId="4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49" fontId="6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 wrapText="1"/>
    </xf>
    <xf numFmtId="1" fontId="0" fillId="2" borderId="0" xfId="0" applyNumberFormat="1" applyFill="1"/>
    <xf numFmtId="1" fontId="2" fillId="4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167" fontId="4" fillId="0" borderId="0" xfId="2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/>
    <xf numFmtId="0" fontId="13" fillId="0" borderId="0" xfId="0" applyFont="1"/>
    <xf numFmtId="167" fontId="0" fillId="0" borderId="0" xfId="2" applyNumberFormat="1" applyFont="1" applyBorder="1" applyAlignment="1">
      <alignment horizontal="center"/>
    </xf>
    <xf numFmtId="10" fontId="0" fillId="0" borderId="0" xfId="3" applyNumberFormat="1" applyFont="1" applyBorder="1" applyAlignment="1">
      <alignment horizontal="center"/>
    </xf>
    <xf numFmtId="0" fontId="0" fillId="0" borderId="0" xfId="3" applyNumberFormat="1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0" fontId="11" fillId="0" borderId="0" xfId="0" applyFont="1" applyAlignment="1">
      <alignment vertical="center" wrapText="1"/>
    </xf>
    <xf numFmtId="0" fontId="0" fillId="0" borderId="10" xfId="0" applyBorder="1"/>
    <xf numFmtId="167" fontId="0" fillId="0" borderId="11" xfId="2" applyNumberFormat="1" applyFont="1" applyBorder="1" applyAlignment="1">
      <alignment vertical="center"/>
    </xf>
    <xf numFmtId="0" fontId="15" fillId="4" borderId="8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1" fontId="15" fillId="4" borderId="7" xfId="0" applyNumberFormat="1" applyFont="1" applyFill="1" applyBorder="1" applyAlignment="1">
      <alignment horizontal="center" vertical="center" wrapText="1"/>
    </xf>
    <xf numFmtId="0" fontId="16" fillId="0" borderId="0" xfId="0" applyFont="1"/>
    <xf numFmtId="0" fontId="17" fillId="8" borderId="7" xfId="0" applyFont="1" applyFill="1" applyBorder="1" applyAlignment="1">
      <alignment horizontal="center" vertical="center" wrapText="1"/>
    </xf>
    <xf numFmtId="0" fontId="17" fillId="9" borderId="7" xfId="0" applyFont="1" applyFill="1" applyBorder="1" applyAlignment="1">
      <alignment horizontal="center" vertical="center" wrapText="1"/>
    </xf>
    <xf numFmtId="0" fontId="17" fillId="10" borderId="7" xfId="0" applyFont="1" applyFill="1" applyBorder="1" applyAlignment="1">
      <alignment horizontal="center" vertical="center" wrapText="1"/>
    </xf>
    <xf numFmtId="1" fontId="17" fillId="10" borderId="7" xfId="0" applyNumberFormat="1" applyFont="1" applyFill="1" applyBorder="1" applyAlignment="1">
      <alignment horizontal="center" vertical="center" wrapText="1"/>
    </xf>
    <xf numFmtId="166" fontId="17" fillId="10" borderId="7" xfId="0" applyNumberFormat="1" applyFont="1" applyFill="1" applyBorder="1" applyAlignment="1">
      <alignment horizontal="center" vertical="center" wrapText="1"/>
    </xf>
    <xf numFmtId="166" fontId="17" fillId="11" borderId="7" xfId="0" applyNumberFormat="1" applyFont="1" applyFill="1" applyBorder="1" applyAlignment="1">
      <alignment horizontal="center" vertical="center" wrapText="1"/>
    </xf>
    <xf numFmtId="10" fontId="14" fillId="0" borderId="0" xfId="3" applyNumberFormat="1" applyFont="1" applyFill="1" applyBorder="1" applyAlignment="1" applyProtection="1">
      <alignment horizontal="center" vertical="center"/>
    </xf>
    <xf numFmtId="9" fontId="14" fillId="0" borderId="0" xfId="3" applyFont="1" applyFill="1" applyBorder="1" applyAlignment="1" applyProtection="1">
      <alignment horizontal="center" vertical="center"/>
    </xf>
    <xf numFmtId="0" fontId="11" fillId="0" borderId="16" xfId="0" applyFont="1" applyBorder="1" applyAlignment="1">
      <alignment vertical="center" wrapText="1"/>
    </xf>
    <xf numFmtId="0" fontId="0" fillId="0" borderId="0" xfId="0" applyBorder="1"/>
    <xf numFmtId="0" fontId="10" fillId="3" borderId="0" xfId="0" applyFont="1" applyFill="1" applyBorder="1" applyAlignment="1" applyProtection="1">
      <alignment horizontal="center" vertical="center" wrapText="1"/>
    </xf>
    <xf numFmtId="0" fontId="10" fillId="4" borderId="0" xfId="0" applyFont="1" applyFill="1" applyBorder="1" applyAlignment="1" applyProtection="1">
      <alignment horizontal="center" vertical="center" wrapText="1"/>
    </xf>
    <xf numFmtId="1" fontId="10" fillId="4" borderId="0" xfId="0" applyNumberFormat="1" applyFont="1" applyFill="1" applyBorder="1" applyAlignment="1" applyProtection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center" wrapText="1"/>
    </xf>
    <xf numFmtId="0" fontId="14" fillId="0" borderId="0" xfId="0" applyFont="1" applyBorder="1" applyProtection="1"/>
    <xf numFmtId="167" fontId="14" fillId="0" borderId="0" xfId="0" applyNumberFormat="1" applyFont="1" applyBorder="1" applyAlignment="1" applyProtection="1">
      <alignment horizontal="center" vertical="center"/>
    </xf>
    <xf numFmtId="0" fontId="14" fillId="0" borderId="0" xfId="0" applyFont="1" applyBorder="1" applyAlignment="1" applyProtection="1">
      <alignment horizontal="center" vertical="center"/>
    </xf>
    <xf numFmtId="2" fontId="14" fillId="0" borderId="0" xfId="0" applyNumberFormat="1" applyFont="1" applyBorder="1"/>
    <xf numFmtId="2" fontId="0" fillId="0" borderId="0" xfId="0" applyNumberFormat="1" applyBorder="1"/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1" fontId="10" fillId="4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right"/>
    </xf>
    <xf numFmtId="10" fontId="0" fillId="0" borderId="0" xfId="0" applyNumberFormat="1" applyBorder="1"/>
    <xf numFmtId="0" fontId="0" fillId="0" borderId="0" xfId="0" applyProtection="1"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168" fontId="0" fillId="0" borderId="0" xfId="0" applyNumberFormat="1" applyProtection="1">
      <protection locked="0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0" xfId="0" applyFill="1" applyBorder="1"/>
    <xf numFmtId="0" fontId="0" fillId="2" borderId="16" xfId="0" applyFill="1" applyBorder="1"/>
    <xf numFmtId="0" fontId="0" fillId="2" borderId="18" xfId="0" applyFill="1" applyBorder="1"/>
    <xf numFmtId="167" fontId="0" fillId="2" borderId="0" xfId="0" applyNumberFormat="1" applyFill="1" applyBorder="1"/>
    <xf numFmtId="43" fontId="14" fillId="2" borderId="0" xfId="2" applyFont="1" applyFill="1" applyBorder="1"/>
    <xf numFmtId="2" fontId="14" fillId="2" borderId="0" xfId="0" applyNumberFormat="1" applyFont="1" applyFill="1" applyBorder="1"/>
    <xf numFmtId="2" fontId="0" fillId="2" borderId="0" xfId="0" applyNumberFormat="1" applyFill="1" applyBorder="1"/>
    <xf numFmtId="0" fontId="0" fillId="2" borderId="0" xfId="3" applyNumberFormat="1" applyFont="1" applyFill="1" applyBorder="1" applyAlignment="1">
      <alignment horizontal="center"/>
    </xf>
    <xf numFmtId="0" fontId="0" fillId="2" borderId="19" xfId="0" applyFill="1" applyBorder="1"/>
    <xf numFmtId="0" fontId="0" fillId="2" borderId="17" xfId="0" applyFill="1" applyBorder="1"/>
    <xf numFmtId="10" fontId="0" fillId="2" borderId="0" xfId="3" applyNumberFormat="1" applyFont="1" applyFill="1" applyBorder="1" applyAlignment="1">
      <alignment horizontal="center"/>
    </xf>
    <xf numFmtId="167" fontId="0" fillId="2" borderId="0" xfId="2" applyNumberFormat="1" applyFont="1" applyFill="1" applyBorder="1" applyAlignment="1">
      <alignment horizontal="center"/>
    </xf>
    <xf numFmtId="0" fontId="14" fillId="2" borderId="0" xfId="0" applyFont="1" applyFill="1" applyBorder="1"/>
    <xf numFmtId="167" fontId="14" fillId="2" borderId="0" xfId="0" applyNumberFormat="1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10" fontId="14" fillId="2" borderId="0" xfId="3" applyNumberFormat="1" applyFont="1" applyFill="1" applyBorder="1" applyAlignment="1">
      <alignment horizontal="center" vertical="center"/>
    </xf>
    <xf numFmtId="9" fontId="14" fillId="2" borderId="0" xfId="3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2" fillId="4" borderId="0" xfId="0" applyFont="1" applyFill="1" applyBorder="1" applyAlignment="1" applyProtection="1">
      <alignment horizontal="center" vertical="center" wrapText="1"/>
    </xf>
    <xf numFmtId="167" fontId="0" fillId="0" borderId="0" xfId="0" applyNumberFormat="1" applyBorder="1" applyAlignment="1">
      <alignment horizontal="center" vertical="center"/>
    </xf>
    <xf numFmtId="2" fontId="14" fillId="0" borderId="0" xfId="0" applyNumberFormat="1" applyFont="1" applyBorder="1" applyAlignment="1">
      <alignment vertical="center"/>
    </xf>
    <xf numFmtId="43" fontId="14" fillId="0" borderId="0" xfId="2" applyFont="1" applyBorder="1" applyAlignment="1">
      <alignment vertical="center"/>
    </xf>
    <xf numFmtId="167" fontId="0" fillId="0" borderId="0" xfId="2" applyNumberFormat="1" applyFont="1" applyBorder="1" applyAlignment="1">
      <alignment horizontal="right"/>
    </xf>
  </cellXfs>
  <cellStyles count="4">
    <cellStyle name="Normal" xfId="0" builtinId="0"/>
    <cellStyle name="Porcentagem" xfId="3" builtinId="5"/>
    <cellStyle name="Separador de milhares 2" xfId="1" xr:uid="{677E4D50-81CB-49C7-944D-B80A65DA669F}"/>
    <cellStyle name="Vírgula" xfId="2" builtinId="3"/>
  </cellStyles>
  <dxfs count="78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numFmt numFmtId="167" formatCode="_-* #,##0_-;\-* #,##0_-;_-* &quot;-&quot;??_-;_-@_-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7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7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7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7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numFmt numFmtId="166" formatCode="0.0"/>
      <fill>
        <patternFill patternType="solid">
          <fgColor indexed="64"/>
          <bgColor rgb="FFFFC0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_-* #,##0_-;\-* #,##0_-;_-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protection locked="1" hidden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</dxf>
    <dxf>
      <numFmt numFmtId="14" formatCode="0.00%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-* #,##0_-;\-* #,##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" name="ColorPalette" hidden="1">
          <a:extLst>
            <a:ext uri="{FF2B5EF4-FFF2-40B4-BE49-F238E27FC236}">
              <a16:creationId xmlns:a16="http://schemas.microsoft.com/office/drawing/2014/main" id="{1AA56F0B-541E-4778-A618-798C67183AA2}"/>
            </a:ext>
          </a:extLst>
        </xdr:cNvPr>
        <xdr:cNvSpPr txBox="1"/>
      </xdr:nvSpPr>
      <xdr:spPr>
        <a:xfrm>
          <a:off x="619125" y="14478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3" name="ColorPalette" hidden="1">
          <a:extLst>
            <a:ext uri="{FF2B5EF4-FFF2-40B4-BE49-F238E27FC236}">
              <a16:creationId xmlns:a16="http://schemas.microsoft.com/office/drawing/2014/main" id="{47B5E9A9-6458-4F38-AD5B-C1E4419C1EBE}"/>
            </a:ext>
          </a:extLst>
        </xdr:cNvPr>
        <xdr:cNvSpPr txBox="1"/>
      </xdr:nvSpPr>
      <xdr:spPr>
        <a:xfrm>
          <a:off x="619125" y="14478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4" name="ColorPalette" hidden="1">
          <a:extLst>
            <a:ext uri="{FF2B5EF4-FFF2-40B4-BE49-F238E27FC236}">
              <a16:creationId xmlns:a16="http://schemas.microsoft.com/office/drawing/2014/main" id="{B0B12403-FEA2-4633-BB4A-588BD19CE0BA}"/>
            </a:ext>
          </a:extLst>
        </xdr:cNvPr>
        <xdr:cNvSpPr txBox="1"/>
      </xdr:nvSpPr>
      <xdr:spPr>
        <a:xfrm>
          <a:off x="619125" y="14478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5" name="ColorPalette" hidden="1">
          <a:extLst>
            <a:ext uri="{FF2B5EF4-FFF2-40B4-BE49-F238E27FC236}">
              <a16:creationId xmlns:a16="http://schemas.microsoft.com/office/drawing/2014/main" id="{9F7B5161-9842-41B9-AC84-9B18650231CC}"/>
            </a:ext>
          </a:extLst>
        </xdr:cNvPr>
        <xdr:cNvSpPr txBox="1"/>
      </xdr:nvSpPr>
      <xdr:spPr>
        <a:xfrm>
          <a:off x="619125" y="14478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6" name="ColorPalette" hidden="1">
          <a:extLst>
            <a:ext uri="{FF2B5EF4-FFF2-40B4-BE49-F238E27FC236}">
              <a16:creationId xmlns:a16="http://schemas.microsoft.com/office/drawing/2014/main" id="{C5309CDF-8694-40CF-AA1B-1361A8D37A6B}"/>
            </a:ext>
          </a:extLst>
        </xdr:cNvPr>
        <xdr:cNvSpPr txBox="1"/>
      </xdr:nvSpPr>
      <xdr:spPr>
        <a:xfrm>
          <a:off x="619125" y="14478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7" name="ColorPalette" hidden="1">
          <a:extLst>
            <a:ext uri="{FF2B5EF4-FFF2-40B4-BE49-F238E27FC236}">
              <a16:creationId xmlns:a16="http://schemas.microsoft.com/office/drawing/2014/main" id="{773C437C-074A-46C1-A575-1C23F482E66A}"/>
            </a:ext>
          </a:extLst>
        </xdr:cNvPr>
        <xdr:cNvSpPr txBox="1"/>
      </xdr:nvSpPr>
      <xdr:spPr>
        <a:xfrm>
          <a:off x="619125" y="14478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" name="ColorPalette" hidden="1">
          <a:extLst>
            <a:ext uri="{FF2B5EF4-FFF2-40B4-BE49-F238E27FC236}">
              <a16:creationId xmlns:a16="http://schemas.microsoft.com/office/drawing/2014/main" id="{44648633-6E29-4C85-8243-693629F25A27}"/>
            </a:ext>
          </a:extLst>
        </xdr:cNvPr>
        <xdr:cNvSpPr txBox="1"/>
      </xdr:nvSpPr>
      <xdr:spPr>
        <a:xfrm>
          <a:off x="619125" y="14478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9" name="ColorPalette" hidden="1">
          <a:extLst>
            <a:ext uri="{FF2B5EF4-FFF2-40B4-BE49-F238E27FC236}">
              <a16:creationId xmlns:a16="http://schemas.microsoft.com/office/drawing/2014/main" id="{040E89AB-66C6-4C88-8934-34B3BC16ADB4}"/>
            </a:ext>
          </a:extLst>
        </xdr:cNvPr>
        <xdr:cNvSpPr txBox="1"/>
      </xdr:nvSpPr>
      <xdr:spPr>
        <a:xfrm>
          <a:off x="619125" y="14478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0" name="ColorPalette" hidden="1">
          <a:extLst>
            <a:ext uri="{FF2B5EF4-FFF2-40B4-BE49-F238E27FC236}">
              <a16:creationId xmlns:a16="http://schemas.microsoft.com/office/drawing/2014/main" id="{D25B7333-C99D-4204-AED8-6512688BD237}"/>
            </a:ext>
          </a:extLst>
        </xdr:cNvPr>
        <xdr:cNvSpPr txBox="1"/>
      </xdr:nvSpPr>
      <xdr:spPr>
        <a:xfrm>
          <a:off x="619125" y="14668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" name="ColorPalette" hidden="1">
          <a:extLst>
            <a:ext uri="{FF2B5EF4-FFF2-40B4-BE49-F238E27FC236}">
              <a16:creationId xmlns:a16="http://schemas.microsoft.com/office/drawing/2014/main" id="{9B3F9655-C997-4F0F-B5A7-8911218A5624}"/>
            </a:ext>
          </a:extLst>
        </xdr:cNvPr>
        <xdr:cNvSpPr txBox="1"/>
      </xdr:nvSpPr>
      <xdr:spPr>
        <a:xfrm>
          <a:off x="619125" y="14668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2" name="ColorPalette" hidden="1">
          <a:extLst>
            <a:ext uri="{FF2B5EF4-FFF2-40B4-BE49-F238E27FC236}">
              <a16:creationId xmlns:a16="http://schemas.microsoft.com/office/drawing/2014/main" id="{3DC9D7D7-F75F-4F72-B142-A4A04ED1E35B}"/>
            </a:ext>
          </a:extLst>
        </xdr:cNvPr>
        <xdr:cNvSpPr txBox="1"/>
      </xdr:nvSpPr>
      <xdr:spPr>
        <a:xfrm>
          <a:off x="619125" y="14668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3" name="ColorPalette" hidden="1">
          <a:extLst>
            <a:ext uri="{FF2B5EF4-FFF2-40B4-BE49-F238E27FC236}">
              <a16:creationId xmlns:a16="http://schemas.microsoft.com/office/drawing/2014/main" id="{B8B4B23A-D36B-4604-90EA-D83B6D1A8B80}"/>
            </a:ext>
          </a:extLst>
        </xdr:cNvPr>
        <xdr:cNvSpPr txBox="1"/>
      </xdr:nvSpPr>
      <xdr:spPr>
        <a:xfrm>
          <a:off x="619125" y="14668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4" name="ColorPalette" hidden="1">
          <a:extLst>
            <a:ext uri="{FF2B5EF4-FFF2-40B4-BE49-F238E27FC236}">
              <a16:creationId xmlns:a16="http://schemas.microsoft.com/office/drawing/2014/main" id="{CCA11D79-C08D-4BA5-AEBF-F42C0407A93A}"/>
            </a:ext>
          </a:extLst>
        </xdr:cNvPr>
        <xdr:cNvSpPr txBox="1"/>
      </xdr:nvSpPr>
      <xdr:spPr>
        <a:xfrm>
          <a:off x="619125" y="14668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5" name="ColorPalette" hidden="1">
          <a:extLst>
            <a:ext uri="{FF2B5EF4-FFF2-40B4-BE49-F238E27FC236}">
              <a16:creationId xmlns:a16="http://schemas.microsoft.com/office/drawing/2014/main" id="{46A417B9-AE4B-44C4-B60F-5AEB5BC26FDF}"/>
            </a:ext>
          </a:extLst>
        </xdr:cNvPr>
        <xdr:cNvSpPr txBox="1"/>
      </xdr:nvSpPr>
      <xdr:spPr>
        <a:xfrm>
          <a:off x="619125" y="14668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6" name="ColorPalette" hidden="1">
          <a:extLst>
            <a:ext uri="{FF2B5EF4-FFF2-40B4-BE49-F238E27FC236}">
              <a16:creationId xmlns:a16="http://schemas.microsoft.com/office/drawing/2014/main" id="{694CA787-A698-4E1A-93A6-C53CE86998C5}"/>
            </a:ext>
          </a:extLst>
        </xdr:cNvPr>
        <xdr:cNvSpPr txBox="1"/>
      </xdr:nvSpPr>
      <xdr:spPr>
        <a:xfrm>
          <a:off x="619125" y="14668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7" name="ColorPalette" hidden="1">
          <a:extLst>
            <a:ext uri="{FF2B5EF4-FFF2-40B4-BE49-F238E27FC236}">
              <a16:creationId xmlns:a16="http://schemas.microsoft.com/office/drawing/2014/main" id="{2D84FB2C-5E6A-493C-9CF9-4ADB411BEF4D}"/>
            </a:ext>
          </a:extLst>
        </xdr:cNvPr>
        <xdr:cNvSpPr txBox="1"/>
      </xdr:nvSpPr>
      <xdr:spPr>
        <a:xfrm>
          <a:off x="619125" y="14668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18" name="ColorPalette" hidden="1">
          <a:extLst>
            <a:ext uri="{FF2B5EF4-FFF2-40B4-BE49-F238E27FC236}">
              <a16:creationId xmlns:a16="http://schemas.microsoft.com/office/drawing/2014/main" id="{771EA9D7-F5AE-4B95-91AF-26E8527D5274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19" name="ColorPalette" hidden="1">
          <a:extLst>
            <a:ext uri="{FF2B5EF4-FFF2-40B4-BE49-F238E27FC236}">
              <a16:creationId xmlns:a16="http://schemas.microsoft.com/office/drawing/2014/main" id="{4F8F02AF-D9CF-43B1-8F2D-99561F8E1DC2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20" name="ColorPalette" hidden="1">
          <a:extLst>
            <a:ext uri="{FF2B5EF4-FFF2-40B4-BE49-F238E27FC236}">
              <a16:creationId xmlns:a16="http://schemas.microsoft.com/office/drawing/2014/main" id="{7D495B34-FD05-410E-AFC6-B1824FD8E015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21" name="ColorPalette" hidden="1">
          <a:extLst>
            <a:ext uri="{FF2B5EF4-FFF2-40B4-BE49-F238E27FC236}">
              <a16:creationId xmlns:a16="http://schemas.microsoft.com/office/drawing/2014/main" id="{FABF7D10-5015-4367-881C-0A51B5E915FE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22" name="ColorPalette" hidden="1">
          <a:extLst>
            <a:ext uri="{FF2B5EF4-FFF2-40B4-BE49-F238E27FC236}">
              <a16:creationId xmlns:a16="http://schemas.microsoft.com/office/drawing/2014/main" id="{CCAA6C19-48DC-4395-859E-2B9A0C6A1771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23" name="ColorPalette" hidden="1">
          <a:extLst>
            <a:ext uri="{FF2B5EF4-FFF2-40B4-BE49-F238E27FC236}">
              <a16:creationId xmlns:a16="http://schemas.microsoft.com/office/drawing/2014/main" id="{9A4A67B2-6C73-4CB2-A232-8B67579ADDF3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24" name="ColorPalette" hidden="1">
          <a:extLst>
            <a:ext uri="{FF2B5EF4-FFF2-40B4-BE49-F238E27FC236}">
              <a16:creationId xmlns:a16="http://schemas.microsoft.com/office/drawing/2014/main" id="{02A5912B-11D9-4305-8C04-F750736E1572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25" name="ColorPalette" hidden="1">
          <a:extLst>
            <a:ext uri="{FF2B5EF4-FFF2-40B4-BE49-F238E27FC236}">
              <a16:creationId xmlns:a16="http://schemas.microsoft.com/office/drawing/2014/main" id="{23CC6024-3D8A-4C93-8D5C-A9192C2C6D24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26" name="ColorPalette" hidden="1">
          <a:extLst>
            <a:ext uri="{FF2B5EF4-FFF2-40B4-BE49-F238E27FC236}">
              <a16:creationId xmlns:a16="http://schemas.microsoft.com/office/drawing/2014/main" id="{512DA40A-E0AF-4EE5-A737-21E2D1104A4F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27" name="ColorPalette" hidden="1">
          <a:extLst>
            <a:ext uri="{FF2B5EF4-FFF2-40B4-BE49-F238E27FC236}">
              <a16:creationId xmlns:a16="http://schemas.microsoft.com/office/drawing/2014/main" id="{FC8C4AB7-2401-442B-8A36-97B5F0F5E6FB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28" name="ColorPalette" hidden="1">
          <a:extLst>
            <a:ext uri="{FF2B5EF4-FFF2-40B4-BE49-F238E27FC236}">
              <a16:creationId xmlns:a16="http://schemas.microsoft.com/office/drawing/2014/main" id="{60D012E8-838B-419E-88DB-97563CCBFCD7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29" name="ColorPalette" hidden="1">
          <a:extLst>
            <a:ext uri="{FF2B5EF4-FFF2-40B4-BE49-F238E27FC236}">
              <a16:creationId xmlns:a16="http://schemas.microsoft.com/office/drawing/2014/main" id="{B8BA0179-0D8F-4D90-852F-E6A1A8E4D25F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30" name="ColorPalette" hidden="1">
          <a:extLst>
            <a:ext uri="{FF2B5EF4-FFF2-40B4-BE49-F238E27FC236}">
              <a16:creationId xmlns:a16="http://schemas.microsoft.com/office/drawing/2014/main" id="{D3031A65-DB0D-4DC8-8ACF-EB15F89B2AC9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31" name="ColorPalette" hidden="1">
          <a:extLst>
            <a:ext uri="{FF2B5EF4-FFF2-40B4-BE49-F238E27FC236}">
              <a16:creationId xmlns:a16="http://schemas.microsoft.com/office/drawing/2014/main" id="{8163C3E2-3559-408C-AFB5-AD18DDC3649D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2" name="ColorPalette" hidden="1">
          <a:extLst>
            <a:ext uri="{FF2B5EF4-FFF2-40B4-BE49-F238E27FC236}">
              <a16:creationId xmlns:a16="http://schemas.microsoft.com/office/drawing/2014/main" id="{5CA50046-7F0A-41E5-8422-8839B382550E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3" name="ColorPalette" hidden="1">
          <a:extLst>
            <a:ext uri="{FF2B5EF4-FFF2-40B4-BE49-F238E27FC236}">
              <a16:creationId xmlns:a16="http://schemas.microsoft.com/office/drawing/2014/main" id="{AB7466D6-4447-4E94-B7F5-1FAAF21E40DB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4" name="ColorPalette" hidden="1">
          <a:extLst>
            <a:ext uri="{FF2B5EF4-FFF2-40B4-BE49-F238E27FC236}">
              <a16:creationId xmlns:a16="http://schemas.microsoft.com/office/drawing/2014/main" id="{F5E31E9F-3A8A-494A-962D-2F97AC4880F0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5" name="ColorPalette" hidden="1">
          <a:extLst>
            <a:ext uri="{FF2B5EF4-FFF2-40B4-BE49-F238E27FC236}">
              <a16:creationId xmlns:a16="http://schemas.microsoft.com/office/drawing/2014/main" id="{05DA400B-037C-4A8F-BFD2-3509D8B783CB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6" name="ColorPalette" hidden="1">
          <a:extLst>
            <a:ext uri="{FF2B5EF4-FFF2-40B4-BE49-F238E27FC236}">
              <a16:creationId xmlns:a16="http://schemas.microsoft.com/office/drawing/2014/main" id="{BC7F5337-6DE6-4581-81E8-A3B3A0F51BD8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7" name="ColorPalette" hidden="1">
          <a:extLst>
            <a:ext uri="{FF2B5EF4-FFF2-40B4-BE49-F238E27FC236}">
              <a16:creationId xmlns:a16="http://schemas.microsoft.com/office/drawing/2014/main" id="{CE2AE395-D647-458B-922A-519918761808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8" name="ColorPalette" hidden="1">
          <a:extLst>
            <a:ext uri="{FF2B5EF4-FFF2-40B4-BE49-F238E27FC236}">
              <a16:creationId xmlns:a16="http://schemas.microsoft.com/office/drawing/2014/main" id="{742D0691-541F-44A5-B28A-5352939A3D36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9" name="ColorPalette" hidden="1">
          <a:extLst>
            <a:ext uri="{FF2B5EF4-FFF2-40B4-BE49-F238E27FC236}">
              <a16:creationId xmlns:a16="http://schemas.microsoft.com/office/drawing/2014/main" id="{60F03AA8-813C-4160-94E7-7C55D1162232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40" name="ColorPalette" hidden="1">
          <a:extLst>
            <a:ext uri="{FF2B5EF4-FFF2-40B4-BE49-F238E27FC236}">
              <a16:creationId xmlns:a16="http://schemas.microsoft.com/office/drawing/2014/main" id="{84C88A5F-5727-4C3F-9B04-4AF1088E7FAA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41" name="ColorPalette" hidden="1">
          <a:extLst>
            <a:ext uri="{FF2B5EF4-FFF2-40B4-BE49-F238E27FC236}">
              <a16:creationId xmlns:a16="http://schemas.microsoft.com/office/drawing/2014/main" id="{4C06F749-C967-4889-94D6-8C66D0A360CE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42" name="ColorPalette" hidden="1">
          <a:extLst>
            <a:ext uri="{FF2B5EF4-FFF2-40B4-BE49-F238E27FC236}">
              <a16:creationId xmlns:a16="http://schemas.microsoft.com/office/drawing/2014/main" id="{276EEEB0-CAE8-43FE-8ADA-B6861B3AD8B0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43" name="ColorPalette" hidden="1">
          <a:extLst>
            <a:ext uri="{FF2B5EF4-FFF2-40B4-BE49-F238E27FC236}">
              <a16:creationId xmlns:a16="http://schemas.microsoft.com/office/drawing/2014/main" id="{8B5E3609-F03B-468E-92B7-BAD549EF1400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44" name="ColorPalette" hidden="1">
          <a:extLst>
            <a:ext uri="{FF2B5EF4-FFF2-40B4-BE49-F238E27FC236}">
              <a16:creationId xmlns:a16="http://schemas.microsoft.com/office/drawing/2014/main" id="{CF6B1714-7D43-49BB-870C-F57191FFDEF6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45" name="ColorPalette" hidden="1">
          <a:extLst>
            <a:ext uri="{FF2B5EF4-FFF2-40B4-BE49-F238E27FC236}">
              <a16:creationId xmlns:a16="http://schemas.microsoft.com/office/drawing/2014/main" id="{E75C8624-4568-4870-ABD4-FB5410DA5330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46" name="ColorPalette" hidden="1">
          <a:extLst>
            <a:ext uri="{FF2B5EF4-FFF2-40B4-BE49-F238E27FC236}">
              <a16:creationId xmlns:a16="http://schemas.microsoft.com/office/drawing/2014/main" id="{518E2930-807B-43FC-8283-39DB7A007C98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47" name="ColorPalette" hidden="1">
          <a:extLst>
            <a:ext uri="{FF2B5EF4-FFF2-40B4-BE49-F238E27FC236}">
              <a16:creationId xmlns:a16="http://schemas.microsoft.com/office/drawing/2014/main" id="{BCB756B3-9764-4BB8-9BC6-4A5C7557A324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48" name="ColorPalette" hidden="1">
          <a:extLst>
            <a:ext uri="{FF2B5EF4-FFF2-40B4-BE49-F238E27FC236}">
              <a16:creationId xmlns:a16="http://schemas.microsoft.com/office/drawing/2014/main" id="{466E30CE-28A7-4AF6-99F0-55247E17BE51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49" name="ColorPalette" hidden="1">
          <a:extLst>
            <a:ext uri="{FF2B5EF4-FFF2-40B4-BE49-F238E27FC236}">
              <a16:creationId xmlns:a16="http://schemas.microsoft.com/office/drawing/2014/main" id="{228219BC-87FE-4BBA-A96F-1B207EC137F0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50" name="ColorPalette" hidden="1">
          <a:extLst>
            <a:ext uri="{FF2B5EF4-FFF2-40B4-BE49-F238E27FC236}">
              <a16:creationId xmlns:a16="http://schemas.microsoft.com/office/drawing/2014/main" id="{711BAD01-C200-496A-BBBB-ED4F0172869E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51" name="ColorPalette" hidden="1">
          <a:extLst>
            <a:ext uri="{FF2B5EF4-FFF2-40B4-BE49-F238E27FC236}">
              <a16:creationId xmlns:a16="http://schemas.microsoft.com/office/drawing/2014/main" id="{BE4D82BC-EE70-40DC-BFBA-FB3A7FE4F03E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52" name="ColorPalette" hidden="1">
          <a:extLst>
            <a:ext uri="{FF2B5EF4-FFF2-40B4-BE49-F238E27FC236}">
              <a16:creationId xmlns:a16="http://schemas.microsoft.com/office/drawing/2014/main" id="{9096931D-0D5E-4530-A1EF-2BF12F2BE184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53" name="ColorPalette" hidden="1">
          <a:extLst>
            <a:ext uri="{FF2B5EF4-FFF2-40B4-BE49-F238E27FC236}">
              <a16:creationId xmlns:a16="http://schemas.microsoft.com/office/drawing/2014/main" id="{931B8E5B-83EC-429C-9AEF-062FD11C05EB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54" name="ColorPalette" hidden="1">
          <a:extLst>
            <a:ext uri="{FF2B5EF4-FFF2-40B4-BE49-F238E27FC236}">
              <a16:creationId xmlns:a16="http://schemas.microsoft.com/office/drawing/2014/main" id="{8F3B38F7-780A-4726-BBE0-902A69BFE40E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55" name="ColorPalette" hidden="1">
          <a:extLst>
            <a:ext uri="{FF2B5EF4-FFF2-40B4-BE49-F238E27FC236}">
              <a16:creationId xmlns:a16="http://schemas.microsoft.com/office/drawing/2014/main" id="{8F342A42-8659-48C7-8714-4841E7263C13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56" name="ColorPalette" hidden="1">
          <a:extLst>
            <a:ext uri="{FF2B5EF4-FFF2-40B4-BE49-F238E27FC236}">
              <a16:creationId xmlns:a16="http://schemas.microsoft.com/office/drawing/2014/main" id="{00E6F8D5-F18C-4073-A8E9-CB8AD1080BD3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57" name="ColorPalette" hidden="1">
          <a:extLst>
            <a:ext uri="{FF2B5EF4-FFF2-40B4-BE49-F238E27FC236}">
              <a16:creationId xmlns:a16="http://schemas.microsoft.com/office/drawing/2014/main" id="{21B5079E-9DCE-4DB4-A3F8-571AFD67401D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58" name="ColorPalette" hidden="1">
          <a:extLst>
            <a:ext uri="{FF2B5EF4-FFF2-40B4-BE49-F238E27FC236}">
              <a16:creationId xmlns:a16="http://schemas.microsoft.com/office/drawing/2014/main" id="{DF93B851-3A6B-4915-91CB-31C3483B6926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59" name="ColorPalette" hidden="1">
          <a:extLst>
            <a:ext uri="{FF2B5EF4-FFF2-40B4-BE49-F238E27FC236}">
              <a16:creationId xmlns:a16="http://schemas.microsoft.com/office/drawing/2014/main" id="{67D31D3A-7993-45C4-8ADD-CE53DEDC3B90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60" name="ColorPalette" hidden="1">
          <a:extLst>
            <a:ext uri="{FF2B5EF4-FFF2-40B4-BE49-F238E27FC236}">
              <a16:creationId xmlns:a16="http://schemas.microsoft.com/office/drawing/2014/main" id="{0073A008-6F03-453C-99D3-3FF0C1BACE25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61" name="ColorPalette" hidden="1">
          <a:extLst>
            <a:ext uri="{FF2B5EF4-FFF2-40B4-BE49-F238E27FC236}">
              <a16:creationId xmlns:a16="http://schemas.microsoft.com/office/drawing/2014/main" id="{D8537BAF-C5C8-46DB-9896-8A4E0F36839A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62" name="ColorPalette" hidden="1">
          <a:extLst>
            <a:ext uri="{FF2B5EF4-FFF2-40B4-BE49-F238E27FC236}">
              <a16:creationId xmlns:a16="http://schemas.microsoft.com/office/drawing/2014/main" id="{48ED5FD8-C907-492A-A0ED-089F5DB54B47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63" name="ColorPalette" hidden="1">
          <a:extLst>
            <a:ext uri="{FF2B5EF4-FFF2-40B4-BE49-F238E27FC236}">
              <a16:creationId xmlns:a16="http://schemas.microsoft.com/office/drawing/2014/main" id="{8B55DAD3-6F11-452C-A2C3-3C2034B454C1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64" name="ColorPalette" hidden="1">
          <a:extLst>
            <a:ext uri="{FF2B5EF4-FFF2-40B4-BE49-F238E27FC236}">
              <a16:creationId xmlns:a16="http://schemas.microsoft.com/office/drawing/2014/main" id="{248FB491-766B-487C-93DD-7758920235D5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65" name="ColorPalette" hidden="1">
          <a:extLst>
            <a:ext uri="{FF2B5EF4-FFF2-40B4-BE49-F238E27FC236}">
              <a16:creationId xmlns:a16="http://schemas.microsoft.com/office/drawing/2014/main" id="{F9DE893F-AA27-4D87-9ED7-20386C92FB46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66" name="ColorPalette" hidden="1">
          <a:extLst>
            <a:ext uri="{FF2B5EF4-FFF2-40B4-BE49-F238E27FC236}">
              <a16:creationId xmlns:a16="http://schemas.microsoft.com/office/drawing/2014/main" id="{0F1E0F5F-E7F8-419D-B54E-6947710A9122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67" name="ColorPalette" hidden="1">
          <a:extLst>
            <a:ext uri="{FF2B5EF4-FFF2-40B4-BE49-F238E27FC236}">
              <a16:creationId xmlns:a16="http://schemas.microsoft.com/office/drawing/2014/main" id="{94CCAE24-ED1C-4C7A-AC09-152549E54011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68" name="ColorPalette" hidden="1">
          <a:extLst>
            <a:ext uri="{FF2B5EF4-FFF2-40B4-BE49-F238E27FC236}">
              <a16:creationId xmlns:a16="http://schemas.microsoft.com/office/drawing/2014/main" id="{FF003E5B-D032-4B62-9B1F-D4B39AEE34DF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69" name="ColorPalette" hidden="1">
          <a:extLst>
            <a:ext uri="{FF2B5EF4-FFF2-40B4-BE49-F238E27FC236}">
              <a16:creationId xmlns:a16="http://schemas.microsoft.com/office/drawing/2014/main" id="{D820C850-07D6-4D53-8AAC-D80C97DDCA06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70" name="ColorPalette" hidden="1">
          <a:extLst>
            <a:ext uri="{FF2B5EF4-FFF2-40B4-BE49-F238E27FC236}">
              <a16:creationId xmlns:a16="http://schemas.microsoft.com/office/drawing/2014/main" id="{52C2EB52-B0AA-4FB3-B0F0-74F19F45B1D0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71" name="ColorPalette" hidden="1">
          <a:extLst>
            <a:ext uri="{FF2B5EF4-FFF2-40B4-BE49-F238E27FC236}">
              <a16:creationId xmlns:a16="http://schemas.microsoft.com/office/drawing/2014/main" id="{E53AB057-368C-4162-BC0B-4818C492D5DF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72" name="ColorPalette" hidden="1">
          <a:extLst>
            <a:ext uri="{FF2B5EF4-FFF2-40B4-BE49-F238E27FC236}">
              <a16:creationId xmlns:a16="http://schemas.microsoft.com/office/drawing/2014/main" id="{5E590C98-F196-4B7A-9165-D35663881E39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73" name="ColorPalette" hidden="1">
          <a:extLst>
            <a:ext uri="{FF2B5EF4-FFF2-40B4-BE49-F238E27FC236}">
              <a16:creationId xmlns:a16="http://schemas.microsoft.com/office/drawing/2014/main" id="{4BEDF1E0-40BA-4AD4-AA06-C8BDFA116BDB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74" name="ColorPalette" hidden="1">
          <a:extLst>
            <a:ext uri="{FF2B5EF4-FFF2-40B4-BE49-F238E27FC236}">
              <a16:creationId xmlns:a16="http://schemas.microsoft.com/office/drawing/2014/main" id="{C321B464-E8E0-4A5F-8D86-122218BE8A52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75" name="ColorPalette" hidden="1">
          <a:extLst>
            <a:ext uri="{FF2B5EF4-FFF2-40B4-BE49-F238E27FC236}">
              <a16:creationId xmlns:a16="http://schemas.microsoft.com/office/drawing/2014/main" id="{50BE51CA-56B9-45B2-81A3-4A67A3551A6D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76" name="ColorPalette" hidden="1">
          <a:extLst>
            <a:ext uri="{FF2B5EF4-FFF2-40B4-BE49-F238E27FC236}">
              <a16:creationId xmlns:a16="http://schemas.microsoft.com/office/drawing/2014/main" id="{5CE6EEA7-FAC2-4522-8CEF-7BFD399F1AD6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77" name="ColorPalette" hidden="1">
          <a:extLst>
            <a:ext uri="{FF2B5EF4-FFF2-40B4-BE49-F238E27FC236}">
              <a16:creationId xmlns:a16="http://schemas.microsoft.com/office/drawing/2014/main" id="{1C0F592F-BE2A-41E1-9744-E3044FC6CCDF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78" name="ColorPalette" hidden="1">
          <a:extLst>
            <a:ext uri="{FF2B5EF4-FFF2-40B4-BE49-F238E27FC236}">
              <a16:creationId xmlns:a16="http://schemas.microsoft.com/office/drawing/2014/main" id="{55444F57-1AE6-4E3A-880E-E88EAC9958A5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79" name="ColorPalette" hidden="1">
          <a:extLst>
            <a:ext uri="{FF2B5EF4-FFF2-40B4-BE49-F238E27FC236}">
              <a16:creationId xmlns:a16="http://schemas.microsoft.com/office/drawing/2014/main" id="{25AE1E9B-5E9E-47CE-95A5-DE9F67A4C369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0" name="ColorPalette" hidden="1">
          <a:extLst>
            <a:ext uri="{FF2B5EF4-FFF2-40B4-BE49-F238E27FC236}">
              <a16:creationId xmlns:a16="http://schemas.microsoft.com/office/drawing/2014/main" id="{9CAC844F-6979-4DA8-8D75-EB2850810479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1" name="ColorPalette" hidden="1">
          <a:extLst>
            <a:ext uri="{FF2B5EF4-FFF2-40B4-BE49-F238E27FC236}">
              <a16:creationId xmlns:a16="http://schemas.microsoft.com/office/drawing/2014/main" id="{CE63E4C7-3132-43A3-AC36-EFD8533D0F74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2" name="ColorPalette" hidden="1">
          <a:extLst>
            <a:ext uri="{FF2B5EF4-FFF2-40B4-BE49-F238E27FC236}">
              <a16:creationId xmlns:a16="http://schemas.microsoft.com/office/drawing/2014/main" id="{A65AD4B9-7057-4D25-AC61-DB4274A7A46D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3" name="ColorPalette" hidden="1">
          <a:extLst>
            <a:ext uri="{FF2B5EF4-FFF2-40B4-BE49-F238E27FC236}">
              <a16:creationId xmlns:a16="http://schemas.microsoft.com/office/drawing/2014/main" id="{03EA0A1B-5FB6-4D51-979A-7E1CE79F5D98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4" name="ColorPalette" hidden="1">
          <a:extLst>
            <a:ext uri="{FF2B5EF4-FFF2-40B4-BE49-F238E27FC236}">
              <a16:creationId xmlns:a16="http://schemas.microsoft.com/office/drawing/2014/main" id="{22FA1808-FC44-47C0-9B02-424FB5BACAFB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5" name="ColorPalette" hidden="1">
          <a:extLst>
            <a:ext uri="{FF2B5EF4-FFF2-40B4-BE49-F238E27FC236}">
              <a16:creationId xmlns:a16="http://schemas.microsoft.com/office/drawing/2014/main" id="{D17AB74D-E2BF-473E-91AF-EE585EEB1A2C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6" name="ColorPalette" hidden="1">
          <a:extLst>
            <a:ext uri="{FF2B5EF4-FFF2-40B4-BE49-F238E27FC236}">
              <a16:creationId xmlns:a16="http://schemas.microsoft.com/office/drawing/2014/main" id="{F8E5377A-9C90-4F30-8D91-56ECBBFEF71E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7" name="ColorPalette" hidden="1">
          <a:extLst>
            <a:ext uri="{FF2B5EF4-FFF2-40B4-BE49-F238E27FC236}">
              <a16:creationId xmlns:a16="http://schemas.microsoft.com/office/drawing/2014/main" id="{334472EF-1D44-480F-B96F-0A18C75932EF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8" name="ColorPalette" hidden="1">
          <a:extLst>
            <a:ext uri="{FF2B5EF4-FFF2-40B4-BE49-F238E27FC236}">
              <a16:creationId xmlns:a16="http://schemas.microsoft.com/office/drawing/2014/main" id="{22720CD0-195B-4DCB-9FE9-FD45A59B5312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9" name="ColorPalette" hidden="1">
          <a:extLst>
            <a:ext uri="{FF2B5EF4-FFF2-40B4-BE49-F238E27FC236}">
              <a16:creationId xmlns:a16="http://schemas.microsoft.com/office/drawing/2014/main" id="{63A6BD0F-60F2-4A7B-A475-00986DB8BF86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90" name="ColorPalette" hidden="1">
          <a:extLst>
            <a:ext uri="{FF2B5EF4-FFF2-40B4-BE49-F238E27FC236}">
              <a16:creationId xmlns:a16="http://schemas.microsoft.com/office/drawing/2014/main" id="{802A93D6-AA52-4859-B211-8DED81801736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91" name="ColorPalette" hidden="1">
          <a:extLst>
            <a:ext uri="{FF2B5EF4-FFF2-40B4-BE49-F238E27FC236}">
              <a16:creationId xmlns:a16="http://schemas.microsoft.com/office/drawing/2014/main" id="{A3364CB9-37F9-4433-B383-4E8A8A056A03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92" name="ColorPalette" hidden="1">
          <a:extLst>
            <a:ext uri="{FF2B5EF4-FFF2-40B4-BE49-F238E27FC236}">
              <a16:creationId xmlns:a16="http://schemas.microsoft.com/office/drawing/2014/main" id="{8C52746F-8239-4196-B025-9A3B7B752192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93" name="ColorPalette" hidden="1">
          <a:extLst>
            <a:ext uri="{FF2B5EF4-FFF2-40B4-BE49-F238E27FC236}">
              <a16:creationId xmlns:a16="http://schemas.microsoft.com/office/drawing/2014/main" id="{BBD28A2F-9E75-4F2C-AD3A-D2158310E9FD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94" name="ColorPalette" hidden="1">
          <a:extLst>
            <a:ext uri="{FF2B5EF4-FFF2-40B4-BE49-F238E27FC236}">
              <a16:creationId xmlns:a16="http://schemas.microsoft.com/office/drawing/2014/main" id="{83F7BB46-0EB8-4501-8D17-46893D599A2D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95" name="ColorPalette" hidden="1">
          <a:extLst>
            <a:ext uri="{FF2B5EF4-FFF2-40B4-BE49-F238E27FC236}">
              <a16:creationId xmlns:a16="http://schemas.microsoft.com/office/drawing/2014/main" id="{C29A551B-4E83-49E2-96F0-DE1C70C6B898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96" name="ColorPalette" hidden="1">
          <a:extLst>
            <a:ext uri="{FF2B5EF4-FFF2-40B4-BE49-F238E27FC236}">
              <a16:creationId xmlns:a16="http://schemas.microsoft.com/office/drawing/2014/main" id="{782922B7-093A-4A15-A395-D50C734C239E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97" name="ColorPalette" hidden="1">
          <a:extLst>
            <a:ext uri="{FF2B5EF4-FFF2-40B4-BE49-F238E27FC236}">
              <a16:creationId xmlns:a16="http://schemas.microsoft.com/office/drawing/2014/main" id="{5770707F-9AA7-4CDF-9305-CF344F152A27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98" name="ColorPalette" hidden="1">
          <a:extLst>
            <a:ext uri="{FF2B5EF4-FFF2-40B4-BE49-F238E27FC236}">
              <a16:creationId xmlns:a16="http://schemas.microsoft.com/office/drawing/2014/main" id="{A5267970-764B-497F-8A30-52DDC6F82DD3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99" name="ColorPalette" hidden="1">
          <a:extLst>
            <a:ext uri="{FF2B5EF4-FFF2-40B4-BE49-F238E27FC236}">
              <a16:creationId xmlns:a16="http://schemas.microsoft.com/office/drawing/2014/main" id="{18B9EC76-7199-44E4-AE5F-1DFD087AFE00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100" name="ColorPalette" hidden="1">
          <a:extLst>
            <a:ext uri="{FF2B5EF4-FFF2-40B4-BE49-F238E27FC236}">
              <a16:creationId xmlns:a16="http://schemas.microsoft.com/office/drawing/2014/main" id="{4178AC60-78B0-415F-8C55-14078B6D22AE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101" name="ColorPalette" hidden="1">
          <a:extLst>
            <a:ext uri="{FF2B5EF4-FFF2-40B4-BE49-F238E27FC236}">
              <a16:creationId xmlns:a16="http://schemas.microsoft.com/office/drawing/2014/main" id="{F83DDB09-D1B8-42C7-AC9A-1F3DAF3422E8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102" name="ColorPalette" hidden="1">
          <a:extLst>
            <a:ext uri="{FF2B5EF4-FFF2-40B4-BE49-F238E27FC236}">
              <a16:creationId xmlns:a16="http://schemas.microsoft.com/office/drawing/2014/main" id="{1BD22962-DEF7-4A0D-88AA-787874CCA3F8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103" name="ColorPalette" hidden="1">
          <a:extLst>
            <a:ext uri="{FF2B5EF4-FFF2-40B4-BE49-F238E27FC236}">
              <a16:creationId xmlns:a16="http://schemas.microsoft.com/office/drawing/2014/main" id="{79ACAA86-7415-4641-85FB-B0B1E63D1A2C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104" name="ColorPalette" hidden="1">
          <a:extLst>
            <a:ext uri="{FF2B5EF4-FFF2-40B4-BE49-F238E27FC236}">
              <a16:creationId xmlns:a16="http://schemas.microsoft.com/office/drawing/2014/main" id="{01602D6B-A197-4A2E-9195-E45470EBC9E7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105" name="ColorPalette" hidden="1">
          <a:extLst>
            <a:ext uri="{FF2B5EF4-FFF2-40B4-BE49-F238E27FC236}">
              <a16:creationId xmlns:a16="http://schemas.microsoft.com/office/drawing/2014/main" id="{6B96E761-8E1C-4539-A0A6-3BFBBE210B3B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106" name="ColorPalette" hidden="1">
          <a:extLst>
            <a:ext uri="{FF2B5EF4-FFF2-40B4-BE49-F238E27FC236}">
              <a16:creationId xmlns:a16="http://schemas.microsoft.com/office/drawing/2014/main" id="{E07745E7-0F44-432E-A86C-C6B099ABB173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107" name="ColorPalette" hidden="1">
          <a:extLst>
            <a:ext uri="{FF2B5EF4-FFF2-40B4-BE49-F238E27FC236}">
              <a16:creationId xmlns:a16="http://schemas.microsoft.com/office/drawing/2014/main" id="{F926BEA3-F1CB-48EB-A668-8E25ACD5BC16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108" name="ColorPalette" hidden="1">
          <a:extLst>
            <a:ext uri="{FF2B5EF4-FFF2-40B4-BE49-F238E27FC236}">
              <a16:creationId xmlns:a16="http://schemas.microsoft.com/office/drawing/2014/main" id="{5887CD48-7659-42A6-8350-874CCBA324C7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109" name="ColorPalette" hidden="1">
          <a:extLst>
            <a:ext uri="{FF2B5EF4-FFF2-40B4-BE49-F238E27FC236}">
              <a16:creationId xmlns:a16="http://schemas.microsoft.com/office/drawing/2014/main" id="{39DD2CDF-8DE4-4F2C-8871-189DE8594EED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110" name="ColorPalette" hidden="1">
          <a:extLst>
            <a:ext uri="{FF2B5EF4-FFF2-40B4-BE49-F238E27FC236}">
              <a16:creationId xmlns:a16="http://schemas.microsoft.com/office/drawing/2014/main" id="{D02E61E2-D632-4534-A32C-A085331A1615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111" name="ColorPalette" hidden="1">
          <a:extLst>
            <a:ext uri="{FF2B5EF4-FFF2-40B4-BE49-F238E27FC236}">
              <a16:creationId xmlns:a16="http://schemas.microsoft.com/office/drawing/2014/main" id="{D892B903-C202-48DA-AD23-1A8E4A76C32A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112" name="ColorPalette" hidden="1">
          <a:extLst>
            <a:ext uri="{FF2B5EF4-FFF2-40B4-BE49-F238E27FC236}">
              <a16:creationId xmlns:a16="http://schemas.microsoft.com/office/drawing/2014/main" id="{C13E4970-B7D4-415A-9C4D-018F8B089271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113" name="ColorPalette" hidden="1">
          <a:extLst>
            <a:ext uri="{FF2B5EF4-FFF2-40B4-BE49-F238E27FC236}">
              <a16:creationId xmlns:a16="http://schemas.microsoft.com/office/drawing/2014/main" id="{97AA62DF-539C-426E-9239-07C18696B358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114" name="ColorPalette" hidden="1">
          <a:extLst>
            <a:ext uri="{FF2B5EF4-FFF2-40B4-BE49-F238E27FC236}">
              <a16:creationId xmlns:a16="http://schemas.microsoft.com/office/drawing/2014/main" id="{2786F8A1-A513-4009-A08D-0C929A5B36B3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115" name="ColorPalette" hidden="1">
          <a:extLst>
            <a:ext uri="{FF2B5EF4-FFF2-40B4-BE49-F238E27FC236}">
              <a16:creationId xmlns:a16="http://schemas.microsoft.com/office/drawing/2014/main" id="{B81CD3CA-8AC7-4C31-8382-A27218ACC27E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116" name="ColorPalette" hidden="1">
          <a:extLst>
            <a:ext uri="{FF2B5EF4-FFF2-40B4-BE49-F238E27FC236}">
              <a16:creationId xmlns:a16="http://schemas.microsoft.com/office/drawing/2014/main" id="{91B186EC-1240-4465-BFFF-E03C88FAB97A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117" name="ColorPalette" hidden="1">
          <a:extLst>
            <a:ext uri="{FF2B5EF4-FFF2-40B4-BE49-F238E27FC236}">
              <a16:creationId xmlns:a16="http://schemas.microsoft.com/office/drawing/2014/main" id="{D59D96CA-7C24-4D8C-9EE5-7370AAFF40E1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118" name="ColorPalette" hidden="1">
          <a:extLst>
            <a:ext uri="{FF2B5EF4-FFF2-40B4-BE49-F238E27FC236}">
              <a16:creationId xmlns:a16="http://schemas.microsoft.com/office/drawing/2014/main" id="{12D97FC4-DB6C-49AD-B2B3-146D3E516BEF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119" name="ColorPalette" hidden="1">
          <a:extLst>
            <a:ext uri="{FF2B5EF4-FFF2-40B4-BE49-F238E27FC236}">
              <a16:creationId xmlns:a16="http://schemas.microsoft.com/office/drawing/2014/main" id="{33641E88-845A-4E70-B50E-1948A54AD8BC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120" name="ColorPalette" hidden="1">
          <a:extLst>
            <a:ext uri="{FF2B5EF4-FFF2-40B4-BE49-F238E27FC236}">
              <a16:creationId xmlns:a16="http://schemas.microsoft.com/office/drawing/2014/main" id="{8BC215C2-9AC2-41DE-BFCF-3F6C39C82C60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121" name="ColorPalette" hidden="1">
          <a:extLst>
            <a:ext uri="{FF2B5EF4-FFF2-40B4-BE49-F238E27FC236}">
              <a16:creationId xmlns:a16="http://schemas.microsoft.com/office/drawing/2014/main" id="{CDC1C4BC-059E-44A0-A0B1-A90DADCB3A1F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122" name="ColorPalette" hidden="1">
          <a:extLst>
            <a:ext uri="{FF2B5EF4-FFF2-40B4-BE49-F238E27FC236}">
              <a16:creationId xmlns:a16="http://schemas.microsoft.com/office/drawing/2014/main" id="{DDD27281-A941-4C75-9209-52B572B989A8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123" name="ColorPalette" hidden="1">
          <a:extLst>
            <a:ext uri="{FF2B5EF4-FFF2-40B4-BE49-F238E27FC236}">
              <a16:creationId xmlns:a16="http://schemas.microsoft.com/office/drawing/2014/main" id="{BAAF5AD6-926E-4817-A203-5625BE3A7A89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124" name="ColorPalette" hidden="1">
          <a:extLst>
            <a:ext uri="{FF2B5EF4-FFF2-40B4-BE49-F238E27FC236}">
              <a16:creationId xmlns:a16="http://schemas.microsoft.com/office/drawing/2014/main" id="{114C1F53-4040-4BC6-838D-EDADF59369B1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125" name="ColorPalette" hidden="1">
          <a:extLst>
            <a:ext uri="{FF2B5EF4-FFF2-40B4-BE49-F238E27FC236}">
              <a16:creationId xmlns:a16="http://schemas.microsoft.com/office/drawing/2014/main" id="{33469478-2CA6-47F4-8448-B2919867E244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126" name="ColorPalette" hidden="1">
          <a:extLst>
            <a:ext uri="{FF2B5EF4-FFF2-40B4-BE49-F238E27FC236}">
              <a16:creationId xmlns:a16="http://schemas.microsoft.com/office/drawing/2014/main" id="{2590D05E-F87C-4CE1-838E-5ACEACB76796}"/>
            </a:ext>
          </a:extLst>
        </xdr:cNvPr>
        <xdr:cNvSpPr txBox="1"/>
      </xdr:nvSpPr>
      <xdr:spPr>
        <a:xfrm>
          <a:off x="619125" y="14859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127" name="ColorPalette" hidden="1">
          <a:extLst>
            <a:ext uri="{FF2B5EF4-FFF2-40B4-BE49-F238E27FC236}">
              <a16:creationId xmlns:a16="http://schemas.microsoft.com/office/drawing/2014/main" id="{486C3978-B5CD-46EB-BD55-F2873FFE0873}"/>
            </a:ext>
          </a:extLst>
        </xdr:cNvPr>
        <xdr:cNvSpPr txBox="1"/>
      </xdr:nvSpPr>
      <xdr:spPr>
        <a:xfrm>
          <a:off x="619125" y="14859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128" name="ColorPalette" hidden="1">
          <a:extLst>
            <a:ext uri="{FF2B5EF4-FFF2-40B4-BE49-F238E27FC236}">
              <a16:creationId xmlns:a16="http://schemas.microsoft.com/office/drawing/2014/main" id="{9D77695D-7CD7-4A24-BB5C-ECA8F50BD7CC}"/>
            </a:ext>
          </a:extLst>
        </xdr:cNvPr>
        <xdr:cNvSpPr txBox="1"/>
      </xdr:nvSpPr>
      <xdr:spPr>
        <a:xfrm>
          <a:off x="619125" y="14859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129" name="ColorPalette" hidden="1">
          <a:extLst>
            <a:ext uri="{FF2B5EF4-FFF2-40B4-BE49-F238E27FC236}">
              <a16:creationId xmlns:a16="http://schemas.microsoft.com/office/drawing/2014/main" id="{71AD4960-BEF6-4490-8919-A03F1E2EDE53}"/>
            </a:ext>
          </a:extLst>
        </xdr:cNvPr>
        <xdr:cNvSpPr txBox="1"/>
      </xdr:nvSpPr>
      <xdr:spPr>
        <a:xfrm>
          <a:off x="619125" y="14859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130" name="ColorPalette" hidden="1">
          <a:extLst>
            <a:ext uri="{FF2B5EF4-FFF2-40B4-BE49-F238E27FC236}">
              <a16:creationId xmlns:a16="http://schemas.microsoft.com/office/drawing/2014/main" id="{9C4575C7-5208-400A-BB54-FD9A008C7A94}"/>
            </a:ext>
          </a:extLst>
        </xdr:cNvPr>
        <xdr:cNvSpPr txBox="1"/>
      </xdr:nvSpPr>
      <xdr:spPr>
        <a:xfrm>
          <a:off x="619125" y="14859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131" name="ColorPalette" hidden="1">
          <a:extLst>
            <a:ext uri="{FF2B5EF4-FFF2-40B4-BE49-F238E27FC236}">
              <a16:creationId xmlns:a16="http://schemas.microsoft.com/office/drawing/2014/main" id="{56CA7DDB-0653-43D1-A9FD-EF7D7343BE99}"/>
            </a:ext>
          </a:extLst>
        </xdr:cNvPr>
        <xdr:cNvSpPr txBox="1"/>
      </xdr:nvSpPr>
      <xdr:spPr>
        <a:xfrm>
          <a:off x="619125" y="14859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132" name="ColorPalette" hidden="1">
          <a:extLst>
            <a:ext uri="{FF2B5EF4-FFF2-40B4-BE49-F238E27FC236}">
              <a16:creationId xmlns:a16="http://schemas.microsoft.com/office/drawing/2014/main" id="{8B31FCEC-AE28-416D-ACC9-46B1EEDDEA7C}"/>
            </a:ext>
          </a:extLst>
        </xdr:cNvPr>
        <xdr:cNvSpPr txBox="1"/>
      </xdr:nvSpPr>
      <xdr:spPr>
        <a:xfrm>
          <a:off x="619125" y="14859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133" name="ColorPalette" hidden="1">
          <a:extLst>
            <a:ext uri="{FF2B5EF4-FFF2-40B4-BE49-F238E27FC236}">
              <a16:creationId xmlns:a16="http://schemas.microsoft.com/office/drawing/2014/main" id="{1325CBAB-3D66-4789-BAD6-454EDEEA6C97}"/>
            </a:ext>
          </a:extLst>
        </xdr:cNvPr>
        <xdr:cNvSpPr txBox="1"/>
      </xdr:nvSpPr>
      <xdr:spPr>
        <a:xfrm>
          <a:off x="619125" y="14859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134" name="ColorPalette" hidden="1">
          <a:extLst>
            <a:ext uri="{FF2B5EF4-FFF2-40B4-BE49-F238E27FC236}">
              <a16:creationId xmlns:a16="http://schemas.microsoft.com/office/drawing/2014/main" id="{B29D0DBB-3467-443C-B01F-68C9C5169268}"/>
            </a:ext>
          </a:extLst>
        </xdr:cNvPr>
        <xdr:cNvSpPr txBox="1"/>
      </xdr:nvSpPr>
      <xdr:spPr>
        <a:xfrm>
          <a:off x="619125" y="14859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135" name="ColorPalette" hidden="1">
          <a:extLst>
            <a:ext uri="{FF2B5EF4-FFF2-40B4-BE49-F238E27FC236}">
              <a16:creationId xmlns:a16="http://schemas.microsoft.com/office/drawing/2014/main" id="{ABC8BE83-89A8-4A43-B82A-5245D6FB3483}"/>
            </a:ext>
          </a:extLst>
        </xdr:cNvPr>
        <xdr:cNvSpPr txBox="1"/>
      </xdr:nvSpPr>
      <xdr:spPr>
        <a:xfrm>
          <a:off x="619125" y="14859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136" name="ColorPalette" hidden="1">
          <a:extLst>
            <a:ext uri="{FF2B5EF4-FFF2-40B4-BE49-F238E27FC236}">
              <a16:creationId xmlns:a16="http://schemas.microsoft.com/office/drawing/2014/main" id="{FE716A07-9576-45CE-B00F-4B3D0A01DD6A}"/>
            </a:ext>
          </a:extLst>
        </xdr:cNvPr>
        <xdr:cNvSpPr txBox="1"/>
      </xdr:nvSpPr>
      <xdr:spPr>
        <a:xfrm>
          <a:off x="619125" y="14859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137" name="ColorPalette" hidden="1">
          <a:extLst>
            <a:ext uri="{FF2B5EF4-FFF2-40B4-BE49-F238E27FC236}">
              <a16:creationId xmlns:a16="http://schemas.microsoft.com/office/drawing/2014/main" id="{0EB8255B-D0BD-4896-888F-E034B1A5E474}"/>
            </a:ext>
          </a:extLst>
        </xdr:cNvPr>
        <xdr:cNvSpPr txBox="1"/>
      </xdr:nvSpPr>
      <xdr:spPr>
        <a:xfrm>
          <a:off x="619125" y="14859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138" name="ColorPalette" hidden="1">
          <a:extLst>
            <a:ext uri="{FF2B5EF4-FFF2-40B4-BE49-F238E27FC236}">
              <a16:creationId xmlns:a16="http://schemas.microsoft.com/office/drawing/2014/main" id="{86FB11DD-F307-48D5-AF9E-75ACD3D51DA3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139" name="ColorPalette" hidden="1">
          <a:extLst>
            <a:ext uri="{FF2B5EF4-FFF2-40B4-BE49-F238E27FC236}">
              <a16:creationId xmlns:a16="http://schemas.microsoft.com/office/drawing/2014/main" id="{B09CB71F-7531-468A-9991-176AEB93D823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140" name="ColorPalette" hidden="1">
          <a:extLst>
            <a:ext uri="{FF2B5EF4-FFF2-40B4-BE49-F238E27FC236}">
              <a16:creationId xmlns:a16="http://schemas.microsoft.com/office/drawing/2014/main" id="{48E295A3-E942-4EB7-93DF-CDB7F376C582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141" name="ColorPalette" hidden="1">
          <a:extLst>
            <a:ext uri="{FF2B5EF4-FFF2-40B4-BE49-F238E27FC236}">
              <a16:creationId xmlns:a16="http://schemas.microsoft.com/office/drawing/2014/main" id="{7AE88BCA-8058-4817-9B34-A0E780189873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142" name="ColorPalette" hidden="1">
          <a:extLst>
            <a:ext uri="{FF2B5EF4-FFF2-40B4-BE49-F238E27FC236}">
              <a16:creationId xmlns:a16="http://schemas.microsoft.com/office/drawing/2014/main" id="{24AE5FE7-CF68-4397-A3D8-D5B69CD67C36}"/>
            </a:ext>
          </a:extLst>
        </xdr:cNvPr>
        <xdr:cNvSpPr txBox="1"/>
      </xdr:nvSpPr>
      <xdr:spPr>
        <a:xfrm>
          <a:off x="619125" y="14287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143" name="ColorPalette" hidden="1">
          <a:extLst>
            <a:ext uri="{FF2B5EF4-FFF2-40B4-BE49-F238E27FC236}">
              <a16:creationId xmlns:a16="http://schemas.microsoft.com/office/drawing/2014/main" id="{1F67FF12-46D9-46D6-97B8-52913A7F9C57}"/>
            </a:ext>
          </a:extLst>
        </xdr:cNvPr>
        <xdr:cNvSpPr txBox="1"/>
      </xdr:nvSpPr>
      <xdr:spPr>
        <a:xfrm>
          <a:off x="619125" y="14287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144" name="ColorPalette" hidden="1">
          <a:extLst>
            <a:ext uri="{FF2B5EF4-FFF2-40B4-BE49-F238E27FC236}">
              <a16:creationId xmlns:a16="http://schemas.microsoft.com/office/drawing/2014/main" id="{94085A66-D3CA-4FBC-94AC-92AD06C58C8D}"/>
            </a:ext>
          </a:extLst>
        </xdr:cNvPr>
        <xdr:cNvSpPr txBox="1"/>
      </xdr:nvSpPr>
      <xdr:spPr>
        <a:xfrm>
          <a:off x="619125" y="14287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145" name="ColorPalette" hidden="1">
          <a:extLst>
            <a:ext uri="{FF2B5EF4-FFF2-40B4-BE49-F238E27FC236}">
              <a16:creationId xmlns:a16="http://schemas.microsoft.com/office/drawing/2014/main" id="{B211C961-E18C-410F-BF08-C400467E2F9D}"/>
            </a:ext>
          </a:extLst>
        </xdr:cNvPr>
        <xdr:cNvSpPr txBox="1"/>
      </xdr:nvSpPr>
      <xdr:spPr>
        <a:xfrm>
          <a:off x="619125" y="14287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146" name="ColorPalette" hidden="1">
          <a:extLst>
            <a:ext uri="{FF2B5EF4-FFF2-40B4-BE49-F238E27FC236}">
              <a16:creationId xmlns:a16="http://schemas.microsoft.com/office/drawing/2014/main" id="{062AD5ED-34D8-4A4B-B9D4-8D355C9F70C6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147" name="ColorPalette" hidden="1">
          <a:extLst>
            <a:ext uri="{FF2B5EF4-FFF2-40B4-BE49-F238E27FC236}">
              <a16:creationId xmlns:a16="http://schemas.microsoft.com/office/drawing/2014/main" id="{0C70A575-97D6-43F8-AE97-BE720D11F52D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148" name="ColorPalette" hidden="1">
          <a:extLst>
            <a:ext uri="{FF2B5EF4-FFF2-40B4-BE49-F238E27FC236}">
              <a16:creationId xmlns:a16="http://schemas.microsoft.com/office/drawing/2014/main" id="{E70E882B-EA2B-465C-A861-73D6013113AD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149" name="ColorPalette" hidden="1">
          <a:extLst>
            <a:ext uri="{FF2B5EF4-FFF2-40B4-BE49-F238E27FC236}">
              <a16:creationId xmlns:a16="http://schemas.microsoft.com/office/drawing/2014/main" id="{5B652A0B-26A0-44E3-A4DC-6E30A990617C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150" name="ColorPalette" hidden="1">
          <a:extLst>
            <a:ext uri="{FF2B5EF4-FFF2-40B4-BE49-F238E27FC236}">
              <a16:creationId xmlns:a16="http://schemas.microsoft.com/office/drawing/2014/main" id="{8926CC14-553E-463D-844E-0AAB06E65A25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151" name="ColorPalette" hidden="1">
          <a:extLst>
            <a:ext uri="{FF2B5EF4-FFF2-40B4-BE49-F238E27FC236}">
              <a16:creationId xmlns:a16="http://schemas.microsoft.com/office/drawing/2014/main" id="{BCA5E58F-8FDF-493D-AC4B-F14735F6D06C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152" name="ColorPalette" hidden="1">
          <a:extLst>
            <a:ext uri="{FF2B5EF4-FFF2-40B4-BE49-F238E27FC236}">
              <a16:creationId xmlns:a16="http://schemas.microsoft.com/office/drawing/2014/main" id="{5BD195F9-558F-413A-8A13-4E26B79A6DE2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153" name="ColorPalette" hidden="1">
          <a:extLst>
            <a:ext uri="{FF2B5EF4-FFF2-40B4-BE49-F238E27FC236}">
              <a16:creationId xmlns:a16="http://schemas.microsoft.com/office/drawing/2014/main" id="{8F9194FA-593A-43DA-9329-FA4E74882338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154" name="ColorPalette" hidden="1">
          <a:extLst>
            <a:ext uri="{FF2B5EF4-FFF2-40B4-BE49-F238E27FC236}">
              <a16:creationId xmlns:a16="http://schemas.microsoft.com/office/drawing/2014/main" id="{70E30334-04F3-46D9-A128-290850F3A135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155" name="ColorPalette" hidden="1">
          <a:extLst>
            <a:ext uri="{FF2B5EF4-FFF2-40B4-BE49-F238E27FC236}">
              <a16:creationId xmlns:a16="http://schemas.microsoft.com/office/drawing/2014/main" id="{C96AFB19-3E4C-41FA-8A41-F6E5FB3BEA9C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156" name="ColorPalette" hidden="1">
          <a:extLst>
            <a:ext uri="{FF2B5EF4-FFF2-40B4-BE49-F238E27FC236}">
              <a16:creationId xmlns:a16="http://schemas.microsoft.com/office/drawing/2014/main" id="{437CEC62-07C2-47BD-8417-EC48041F1E9C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157" name="ColorPalette" hidden="1">
          <a:extLst>
            <a:ext uri="{FF2B5EF4-FFF2-40B4-BE49-F238E27FC236}">
              <a16:creationId xmlns:a16="http://schemas.microsoft.com/office/drawing/2014/main" id="{FB37AF17-3505-424B-BEB6-DE3A47A5EDE5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158" name="ColorPalette" hidden="1">
          <a:extLst>
            <a:ext uri="{FF2B5EF4-FFF2-40B4-BE49-F238E27FC236}">
              <a16:creationId xmlns:a16="http://schemas.microsoft.com/office/drawing/2014/main" id="{01A2B986-8C6B-4C67-9E3B-B0D41ACC491D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159" name="ColorPalette" hidden="1">
          <a:extLst>
            <a:ext uri="{FF2B5EF4-FFF2-40B4-BE49-F238E27FC236}">
              <a16:creationId xmlns:a16="http://schemas.microsoft.com/office/drawing/2014/main" id="{8EA3E661-1A8E-4901-9332-523A5F63B5E8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160" name="ColorPalette" hidden="1">
          <a:extLst>
            <a:ext uri="{FF2B5EF4-FFF2-40B4-BE49-F238E27FC236}">
              <a16:creationId xmlns:a16="http://schemas.microsoft.com/office/drawing/2014/main" id="{B8AD6E11-F007-41F1-AC15-77115428FAD5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161" name="ColorPalette" hidden="1">
          <a:extLst>
            <a:ext uri="{FF2B5EF4-FFF2-40B4-BE49-F238E27FC236}">
              <a16:creationId xmlns:a16="http://schemas.microsoft.com/office/drawing/2014/main" id="{33172C51-A4C8-4267-BF99-D6A38E3F965D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162" name="ColorPalette" hidden="1">
          <a:extLst>
            <a:ext uri="{FF2B5EF4-FFF2-40B4-BE49-F238E27FC236}">
              <a16:creationId xmlns:a16="http://schemas.microsoft.com/office/drawing/2014/main" id="{1260E2E1-B345-4496-BF51-19649D042089}"/>
            </a:ext>
          </a:extLst>
        </xdr:cNvPr>
        <xdr:cNvSpPr txBox="1"/>
      </xdr:nvSpPr>
      <xdr:spPr>
        <a:xfrm>
          <a:off x="619125" y="14287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163" name="ColorPalette" hidden="1">
          <a:extLst>
            <a:ext uri="{FF2B5EF4-FFF2-40B4-BE49-F238E27FC236}">
              <a16:creationId xmlns:a16="http://schemas.microsoft.com/office/drawing/2014/main" id="{E5F392D8-EE1E-48AA-89D4-79F5D27A010B}"/>
            </a:ext>
          </a:extLst>
        </xdr:cNvPr>
        <xdr:cNvSpPr txBox="1"/>
      </xdr:nvSpPr>
      <xdr:spPr>
        <a:xfrm>
          <a:off x="619125" y="14287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164" name="ColorPalette" hidden="1">
          <a:extLst>
            <a:ext uri="{FF2B5EF4-FFF2-40B4-BE49-F238E27FC236}">
              <a16:creationId xmlns:a16="http://schemas.microsoft.com/office/drawing/2014/main" id="{D807D528-EB9A-4B0C-AD20-9FBE6F4C624F}"/>
            </a:ext>
          </a:extLst>
        </xdr:cNvPr>
        <xdr:cNvSpPr txBox="1"/>
      </xdr:nvSpPr>
      <xdr:spPr>
        <a:xfrm>
          <a:off x="619125" y="14287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165" name="ColorPalette" hidden="1">
          <a:extLst>
            <a:ext uri="{FF2B5EF4-FFF2-40B4-BE49-F238E27FC236}">
              <a16:creationId xmlns:a16="http://schemas.microsoft.com/office/drawing/2014/main" id="{2BA0409E-33BD-46C2-A059-747879A351A4}"/>
            </a:ext>
          </a:extLst>
        </xdr:cNvPr>
        <xdr:cNvSpPr txBox="1"/>
      </xdr:nvSpPr>
      <xdr:spPr>
        <a:xfrm>
          <a:off x="619125" y="14287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166" name="ColorPalette" hidden="1">
          <a:extLst>
            <a:ext uri="{FF2B5EF4-FFF2-40B4-BE49-F238E27FC236}">
              <a16:creationId xmlns:a16="http://schemas.microsoft.com/office/drawing/2014/main" id="{2E9211D8-DEA4-4435-A438-FB5B3AA20B57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167" name="ColorPalette" hidden="1">
          <a:extLst>
            <a:ext uri="{FF2B5EF4-FFF2-40B4-BE49-F238E27FC236}">
              <a16:creationId xmlns:a16="http://schemas.microsoft.com/office/drawing/2014/main" id="{5B4C23C6-6239-4F56-AEE0-9074D737276B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168" name="ColorPalette" hidden="1">
          <a:extLst>
            <a:ext uri="{FF2B5EF4-FFF2-40B4-BE49-F238E27FC236}">
              <a16:creationId xmlns:a16="http://schemas.microsoft.com/office/drawing/2014/main" id="{219169E7-5558-4F27-9F46-A97812394E5C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169" name="ColorPalette" hidden="1">
          <a:extLst>
            <a:ext uri="{FF2B5EF4-FFF2-40B4-BE49-F238E27FC236}">
              <a16:creationId xmlns:a16="http://schemas.microsoft.com/office/drawing/2014/main" id="{221E1769-D5EF-4E10-883F-1813648F077D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170" name="ColorPalette" hidden="1">
          <a:extLst>
            <a:ext uri="{FF2B5EF4-FFF2-40B4-BE49-F238E27FC236}">
              <a16:creationId xmlns:a16="http://schemas.microsoft.com/office/drawing/2014/main" id="{B789EDF0-9265-4DAE-8639-9E82243E6E5E}"/>
            </a:ext>
          </a:extLst>
        </xdr:cNvPr>
        <xdr:cNvSpPr txBox="1"/>
      </xdr:nvSpPr>
      <xdr:spPr>
        <a:xfrm>
          <a:off x="619125" y="14287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171" name="ColorPalette" hidden="1">
          <a:extLst>
            <a:ext uri="{FF2B5EF4-FFF2-40B4-BE49-F238E27FC236}">
              <a16:creationId xmlns:a16="http://schemas.microsoft.com/office/drawing/2014/main" id="{3487C144-B90F-49F0-9A69-7EF609877162}"/>
            </a:ext>
          </a:extLst>
        </xdr:cNvPr>
        <xdr:cNvSpPr txBox="1"/>
      </xdr:nvSpPr>
      <xdr:spPr>
        <a:xfrm>
          <a:off x="619125" y="14287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172" name="ColorPalette" hidden="1">
          <a:extLst>
            <a:ext uri="{FF2B5EF4-FFF2-40B4-BE49-F238E27FC236}">
              <a16:creationId xmlns:a16="http://schemas.microsoft.com/office/drawing/2014/main" id="{E02F7134-3878-434A-94E7-22556EBE716B}"/>
            </a:ext>
          </a:extLst>
        </xdr:cNvPr>
        <xdr:cNvSpPr txBox="1"/>
      </xdr:nvSpPr>
      <xdr:spPr>
        <a:xfrm>
          <a:off x="619125" y="14287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173" name="ColorPalette" hidden="1">
          <a:extLst>
            <a:ext uri="{FF2B5EF4-FFF2-40B4-BE49-F238E27FC236}">
              <a16:creationId xmlns:a16="http://schemas.microsoft.com/office/drawing/2014/main" id="{AB4B9049-7863-428E-8241-C535853599B4}"/>
            </a:ext>
          </a:extLst>
        </xdr:cNvPr>
        <xdr:cNvSpPr txBox="1"/>
      </xdr:nvSpPr>
      <xdr:spPr>
        <a:xfrm>
          <a:off x="619125" y="14287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174" name="ColorPalette" hidden="1">
          <a:extLst>
            <a:ext uri="{FF2B5EF4-FFF2-40B4-BE49-F238E27FC236}">
              <a16:creationId xmlns:a16="http://schemas.microsoft.com/office/drawing/2014/main" id="{F4125CEE-60CB-4740-A137-6B12AB29E225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175" name="ColorPalette" hidden="1">
          <a:extLst>
            <a:ext uri="{FF2B5EF4-FFF2-40B4-BE49-F238E27FC236}">
              <a16:creationId xmlns:a16="http://schemas.microsoft.com/office/drawing/2014/main" id="{1F0076D5-D237-4CF0-ADB5-60C428523A08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176" name="ColorPalette" hidden="1">
          <a:extLst>
            <a:ext uri="{FF2B5EF4-FFF2-40B4-BE49-F238E27FC236}">
              <a16:creationId xmlns:a16="http://schemas.microsoft.com/office/drawing/2014/main" id="{20FE4ACD-80B4-4B92-89F7-7B61568D2675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177" name="ColorPalette" hidden="1">
          <a:extLst>
            <a:ext uri="{FF2B5EF4-FFF2-40B4-BE49-F238E27FC236}">
              <a16:creationId xmlns:a16="http://schemas.microsoft.com/office/drawing/2014/main" id="{FF19DA0C-C57B-4059-8084-F63541EC6BEE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178" name="ColorPalette" hidden="1">
          <a:extLst>
            <a:ext uri="{FF2B5EF4-FFF2-40B4-BE49-F238E27FC236}">
              <a16:creationId xmlns:a16="http://schemas.microsoft.com/office/drawing/2014/main" id="{8779D2CC-9708-4A72-85A0-FC6A39CACCB8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179" name="ColorPalette" hidden="1">
          <a:extLst>
            <a:ext uri="{FF2B5EF4-FFF2-40B4-BE49-F238E27FC236}">
              <a16:creationId xmlns:a16="http://schemas.microsoft.com/office/drawing/2014/main" id="{83FA8194-72D9-4421-8182-10DC93D2E45C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180" name="ColorPalette" hidden="1">
          <a:extLst>
            <a:ext uri="{FF2B5EF4-FFF2-40B4-BE49-F238E27FC236}">
              <a16:creationId xmlns:a16="http://schemas.microsoft.com/office/drawing/2014/main" id="{1B805E3E-7BC3-4B9B-84F0-2062C78BCE91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181" name="ColorPalette" hidden="1">
          <a:extLst>
            <a:ext uri="{FF2B5EF4-FFF2-40B4-BE49-F238E27FC236}">
              <a16:creationId xmlns:a16="http://schemas.microsoft.com/office/drawing/2014/main" id="{33AB7A59-863C-4EB9-817A-32E175E1B587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182" name="ColorPalette" hidden="1">
          <a:extLst>
            <a:ext uri="{FF2B5EF4-FFF2-40B4-BE49-F238E27FC236}">
              <a16:creationId xmlns:a16="http://schemas.microsoft.com/office/drawing/2014/main" id="{EEC46523-6B1C-4401-BC6D-75D7AE0E6E84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183" name="ColorPalette" hidden="1">
          <a:extLst>
            <a:ext uri="{FF2B5EF4-FFF2-40B4-BE49-F238E27FC236}">
              <a16:creationId xmlns:a16="http://schemas.microsoft.com/office/drawing/2014/main" id="{F2A1216A-D217-4168-9998-E9EE55BBD397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184" name="ColorPalette" hidden="1">
          <a:extLst>
            <a:ext uri="{FF2B5EF4-FFF2-40B4-BE49-F238E27FC236}">
              <a16:creationId xmlns:a16="http://schemas.microsoft.com/office/drawing/2014/main" id="{80D381A2-B996-46E7-BACE-397BE064CDC5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185" name="ColorPalette" hidden="1">
          <a:extLst>
            <a:ext uri="{FF2B5EF4-FFF2-40B4-BE49-F238E27FC236}">
              <a16:creationId xmlns:a16="http://schemas.microsoft.com/office/drawing/2014/main" id="{CCEB56FE-CD4D-4B30-9B56-ADC6D07FDD27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186" name="ColorPalette" hidden="1">
          <a:extLst>
            <a:ext uri="{FF2B5EF4-FFF2-40B4-BE49-F238E27FC236}">
              <a16:creationId xmlns:a16="http://schemas.microsoft.com/office/drawing/2014/main" id="{390DABC7-2F24-4CE9-B7F6-B332C7D48372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187" name="ColorPalette" hidden="1">
          <a:extLst>
            <a:ext uri="{FF2B5EF4-FFF2-40B4-BE49-F238E27FC236}">
              <a16:creationId xmlns:a16="http://schemas.microsoft.com/office/drawing/2014/main" id="{3C42659D-0DD6-465D-A0D1-C8746F24DE60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188" name="ColorPalette" hidden="1">
          <a:extLst>
            <a:ext uri="{FF2B5EF4-FFF2-40B4-BE49-F238E27FC236}">
              <a16:creationId xmlns:a16="http://schemas.microsoft.com/office/drawing/2014/main" id="{5F11ECBF-93C6-44EB-B7DF-DAC69B9C43E6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189" name="ColorPalette" hidden="1">
          <a:extLst>
            <a:ext uri="{FF2B5EF4-FFF2-40B4-BE49-F238E27FC236}">
              <a16:creationId xmlns:a16="http://schemas.microsoft.com/office/drawing/2014/main" id="{A2DA038B-997F-4A89-B70A-E8F2D3F60215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190" name="ColorPalette" hidden="1">
          <a:extLst>
            <a:ext uri="{FF2B5EF4-FFF2-40B4-BE49-F238E27FC236}">
              <a16:creationId xmlns:a16="http://schemas.microsoft.com/office/drawing/2014/main" id="{5492CA7E-D21E-4EA0-8C09-6650F57D2FD2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191" name="ColorPalette" hidden="1">
          <a:extLst>
            <a:ext uri="{FF2B5EF4-FFF2-40B4-BE49-F238E27FC236}">
              <a16:creationId xmlns:a16="http://schemas.microsoft.com/office/drawing/2014/main" id="{4CCAF28D-73DC-4F37-9C0C-06CC230980A9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192" name="ColorPalette" hidden="1">
          <a:extLst>
            <a:ext uri="{FF2B5EF4-FFF2-40B4-BE49-F238E27FC236}">
              <a16:creationId xmlns:a16="http://schemas.microsoft.com/office/drawing/2014/main" id="{CDB8A3F4-91FD-45D9-A021-52C4841DDC35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193" name="ColorPalette" hidden="1">
          <a:extLst>
            <a:ext uri="{FF2B5EF4-FFF2-40B4-BE49-F238E27FC236}">
              <a16:creationId xmlns:a16="http://schemas.microsoft.com/office/drawing/2014/main" id="{58C48186-7098-41C3-8E93-B8C60ACF90E8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194" name="ColorPalette" hidden="1">
          <a:extLst>
            <a:ext uri="{FF2B5EF4-FFF2-40B4-BE49-F238E27FC236}">
              <a16:creationId xmlns:a16="http://schemas.microsoft.com/office/drawing/2014/main" id="{E99E4C85-B44B-4F49-9521-D126B616E706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195" name="ColorPalette" hidden="1">
          <a:extLst>
            <a:ext uri="{FF2B5EF4-FFF2-40B4-BE49-F238E27FC236}">
              <a16:creationId xmlns:a16="http://schemas.microsoft.com/office/drawing/2014/main" id="{B9C6EAE8-2AC0-4815-BE7E-5F9E589088D5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196" name="ColorPalette" hidden="1">
          <a:extLst>
            <a:ext uri="{FF2B5EF4-FFF2-40B4-BE49-F238E27FC236}">
              <a16:creationId xmlns:a16="http://schemas.microsoft.com/office/drawing/2014/main" id="{990CA22D-003D-4671-A65F-CAE38C25862E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197" name="ColorPalette" hidden="1">
          <a:extLst>
            <a:ext uri="{FF2B5EF4-FFF2-40B4-BE49-F238E27FC236}">
              <a16:creationId xmlns:a16="http://schemas.microsoft.com/office/drawing/2014/main" id="{9EDD6A5B-5C16-4F36-8B17-0D9A3A078E61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198" name="ColorPalette" hidden="1">
          <a:extLst>
            <a:ext uri="{FF2B5EF4-FFF2-40B4-BE49-F238E27FC236}">
              <a16:creationId xmlns:a16="http://schemas.microsoft.com/office/drawing/2014/main" id="{53F204D3-E2F7-441F-9518-7848D3717611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199" name="ColorPalette" hidden="1">
          <a:extLst>
            <a:ext uri="{FF2B5EF4-FFF2-40B4-BE49-F238E27FC236}">
              <a16:creationId xmlns:a16="http://schemas.microsoft.com/office/drawing/2014/main" id="{3459F211-2ECE-4EB0-9470-6D7919B0A222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00" name="ColorPalette" hidden="1">
          <a:extLst>
            <a:ext uri="{FF2B5EF4-FFF2-40B4-BE49-F238E27FC236}">
              <a16:creationId xmlns:a16="http://schemas.microsoft.com/office/drawing/2014/main" id="{8C801F28-60E0-497D-AA79-A91575716CF1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01" name="ColorPalette" hidden="1">
          <a:extLst>
            <a:ext uri="{FF2B5EF4-FFF2-40B4-BE49-F238E27FC236}">
              <a16:creationId xmlns:a16="http://schemas.microsoft.com/office/drawing/2014/main" id="{CE0F934A-1204-4F93-9234-987802BC8AEB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02" name="ColorPalette" hidden="1">
          <a:extLst>
            <a:ext uri="{FF2B5EF4-FFF2-40B4-BE49-F238E27FC236}">
              <a16:creationId xmlns:a16="http://schemas.microsoft.com/office/drawing/2014/main" id="{45128672-CF1F-41EE-98E1-4A58C3257AEC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03" name="ColorPalette" hidden="1">
          <a:extLst>
            <a:ext uri="{FF2B5EF4-FFF2-40B4-BE49-F238E27FC236}">
              <a16:creationId xmlns:a16="http://schemas.microsoft.com/office/drawing/2014/main" id="{728F12A4-A061-4667-8F7E-9CC0F61B6902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04" name="ColorPalette" hidden="1">
          <a:extLst>
            <a:ext uri="{FF2B5EF4-FFF2-40B4-BE49-F238E27FC236}">
              <a16:creationId xmlns:a16="http://schemas.microsoft.com/office/drawing/2014/main" id="{C82B9C60-CE6D-46E0-8C86-049B39A0A5FE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05" name="ColorPalette" hidden="1">
          <a:extLst>
            <a:ext uri="{FF2B5EF4-FFF2-40B4-BE49-F238E27FC236}">
              <a16:creationId xmlns:a16="http://schemas.microsoft.com/office/drawing/2014/main" id="{EE219F91-8EA0-446C-8ABE-EBBFBE47AF22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06" name="ColorPalette" hidden="1">
          <a:extLst>
            <a:ext uri="{FF2B5EF4-FFF2-40B4-BE49-F238E27FC236}">
              <a16:creationId xmlns:a16="http://schemas.microsoft.com/office/drawing/2014/main" id="{45DC1723-EB0D-4EE2-9813-E5DC6B3B3352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07" name="ColorPalette" hidden="1">
          <a:extLst>
            <a:ext uri="{FF2B5EF4-FFF2-40B4-BE49-F238E27FC236}">
              <a16:creationId xmlns:a16="http://schemas.microsoft.com/office/drawing/2014/main" id="{CAA48BE7-8733-4D37-A5B0-D5CE58810093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08" name="ColorPalette" hidden="1">
          <a:extLst>
            <a:ext uri="{FF2B5EF4-FFF2-40B4-BE49-F238E27FC236}">
              <a16:creationId xmlns:a16="http://schemas.microsoft.com/office/drawing/2014/main" id="{E3001DC0-4345-4F36-A7B4-8824048CEBC1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09" name="ColorPalette" hidden="1">
          <a:extLst>
            <a:ext uri="{FF2B5EF4-FFF2-40B4-BE49-F238E27FC236}">
              <a16:creationId xmlns:a16="http://schemas.microsoft.com/office/drawing/2014/main" id="{6E6ABA35-93E6-4692-B650-ED7BBA16885E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10" name="ColorPalette" hidden="1">
          <a:extLst>
            <a:ext uri="{FF2B5EF4-FFF2-40B4-BE49-F238E27FC236}">
              <a16:creationId xmlns:a16="http://schemas.microsoft.com/office/drawing/2014/main" id="{1940C998-246F-474A-A6F8-2A2F9E19D37F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11" name="ColorPalette" hidden="1">
          <a:extLst>
            <a:ext uri="{FF2B5EF4-FFF2-40B4-BE49-F238E27FC236}">
              <a16:creationId xmlns:a16="http://schemas.microsoft.com/office/drawing/2014/main" id="{1DDCAF18-E8A0-48D6-AD18-9E9E4F7CA841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12" name="ColorPalette" hidden="1">
          <a:extLst>
            <a:ext uri="{FF2B5EF4-FFF2-40B4-BE49-F238E27FC236}">
              <a16:creationId xmlns:a16="http://schemas.microsoft.com/office/drawing/2014/main" id="{978FE288-5168-4BF7-A14E-98E33C62CDAD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13" name="ColorPalette" hidden="1">
          <a:extLst>
            <a:ext uri="{FF2B5EF4-FFF2-40B4-BE49-F238E27FC236}">
              <a16:creationId xmlns:a16="http://schemas.microsoft.com/office/drawing/2014/main" id="{5019F2B2-CFC6-45E2-A6D7-4EF2448A6F5F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14" name="ColorPalette" hidden="1">
          <a:extLst>
            <a:ext uri="{FF2B5EF4-FFF2-40B4-BE49-F238E27FC236}">
              <a16:creationId xmlns:a16="http://schemas.microsoft.com/office/drawing/2014/main" id="{1DEFA4C5-4659-4F76-B606-6E0C2CC84A9E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15" name="ColorPalette" hidden="1">
          <a:extLst>
            <a:ext uri="{FF2B5EF4-FFF2-40B4-BE49-F238E27FC236}">
              <a16:creationId xmlns:a16="http://schemas.microsoft.com/office/drawing/2014/main" id="{500354C2-D2B4-48AB-B149-38D1E9C6D225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16" name="ColorPalette" hidden="1">
          <a:extLst>
            <a:ext uri="{FF2B5EF4-FFF2-40B4-BE49-F238E27FC236}">
              <a16:creationId xmlns:a16="http://schemas.microsoft.com/office/drawing/2014/main" id="{46939844-D0E4-4BC3-95B4-1262EF324994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17" name="ColorPalette" hidden="1">
          <a:extLst>
            <a:ext uri="{FF2B5EF4-FFF2-40B4-BE49-F238E27FC236}">
              <a16:creationId xmlns:a16="http://schemas.microsoft.com/office/drawing/2014/main" id="{A35F89A8-C82B-4C66-A3A1-1978ECB1FDD5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18" name="ColorPalette" hidden="1">
          <a:extLst>
            <a:ext uri="{FF2B5EF4-FFF2-40B4-BE49-F238E27FC236}">
              <a16:creationId xmlns:a16="http://schemas.microsoft.com/office/drawing/2014/main" id="{6D673BE9-7AFC-432C-B414-E8D9BD8E4B58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19" name="ColorPalette" hidden="1">
          <a:extLst>
            <a:ext uri="{FF2B5EF4-FFF2-40B4-BE49-F238E27FC236}">
              <a16:creationId xmlns:a16="http://schemas.microsoft.com/office/drawing/2014/main" id="{8596B8EC-7E34-449D-AF24-492CD3D43580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20" name="ColorPalette" hidden="1">
          <a:extLst>
            <a:ext uri="{FF2B5EF4-FFF2-40B4-BE49-F238E27FC236}">
              <a16:creationId xmlns:a16="http://schemas.microsoft.com/office/drawing/2014/main" id="{BB0EF1F1-2BD3-417C-809D-13869E51C457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21" name="ColorPalette" hidden="1">
          <a:extLst>
            <a:ext uri="{FF2B5EF4-FFF2-40B4-BE49-F238E27FC236}">
              <a16:creationId xmlns:a16="http://schemas.microsoft.com/office/drawing/2014/main" id="{D1E34D25-238A-419C-A45D-84417DA80C89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22" name="ColorPalette" hidden="1">
          <a:extLst>
            <a:ext uri="{FF2B5EF4-FFF2-40B4-BE49-F238E27FC236}">
              <a16:creationId xmlns:a16="http://schemas.microsoft.com/office/drawing/2014/main" id="{1FEE011E-CEB8-4447-BFE4-8B9415EE302A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23" name="ColorPalette" hidden="1">
          <a:extLst>
            <a:ext uri="{FF2B5EF4-FFF2-40B4-BE49-F238E27FC236}">
              <a16:creationId xmlns:a16="http://schemas.microsoft.com/office/drawing/2014/main" id="{224DB23A-8471-48E5-A5BE-B9C1A0D19609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24" name="ColorPalette" hidden="1">
          <a:extLst>
            <a:ext uri="{FF2B5EF4-FFF2-40B4-BE49-F238E27FC236}">
              <a16:creationId xmlns:a16="http://schemas.microsoft.com/office/drawing/2014/main" id="{4C4D6959-B7A9-49E9-A69D-CFBC16A91263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25" name="ColorPalette" hidden="1">
          <a:extLst>
            <a:ext uri="{FF2B5EF4-FFF2-40B4-BE49-F238E27FC236}">
              <a16:creationId xmlns:a16="http://schemas.microsoft.com/office/drawing/2014/main" id="{6FE43186-11EA-4091-A19D-02472814B4C5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26" name="ColorPalette" hidden="1">
          <a:extLst>
            <a:ext uri="{FF2B5EF4-FFF2-40B4-BE49-F238E27FC236}">
              <a16:creationId xmlns:a16="http://schemas.microsoft.com/office/drawing/2014/main" id="{2A3722B5-5040-4D25-A054-7C0E32B85899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27" name="ColorPalette" hidden="1">
          <a:extLst>
            <a:ext uri="{FF2B5EF4-FFF2-40B4-BE49-F238E27FC236}">
              <a16:creationId xmlns:a16="http://schemas.microsoft.com/office/drawing/2014/main" id="{6F771AF9-3CFC-4BB9-95B1-7FBDB1B5DF9A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28" name="ColorPalette" hidden="1">
          <a:extLst>
            <a:ext uri="{FF2B5EF4-FFF2-40B4-BE49-F238E27FC236}">
              <a16:creationId xmlns:a16="http://schemas.microsoft.com/office/drawing/2014/main" id="{C1629586-6E53-4BDC-81FF-B8E071CD83DF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29" name="ColorPalette" hidden="1">
          <a:extLst>
            <a:ext uri="{FF2B5EF4-FFF2-40B4-BE49-F238E27FC236}">
              <a16:creationId xmlns:a16="http://schemas.microsoft.com/office/drawing/2014/main" id="{9C3A37D4-7AFB-4526-B266-6BA8C92E8A24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30" name="ColorPalette" hidden="1">
          <a:extLst>
            <a:ext uri="{FF2B5EF4-FFF2-40B4-BE49-F238E27FC236}">
              <a16:creationId xmlns:a16="http://schemas.microsoft.com/office/drawing/2014/main" id="{D031E174-DE27-475E-B4D4-DF4CCC40E946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31" name="ColorPalette" hidden="1">
          <a:extLst>
            <a:ext uri="{FF2B5EF4-FFF2-40B4-BE49-F238E27FC236}">
              <a16:creationId xmlns:a16="http://schemas.microsoft.com/office/drawing/2014/main" id="{CC6FB31A-297D-4BEB-8B5D-8288811DDE74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32" name="ColorPalette" hidden="1">
          <a:extLst>
            <a:ext uri="{FF2B5EF4-FFF2-40B4-BE49-F238E27FC236}">
              <a16:creationId xmlns:a16="http://schemas.microsoft.com/office/drawing/2014/main" id="{AAB2907E-20AA-4044-9BC3-F385AED415B8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33" name="ColorPalette" hidden="1">
          <a:extLst>
            <a:ext uri="{FF2B5EF4-FFF2-40B4-BE49-F238E27FC236}">
              <a16:creationId xmlns:a16="http://schemas.microsoft.com/office/drawing/2014/main" id="{16ABC84D-2605-4E17-B21A-022D80B8B1B5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34" name="ColorPalette" hidden="1">
          <a:extLst>
            <a:ext uri="{FF2B5EF4-FFF2-40B4-BE49-F238E27FC236}">
              <a16:creationId xmlns:a16="http://schemas.microsoft.com/office/drawing/2014/main" id="{C4A0A5B4-451F-45D7-84E6-3CEF79E27CB1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35" name="ColorPalette" hidden="1">
          <a:extLst>
            <a:ext uri="{FF2B5EF4-FFF2-40B4-BE49-F238E27FC236}">
              <a16:creationId xmlns:a16="http://schemas.microsoft.com/office/drawing/2014/main" id="{2828843F-9DBE-45F3-AF56-63D979258338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36" name="ColorPalette" hidden="1">
          <a:extLst>
            <a:ext uri="{FF2B5EF4-FFF2-40B4-BE49-F238E27FC236}">
              <a16:creationId xmlns:a16="http://schemas.microsoft.com/office/drawing/2014/main" id="{EAC8970C-CB28-4680-BFC5-F2D6D3E8395A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37" name="ColorPalette" hidden="1">
          <a:extLst>
            <a:ext uri="{FF2B5EF4-FFF2-40B4-BE49-F238E27FC236}">
              <a16:creationId xmlns:a16="http://schemas.microsoft.com/office/drawing/2014/main" id="{3B75B9C2-2A27-4C16-A8F1-E3E2AE94D605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38" name="ColorPalette" hidden="1">
          <a:extLst>
            <a:ext uri="{FF2B5EF4-FFF2-40B4-BE49-F238E27FC236}">
              <a16:creationId xmlns:a16="http://schemas.microsoft.com/office/drawing/2014/main" id="{0FF8C87D-63D4-4C83-9A3D-99F90737FF45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39" name="ColorPalette" hidden="1">
          <a:extLst>
            <a:ext uri="{FF2B5EF4-FFF2-40B4-BE49-F238E27FC236}">
              <a16:creationId xmlns:a16="http://schemas.microsoft.com/office/drawing/2014/main" id="{9F47F55D-8C7A-44D7-98DA-31A37F03A1EE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0" name="ColorPalette" hidden="1">
          <a:extLst>
            <a:ext uri="{FF2B5EF4-FFF2-40B4-BE49-F238E27FC236}">
              <a16:creationId xmlns:a16="http://schemas.microsoft.com/office/drawing/2014/main" id="{26106F33-7F4A-45B0-AF15-280A46737A3C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1" name="ColorPalette" hidden="1">
          <a:extLst>
            <a:ext uri="{FF2B5EF4-FFF2-40B4-BE49-F238E27FC236}">
              <a16:creationId xmlns:a16="http://schemas.microsoft.com/office/drawing/2014/main" id="{BD3681E5-6BA4-411F-B76C-9FF0F959554D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2" name="ColorPalette" hidden="1">
          <a:extLst>
            <a:ext uri="{FF2B5EF4-FFF2-40B4-BE49-F238E27FC236}">
              <a16:creationId xmlns:a16="http://schemas.microsoft.com/office/drawing/2014/main" id="{058CD4D5-C85F-40BE-8FEE-0709B94246C9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3" name="ColorPalette" hidden="1">
          <a:extLst>
            <a:ext uri="{FF2B5EF4-FFF2-40B4-BE49-F238E27FC236}">
              <a16:creationId xmlns:a16="http://schemas.microsoft.com/office/drawing/2014/main" id="{6B514928-E5AC-49EB-AB9A-004A987998ED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4" name="ColorPalette" hidden="1">
          <a:extLst>
            <a:ext uri="{FF2B5EF4-FFF2-40B4-BE49-F238E27FC236}">
              <a16:creationId xmlns:a16="http://schemas.microsoft.com/office/drawing/2014/main" id="{A5CD0A34-5323-4F4D-BFE5-BDD769A05CAE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5" name="ColorPalette" hidden="1">
          <a:extLst>
            <a:ext uri="{FF2B5EF4-FFF2-40B4-BE49-F238E27FC236}">
              <a16:creationId xmlns:a16="http://schemas.microsoft.com/office/drawing/2014/main" id="{9D9520EC-813B-458F-9F23-1B4E4F2C8B03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6" name="ColorPalette" hidden="1">
          <a:extLst>
            <a:ext uri="{FF2B5EF4-FFF2-40B4-BE49-F238E27FC236}">
              <a16:creationId xmlns:a16="http://schemas.microsoft.com/office/drawing/2014/main" id="{16D48B93-357B-48D4-8B09-D5815712A335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7" name="ColorPalette" hidden="1">
          <a:extLst>
            <a:ext uri="{FF2B5EF4-FFF2-40B4-BE49-F238E27FC236}">
              <a16:creationId xmlns:a16="http://schemas.microsoft.com/office/drawing/2014/main" id="{C5EC0D82-7CA6-49AC-A0B6-3E799B07375D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8" name="ColorPalette" hidden="1">
          <a:extLst>
            <a:ext uri="{FF2B5EF4-FFF2-40B4-BE49-F238E27FC236}">
              <a16:creationId xmlns:a16="http://schemas.microsoft.com/office/drawing/2014/main" id="{FDB721BB-B576-4BED-878F-FE6EC69262AB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9" name="ColorPalette" hidden="1">
          <a:extLst>
            <a:ext uri="{FF2B5EF4-FFF2-40B4-BE49-F238E27FC236}">
              <a16:creationId xmlns:a16="http://schemas.microsoft.com/office/drawing/2014/main" id="{2C816C28-F64C-413C-9780-BCFA47C3FED0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0" name="ColorPalette" hidden="1">
          <a:extLst>
            <a:ext uri="{FF2B5EF4-FFF2-40B4-BE49-F238E27FC236}">
              <a16:creationId xmlns:a16="http://schemas.microsoft.com/office/drawing/2014/main" id="{D8C86B3B-0FCC-42D3-8A5B-9865E38792A7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1" name="ColorPalette" hidden="1">
          <a:extLst>
            <a:ext uri="{FF2B5EF4-FFF2-40B4-BE49-F238E27FC236}">
              <a16:creationId xmlns:a16="http://schemas.microsoft.com/office/drawing/2014/main" id="{DDA90721-ABAC-4BC4-B3CE-75E11A78221F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2" name="ColorPalette" hidden="1">
          <a:extLst>
            <a:ext uri="{FF2B5EF4-FFF2-40B4-BE49-F238E27FC236}">
              <a16:creationId xmlns:a16="http://schemas.microsoft.com/office/drawing/2014/main" id="{81C5BE57-1960-4048-9CFF-AE12DE16F898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3" name="ColorPalette" hidden="1">
          <a:extLst>
            <a:ext uri="{FF2B5EF4-FFF2-40B4-BE49-F238E27FC236}">
              <a16:creationId xmlns:a16="http://schemas.microsoft.com/office/drawing/2014/main" id="{F296AEEF-CA7A-4D56-A1F1-2AD0F446DB4E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4" name="ColorPalette" hidden="1">
          <a:extLst>
            <a:ext uri="{FF2B5EF4-FFF2-40B4-BE49-F238E27FC236}">
              <a16:creationId xmlns:a16="http://schemas.microsoft.com/office/drawing/2014/main" id="{49FEF3C4-ED97-46BB-A7DB-3FD02032898A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5" name="ColorPalette" hidden="1">
          <a:extLst>
            <a:ext uri="{FF2B5EF4-FFF2-40B4-BE49-F238E27FC236}">
              <a16:creationId xmlns:a16="http://schemas.microsoft.com/office/drawing/2014/main" id="{F63F5C67-B96F-4F58-9289-89E83FDB080E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6" name="ColorPalette" hidden="1">
          <a:extLst>
            <a:ext uri="{FF2B5EF4-FFF2-40B4-BE49-F238E27FC236}">
              <a16:creationId xmlns:a16="http://schemas.microsoft.com/office/drawing/2014/main" id="{16AE13D0-7508-493E-934A-A9C1C9CA24E9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7" name="ColorPalette" hidden="1">
          <a:extLst>
            <a:ext uri="{FF2B5EF4-FFF2-40B4-BE49-F238E27FC236}">
              <a16:creationId xmlns:a16="http://schemas.microsoft.com/office/drawing/2014/main" id="{E4223002-22AD-403E-87F7-FD5729DF1289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8" name="ColorPalette" hidden="1">
          <a:extLst>
            <a:ext uri="{FF2B5EF4-FFF2-40B4-BE49-F238E27FC236}">
              <a16:creationId xmlns:a16="http://schemas.microsoft.com/office/drawing/2014/main" id="{12F090E0-2004-41E0-9B4E-E6EF4BB39FB1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9" name="ColorPalette" hidden="1">
          <a:extLst>
            <a:ext uri="{FF2B5EF4-FFF2-40B4-BE49-F238E27FC236}">
              <a16:creationId xmlns:a16="http://schemas.microsoft.com/office/drawing/2014/main" id="{D3B9562E-A970-4F3E-894B-72ACAF6CC28F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60" name="ColorPalette" hidden="1">
          <a:extLst>
            <a:ext uri="{FF2B5EF4-FFF2-40B4-BE49-F238E27FC236}">
              <a16:creationId xmlns:a16="http://schemas.microsoft.com/office/drawing/2014/main" id="{A6AE2175-1FA8-4193-808D-60379C556390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61" name="ColorPalette" hidden="1">
          <a:extLst>
            <a:ext uri="{FF2B5EF4-FFF2-40B4-BE49-F238E27FC236}">
              <a16:creationId xmlns:a16="http://schemas.microsoft.com/office/drawing/2014/main" id="{C7E1A684-A7FC-4E7B-AA5F-D04027A6B9AF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62" name="ColorPalette" hidden="1">
          <a:extLst>
            <a:ext uri="{FF2B5EF4-FFF2-40B4-BE49-F238E27FC236}">
              <a16:creationId xmlns:a16="http://schemas.microsoft.com/office/drawing/2014/main" id="{09691FA6-6614-4CFD-A494-3F51C2C30669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63" name="ColorPalette" hidden="1">
          <a:extLst>
            <a:ext uri="{FF2B5EF4-FFF2-40B4-BE49-F238E27FC236}">
              <a16:creationId xmlns:a16="http://schemas.microsoft.com/office/drawing/2014/main" id="{21AEB43D-D126-43DC-A272-B29719774480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64" name="ColorPalette" hidden="1">
          <a:extLst>
            <a:ext uri="{FF2B5EF4-FFF2-40B4-BE49-F238E27FC236}">
              <a16:creationId xmlns:a16="http://schemas.microsoft.com/office/drawing/2014/main" id="{BD6E31B1-FF4F-43D8-B664-F33CAB0D0031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65" name="ColorPalette" hidden="1">
          <a:extLst>
            <a:ext uri="{FF2B5EF4-FFF2-40B4-BE49-F238E27FC236}">
              <a16:creationId xmlns:a16="http://schemas.microsoft.com/office/drawing/2014/main" id="{F2243054-8B9E-451A-9A06-03F799EB13AF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66" name="ColorPalette" hidden="1">
          <a:extLst>
            <a:ext uri="{FF2B5EF4-FFF2-40B4-BE49-F238E27FC236}">
              <a16:creationId xmlns:a16="http://schemas.microsoft.com/office/drawing/2014/main" id="{67DE8CEE-56D9-423A-82FE-D8EFF840608B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67" name="ColorPalette" hidden="1">
          <a:extLst>
            <a:ext uri="{FF2B5EF4-FFF2-40B4-BE49-F238E27FC236}">
              <a16:creationId xmlns:a16="http://schemas.microsoft.com/office/drawing/2014/main" id="{FC89B5DA-3EE8-4B82-A363-9509B49CEEDE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68" name="ColorPalette" hidden="1">
          <a:extLst>
            <a:ext uri="{FF2B5EF4-FFF2-40B4-BE49-F238E27FC236}">
              <a16:creationId xmlns:a16="http://schemas.microsoft.com/office/drawing/2014/main" id="{A1DB2471-6BD7-46F7-8A8F-39743644F8D9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69" name="ColorPalette" hidden="1">
          <a:extLst>
            <a:ext uri="{FF2B5EF4-FFF2-40B4-BE49-F238E27FC236}">
              <a16:creationId xmlns:a16="http://schemas.microsoft.com/office/drawing/2014/main" id="{56DE4D64-7E65-4D2D-BE76-07871B90776A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70" name="ColorPalette" hidden="1">
          <a:extLst>
            <a:ext uri="{FF2B5EF4-FFF2-40B4-BE49-F238E27FC236}">
              <a16:creationId xmlns:a16="http://schemas.microsoft.com/office/drawing/2014/main" id="{322DF352-2AE8-4502-BBE0-91809AC0BB72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71" name="ColorPalette" hidden="1">
          <a:extLst>
            <a:ext uri="{FF2B5EF4-FFF2-40B4-BE49-F238E27FC236}">
              <a16:creationId xmlns:a16="http://schemas.microsoft.com/office/drawing/2014/main" id="{2060E982-3A44-4FE9-9072-1F810FD6E615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72" name="ColorPalette" hidden="1">
          <a:extLst>
            <a:ext uri="{FF2B5EF4-FFF2-40B4-BE49-F238E27FC236}">
              <a16:creationId xmlns:a16="http://schemas.microsoft.com/office/drawing/2014/main" id="{1863A7DD-229F-4744-8F23-54BCBE814DDA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73" name="ColorPalette" hidden="1">
          <a:extLst>
            <a:ext uri="{FF2B5EF4-FFF2-40B4-BE49-F238E27FC236}">
              <a16:creationId xmlns:a16="http://schemas.microsoft.com/office/drawing/2014/main" id="{E12FBCC3-9A6B-46ED-B17A-A20A943872C0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74" name="ColorPalette" hidden="1">
          <a:extLst>
            <a:ext uri="{FF2B5EF4-FFF2-40B4-BE49-F238E27FC236}">
              <a16:creationId xmlns:a16="http://schemas.microsoft.com/office/drawing/2014/main" id="{37034E88-F040-4C60-9015-CC451404F598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75" name="ColorPalette" hidden="1">
          <a:extLst>
            <a:ext uri="{FF2B5EF4-FFF2-40B4-BE49-F238E27FC236}">
              <a16:creationId xmlns:a16="http://schemas.microsoft.com/office/drawing/2014/main" id="{8B3303DA-F63A-446E-96D5-AE245A164AB2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76" name="ColorPalette" hidden="1">
          <a:extLst>
            <a:ext uri="{FF2B5EF4-FFF2-40B4-BE49-F238E27FC236}">
              <a16:creationId xmlns:a16="http://schemas.microsoft.com/office/drawing/2014/main" id="{4B1B682E-14E4-41CE-9C0D-069F11D70B71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77" name="ColorPalette" hidden="1">
          <a:extLst>
            <a:ext uri="{FF2B5EF4-FFF2-40B4-BE49-F238E27FC236}">
              <a16:creationId xmlns:a16="http://schemas.microsoft.com/office/drawing/2014/main" id="{36DEA86F-2C43-4436-803C-A0913E6A99B5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78" name="ColorPalette" hidden="1">
          <a:extLst>
            <a:ext uri="{FF2B5EF4-FFF2-40B4-BE49-F238E27FC236}">
              <a16:creationId xmlns:a16="http://schemas.microsoft.com/office/drawing/2014/main" id="{0EBA51EA-B5E6-4F8F-9424-0A12B6155F0E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79" name="ColorPalette" hidden="1">
          <a:extLst>
            <a:ext uri="{FF2B5EF4-FFF2-40B4-BE49-F238E27FC236}">
              <a16:creationId xmlns:a16="http://schemas.microsoft.com/office/drawing/2014/main" id="{DEC1E8EE-8ED3-4855-8543-2E7761BE09FA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0" name="ColorPalette" hidden="1">
          <a:extLst>
            <a:ext uri="{FF2B5EF4-FFF2-40B4-BE49-F238E27FC236}">
              <a16:creationId xmlns:a16="http://schemas.microsoft.com/office/drawing/2014/main" id="{5CA34085-578E-4ADB-9409-FDBA04393024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1" name="ColorPalette" hidden="1">
          <a:extLst>
            <a:ext uri="{FF2B5EF4-FFF2-40B4-BE49-F238E27FC236}">
              <a16:creationId xmlns:a16="http://schemas.microsoft.com/office/drawing/2014/main" id="{E6A79EA9-058A-4B3C-8D01-9F70094D16E3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2" name="ColorPalette" hidden="1">
          <a:extLst>
            <a:ext uri="{FF2B5EF4-FFF2-40B4-BE49-F238E27FC236}">
              <a16:creationId xmlns:a16="http://schemas.microsoft.com/office/drawing/2014/main" id="{ACA3639B-59E4-4A7E-AA8F-3EBB96EF528C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3" name="ColorPalette" hidden="1">
          <a:extLst>
            <a:ext uri="{FF2B5EF4-FFF2-40B4-BE49-F238E27FC236}">
              <a16:creationId xmlns:a16="http://schemas.microsoft.com/office/drawing/2014/main" id="{EDD903F2-560C-45F0-A730-C5841ECA219F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4" name="ColorPalette" hidden="1">
          <a:extLst>
            <a:ext uri="{FF2B5EF4-FFF2-40B4-BE49-F238E27FC236}">
              <a16:creationId xmlns:a16="http://schemas.microsoft.com/office/drawing/2014/main" id="{80FC1B60-BAD1-4912-9777-7AD2B03BCAFD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5" name="ColorPalette" hidden="1">
          <a:extLst>
            <a:ext uri="{FF2B5EF4-FFF2-40B4-BE49-F238E27FC236}">
              <a16:creationId xmlns:a16="http://schemas.microsoft.com/office/drawing/2014/main" id="{2F5C2354-E2A2-4581-85F7-386C873637ED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6" name="ColorPalette" hidden="1">
          <a:extLst>
            <a:ext uri="{FF2B5EF4-FFF2-40B4-BE49-F238E27FC236}">
              <a16:creationId xmlns:a16="http://schemas.microsoft.com/office/drawing/2014/main" id="{6AF69CF6-D569-41FA-8F2C-C19C8B8A056C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7" name="ColorPalette" hidden="1">
          <a:extLst>
            <a:ext uri="{FF2B5EF4-FFF2-40B4-BE49-F238E27FC236}">
              <a16:creationId xmlns:a16="http://schemas.microsoft.com/office/drawing/2014/main" id="{D04CE9D8-6F4F-4894-8956-C849BBB081D5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8" name="ColorPalette" hidden="1">
          <a:extLst>
            <a:ext uri="{FF2B5EF4-FFF2-40B4-BE49-F238E27FC236}">
              <a16:creationId xmlns:a16="http://schemas.microsoft.com/office/drawing/2014/main" id="{651BD215-CA05-40F0-AB5E-5AFADAB0C7C0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9" name="ColorPalette" hidden="1">
          <a:extLst>
            <a:ext uri="{FF2B5EF4-FFF2-40B4-BE49-F238E27FC236}">
              <a16:creationId xmlns:a16="http://schemas.microsoft.com/office/drawing/2014/main" id="{9401130A-B8BF-43F0-BB4A-80F68B1E319C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90" name="ColorPalette" hidden="1">
          <a:extLst>
            <a:ext uri="{FF2B5EF4-FFF2-40B4-BE49-F238E27FC236}">
              <a16:creationId xmlns:a16="http://schemas.microsoft.com/office/drawing/2014/main" id="{61BAE273-2D3D-488A-86BA-94548B7E088E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91" name="ColorPalette" hidden="1">
          <a:extLst>
            <a:ext uri="{FF2B5EF4-FFF2-40B4-BE49-F238E27FC236}">
              <a16:creationId xmlns:a16="http://schemas.microsoft.com/office/drawing/2014/main" id="{910CAD5D-3F7A-48C7-98A9-7D1DB05022BB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92" name="ColorPalette" hidden="1">
          <a:extLst>
            <a:ext uri="{FF2B5EF4-FFF2-40B4-BE49-F238E27FC236}">
              <a16:creationId xmlns:a16="http://schemas.microsoft.com/office/drawing/2014/main" id="{73C9692C-4392-4D07-9FED-7F5E90308102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93" name="ColorPalette" hidden="1">
          <a:extLst>
            <a:ext uri="{FF2B5EF4-FFF2-40B4-BE49-F238E27FC236}">
              <a16:creationId xmlns:a16="http://schemas.microsoft.com/office/drawing/2014/main" id="{B65FC3BC-07B3-4009-844F-610AB4790E09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94" name="ColorPalette" hidden="1">
          <a:extLst>
            <a:ext uri="{FF2B5EF4-FFF2-40B4-BE49-F238E27FC236}">
              <a16:creationId xmlns:a16="http://schemas.microsoft.com/office/drawing/2014/main" id="{F37688C8-EB0D-4FED-97E3-62B481785B6E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95" name="ColorPalette" hidden="1">
          <a:extLst>
            <a:ext uri="{FF2B5EF4-FFF2-40B4-BE49-F238E27FC236}">
              <a16:creationId xmlns:a16="http://schemas.microsoft.com/office/drawing/2014/main" id="{E8264786-D9C3-49D4-A6E6-69DF3BC4B0E4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96" name="ColorPalette" hidden="1">
          <a:extLst>
            <a:ext uri="{FF2B5EF4-FFF2-40B4-BE49-F238E27FC236}">
              <a16:creationId xmlns:a16="http://schemas.microsoft.com/office/drawing/2014/main" id="{11CB5F41-1FF0-4214-B4B8-A5EB391F3B0B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97" name="ColorPalette" hidden="1">
          <a:extLst>
            <a:ext uri="{FF2B5EF4-FFF2-40B4-BE49-F238E27FC236}">
              <a16:creationId xmlns:a16="http://schemas.microsoft.com/office/drawing/2014/main" id="{8EA22ECB-319D-4DB3-8390-E73F033CF107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98" name="ColorPalette" hidden="1">
          <a:extLst>
            <a:ext uri="{FF2B5EF4-FFF2-40B4-BE49-F238E27FC236}">
              <a16:creationId xmlns:a16="http://schemas.microsoft.com/office/drawing/2014/main" id="{F8579C30-9D05-418F-ABEA-9501C806057E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99" name="ColorPalette" hidden="1">
          <a:extLst>
            <a:ext uri="{FF2B5EF4-FFF2-40B4-BE49-F238E27FC236}">
              <a16:creationId xmlns:a16="http://schemas.microsoft.com/office/drawing/2014/main" id="{D1F594D6-DCCE-497C-970A-8C81C3432763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300" name="ColorPalette" hidden="1">
          <a:extLst>
            <a:ext uri="{FF2B5EF4-FFF2-40B4-BE49-F238E27FC236}">
              <a16:creationId xmlns:a16="http://schemas.microsoft.com/office/drawing/2014/main" id="{45F70950-1198-44D5-9579-7F83DD21B621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301" name="ColorPalette" hidden="1">
          <a:extLst>
            <a:ext uri="{FF2B5EF4-FFF2-40B4-BE49-F238E27FC236}">
              <a16:creationId xmlns:a16="http://schemas.microsoft.com/office/drawing/2014/main" id="{13F6730F-690A-41D9-8099-27F5861717C9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302" name="ColorPalette" hidden="1">
          <a:extLst>
            <a:ext uri="{FF2B5EF4-FFF2-40B4-BE49-F238E27FC236}">
              <a16:creationId xmlns:a16="http://schemas.microsoft.com/office/drawing/2014/main" id="{0681A538-FC78-4414-BA06-7A990D8B563C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303" name="ColorPalette" hidden="1">
          <a:extLst>
            <a:ext uri="{FF2B5EF4-FFF2-40B4-BE49-F238E27FC236}">
              <a16:creationId xmlns:a16="http://schemas.microsoft.com/office/drawing/2014/main" id="{21A7D612-3A1E-4789-A0C2-ECBE3784DBB6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304" name="ColorPalette" hidden="1">
          <a:extLst>
            <a:ext uri="{FF2B5EF4-FFF2-40B4-BE49-F238E27FC236}">
              <a16:creationId xmlns:a16="http://schemas.microsoft.com/office/drawing/2014/main" id="{4928C9EA-1848-4CAE-A4AA-69F61FEBDB71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305" name="ColorPalette" hidden="1">
          <a:extLst>
            <a:ext uri="{FF2B5EF4-FFF2-40B4-BE49-F238E27FC236}">
              <a16:creationId xmlns:a16="http://schemas.microsoft.com/office/drawing/2014/main" id="{96596918-EC87-4CA3-8B68-EBB27C5C97B2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306" name="ColorPalette" hidden="1">
          <a:extLst>
            <a:ext uri="{FF2B5EF4-FFF2-40B4-BE49-F238E27FC236}">
              <a16:creationId xmlns:a16="http://schemas.microsoft.com/office/drawing/2014/main" id="{98BA5219-B8CD-4F23-A52C-A7E3036FFE85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307" name="ColorPalette" hidden="1">
          <a:extLst>
            <a:ext uri="{FF2B5EF4-FFF2-40B4-BE49-F238E27FC236}">
              <a16:creationId xmlns:a16="http://schemas.microsoft.com/office/drawing/2014/main" id="{1F53D33D-FDCB-42E0-854F-59BAA8DE3F19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308" name="ColorPalette" hidden="1">
          <a:extLst>
            <a:ext uri="{FF2B5EF4-FFF2-40B4-BE49-F238E27FC236}">
              <a16:creationId xmlns:a16="http://schemas.microsoft.com/office/drawing/2014/main" id="{17BDFC9B-DEFA-49AD-B172-B7FE3C54C37E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309" name="ColorPalette" hidden="1">
          <a:extLst>
            <a:ext uri="{FF2B5EF4-FFF2-40B4-BE49-F238E27FC236}">
              <a16:creationId xmlns:a16="http://schemas.microsoft.com/office/drawing/2014/main" id="{8EC51F89-64E3-4C3F-8575-CAC0B7E1CE7B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310" name="ColorPalette" hidden="1">
          <a:extLst>
            <a:ext uri="{FF2B5EF4-FFF2-40B4-BE49-F238E27FC236}">
              <a16:creationId xmlns:a16="http://schemas.microsoft.com/office/drawing/2014/main" id="{23868A60-C497-4C18-85A3-6AA7A3689120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311" name="ColorPalette" hidden="1">
          <a:extLst>
            <a:ext uri="{FF2B5EF4-FFF2-40B4-BE49-F238E27FC236}">
              <a16:creationId xmlns:a16="http://schemas.microsoft.com/office/drawing/2014/main" id="{CAD610AC-5B3E-4DF2-8B46-B47080F5D07F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312" name="ColorPalette" hidden="1">
          <a:extLst>
            <a:ext uri="{FF2B5EF4-FFF2-40B4-BE49-F238E27FC236}">
              <a16:creationId xmlns:a16="http://schemas.microsoft.com/office/drawing/2014/main" id="{62D50114-B3E6-4242-975C-939DF7BBC053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313" name="ColorPalette" hidden="1">
          <a:extLst>
            <a:ext uri="{FF2B5EF4-FFF2-40B4-BE49-F238E27FC236}">
              <a16:creationId xmlns:a16="http://schemas.microsoft.com/office/drawing/2014/main" id="{51A95448-AFC3-4CA5-A905-06153BD9B687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314" name="ColorPalette" hidden="1">
          <a:extLst>
            <a:ext uri="{FF2B5EF4-FFF2-40B4-BE49-F238E27FC236}">
              <a16:creationId xmlns:a16="http://schemas.microsoft.com/office/drawing/2014/main" id="{405E060D-4398-4410-812A-11D9FAE77A3D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315" name="ColorPalette" hidden="1">
          <a:extLst>
            <a:ext uri="{FF2B5EF4-FFF2-40B4-BE49-F238E27FC236}">
              <a16:creationId xmlns:a16="http://schemas.microsoft.com/office/drawing/2014/main" id="{9C6DB266-1575-45FF-A242-90848F05C2F0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316" name="ColorPalette" hidden="1">
          <a:extLst>
            <a:ext uri="{FF2B5EF4-FFF2-40B4-BE49-F238E27FC236}">
              <a16:creationId xmlns:a16="http://schemas.microsoft.com/office/drawing/2014/main" id="{C4FB64A6-8211-4FDB-8779-17E6D9A731B0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317" name="ColorPalette" hidden="1">
          <a:extLst>
            <a:ext uri="{FF2B5EF4-FFF2-40B4-BE49-F238E27FC236}">
              <a16:creationId xmlns:a16="http://schemas.microsoft.com/office/drawing/2014/main" id="{13F7B16B-FCD1-45E5-90AA-42E7E8A36848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318" name="ColorPalette" hidden="1">
          <a:extLst>
            <a:ext uri="{FF2B5EF4-FFF2-40B4-BE49-F238E27FC236}">
              <a16:creationId xmlns:a16="http://schemas.microsoft.com/office/drawing/2014/main" id="{6A4CE073-6AF8-4268-B1E4-94E798143958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319" name="ColorPalette" hidden="1">
          <a:extLst>
            <a:ext uri="{FF2B5EF4-FFF2-40B4-BE49-F238E27FC236}">
              <a16:creationId xmlns:a16="http://schemas.microsoft.com/office/drawing/2014/main" id="{1837EA22-23FC-4CF0-9EC1-1A54086A6BB2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320" name="ColorPalette" hidden="1">
          <a:extLst>
            <a:ext uri="{FF2B5EF4-FFF2-40B4-BE49-F238E27FC236}">
              <a16:creationId xmlns:a16="http://schemas.microsoft.com/office/drawing/2014/main" id="{96B84289-8002-42EF-B425-5E6DBA0CC937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321" name="ColorPalette" hidden="1">
          <a:extLst>
            <a:ext uri="{FF2B5EF4-FFF2-40B4-BE49-F238E27FC236}">
              <a16:creationId xmlns:a16="http://schemas.microsoft.com/office/drawing/2014/main" id="{B86CCEA8-D941-4693-9526-CF997D3C4834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322" name="ColorPalette" hidden="1">
          <a:extLst>
            <a:ext uri="{FF2B5EF4-FFF2-40B4-BE49-F238E27FC236}">
              <a16:creationId xmlns:a16="http://schemas.microsoft.com/office/drawing/2014/main" id="{2D0B1E4A-3C10-48BD-8455-C4F0AB1CD288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323" name="ColorPalette" hidden="1">
          <a:extLst>
            <a:ext uri="{FF2B5EF4-FFF2-40B4-BE49-F238E27FC236}">
              <a16:creationId xmlns:a16="http://schemas.microsoft.com/office/drawing/2014/main" id="{108E613B-49F0-47D0-A176-E2A32537BBD9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324" name="ColorPalette" hidden="1">
          <a:extLst>
            <a:ext uri="{FF2B5EF4-FFF2-40B4-BE49-F238E27FC236}">
              <a16:creationId xmlns:a16="http://schemas.microsoft.com/office/drawing/2014/main" id="{36032A36-50E1-48EA-A154-9843C8CFD7C3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325" name="ColorPalette" hidden="1">
          <a:extLst>
            <a:ext uri="{FF2B5EF4-FFF2-40B4-BE49-F238E27FC236}">
              <a16:creationId xmlns:a16="http://schemas.microsoft.com/office/drawing/2014/main" id="{A1089110-88D4-4C0B-BD95-AC5DF2A523E3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326" name="ColorPalette" hidden="1">
          <a:extLst>
            <a:ext uri="{FF2B5EF4-FFF2-40B4-BE49-F238E27FC236}">
              <a16:creationId xmlns:a16="http://schemas.microsoft.com/office/drawing/2014/main" id="{6CA2F094-EBB4-4B66-9BD0-27AF3657ED39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327" name="ColorPalette" hidden="1">
          <a:extLst>
            <a:ext uri="{FF2B5EF4-FFF2-40B4-BE49-F238E27FC236}">
              <a16:creationId xmlns:a16="http://schemas.microsoft.com/office/drawing/2014/main" id="{531060C7-1E5F-4DD3-A038-4F8B204655F5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328" name="ColorPalette" hidden="1">
          <a:extLst>
            <a:ext uri="{FF2B5EF4-FFF2-40B4-BE49-F238E27FC236}">
              <a16:creationId xmlns:a16="http://schemas.microsoft.com/office/drawing/2014/main" id="{6B8C387C-3227-401D-97AF-96AE0D1474A0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329" name="ColorPalette" hidden="1">
          <a:extLst>
            <a:ext uri="{FF2B5EF4-FFF2-40B4-BE49-F238E27FC236}">
              <a16:creationId xmlns:a16="http://schemas.microsoft.com/office/drawing/2014/main" id="{3FA9CCB0-1588-48E0-AEC0-67FABBEE6DA4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30" name="ColorPalette" hidden="1">
          <a:extLst>
            <a:ext uri="{FF2B5EF4-FFF2-40B4-BE49-F238E27FC236}">
              <a16:creationId xmlns:a16="http://schemas.microsoft.com/office/drawing/2014/main" id="{A4E14AAD-4FFD-4B59-93CD-C15075D7AE87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31" name="ColorPalette" hidden="1">
          <a:extLst>
            <a:ext uri="{FF2B5EF4-FFF2-40B4-BE49-F238E27FC236}">
              <a16:creationId xmlns:a16="http://schemas.microsoft.com/office/drawing/2014/main" id="{48D71124-377B-40BD-B8C1-7A14F1A305AB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32" name="ColorPalette" hidden="1">
          <a:extLst>
            <a:ext uri="{FF2B5EF4-FFF2-40B4-BE49-F238E27FC236}">
              <a16:creationId xmlns:a16="http://schemas.microsoft.com/office/drawing/2014/main" id="{1FC9D7CD-6B9B-4CF9-8BCD-7FBB80851698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33" name="ColorPalette" hidden="1">
          <a:extLst>
            <a:ext uri="{FF2B5EF4-FFF2-40B4-BE49-F238E27FC236}">
              <a16:creationId xmlns:a16="http://schemas.microsoft.com/office/drawing/2014/main" id="{3381AD4D-3FFD-4B64-ADF0-33703854D30B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34" name="ColorPalette" hidden="1">
          <a:extLst>
            <a:ext uri="{FF2B5EF4-FFF2-40B4-BE49-F238E27FC236}">
              <a16:creationId xmlns:a16="http://schemas.microsoft.com/office/drawing/2014/main" id="{B83F3A8A-F58A-4586-867A-F4ED2CB7A060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35" name="ColorPalette" hidden="1">
          <a:extLst>
            <a:ext uri="{FF2B5EF4-FFF2-40B4-BE49-F238E27FC236}">
              <a16:creationId xmlns:a16="http://schemas.microsoft.com/office/drawing/2014/main" id="{DBD82F82-06BA-4111-92C8-CC16D84BA574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36" name="ColorPalette" hidden="1">
          <a:extLst>
            <a:ext uri="{FF2B5EF4-FFF2-40B4-BE49-F238E27FC236}">
              <a16:creationId xmlns:a16="http://schemas.microsoft.com/office/drawing/2014/main" id="{1EED9C48-3BEF-4993-BD81-55D4A5CEC695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37" name="ColorPalette" hidden="1">
          <a:extLst>
            <a:ext uri="{FF2B5EF4-FFF2-40B4-BE49-F238E27FC236}">
              <a16:creationId xmlns:a16="http://schemas.microsoft.com/office/drawing/2014/main" id="{42DD133D-ED77-466B-B6F9-49CA51E67C75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38" name="ColorPalette" hidden="1">
          <a:extLst>
            <a:ext uri="{FF2B5EF4-FFF2-40B4-BE49-F238E27FC236}">
              <a16:creationId xmlns:a16="http://schemas.microsoft.com/office/drawing/2014/main" id="{C5FA3396-5417-44B2-B3A2-54AB5508B3E8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39" name="ColorPalette" hidden="1">
          <a:extLst>
            <a:ext uri="{FF2B5EF4-FFF2-40B4-BE49-F238E27FC236}">
              <a16:creationId xmlns:a16="http://schemas.microsoft.com/office/drawing/2014/main" id="{864EEB43-A2CD-4636-B81F-2EE2D71E068C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40" name="ColorPalette" hidden="1">
          <a:extLst>
            <a:ext uri="{FF2B5EF4-FFF2-40B4-BE49-F238E27FC236}">
              <a16:creationId xmlns:a16="http://schemas.microsoft.com/office/drawing/2014/main" id="{F3176C60-746A-4CF0-B412-BD88484AAA62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41" name="ColorPalette" hidden="1">
          <a:extLst>
            <a:ext uri="{FF2B5EF4-FFF2-40B4-BE49-F238E27FC236}">
              <a16:creationId xmlns:a16="http://schemas.microsoft.com/office/drawing/2014/main" id="{70FB6621-0ED4-4FF7-BBF5-A1C1EAB67458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42" name="ColorPalette" hidden="1">
          <a:extLst>
            <a:ext uri="{FF2B5EF4-FFF2-40B4-BE49-F238E27FC236}">
              <a16:creationId xmlns:a16="http://schemas.microsoft.com/office/drawing/2014/main" id="{0769241B-690B-4761-BF16-2BA16408CC41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43" name="ColorPalette" hidden="1">
          <a:extLst>
            <a:ext uri="{FF2B5EF4-FFF2-40B4-BE49-F238E27FC236}">
              <a16:creationId xmlns:a16="http://schemas.microsoft.com/office/drawing/2014/main" id="{C988DD1A-8B60-482C-9071-F490448A685C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44" name="ColorPalette" hidden="1">
          <a:extLst>
            <a:ext uri="{FF2B5EF4-FFF2-40B4-BE49-F238E27FC236}">
              <a16:creationId xmlns:a16="http://schemas.microsoft.com/office/drawing/2014/main" id="{997566DB-BE9C-4E6A-81AB-7E120E02FF56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45" name="ColorPalette" hidden="1">
          <a:extLst>
            <a:ext uri="{FF2B5EF4-FFF2-40B4-BE49-F238E27FC236}">
              <a16:creationId xmlns:a16="http://schemas.microsoft.com/office/drawing/2014/main" id="{340BC754-EE74-4C0C-904A-BAD956B94312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46" name="ColorPalette" hidden="1">
          <a:extLst>
            <a:ext uri="{FF2B5EF4-FFF2-40B4-BE49-F238E27FC236}">
              <a16:creationId xmlns:a16="http://schemas.microsoft.com/office/drawing/2014/main" id="{A56896B2-12AB-44CB-9C7F-6400A2B99A78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47" name="ColorPalette" hidden="1">
          <a:extLst>
            <a:ext uri="{FF2B5EF4-FFF2-40B4-BE49-F238E27FC236}">
              <a16:creationId xmlns:a16="http://schemas.microsoft.com/office/drawing/2014/main" id="{0E81AEED-65E1-44DC-AD92-2C01CAF248F6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48" name="ColorPalette" hidden="1">
          <a:extLst>
            <a:ext uri="{FF2B5EF4-FFF2-40B4-BE49-F238E27FC236}">
              <a16:creationId xmlns:a16="http://schemas.microsoft.com/office/drawing/2014/main" id="{5B32D126-EC65-4F0D-A2E0-A6E82A9FDAF3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49" name="ColorPalette" hidden="1">
          <a:extLst>
            <a:ext uri="{FF2B5EF4-FFF2-40B4-BE49-F238E27FC236}">
              <a16:creationId xmlns:a16="http://schemas.microsoft.com/office/drawing/2014/main" id="{8CBD81FA-1933-4EE4-901B-CA474616C460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50" name="ColorPalette" hidden="1">
          <a:extLst>
            <a:ext uri="{FF2B5EF4-FFF2-40B4-BE49-F238E27FC236}">
              <a16:creationId xmlns:a16="http://schemas.microsoft.com/office/drawing/2014/main" id="{AF5CCA99-7158-4E77-93A4-E7D0435E3C3C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51" name="ColorPalette" hidden="1">
          <a:extLst>
            <a:ext uri="{FF2B5EF4-FFF2-40B4-BE49-F238E27FC236}">
              <a16:creationId xmlns:a16="http://schemas.microsoft.com/office/drawing/2014/main" id="{F183719B-F2DA-4DEB-843E-4D76E6A614F4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52" name="ColorPalette" hidden="1">
          <a:extLst>
            <a:ext uri="{FF2B5EF4-FFF2-40B4-BE49-F238E27FC236}">
              <a16:creationId xmlns:a16="http://schemas.microsoft.com/office/drawing/2014/main" id="{B729C934-716F-40B1-A397-076A7C337766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53" name="ColorPalette" hidden="1">
          <a:extLst>
            <a:ext uri="{FF2B5EF4-FFF2-40B4-BE49-F238E27FC236}">
              <a16:creationId xmlns:a16="http://schemas.microsoft.com/office/drawing/2014/main" id="{693F2871-3F39-47E3-9BEE-F4E17FFD6218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54" name="ColorPalette" hidden="1">
          <a:extLst>
            <a:ext uri="{FF2B5EF4-FFF2-40B4-BE49-F238E27FC236}">
              <a16:creationId xmlns:a16="http://schemas.microsoft.com/office/drawing/2014/main" id="{6772D90C-1644-43B6-8B5C-6EF856BC5531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55" name="ColorPalette" hidden="1">
          <a:extLst>
            <a:ext uri="{FF2B5EF4-FFF2-40B4-BE49-F238E27FC236}">
              <a16:creationId xmlns:a16="http://schemas.microsoft.com/office/drawing/2014/main" id="{70BB78F4-BC8B-4E1D-8B34-5F7D8FB32856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56" name="ColorPalette" hidden="1">
          <a:extLst>
            <a:ext uri="{FF2B5EF4-FFF2-40B4-BE49-F238E27FC236}">
              <a16:creationId xmlns:a16="http://schemas.microsoft.com/office/drawing/2014/main" id="{CA6FD2D3-57BD-4B44-8FC0-D525899CD2E2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57" name="ColorPalette" hidden="1">
          <a:extLst>
            <a:ext uri="{FF2B5EF4-FFF2-40B4-BE49-F238E27FC236}">
              <a16:creationId xmlns:a16="http://schemas.microsoft.com/office/drawing/2014/main" id="{758281E6-593D-4C7A-AE37-F3C27CFDB512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58" name="ColorPalette" hidden="1">
          <a:extLst>
            <a:ext uri="{FF2B5EF4-FFF2-40B4-BE49-F238E27FC236}">
              <a16:creationId xmlns:a16="http://schemas.microsoft.com/office/drawing/2014/main" id="{5093D0D6-5693-4105-8379-7BD524EDA97C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59" name="ColorPalette" hidden="1">
          <a:extLst>
            <a:ext uri="{FF2B5EF4-FFF2-40B4-BE49-F238E27FC236}">
              <a16:creationId xmlns:a16="http://schemas.microsoft.com/office/drawing/2014/main" id="{180B1AE4-65CB-4447-8FFB-4EE7ABF528F3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60" name="ColorPalette" hidden="1">
          <a:extLst>
            <a:ext uri="{FF2B5EF4-FFF2-40B4-BE49-F238E27FC236}">
              <a16:creationId xmlns:a16="http://schemas.microsoft.com/office/drawing/2014/main" id="{8D69C22B-151F-42BC-91FA-480B698AF030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61" name="ColorPalette" hidden="1">
          <a:extLst>
            <a:ext uri="{FF2B5EF4-FFF2-40B4-BE49-F238E27FC236}">
              <a16:creationId xmlns:a16="http://schemas.microsoft.com/office/drawing/2014/main" id="{DE869DAF-34FA-4D82-A1CC-C1ADF121D30B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62" name="ColorPalette" hidden="1">
          <a:extLst>
            <a:ext uri="{FF2B5EF4-FFF2-40B4-BE49-F238E27FC236}">
              <a16:creationId xmlns:a16="http://schemas.microsoft.com/office/drawing/2014/main" id="{D2E630C2-65AC-464F-9FA5-450B68458253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63" name="ColorPalette" hidden="1">
          <a:extLst>
            <a:ext uri="{FF2B5EF4-FFF2-40B4-BE49-F238E27FC236}">
              <a16:creationId xmlns:a16="http://schemas.microsoft.com/office/drawing/2014/main" id="{43BDCE45-1E3A-436A-9A6E-B0BF7905C169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64" name="ColorPalette" hidden="1">
          <a:extLst>
            <a:ext uri="{FF2B5EF4-FFF2-40B4-BE49-F238E27FC236}">
              <a16:creationId xmlns:a16="http://schemas.microsoft.com/office/drawing/2014/main" id="{1831C8A1-8379-4BAF-AEF0-FB1D95A23409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65" name="ColorPalette" hidden="1">
          <a:extLst>
            <a:ext uri="{FF2B5EF4-FFF2-40B4-BE49-F238E27FC236}">
              <a16:creationId xmlns:a16="http://schemas.microsoft.com/office/drawing/2014/main" id="{CCA7B736-26FD-4163-A488-D234FF8F57F5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66" name="ColorPalette" hidden="1">
          <a:extLst>
            <a:ext uri="{FF2B5EF4-FFF2-40B4-BE49-F238E27FC236}">
              <a16:creationId xmlns:a16="http://schemas.microsoft.com/office/drawing/2014/main" id="{D8E39363-1845-4EEC-9608-C2E556897F94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67" name="ColorPalette" hidden="1">
          <a:extLst>
            <a:ext uri="{FF2B5EF4-FFF2-40B4-BE49-F238E27FC236}">
              <a16:creationId xmlns:a16="http://schemas.microsoft.com/office/drawing/2014/main" id="{B04F5B3B-D357-4033-86C6-2F830F83AD76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68" name="ColorPalette" hidden="1">
          <a:extLst>
            <a:ext uri="{FF2B5EF4-FFF2-40B4-BE49-F238E27FC236}">
              <a16:creationId xmlns:a16="http://schemas.microsoft.com/office/drawing/2014/main" id="{A9EBF299-4601-4E6D-8709-0E7B4E9E64E7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69" name="ColorPalette" hidden="1">
          <a:extLst>
            <a:ext uri="{FF2B5EF4-FFF2-40B4-BE49-F238E27FC236}">
              <a16:creationId xmlns:a16="http://schemas.microsoft.com/office/drawing/2014/main" id="{23BDDBF5-2C39-48D3-A333-FB8B463F5557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70" name="ColorPalette" hidden="1">
          <a:extLst>
            <a:ext uri="{FF2B5EF4-FFF2-40B4-BE49-F238E27FC236}">
              <a16:creationId xmlns:a16="http://schemas.microsoft.com/office/drawing/2014/main" id="{9C88D9DB-5A8B-4BC8-8194-8DCCD15208D5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71" name="ColorPalette" hidden="1">
          <a:extLst>
            <a:ext uri="{FF2B5EF4-FFF2-40B4-BE49-F238E27FC236}">
              <a16:creationId xmlns:a16="http://schemas.microsoft.com/office/drawing/2014/main" id="{7160DF54-B023-43A1-AFDC-7DC331FD22F4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72" name="ColorPalette" hidden="1">
          <a:extLst>
            <a:ext uri="{FF2B5EF4-FFF2-40B4-BE49-F238E27FC236}">
              <a16:creationId xmlns:a16="http://schemas.microsoft.com/office/drawing/2014/main" id="{F0DE9FDC-D750-4162-B84A-FA609823ABFD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73" name="ColorPalette" hidden="1">
          <a:extLst>
            <a:ext uri="{FF2B5EF4-FFF2-40B4-BE49-F238E27FC236}">
              <a16:creationId xmlns:a16="http://schemas.microsoft.com/office/drawing/2014/main" id="{BBA3AF11-35DA-47C9-AE85-086A577C106A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74" name="ColorPalette" hidden="1">
          <a:extLst>
            <a:ext uri="{FF2B5EF4-FFF2-40B4-BE49-F238E27FC236}">
              <a16:creationId xmlns:a16="http://schemas.microsoft.com/office/drawing/2014/main" id="{C99AE1C5-648C-4510-938D-D44150305AE0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75" name="ColorPalette" hidden="1">
          <a:extLst>
            <a:ext uri="{FF2B5EF4-FFF2-40B4-BE49-F238E27FC236}">
              <a16:creationId xmlns:a16="http://schemas.microsoft.com/office/drawing/2014/main" id="{E41B3D90-C276-4F56-AC89-DFB4FE0E6CBA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76" name="ColorPalette" hidden="1">
          <a:extLst>
            <a:ext uri="{FF2B5EF4-FFF2-40B4-BE49-F238E27FC236}">
              <a16:creationId xmlns:a16="http://schemas.microsoft.com/office/drawing/2014/main" id="{BC87B317-BC1A-404C-A6F8-79F05329B350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77" name="ColorPalette" hidden="1">
          <a:extLst>
            <a:ext uri="{FF2B5EF4-FFF2-40B4-BE49-F238E27FC236}">
              <a16:creationId xmlns:a16="http://schemas.microsoft.com/office/drawing/2014/main" id="{4BF8FA62-6AF9-437D-871F-5C40545C032D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78" name="ColorPalette" hidden="1">
          <a:extLst>
            <a:ext uri="{FF2B5EF4-FFF2-40B4-BE49-F238E27FC236}">
              <a16:creationId xmlns:a16="http://schemas.microsoft.com/office/drawing/2014/main" id="{1BAD26FC-F134-4B77-8839-8E93923CF268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79" name="ColorPalette" hidden="1">
          <a:extLst>
            <a:ext uri="{FF2B5EF4-FFF2-40B4-BE49-F238E27FC236}">
              <a16:creationId xmlns:a16="http://schemas.microsoft.com/office/drawing/2014/main" id="{32227978-2044-4991-9ABB-2628589E25A6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80" name="ColorPalette" hidden="1">
          <a:extLst>
            <a:ext uri="{FF2B5EF4-FFF2-40B4-BE49-F238E27FC236}">
              <a16:creationId xmlns:a16="http://schemas.microsoft.com/office/drawing/2014/main" id="{B2D6AFC8-5ECD-47E2-AB3E-27169B4FB33F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81" name="ColorPalette" hidden="1">
          <a:extLst>
            <a:ext uri="{FF2B5EF4-FFF2-40B4-BE49-F238E27FC236}">
              <a16:creationId xmlns:a16="http://schemas.microsoft.com/office/drawing/2014/main" id="{8B7E51A5-7AA7-46F0-9F41-86168966A763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382" name="ColorPalette" hidden="1">
          <a:extLst>
            <a:ext uri="{FF2B5EF4-FFF2-40B4-BE49-F238E27FC236}">
              <a16:creationId xmlns:a16="http://schemas.microsoft.com/office/drawing/2014/main" id="{F3FC2C62-2E7C-4FF4-A8A1-44A13015046D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383" name="ColorPalette" hidden="1">
          <a:extLst>
            <a:ext uri="{FF2B5EF4-FFF2-40B4-BE49-F238E27FC236}">
              <a16:creationId xmlns:a16="http://schemas.microsoft.com/office/drawing/2014/main" id="{692EC879-E3C6-42A1-B79A-FED654610B99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384" name="ColorPalette" hidden="1">
          <a:extLst>
            <a:ext uri="{FF2B5EF4-FFF2-40B4-BE49-F238E27FC236}">
              <a16:creationId xmlns:a16="http://schemas.microsoft.com/office/drawing/2014/main" id="{E3FDDCA2-E4A1-460A-8388-7B3B39BAC7C3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385" name="ColorPalette" hidden="1">
          <a:extLst>
            <a:ext uri="{FF2B5EF4-FFF2-40B4-BE49-F238E27FC236}">
              <a16:creationId xmlns:a16="http://schemas.microsoft.com/office/drawing/2014/main" id="{401B148E-A52D-40E4-875E-18867F904648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386" name="ColorPalette" hidden="1">
          <a:extLst>
            <a:ext uri="{FF2B5EF4-FFF2-40B4-BE49-F238E27FC236}">
              <a16:creationId xmlns:a16="http://schemas.microsoft.com/office/drawing/2014/main" id="{E9313D6C-F794-4047-AF71-DB141BFA252C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387" name="ColorPalette" hidden="1">
          <a:extLst>
            <a:ext uri="{FF2B5EF4-FFF2-40B4-BE49-F238E27FC236}">
              <a16:creationId xmlns:a16="http://schemas.microsoft.com/office/drawing/2014/main" id="{DF0EDBDE-1909-4A69-B517-FDA9668014AE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388" name="ColorPalette" hidden="1">
          <a:extLst>
            <a:ext uri="{FF2B5EF4-FFF2-40B4-BE49-F238E27FC236}">
              <a16:creationId xmlns:a16="http://schemas.microsoft.com/office/drawing/2014/main" id="{0B8FA3DF-2768-42C8-94C3-A86A79F2EFD9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389" name="ColorPalette" hidden="1">
          <a:extLst>
            <a:ext uri="{FF2B5EF4-FFF2-40B4-BE49-F238E27FC236}">
              <a16:creationId xmlns:a16="http://schemas.microsoft.com/office/drawing/2014/main" id="{B72CD089-626D-40EA-8881-6F077D1DD0EF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390" name="ColorPalette" hidden="1">
          <a:extLst>
            <a:ext uri="{FF2B5EF4-FFF2-40B4-BE49-F238E27FC236}">
              <a16:creationId xmlns:a16="http://schemas.microsoft.com/office/drawing/2014/main" id="{17F225DF-D9E8-4531-A937-4D5417A00D7B}"/>
            </a:ext>
          </a:extLst>
        </xdr:cNvPr>
        <xdr:cNvSpPr txBox="1"/>
      </xdr:nvSpPr>
      <xdr:spPr>
        <a:xfrm>
          <a:off x="619125" y="14097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391" name="ColorPalette" hidden="1">
          <a:extLst>
            <a:ext uri="{FF2B5EF4-FFF2-40B4-BE49-F238E27FC236}">
              <a16:creationId xmlns:a16="http://schemas.microsoft.com/office/drawing/2014/main" id="{F486ED72-B987-440C-BBDE-0C192E2E18DD}"/>
            </a:ext>
          </a:extLst>
        </xdr:cNvPr>
        <xdr:cNvSpPr txBox="1"/>
      </xdr:nvSpPr>
      <xdr:spPr>
        <a:xfrm>
          <a:off x="619125" y="14097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392" name="ColorPalette" hidden="1">
          <a:extLst>
            <a:ext uri="{FF2B5EF4-FFF2-40B4-BE49-F238E27FC236}">
              <a16:creationId xmlns:a16="http://schemas.microsoft.com/office/drawing/2014/main" id="{952373B4-038D-4948-BB48-735900952726}"/>
            </a:ext>
          </a:extLst>
        </xdr:cNvPr>
        <xdr:cNvSpPr txBox="1"/>
      </xdr:nvSpPr>
      <xdr:spPr>
        <a:xfrm>
          <a:off x="619125" y="14097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393" name="ColorPalette" hidden="1">
          <a:extLst>
            <a:ext uri="{FF2B5EF4-FFF2-40B4-BE49-F238E27FC236}">
              <a16:creationId xmlns:a16="http://schemas.microsoft.com/office/drawing/2014/main" id="{06F40EC6-DD1A-4244-BBAF-1FB0873E80FA}"/>
            </a:ext>
          </a:extLst>
        </xdr:cNvPr>
        <xdr:cNvSpPr txBox="1"/>
      </xdr:nvSpPr>
      <xdr:spPr>
        <a:xfrm>
          <a:off x="619125" y="14097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394" name="ColorPalette" hidden="1">
          <a:extLst>
            <a:ext uri="{FF2B5EF4-FFF2-40B4-BE49-F238E27FC236}">
              <a16:creationId xmlns:a16="http://schemas.microsoft.com/office/drawing/2014/main" id="{EE5F1923-286C-47FC-AEC1-9709362BC130}"/>
            </a:ext>
          </a:extLst>
        </xdr:cNvPr>
        <xdr:cNvSpPr txBox="1"/>
      </xdr:nvSpPr>
      <xdr:spPr>
        <a:xfrm>
          <a:off x="619125" y="14097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395" name="ColorPalette" hidden="1">
          <a:extLst>
            <a:ext uri="{FF2B5EF4-FFF2-40B4-BE49-F238E27FC236}">
              <a16:creationId xmlns:a16="http://schemas.microsoft.com/office/drawing/2014/main" id="{F727FDF7-6641-4FEC-89AD-68CFF9469370}"/>
            </a:ext>
          </a:extLst>
        </xdr:cNvPr>
        <xdr:cNvSpPr txBox="1"/>
      </xdr:nvSpPr>
      <xdr:spPr>
        <a:xfrm>
          <a:off x="619125" y="14097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396" name="ColorPalette" hidden="1">
          <a:extLst>
            <a:ext uri="{FF2B5EF4-FFF2-40B4-BE49-F238E27FC236}">
              <a16:creationId xmlns:a16="http://schemas.microsoft.com/office/drawing/2014/main" id="{950A836C-BEF3-45E9-9C3E-69A4875F7255}"/>
            </a:ext>
          </a:extLst>
        </xdr:cNvPr>
        <xdr:cNvSpPr txBox="1"/>
      </xdr:nvSpPr>
      <xdr:spPr>
        <a:xfrm>
          <a:off x="619125" y="14097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397" name="ColorPalette" hidden="1">
          <a:extLst>
            <a:ext uri="{FF2B5EF4-FFF2-40B4-BE49-F238E27FC236}">
              <a16:creationId xmlns:a16="http://schemas.microsoft.com/office/drawing/2014/main" id="{CA5AB950-A28F-4472-B35A-1F7836987F7C}"/>
            </a:ext>
          </a:extLst>
        </xdr:cNvPr>
        <xdr:cNvSpPr txBox="1"/>
      </xdr:nvSpPr>
      <xdr:spPr>
        <a:xfrm>
          <a:off x="619125" y="14097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98" name="ColorPalette" hidden="1">
          <a:extLst>
            <a:ext uri="{FF2B5EF4-FFF2-40B4-BE49-F238E27FC236}">
              <a16:creationId xmlns:a16="http://schemas.microsoft.com/office/drawing/2014/main" id="{1A9607FA-9CF4-483B-A75D-A0EDF1D09AB8}"/>
            </a:ext>
          </a:extLst>
        </xdr:cNvPr>
        <xdr:cNvSpPr txBox="1"/>
      </xdr:nvSpPr>
      <xdr:spPr>
        <a:xfrm>
          <a:off x="619125" y="14668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99" name="ColorPalette" hidden="1">
          <a:extLst>
            <a:ext uri="{FF2B5EF4-FFF2-40B4-BE49-F238E27FC236}">
              <a16:creationId xmlns:a16="http://schemas.microsoft.com/office/drawing/2014/main" id="{A227F2BF-C663-42D1-899E-81DFC10CE578}"/>
            </a:ext>
          </a:extLst>
        </xdr:cNvPr>
        <xdr:cNvSpPr txBox="1"/>
      </xdr:nvSpPr>
      <xdr:spPr>
        <a:xfrm>
          <a:off x="619125" y="14668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400" name="ColorPalette" hidden="1">
          <a:extLst>
            <a:ext uri="{FF2B5EF4-FFF2-40B4-BE49-F238E27FC236}">
              <a16:creationId xmlns:a16="http://schemas.microsoft.com/office/drawing/2014/main" id="{C1A85C54-2783-4982-88C1-EA8C976B2A7D}"/>
            </a:ext>
          </a:extLst>
        </xdr:cNvPr>
        <xdr:cNvSpPr txBox="1"/>
      </xdr:nvSpPr>
      <xdr:spPr>
        <a:xfrm>
          <a:off x="619125" y="14668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401" name="ColorPalette" hidden="1">
          <a:extLst>
            <a:ext uri="{FF2B5EF4-FFF2-40B4-BE49-F238E27FC236}">
              <a16:creationId xmlns:a16="http://schemas.microsoft.com/office/drawing/2014/main" id="{D942A456-EE95-4D52-930B-AA9592ECE0F2}"/>
            </a:ext>
          </a:extLst>
        </xdr:cNvPr>
        <xdr:cNvSpPr txBox="1"/>
      </xdr:nvSpPr>
      <xdr:spPr>
        <a:xfrm>
          <a:off x="619125" y="14668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402" name="ColorPalette" hidden="1">
          <a:extLst>
            <a:ext uri="{FF2B5EF4-FFF2-40B4-BE49-F238E27FC236}">
              <a16:creationId xmlns:a16="http://schemas.microsoft.com/office/drawing/2014/main" id="{DD33F1D2-322D-4283-ACCA-BBAB5462F6C9}"/>
            </a:ext>
          </a:extLst>
        </xdr:cNvPr>
        <xdr:cNvSpPr txBox="1"/>
      </xdr:nvSpPr>
      <xdr:spPr>
        <a:xfrm>
          <a:off x="619125" y="14668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403" name="ColorPalette" hidden="1">
          <a:extLst>
            <a:ext uri="{FF2B5EF4-FFF2-40B4-BE49-F238E27FC236}">
              <a16:creationId xmlns:a16="http://schemas.microsoft.com/office/drawing/2014/main" id="{1525D078-9F33-4E8F-A4A7-BFA6D0259008}"/>
            </a:ext>
          </a:extLst>
        </xdr:cNvPr>
        <xdr:cNvSpPr txBox="1"/>
      </xdr:nvSpPr>
      <xdr:spPr>
        <a:xfrm>
          <a:off x="619125" y="14668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404" name="ColorPalette" hidden="1">
          <a:extLst>
            <a:ext uri="{FF2B5EF4-FFF2-40B4-BE49-F238E27FC236}">
              <a16:creationId xmlns:a16="http://schemas.microsoft.com/office/drawing/2014/main" id="{331BE3CF-8C2D-410C-B4E1-36EE26B78F19}"/>
            </a:ext>
          </a:extLst>
        </xdr:cNvPr>
        <xdr:cNvSpPr txBox="1"/>
      </xdr:nvSpPr>
      <xdr:spPr>
        <a:xfrm>
          <a:off x="619125" y="14668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405" name="ColorPalette" hidden="1">
          <a:extLst>
            <a:ext uri="{FF2B5EF4-FFF2-40B4-BE49-F238E27FC236}">
              <a16:creationId xmlns:a16="http://schemas.microsoft.com/office/drawing/2014/main" id="{95F31556-2441-4257-A8AC-E8ADACD024E5}"/>
            </a:ext>
          </a:extLst>
        </xdr:cNvPr>
        <xdr:cNvSpPr txBox="1"/>
      </xdr:nvSpPr>
      <xdr:spPr>
        <a:xfrm>
          <a:off x="619125" y="14668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406" name="ColorPalette" hidden="1">
          <a:extLst>
            <a:ext uri="{FF2B5EF4-FFF2-40B4-BE49-F238E27FC236}">
              <a16:creationId xmlns:a16="http://schemas.microsoft.com/office/drawing/2014/main" id="{862E1104-800B-4DE6-8062-C248DD98A71D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407" name="ColorPalette" hidden="1">
          <a:extLst>
            <a:ext uri="{FF2B5EF4-FFF2-40B4-BE49-F238E27FC236}">
              <a16:creationId xmlns:a16="http://schemas.microsoft.com/office/drawing/2014/main" id="{78BB1BA5-ADAA-4958-B2A6-0F42BCFAA194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408" name="ColorPalette" hidden="1">
          <a:extLst>
            <a:ext uri="{FF2B5EF4-FFF2-40B4-BE49-F238E27FC236}">
              <a16:creationId xmlns:a16="http://schemas.microsoft.com/office/drawing/2014/main" id="{A412846E-86A6-4593-940B-0A7003C916D3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409" name="ColorPalette" hidden="1">
          <a:extLst>
            <a:ext uri="{FF2B5EF4-FFF2-40B4-BE49-F238E27FC236}">
              <a16:creationId xmlns:a16="http://schemas.microsoft.com/office/drawing/2014/main" id="{4ABCD7EC-8449-4EE6-BC01-B34930748D73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410" name="ColorPalette" hidden="1">
          <a:extLst>
            <a:ext uri="{FF2B5EF4-FFF2-40B4-BE49-F238E27FC236}">
              <a16:creationId xmlns:a16="http://schemas.microsoft.com/office/drawing/2014/main" id="{ED2A8E01-3124-4C64-A7B8-349A1AF29997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411" name="ColorPalette" hidden="1">
          <a:extLst>
            <a:ext uri="{FF2B5EF4-FFF2-40B4-BE49-F238E27FC236}">
              <a16:creationId xmlns:a16="http://schemas.microsoft.com/office/drawing/2014/main" id="{FE700F76-A57C-4001-8014-192DA9A23DB4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412" name="ColorPalette" hidden="1">
          <a:extLst>
            <a:ext uri="{FF2B5EF4-FFF2-40B4-BE49-F238E27FC236}">
              <a16:creationId xmlns:a16="http://schemas.microsoft.com/office/drawing/2014/main" id="{B52088D6-FA5A-407F-A11D-19CD97A3B353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413" name="ColorPalette" hidden="1">
          <a:extLst>
            <a:ext uri="{FF2B5EF4-FFF2-40B4-BE49-F238E27FC236}">
              <a16:creationId xmlns:a16="http://schemas.microsoft.com/office/drawing/2014/main" id="{DDEB8FF4-70F0-4BC8-9FB0-44B5A1F587B2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414" name="ColorPalette" hidden="1">
          <a:extLst>
            <a:ext uri="{FF2B5EF4-FFF2-40B4-BE49-F238E27FC236}">
              <a16:creationId xmlns:a16="http://schemas.microsoft.com/office/drawing/2014/main" id="{537A4E56-89A9-4DDB-9A8F-6862C86DCA8A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415" name="ColorPalette" hidden="1">
          <a:extLst>
            <a:ext uri="{FF2B5EF4-FFF2-40B4-BE49-F238E27FC236}">
              <a16:creationId xmlns:a16="http://schemas.microsoft.com/office/drawing/2014/main" id="{F2246177-5784-4986-A1FB-70A98B47F78F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416" name="ColorPalette" hidden="1">
          <a:extLst>
            <a:ext uri="{FF2B5EF4-FFF2-40B4-BE49-F238E27FC236}">
              <a16:creationId xmlns:a16="http://schemas.microsoft.com/office/drawing/2014/main" id="{57B197DE-783A-4850-846D-F7B322BB46A4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417" name="ColorPalette" hidden="1">
          <a:extLst>
            <a:ext uri="{FF2B5EF4-FFF2-40B4-BE49-F238E27FC236}">
              <a16:creationId xmlns:a16="http://schemas.microsoft.com/office/drawing/2014/main" id="{FF625603-60CD-45B6-8C93-AF4563887FAE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418" name="ColorPalette" hidden="1">
          <a:extLst>
            <a:ext uri="{FF2B5EF4-FFF2-40B4-BE49-F238E27FC236}">
              <a16:creationId xmlns:a16="http://schemas.microsoft.com/office/drawing/2014/main" id="{1B1D8610-2F67-4E79-9F59-2F5F01930E66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419" name="ColorPalette" hidden="1">
          <a:extLst>
            <a:ext uri="{FF2B5EF4-FFF2-40B4-BE49-F238E27FC236}">
              <a16:creationId xmlns:a16="http://schemas.microsoft.com/office/drawing/2014/main" id="{C8427E07-A737-4C1C-B549-10BB2D8D4B71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420" name="ColorPalette" hidden="1">
          <a:extLst>
            <a:ext uri="{FF2B5EF4-FFF2-40B4-BE49-F238E27FC236}">
              <a16:creationId xmlns:a16="http://schemas.microsoft.com/office/drawing/2014/main" id="{26F83D8D-F8E9-4735-8110-800BE14CE01C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421" name="ColorPalette" hidden="1">
          <a:extLst>
            <a:ext uri="{FF2B5EF4-FFF2-40B4-BE49-F238E27FC236}">
              <a16:creationId xmlns:a16="http://schemas.microsoft.com/office/drawing/2014/main" id="{D862D914-C581-4CCD-9ECC-3C12968B3421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422" name="ColorPalette" hidden="1">
          <a:extLst>
            <a:ext uri="{FF2B5EF4-FFF2-40B4-BE49-F238E27FC236}">
              <a16:creationId xmlns:a16="http://schemas.microsoft.com/office/drawing/2014/main" id="{0DDB9170-D25D-4342-95B7-0B1BDB6ECB9F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423" name="ColorPalette" hidden="1">
          <a:extLst>
            <a:ext uri="{FF2B5EF4-FFF2-40B4-BE49-F238E27FC236}">
              <a16:creationId xmlns:a16="http://schemas.microsoft.com/office/drawing/2014/main" id="{C5E38AFE-1F2E-414F-A7FF-018375F90CA7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424" name="ColorPalette" hidden="1">
          <a:extLst>
            <a:ext uri="{FF2B5EF4-FFF2-40B4-BE49-F238E27FC236}">
              <a16:creationId xmlns:a16="http://schemas.microsoft.com/office/drawing/2014/main" id="{A62F5B3A-EA7C-411D-A26F-D419FCA5470B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425" name="ColorPalette" hidden="1">
          <a:extLst>
            <a:ext uri="{FF2B5EF4-FFF2-40B4-BE49-F238E27FC236}">
              <a16:creationId xmlns:a16="http://schemas.microsoft.com/office/drawing/2014/main" id="{26CE6AF6-7D19-46B4-B4F2-87C2C6FFA4C2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426" name="ColorPalette" hidden="1">
          <a:extLst>
            <a:ext uri="{FF2B5EF4-FFF2-40B4-BE49-F238E27FC236}">
              <a16:creationId xmlns:a16="http://schemas.microsoft.com/office/drawing/2014/main" id="{AA0DD168-B5AE-4217-A20E-49E48A6B1D1F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427" name="ColorPalette" hidden="1">
          <a:extLst>
            <a:ext uri="{FF2B5EF4-FFF2-40B4-BE49-F238E27FC236}">
              <a16:creationId xmlns:a16="http://schemas.microsoft.com/office/drawing/2014/main" id="{40D20A10-A6C3-4BA4-8DDF-6C2A08B37133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428" name="ColorPalette" hidden="1">
          <a:extLst>
            <a:ext uri="{FF2B5EF4-FFF2-40B4-BE49-F238E27FC236}">
              <a16:creationId xmlns:a16="http://schemas.microsoft.com/office/drawing/2014/main" id="{492E066B-7B42-4472-8EB8-60137096763C}"/>
            </a:ext>
          </a:extLst>
        </xdr:cNvPr>
        <xdr:cNvSpPr txBox="1"/>
      </xdr:nvSpPr>
      <xdr:spPr>
        <a:xfrm>
          <a:off x="619125" y="14668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429" name="ColorPalette" hidden="1">
          <a:extLst>
            <a:ext uri="{FF2B5EF4-FFF2-40B4-BE49-F238E27FC236}">
              <a16:creationId xmlns:a16="http://schemas.microsoft.com/office/drawing/2014/main" id="{6BC91F8E-E4CF-45E7-A8E1-60643CF1EF45}"/>
            </a:ext>
          </a:extLst>
        </xdr:cNvPr>
        <xdr:cNvSpPr txBox="1"/>
      </xdr:nvSpPr>
      <xdr:spPr>
        <a:xfrm>
          <a:off x="619125" y="14668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430" name="ColorPalette" hidden="1">
          <a:extLst>
            <a:ext uri="{FF2B5EF4-FFF2-40B4-BE49-F238E27FC236}">
              <a16:creationId xmlns:a16="http://schemas.microsoft.com/office/drawing/2014/main" id="{233683BC-201D-4271-95E3-A52EC1047EFD}"/>
            </a:ext>
          </a:extLst>
        </xdr:cNvPr>
        <xdr:cNvSpPr txBox="1"/>
      </xdr:nvSpPr>
      <xdr:spPr>
        <a:xfrm>
          <a:off x="619125" y="14668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431" name="ColorPalette" hidden="1">
          <a:extLst>
            <a:ext uri="{FF2B5EF4-FFF2-40B4-BE49-F238E27FC236}">
              <a16:creationId xmlns:a16="http://schemas.microsoft.com/office/drawing/2014/main" id="{5EBD78F3-00D1-4934-9471-C706953BEB8E}"/>
            </a:ext>
          </a:extLst>
        </xdr:cNvPr>
        <xdr:cNvSpPr txBox="1"/>
      </xdr:nvSpPr>
      <xdr:spPr>
        <a:xfrm>
          <a:off x="619125" y="14668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432" name="ColorPalette" hidden="1">
          <a:extLst>
            <a:ext uri="{FF2B5EF4-FFF2-40B4-BE49-F238E27FC236}">
              <a16:creationId xmlns:a16="http://schemas.microsoft.com/office/drawing/2014/main" id="{12535850-8C9E-4447-BF4B-270A2F0FE142}"/>
            </a:ext>
          </a:extLst>
        </xdr:cNvPr>
        <xdr:cNvSpPr txBox="1"/>
      </xdr:nvSpPr>
      <xdr:spPr>
        <a:xfrm>
          <a:off x="619125" y="14668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433" name="ColorPalette" hidden="1">
          <a:extLst>
            <a:ext uri="{FF2B5EF4-FFF2-40B4-BE49-F238E27FC236}">
              <a16:creationId xmlns:a16="http://schemas.microsoft.com/office/drawing/2014/main" id="{E204906C-267F-486E-998E-33D6AB83304C}"/>
            </a:ext>
          </a:extLst>
        </xdr:cNvPr>
        <xdr:cNvSpPr txBox="1"/>
      </xdr:nvSpPr>
      <xdr:spPr>
        <a:xfrm>
          <a:off x="619125" y="14668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434" name="ColorPalette" hidden="1">
          <a:extLst>
            <a:ext uri="{FF2B5EF4-FFF2-40B4-BE49-F238E27FC236}">
              <a16:creationId xmlns:a16="http://schemas.microsoft.com/office/drawing/2014/main" id="{0479C2D4-C5DB-49A4-85EB-0634084EA121}"/>
            </a:ext>
          </a:extLst>
        </xdr:cNvPr>
        <xdr:cNvSpPr txBox="1"/>
      </xdr:nvSpPr>
      <xdr:spPr>
        <a:xfrm>
          <a:off x="619125" y="146685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435" name="ColorPalette" hidden="1">
          <a:extLst>
            <a:ext uri="{FF2B5EF4-FFF2-40B4-BE49-F238E27FC236}">
              <a16:creationId xmlns:a16="http://schemas.microsoft.com/office/drawing/2014/main" id="{7DCE675B-4EE2-40BC-BE69-7B6C03584515}"/>
            </a:ext>
          </a:extLst>
        </xdr:cNvPr>
        <xdr:cNvSpPr txBox="1"/>
      </xdr:nvSpPr>
      <xdr:spPr>
        <a:xfrm>
          <a:off x="619125" y="146685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436" name="ColorPalette" hidden="1">
          <a:extLst>
            <a:ext uri="{FF2B5EF4-FFF2-40B4-BE49-F238E27FC236}">
              <a16:creationId xmlns:a16="http://schemas.microsoft.com/office/drawing/2014/main" id="{D8D6A989-6A02-464C-9D8F-70B64370DFB8}"/>
            </a:ext>
          </a:extLst>
        </xdr:cNvPr>
        <xdr:cNvSpPr txBox="1"/>
      </xdr:nvSpPr>
      <xdr:spPr>
        <a:xfrm>
          <a:off x="619125" y="146685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437" name="ColorPalette" hidden="1">
          <a:extLst>
            <a:ext uri="{FF2B5EF4-FFF2-40B4-BE49-F238E27FC236}">
              <a16:creationId xmlns:a16="http://schemas.microsoft.com/office/drawing/2014/main" id="{87E19EEF-AA54-4B74-B3BC-F8232C4F19B1}"/>
            </a:ext>
          </a:extLst>
        </xdr:cNvPr>
        <xdr:cNvSpPr txBox="1"/>
      </xdr:nvSpPr>
      <xdr:spPr>
        <a:xfrm>
          <a:off x="619125" y="146685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438" name="ColorPalette" hidden="1">
          <a:extLst>
            <a:ext uri="{FF2B5EF4-FFF2-40B4-BE49-F238E27FC236}">
              <a16:creationId xmlns:a16="http://schemas.microsoft.com/office/drawing/2014/main" id="{CEDEC9FD-8F6D-45B8-8F11-38E91600C394}"/>
            </a:ext>
          </a:extLst>
        </xdr:cNvPr>
        <xdr:cNvSpPr txBox="1"/>
      </xdr:nvSpPr>
      <xdr:spPr>
        <a:xfrm>
          <a:off x="619125" y="146685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439" name="ColorPalette" hidden="1">
          <a:extLst>
            <a:ext uri="{FF2B5EF4-FFF2-40B4-BE49-F238E27FC236}">
              <a16:creationId xmlns:a16="http://schemas.microsoft.com/office/drawing/2014/main" id="{26852030-97C3-483E-8911-20A202F3D47B}"/>
            </a:ext>
          </a:extLst>
        </xdr:cNvPr>
        <xdr:cNvSpPr txBox="1"/>
      </xdr:nvSpPr>
      <xdr:spPr>
        <a:xfrm>
          <a:off x="619125" y="146685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440" name="ColorPalette" hidden="1">
          <a:extLst>
            <a:ext uri="{FF2B5EF4-FFF2-40B4-BE49-F238E27FC236}">
              <a16:creationId xmlns:a16="http://schemas.microsoft.com/office/drawing/2014/main" id="{C3A04D90-5452-44DA-8E87-A40CA00B8B7B}"/>
            </a:ext>
          </a:extLst>
        </xdr:cNvPr>
        <xdr:cNvSpPr txBox="1"/>
      </xdr:nvSpPr>
      <xdr:spPr>
        <a:xfrm>
          <a:off x="619125" y="146685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441" name="ColorPalette" hidden="1">
          <a:extLst>
            <a:ext uri="{FF2B5EF4-FFF2-40B4-BE49-F238E27FC236}">
              <a16:creationId xmlns:a16="http://schemas.microsoft.com/office/drawing/2014/main" id="{F6083367-4113-4F6E-8D11-FD7E507D1FDC}"/>
            </a:ext>
          </a:extLst>
        </xdr:cNvPr>
        <xdr:cNvSpPr txBox="1"/>
      </xdr:nvSpPr>
      <xdr:spPr>
        <a:xfrm>
          <a:off x="619125" y="146685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442" name="ColorPalette" hidden="1">
          <a:extLst>
            <a:ext uri="{FF2B5EF4-FFF2-40B4-BE49-F238E27FC236}">
              <a16:creationId xmlns:a16="http://schemas.microsoft.com/office/drawing/2014/main" id="{8D3B00DD-A632-438E-9EC4-65EEC9362B39}"/>
            </a:ext>
          </a:extLst>
        </xdr:cNvPr>
        <xdr:cNvSpPr txBox="1"/>
      </xdr:nvSpPr>
      <xdr:spPr>
        <a:xfrm>
          <a:off x="619125" y="14668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443" name="ColorPalette" hidden="1">
          <a:extLst>
            <a:ext uri="{FF2B5EF4-FFF2-40B4-BE49-F238E27FC236}">
              <a16:creationId xmlns:a16="http://schemas.microsoft.com/office/drawing/2014/main" id="{65AC973F-718E-4D7F-8BF0-E47D11691D05}"/>
            </a:ext>
          </a:extLst>
        </xdr:cNvPr>
        <xdr:cNvSpPr txBox="1"/>
      </xdr:nvSpPr>
      <xdr:spPr>
        <a:xfrm>
          <a:off x="619125" y="14668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444" name="ColorPalette" hidden="1">
          <a:extLst>
            <a:ext uri="{FF2B5EF4-FFF2-40B4-BE49-F238E27FC236}">
              <a16:creationId xmlns:a16="http://schemas.microsoft.com/office/drawing/2014/main" id="{877BA941-23B6-40CD-BBFB-C8043C5B4D2A}"/>
            </a:ext>
          </a:extLst>
        </xdr:cNvPr>
        <xdr:cNvSpPr txBox="1"/>
      </xdr:nvSpPr>
      <xdr:spPr>
        <a:xfrm>
          <a:off x="619125" y="14668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445" name="ColorPalette" hidden="1">
          <a:extLst>
            <a:ext uri="{FF2B5EF4-FFF2-40B4-BE49-F238E27FC236}">
              <a16:creationId xmlns:a16="http://schemas.microsoft.com/office/drawing/2014/main" id="{F407FD6A-9915-4B79-A7E9-71634203D305}"/>
            </a:ext>
          </a:extLst>
        </xdr:cNvPr>
        <xdr:cNvSpPr txBox="1"/>
      </xdr:nvSpPr>
      <xdr:spPr>
        <a:xfrm>
          <a:off x="619125" y="14668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446" name="ColorPalette" hidden="1">
          <a:extLst>
            <a:ext uri="{FF2B5EF4-FFF2-40B4-BE49-F238E27FC236}">
              <a16:creationId xmlns:a16="http://schemas.microsoft.com/office/drawing/2014/main" id="{D188C8AC-2F51-429F-AE61-D96B235CAE93}"/>
            </a:ext>
          </a:extLst>
        </xdr:cNvPr>
        <xdr:cNvSpPr txBox="1"/>
      </xdr:nvSpPr>
      <xdr:spPr>
        <a:xfrm>
          <a:off x="619125" y="14668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447" name="ColorPalette" hidden="1">
          <a:extLst>
            <a:ext uri="{FF2B5EF4-FFF2-40B4-BE49-F238E27FC236}">
              <a16:creationId xmlns:a16="http://schemas.microsoft.com/office/drawing/2014/main" id="{93696AC0-DBDF-44BE-B3A6-5C634CEAC690}"/>
            </a:ext>
          </a:extLst>
        </xdr:cNvPr>
        <xdr:cNvSpPr txBox="1"/>
      </xdr:nvSpPr>
      <xdr:spPr>
        <a:xfrm>
          <a:off x="619125" y="14668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48" name="ColorPalette" hidden="1">
          <a:extLst>
            <a:ext uri="{FF2B5EF4-FFF2-40B4-BE49-F238E27FC236}">
              <a16:creationId xmlns:a16="http://schemas.microsoft.com/office/drawing/2014/main" id="{862B8E22-D1A7-4B49-88E5-9670149C7A11}"/>
            </a:ext>
          </a:extLst>
        </xdr:cNvPr>
        <xdr:cNvSpPr txBox="1"/>
      </xdr:nvSpPr>
      <xdr:spPr>
        <a:xfrm>
          <a:off x="619125" y="14859000"/>
          <a:ext cx="18383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49" name="ColorPalette" hidden="1">
          <a:extLst>
            <a:ext uri="{FF2B5EF4-FFF2-40B4-BE49-F238E27FC236}">
              <a16:creationId xmlns:a16="http://schemas.microsoft.com/office/drawing/2014/main" id="{097F28B5-625A-49DA-AE38-3139FC0E91D3}"/>
            </a:ext>
          </a:extLst>
        </xdr:cNvPr>
        <xdr:cNvSpPr txBox="1"/>
      </xdr:nvSpPr>
      <xdr:spPr>
        <a:xfrm>
          <a:off x="619125" y="14859000"/>
          <a:ext cx="18383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50" name="ColorPalette" hidden="1">
          <a:extLst>
            <a:ext uri="{FF2B5EF4-FFF2-40B4-BE49-F238E27FC236}">
              <a16:creationId xmlns:a16="http://schemas.microsoft.com/office/drawing/2014/main" id="{555E0AFA-C58F-4FA7-9AB9-1A79A398E1E8}"/>
            </a:ext>
          </a:extLst>
        </xdr:cNvPr>
        <xdr:cNvSpPr txBox="1"/>
      </xdr:nvSpPr>
      <xdr:spPr>
        <a:xfrm>
          <a:off x="619125" y="14859000"/>
          <a:ext cx="18383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51" name="ColorPalette" hidden="1">
          <a:extLst>
            <a:ext uri="{FF2B5EF4-FFF2-40B4-BE49-F238E27FC236}">
              <a16:creationId xmlns:a16="http://schemas.microsoft.com/office/drawing/2014/main" id="{51378B21-A8E6-4375-BDAD-903B7F3A34BF}"/>
            </a:ext>
          </a:extLst>
        </xdr:cNvPr>
        <xdr:cNvSpPr txBox="1"/>
      </xdr:nvSpPr>
      <xdr:spPr>
        <a:xfrm>
          <a:off x="619125" y="14859000"/>
          <a:ext cx="18383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52" name="ColorPalette" hidden="1">
          <a:extLst>
            <a:ext uri="{FF2B5EF4-FFF2-40B4-BE49-F238E27FC236}">
              <a16:creationId xmlns:a16="http://schemas.microsoft.com/office/drawing/2014/main" id="{CC86F2A3-3D7E-422F-A46F-FEB407BE42AA}"/>
            </a:ext>
          </a:extLst>
        </xdr:cNvPr>
        <xdr:cNvSpPr txBox="1"/>
      </xdr:nvSpPr>
      <xdr:spPr>
        <a:xfrm>
          <a:off x="619125" y="14859000"/>
          <a:ext cx="18383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53" name="ColorPalette" hidden="1">
          <a:extLst>
            <a:ext uri="{FF2B5EF4-FFF2-40B4-BE49-F238E27FC236}">
              <a16:creationId xmlns:a16="http://schemas.microsoft.com/office/drawing/2014/main" id="{2D1C789E-C64D-4CFD-8785-A497A5E040BD}"/>
            </a:ext>
          </a:extLst>
        </xdr:cNvPr>
        <xdr:cNvSpPr txBox="1"/>
      </xdr:nvSpPr>
      <xdr:spPr>
        <a:xfrm>
          <a:off x="619125" y="14859000"/>
          <a:ext cx="18383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54" name="ColorPalette" hidden="1">
          <a:extLst>
            <a:ext uri="{FF2B5EF4-FFF2-40B4-BE49-F238E27FC236}">
              <a16:creationId xmlns:a16="http://schemas.microsoft.com/office/drawing/2014/main" id="{14E17981-939D-46C1-B527-DBC4D73DBE8C}"/>
            </a:ext>
          </a:extLst>
        </xdr:cNvPr>
        <xdr:cNvSpPr txBox="1"/>
      </xdr:nvSpPr>
      <xdr:spPr>
        <a:xfrm>
          <a:off x="619125" y="14859000"/>
          <a:ext cx="18383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55" name="ColorPalette" hidden="1">
          <a:extLst>
            <a:ext uri="{FF2B5EF4-FFF2-40B4-BE49-F238E27FC236}">
              <a16:creationId xmlns:a16="http://schemas.microsoft.com/office/drawing/2014/main" id="{D1C41543-1700-44B7-BBFC-6E46E7D70ED6}"/>
            </a:ext>
          </a:extLst>
        </xdr:cNvPr>
        <xdr:cNvSpPr txBox="1"/>
      </xdr:nvSpPr>
      <xdr:spPr>
        <a:xfrm>
          <a:off x="619125" y="14859000"/>
          <a:ext cx="18383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56" name="ColorPalette" hidden="1">
          <a:extLst>
            <a:ext uri="{FF2B5EF4-FFF2-40B4-BE49-F238E27FC236}">
              <a16:creationId xmlns:a16="http://schemas.microsoft.com/office/drawing/2014/main" id="{FEBA0743-17F5-414E-AD07-2104D762801F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57" name="ColorPalette" hidden="1">
          <a:extLst>
            <a:ext uri="{FF2B5EF4-FFF2-40B4-BE49-F238E27FC236}">
              <a16:creationId xmlns:a16="http://schemas.microsoft.com/office/drawing/2014/main" id="{AE0A8D73-FCFE-4E83-BF2F-EAFC0E399D4D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58" name="ColorPalette" hidden="1">
          <a:extLst>
            <a:ext uri="{FF2B5EF4-FFF2-40B4-BE49-F238E27FC236}">
              <a16:creationId xmlns:a16="http://schemas.microsoft.com/office/drawing/2014/main" id="{C4630688-546C-4C1B-88D9-280346C4546C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59" name="ColorPalette" hidden="1">
          <a:extLst>
            <a:ext uri="{FF2B5EF4-FFF2-40B4-BE49-F238E27FC236}">
              <a16:creationId xmlns:a16="http://schemas.microsoft.com/office/drawing/2014/main" id="{E3D6F6EB-62B0-4769-8616-EA0B4BBCA077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60" name="ColorPalette" hidden="1">
          <a:extLst>
            <a:ext uri="{FF2B5EF4-FFF2-40B4-BE49-F238E27FC236}">
              <a16:creationId xmlns:a16="http://schemas.microsoft.com/office/drawing/2014/main" id="{008BC439-5104-4BC1-9DBD-73ACCDB3875D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61" name="ColorPalette" hidden="1">
          <a:extLst>
            <a:ext uri="{FF2B5EF4-FFF2-40B4-BE49-F238E27FC236}">
              <a16:creationId xmlns:a16="http://schemas.microsoft.com/office/drawing/2014/main" id="{13195224-C173-47E6-9477-6813B992816B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62" name="ColorPalette" hidden="1">
          <a:extLst>
            <a:ext uri="{FF2B5EF4-FFF2-40B4-BE49-F238E27FC236}">
              <a16:creationId xmlns:a16="http://schemas.microsoft.com/office/drawing/2014/main" id="{E6DB1808-72BA-4FB5-AAE3-20F55B144CA2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63" name="ColorPalette" hidden="1">
          <a:extLst>
            <a:ext uri="{FF2B5EF4-FFF2-40B4-BE49-F238E27FC236}">
              <a16:creationId xmlns:a16="http://schemas.microsoft.com/office/drawing/2014/main" id="{A93BFA41-F3E7-48B4-997E-4AD5AED53D3B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64" name="ColorPalette" hidden="1">
          <a:extLst>
            <a:ext uri="{FF2B5EF4-FFF2-40B4-BE49-F238E27FC236}">
              <a16:creationId xmlns:a16="http://schemas.microsoft.com/office/drawing/2014/main" id="{60689847-9338-40CD-9C88-273CE4878E69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65" name="ColorPalette" hidden="1">
          <a:extLst>
            <a:ext uri="{FF2B5EF4-FFF2-40B4-BE49-F238E27FC236}">
              <a16:creationId xmlns:a16="http://schemas.microsoft.com/office/drawing/2014/main" id="{E61A43DE-6BF6-4142-B218-3EE356084C3F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66" name="ColorPalette" hidden="1">
          <a:extLst>
            <a:ext uri="{FF2B5EF4-FFF2-40B4-BE49-F238E27FC236}">
              <a16:creationId xmlns:a16="http://schemas.microsoft.com/office/drawing/2014/main" id="{4C87CFB5-E95D-425A-BD41-4B604E615433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67" name="ColorPalette" hidden="1">
          <a:extLst>
            <a:ext uri="{FF2B5EF4-FFF2-40B4-BE49-F238E27FC236}">
              <a16:creationId xmlns:a16="http://schemas.microsoft.com/office/drawing/2014/main" id="{754340A4-8B9B-4F37-A3EA-882DFB83E5CA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68" name="ColorPalette" hidden="1">
          <a:extLst>
            <a:ext uri="{FF2B5EF4-FFF2-40B4-BE49-F238E27FC236}">
              <a16:creationId xmlns:a16="http://schemas.microsoft.com/office/drawing/2014/main" id="{4373A73A-F766-4AC3-8848-9184C4602AB0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69" name="ColorPalette" hidden="1">
          <a:extLst>
            <a:ext uri="{FF2B5EF4-FFF2-40B4-BE49-F238E27FC236}">
              <a16:creationId xmlns:a16="http://schemas.microsoft.com/office/drawing/2014/main" id="{B3F0EBFF-3725-40AA-AC4D-95F41BE1A327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470" name="ColorPalette" hidden="1">
          <a:extLst>
            <a:ext uri="{FF2B5EF4-FFF2-40B4-BE49-F238E27FC236}">
              <a16:creationId xmlns:a16="http://schemas.microsoft.com/office/drawing/2014/main" id="{20B54D58-2E1E-4297-8F08-08B3F7943B1A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471" name="ColorPalette" hidden="1">
          <a:extLst>
            <a:ext uri="{FF2B5EF4-FFF2-40B4-BE49-F238E27FC236}">
              <a16:creationId xmlns:a16="http://schemas.microsoft.com/office/drawing/2014/main" id="{2E15B0F6-8BC7-4942-A4A6-D6A3B163FFE3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472" name="ColorPalette" hidden="1">
          <a:extLst>
            <a:ext uri="{FF2B5EF4-FFF2-40B4-BE49-F238E27FC236}">
              <a16:creationId xmlns:a16="http://schemas.microsoft.com/office/drawing/2014/main" id="{5FAEFC1C-1B53-499F-A821-8DD2F3BFC572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473" name="ColorPalette" hidden="1">
          <a:extLst>
            <a:ext uri="{FF2B5EF4-FFF2-40B4-BE49-F238E27FC236}">
              <a16:creationId xmlns:a16="http://schemas.microsoft.com/office/drawing/2014/main" id="{9EA0447C-D4E1-448E-A9B2-5D69C071078A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474" name="ColorPalette" hidden="1">
          <a:extLst>
            <a:ext uri="{FF2B5EF4-FFF2-40B4-BE49-F238E27FC236}">
              <a16:creationId xmlns:a16="http://schemas.microsoft.com/office/drawing/2014/main" id="{75B6AE51-60E1-4654-B268-0C351F4ACFB2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475" name="ColorPalette" hidden="1">
          <a:extLst>
            <a:ext uri="{FF2B5EF4-FFF2-40B4-BE49-F238E27FC236}">
              <a16:creationId xmlns:a16="http://schemas.microsoft.com/office/drawing/2014/main" id="{60571765-71C7-44AC-9CB0-F0F7D8F824E5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476" name="ColorPalette" hidden="1">
          <a:extLst>
            <a:ext uri="{FF2B5EF4-FFF2-40B4-BE49-F238E27FC236}">
              <a16:creationId xmlns:a16="http://schemas.microsoft.com/office/drawing/2014/main" id="{48C99D36-EC45-41B4-B2BF-F24456D460F0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477" name="ColorPalette" hidden="1">
          <a:extLst>
            <a:ext uri="{FF2B5EF4-FFF2-40B4-BE49-F238E27FC236}">
              <a16:creationId xmlns:a16="http://schemas.microsoft.com/office/drawing/2014/main" id="{04BCF889-2572-485D-849D-58C7C4346CB8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478" name="ColorPalette" hidden="1">
          <a:extLst>
            <a:ext uri="{FF2B5EF4-FFF2-40B4-BE49-F238E27FC236}">
              <a16:creationId xmlns:a16="http://schemas.microsoft.com/office/drawing/2014/main" id="{0AD16232-64C7-4984-937D-7FCDABEAD5FB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479" name="ColorPalette" hidden="1">
          <a:extLst>
            <a:ext uri="{FF2B5EF4-FFF2-40B4-BE49-F238E27FC236}">
              <a16:creationId xmlns:a16="http://schemas.microsoft.com/office/drawing/2014/main" id="{DB58475A-5D90-4AD9-86DB-3E68AC928E17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480" name="ColorPalette" hidden="1">
          <a:extLst>
            <a:ext uri="{FF2B5EF4-FFF2-40B4-BE49-F238E27FC236}">
              <a16:creationId xmlns:a16="http://schemas.microsoft.com/office/drawing/2014/main" id="{7D7E4DCC-B0B9-4F69-A951-D2B75D7327E3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481" name="ColorPalette" hidden="1">
          <a:extLst>
            <a:ext uri="{FF2B5EF4-FFF2-40B4-BE49-F238E27FC236}">
              <a16:creationId xmlns:a16="http://schemas.microsoft.com/office/drawing/2014/main" id="{3390E174-85B9-49D7-9F18-2254BCEEEFF8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482" name="ColorPalette" hidden="1">
          <a:extLst>
            <a:ext uri="{FF2B5EF4-FFF2-40B4-BE49-F238E27FC236}">
              <a16:creationId xmlns:a16="http://schemas.microsoft.com/office/drawing/2014/main" id="{ADD6A700-F099-45A2-BBEF-A4B8B57EF6B1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483" name="ColorPalette" hidden="1">
          <a:extLst>
            <a:ext uri="{FF2B5EF4-FFF2-40B4-BE49-F238E27FC236}">
              <a16:creationId xmlns:a16="http://schemas.microsoft.com/office/drawing/2014/main" id="{7E103697-7F4A-4804-8625-61F595F2ED77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484" name="ColorPalette" hidden="1">
          <a:extLst>
            <a:ext uri="{FF2B5EF4-FFF2-40B4-BE49-F238E27FC236}">
              <a16:creationId xmlns:a16="http://schemas.microsoft.com/office/drawing/2014/main" id="{2693D12A-F58B-41F6-B0F5-25201728F875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485" name="ColorPalette" hidden="1">
          <a:extLst>
            <a:ext uri="{FF2B5EF4-FFF2-40B4-BE49-F238E27FC236}">
              <a16:creationId xmlns:a16="http://schemas.microsoft.com/office/drawing/2014/main" id="{A97C4996-C018-4641-91C3-6919ECE1E5D8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486" name="ColorPalette" hidden="1">
          <a:extLst>
            <a:ext uri="{FF2B5EF4-FFF2-40B4-BE49-F238E27FC236}">
              <a16:creationId xmlns:a16="http://schemas.microsoft.com/office/drawing/2014/main" id="{173FB6BA-62AB-4DD7-9BF4-519A9FB515CE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487" name="ColorPalette" hidden="1">
          <a:extLst>
            <a:ext uri="{FF2B5EF4-FFF2-40B4-BE49-F238E27FC236}">
              <a16:creationId xmlns:a16="http://schemas.microsoft.com/office/drawing/2014/main" id="{1E9160DC-65D2-49E2-B125-F3DA84FF3F3E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488" name="ColorPalette" hidden="1">
          <a:extLst>
            <a:ext uri="{FF2B5EF4-FFF2-40B4-BE49-F238E27FC236}">
              <a16:creationId xmlns:a16="http://schemas.microsoft.com/office/drawing/2014/main" id="{2E8F7072-0994-4167-87EF-8D78FBDC3D5D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489" name="ColorPalette" hidden="1">
          <a:extLst>
            <a:ext uri="{FF2B5EF4-FFF2-40B4-BE49-F238E27FC236}">
              <a16:creationId xmlns:a16="http://schemas.microsoft.com/office/drawing/2014/main" id="{71CF5471-2FDE-4D32-B270-91FBAEEF7266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490" name="ColorPalette" hidden="1">
          <a:extLst>
            <a:ext uri="{FF2B5EF4-FFF2-40B4-BE49-F238E27FC236}">
              <a16:creationId xmlns:a16="http://schemas.microsoft.com/office/drawing/2014/main" id="{3C1F0EDA-6308-474F-90D7-F2DF1910B873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491" name="ColorPalette" hidden="1">
          <a:extLst>
            <a:ext uri="{FF2B5EF4-FFF2-40B4-BE49-F238E27FC236}">
              <a16:creationId xmlns:a16="http://schemas.microsoft.com/office/drawing/2014/main" id="{3B7D1266-ACAA-45A6-92F6-2EAF78BCFED4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492" name="ColorPalette" hidden="1">
          <a:extLst>
            <a:ext uri="{FF2B5EF4-FFF2-40B4-BE49-F238E27FC236}">
              <a16:creationId xmlns:a16="http://schemas.microsoft.com/office/drawing/2014/main" id="{552C1907-0DA5-4A60-97E1-5E7AF5BDF9C6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493" name="ColorPalette" hidden="1">
          <a:extLst>
            <a:ext uri="{FF2B5EF4-FFF2-40B4-BE49-F238E27FC236}">
              <a16:creationId xmlns:a16="http://schemas.microsoft.com/office/drawing/2014/main" id="{31A49C6B-B01A-4237-BAB8-15ED2C368703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494" name="ColorPalette" hidden="1">
          <a:extLst>
            <a:ext uri="{FF2B5EF4-FFF2-40B4-BE49-F238E27FC236}">
              <a16:creationId xmlns:a16="http://schemas.microsoft.com/office/drawing/2014/main" id="{D6BB6B77-9C7A-40A2-8275-121BC14F4AB9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495" name="ColorPalette" hidden="1">
          <a:extLst>
            <a:ext uri="{FF2B5EF4-FFF2-40B4-BE49-F238E27FC236}">
              <a16:creationId xmlns:a16="http://schemas.microsoft.com/office/drawing/2014/main" id="{77112E4C-D02B-4B55-B76A-2A573E543FAE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496" name="ColorPalette" hidden="1">
          <a:extLst>
            <a:ext uri="{FF2B5EF4-FFF2-40B4-BE49-F238E27FC236}">
              <a16:creationId xmlns:a16="http://schemas.microsoft.com/office/drawing/2014/main" id="{A80C44BA-9C76-4C48-9963-AF2E34800DA8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497" name="ColorPalette" hidden="1">
          <a:extLst>
            <a:ext uri="{FF2B5EF4-FFF2-40B4-BE49-F238E27FC236}">
              <a16:creationId xmlns:a16="http://schemas.microsoft.com/office/drawing/2014/main" id="{2EDB270F-BB04-431C-B560-EC3FB177DE8D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498" name="ColorPalette" hidden="1">
          <a:extLst>
            <a:ext uri="{FF2B5EF4-FFF2-40B4-BE49-F238E27FC236}">
              <a16:creationId xmlns:a16="http://schemas.microsoft.com/office/drawing/2014/main" id="{E54DB160-89FE-4EDA-9E21-57F693C9A326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499" name="ColorPalette" hidden="1">
          <a:extLst>
            <a:ext uri="{FF2B5EF4-FFF2-40B4-BE49-F238E27FC236}">
              <a16:creationId xmlns:a16="http://schemas.microsoft.com/office/drawing/2014/main" id="{08039DEB-FD9C-4D0E-8C25-C83841B9CD86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500" name="ColorPalette" hidden="1">
          <a:extLst>
            <a:ext uri="{FF2B5EF4-FFF2-40B4-BE49-F238E27FC236}">
              <a16:creationId xmlns:a16="http://schemas.microsoft.com/office/drawing/2014/main" id="{597A98E9-AC25-4101-968B-5C9B177AB9C6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501" name="ColorPalette" hidden="1">
          <a:extLst>
            <a:ext uri="{FF2B5EF4-FFF2-40B4-BE49-F238E27FC236}">
              <a16:creationId xmlns:a16="http://schemas.microsoft.com/office/drawing/2014/main" id="{1A475CF4-A187-4ABA-9DFB-1F9FEB7A464F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502" name="ColorPalette" hidden="1">
          <a:extLst>
            <a:ext uri="{FF2B5EF4-FFF2-40B4-BE49-F238E27FC236}">
              <a16:creationId xmlns:a16="http://schemas.microsoft.com/office/drawing/2014/main" id="{55B0F17D-1DB7-40F2-AAEF-1B0E0EC54B57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503" name="ColorPalette" hidden="1">
          <a:extLst>
            <a:ext uri="{FF2B5EF4-FFF2-40B4-BE49-F238E27FC236}">
              <a16:creationId xmlns:a16="http://schemas.microsoft.com/office/drawing/2014/main" id="{DFD3A9E7-6331-4AD9-AE62-3832AC090514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504" name="ColorPalette" hidden="1">
          <a:extLst>
            <a:ext uri="{FF2B5EF4-FFF2-40B4-BE49-F238E27FC236}">
              <a16:creationId xmlns:a16="http://schemas.microsoft.com/office/drawing/2014/main" id="{E39B1C2A-9D47-4218-BC8E-B2360EA541F2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505" name="ColorPalette" hidden="1">
          <a:extLst>
            <a:ext uri="{FF2B5EF4-FFF2-40B4-BE49-F238E27FC236}">
              <a16:creationId xmlns:a16="http://schemas.microsoft.com/office/drawing/2014/main" id="{41610A3B-5C6F-49E7-8BE1-86E661557CCE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506" name="ColorPalette" hidden="1">
          <a:extLst>
            <a:ext uri="{FF2B5EF4-FFF2-40B4-BE49-F238E27FC236}">
              <a16:creationId xmlns:a16="http://schemas.microsoft.com/office/drawing/2014/main" id="{FA5AB921-DA59-4ED4-B729-0A761F68DF42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507" name="ColorPalette" hidden="1">
          <a:extLst>
            <a:ext uri="{FF2B5EF4-FFF2-40B4-BE49-F238E27FC236}">
              <a16:creationId xmlns:a16="http://schemas.microsoft.com/office/drawing/2014/main" id="{ABBCBE6B-5F3C-408A-B8BE-A49714E10131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508" name="ColorPalette" hidden="1">
          <a:extLst>
            <a:ext uri="{FF2B5EF4-FFF2-40B4-BE49-F238E27FC236}">
              <a16:creationId xmlns:a16="http://schemas.microsoft.com/office/drawing/2014/main" id="{0C4A4366-4FDF-44D2-A6FF-CFF5E8EDA300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509" name="ColorPalette" hidden="1">
          <a:extLst>
            <a:ext uri="{FF2B5EF4-FFF2-40B4-BE49-F238E27FC236}">
              <a16:creationId xmlns:a16="http://schemas.microsoft.com/office/drawing/2014/main" id="{A5B34F96-9087-4A0A-A2BD-3259EE8B49E2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510" name="ColorPalette" hidden="1">
          <a:extLst>
            <a:ext uri="{FF2B5EF4-FFF2-40B4-BE49-F238E27FC236}">
              <a16:creationId xmlns:a16="http://schemas.microsoft.com/office/drawing/2014/main" id="{0CCD215A-4840-4059-BD51-77469A3C9569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511" name="ColorPalette" hidden="1">
          <a:extLst>
            <a:ext uri="{FF2B5EF4-FFF2-40B4-BE49-F238E27FC236}">
              <a16:creationId xmlns:a16="http://schemas.microsoft.com/office/drawing/2014/main" id="{81A90C00-7BFE-4A7D-903C-5D8FD53AF886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512" name="ColorPalette" hidden="1">
          <a:extLst>
            <a:ext uri="{FF2B5EF4-FFF2-40B4-BE49-F238E27FC236}">
              <a16:creationId xmlns:a16="http://schemas.microsoft.com/office/drawing/2014/main" id="{533AB794-6442-407D-85B7-9870F548D92B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513" name="ColorPalette" hidden="1">
          <a:extLst>
            <a:ext uri="{FF2B5EF4-FFF2-40B4-BE49-F238E27FC236}">
              <a16:creationId xmlns:a16="http://schemas.microsoft.com/office/drawing/2014/main" id="{11430003-1AAE-4CF9-9837-EDED80937676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514" name="ColorPalette" hidden="1">
          <a:extLst>
            <a:ext uri="{FF2B5EF4-FFF2-40B4-BE49-F238E27FC236}">
              <a16:creationId xmlns:a16="http://schemas.microsoft.com/office/drawing/2014/main" id="{79D96C51-A64A-4058-AC24-939C84A8BD17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515" name="ColorPalette" hidden="1">
          <a:extLst>
            <a:ext uri="{FF2B5EF4-FFF2-40B4-BE49-F238E27FC236}">
              <a16:creationId xmlns:a16="http://schemas.microsoft.com/office/drawing/2014/main" id="{535E5D2B-74B8-47B1-9354-BABCD3BC22FF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516" name="ColorPalette" hidden="1">
          <a:extLst>
            <a:ext uri="{FF2B5EF4-FFF2-40B4-BE49-F238E27FC236}">
              <a16:creationId xmlns:a16="http://schemas.microsoft.com/office/drawing/2014/main" id="{4A2EC4A3-C5CA-4C5F-B7C2-30EB64F62275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517" name="ColorPalette" hidden="1">
          <a:extLst>
            <a:ext uri="{FF2B5EF4-FFF2-40B4-BE49-F238E27FC236}">
              <a16:creationId xmlns:a16="http://schemas.microsoft.com/office/drawing/2014/main" id="{B6ECBF08-A09E-4B9F-9906-29BA4038C12B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518" name="ColorPalette" hidden="1">
          <a:extLst>
            <a:ext uri="{FF2B5EF4-FFF2-40B4-BE49-F238E27FC236}">
              <a16:creationId xmlns:a16="http://schemas.microsoft.com/office/drawing/2014/main" id="{3E582891-B8F5-48BC-9E0C-C29CA9D5A0BF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519" name="ColorPalette" hidden="1">
          <a:extLst>
            <a:ext uri="{FF2B5EF4-FFF2-40B4-BE49-F238E27FC236}">
              <a16:creationId xmlns:a16="http://schemas.microsoft.com/office/drawing/2014/main" id="{01EFD82B-9F87-429C-BA29-7B71FA0E8B56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520" name="ColorPalette" hidden="1">
          <a:extLst>
            <a:ext uri="{FF2B5EF4-FFF2-40B4-BE49-F238E27FC236}">
              <a16:creationId xmlns:a16="http://schemas.microsoft.com/office/drawing/2014/main" id="{E4C199FC-9EF3-4E72-9098-408F5D99EE7E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521" name="ColorPalette" hidden="1">
          <a:extLst>
            <a:ext uri="{FF2B5EF4-FFF2-40B4-BE49-F238E27FC236}">
              <a16:creationId xmlns:a16="http://schemas.microsoft.com/office/drawing/2014/main" id="{375F941C-579E-4389-9F8A-7D1CBB7EF4B2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522" name="ColorPalette" hidden="1">
          <a:extLst>
            <a:ext uri="{FF2B5EF4-FFF2-40B4-BE49-F238E27FC236}">
              <a16:creationId xmlns:a16="http://schemas.microsoft.com/office/drawing/2014/main" id="{1AE19095-EC1F-4EB1-A86E-999700BC8553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523" name="ColorPalette" hidden="1">
          <a:extLst>
            <a:ext uri="{FF2B5EF4-FFF2-40B4-BE49-F238E27FC236}">
              <a16:creationId xmlns:a16="http://schemas.microsoft.com/office/drawing/2014/main" id="{826AA18B-1560-4B9F-8B70-B0CB7A4EDD32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524" name="ColorPalette" hidden="1">
          <a:extLst>
            <a:ext uri="{FF2B5EF4-FFF2-40B4-BE49-F238E27FC236}">
              <a16:creationId xmlns:a16="http://schemas.microsoft.com/office/drawing/2014/main" id="{1AE6C462-985E-4167-A369-701C9F200523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525" name="ColorPalette" hidden="1">
          <a:extLst>
            <a:ext uri="{FF2B5EF4-FFF2-40B4-BE49-F238E27FC236}">
              <a16:creationId xmlns:a16="http://schemas.microsoft.com/office/drawing/2014/main" id="{072EF8C1-47E9-4F2E-AF93-D77734279451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526" name="ColorPalette" hidden="1">
          <a:extLst>
            <a:ext uri="{FF2B5EF4-FFF2-40B4-BE49-F238E27FC236}">
              <a16:creationId xmlns:a16="http://schemas.microsoft.com/office/drawing/2014/main" id="{59E4E924-7D25-450C-9793-1B38AABF8FB3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527" name="ColorPalette" hidden="1">
          <a:extLst>
            <a:ext uri="{FF2B5EF4-FFF2-40B4-BE49-F238E27FC236}">
              <a16:creationId xmlns:a16="http://schemas.microsoft.com/office/drawing/2014/main" id="{E44D719D-3599-442A-8EFC-917AD896F17E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528" name="ColorPalette" hidden="1">
          <a:extLst>
            <a:ext uri="{FF2B5EF4-FFF2-40B4-BE49-F238E27FC236}">
              <a16:creationId xmlns:a16="http://schemas.microsoft.com/office/drawing/2014/main" id="{99478C18-DE2E-48B5-9ED3-A1381D0489ED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529" name="ColorPalette" hidden="1">
          <a:extLst>
            <a:ext uri="{FF2B5EF4-FFF2-40B4-BE49-F238E27FC236}">
              <a16:creationId xmlns:a16="http://schemas.microsoft.com/office/drawing/2014/main" id="{0110A0B3-B7C3-4455-8484-991AF5AAA955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530" name="ColorPalette" hidden="1">
          <a:extLst>
            <a:ext uri="{FF2B5EF4-FFF2-40B4-BE49-F238E27FC236}">
              <a16:creationId xmlns:a16="http://schemas.microsoft.com/office/drawing/2014/main" id="{975B7836-63E8-4EB2-AA6F-B260F1ECFEAB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531" name="ColorPalette" hidden="1">
          <a:extLst>
            <a:ext uri="{FF2B5EF4-FFF2-40B4-BE49-F238E27FC236}">
              <a16:creationId xmlns:a16="http://schemas.microsoft.com/office/drawing/2014/main" id="{5E8377CF-F93F-4BF7-894A-86C7D0E2D4EC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532" name="ColorPalette" hidden="1">
          <a:extLst>
            <a:ext uri="{FF2B5EF4-FFF2-40B4-BE49-F238E27FC236}">
              <a16:creationId xmlns:a16="http://schemas.microsoft.com/office/drawing/2014/main" id="{89050093-1723-422C-8F45-92EDD058AD48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533" name="ColorPalette" hidden="1">
          <a:extLst>
            <a:ext uri="{FF2B5EF4-FFF2-40B4-BE49-F238E27FC236}">
              <a16:creationId xmlns:a16="http://schemas.microsoft.com/office/drawing/2014/main" id="{5D412AF5-75D9-4014-BF18-D84913EEC92E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34" name="ColorPalette" hidden="1">
          <a:extLst>
            <a:ext uri="{FF2B5EF4-FFF2-40B4-BE49-F238E27FC236}">
              <a16:creationId xmlns:a16="http://schemas.microsoft.com/office/drawing/2014/main" id="{50A2A52C-5A98-4501-B0DA-B7F63F9323CC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35" name="ColorPalette" hidden="1">
          <a:extLst>
            <a:ext uri="{FF2B5EF4-FFF2-40B4-BE49-F238E27FC236}">
              <a16:creationId xmlns:a16="http://schemas.microsoft.com/office/drawing/2014/main" id="{2A05C0CB-56C2-493A-A25A-D9F2BB5304DF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36" name="ColorPalette" hidden="1">
          <a:extLst>
            <a:ext uri="{FF2B5EF4-FFF2-40B4-BE49-F238E27FC236}">
              <a16:creationId xmlns:a16="http://schemas.microsoft.com/office/drawing/2014/main" id="{AE4272C6-B6BA-4340-B9A5-A5B30C51357E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37" name="ColorPalette" hidden="1">
          <a:extLst>
            <a:ext uri="{FF2B5EF4-FFF2-40B4-BE49-F238E27FC236}">
              <a16:creationId xmlns:a16="http://schemas.microsoft.com/office/drawing/2014/main" id="{F48D2FD3-55FE-4A74-AF40-DC5FE1CC4A16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38" name="ColorPalette" hidden="1">
          <a:extLst>
            <a:ext uri="{FF2B5EF4-FFF2-40B4-BE49-F238E27FC236}">
              <a16:creationId xmlns:a16="http://schemas.microsoft.com/office/drawing/2014/main" id="{27C6E5BA-2D55-418D-9F37-FB56CDD9DAFB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39" name="ColorPalette" hidden="1">
          <a:extLst>
            <a:ext uri="{FF2B5EF4-FFF2-40B4-BE49-F238E27FC236}">
              <a16:creationId xmlns:a16="http://schemas.microsoft.com/office/drawing/2014/main" id="{A6A07BC5-B273-4EC2-8655-6D2DB180709A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40" name="ColorPalette" hidden="1">
          <a:extLst>
            <a:ext uri="{FF2B5EF4-FFF2-40B4-BE49-F238E27FC236}">
              <a16:creationId xmlns:a16="http://schemas.microsoft.com/office/drawing/2014/main" id="{B9FB1E4D-B2C5-4F68-B7C8-4E117F856C29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41" name="ColorPalette" hidden="1">
          <a:extLst>
            <a:ext uri="{FF2B5EF4-FFF2-40B4-BE49-F238E27FC236}">
              <a16:creationId xmlns:a16="http://schemas.microsoft.com/office/drawing/2014/main" id="{CF3C2A82-6D94-464F-A373-8EAC691F7C79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42" name="ColorPalette" hidden="1">
          <a:extLst>
            <a:ext uri="{FF2B5EF4-FFF2-40B4-BE49-F238E27FC236}">
              <a16:creationId xmlns:a16="http://schemas.microsoft.com/office/drawing/2014/main" id="{81336699-331D-4ECC-9D1C-9B16D433CC60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43" name="ColorPalette" hidden="1">
          <a:extLst>
            <a:ext uri="{FF2B5EF4-FFF2-40B4-BE49-F238E27FC236}">
              <a16:creationId xmlns:a16="http://schemas.microsoft.com/office/drawing/2014/main" id="{A9D90B9E-2EF7-4097-8A99-36295C4E0FCB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44" name="ColorPalette" hidden="1">
          <a:extLst>
            <a:ext uri="{FF2B5EF4-FFF2-40B4-BE49-F238E27FC236}">
              <a16:creationId xmlns:a16="http://schemas.microsoft.com/office/drawing/2014/main" id="{4B6407CC-C192-44C7-B7DE-FC792042F439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45" name="ColorPalette" hidden="1">
          <a:extLst>
            <a:ext uri="{FF2B5EF4-FFF2-40B4-BE49-F238E27FC236}">
              <a16:creationId xmlns:a16="http://schemas.microsoft.com/office/drawing/2014/main" id="{0959AD1E-CFA3-44C4-9BA0-A7FD6B6D259A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46" name="ColorPalette" hidden="1">
          <a:extLst>
            <a:ext uri="{FF2B5EF4-FFF2-40B4-BE49-F238E27FC236}">
              <a16:creationId xmlns:a16="http://schemas.microsoft.com/office/drawing/2014/main" id="{0B60B7E0-8169-484B-AAC6-CADF5537A2AC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47" name="ColorPalette" hidden="1">
          <a:extLst>
            <a:ext uri="{FF2B5EF4-FFF2-40B4-BE49-F238E27FC236}">
              <a16:creationId xmlns:a16="http://schemas.microsoft.com/office/drawing/2014/main" id="{EC629EB9-6FDE-4A50-BF49-2ECAD37098E6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48" name="ColorPalette" hidden="1">
          <a:extLst>
            <a:ext uri="{FF2B5EF4-FFF2-40B4-BE49-F238E27FC236}">
              <a16:creationId xmlns:a16="http://schemas.microsoft.com/office/drawing/2014/main" id="{55FC5B2A-1AAE-4ECD-A1E6-1D8B551F95E0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49" name="ColorPalette" hidden="1">
          <a:extLst>
            <a:ext uri="{FF2B5EF4-FFF2-40B4-BE49-F238E27FC236}">
              <a16:creationId xmlns:a16="http://schemas.microsoft.com/office/drawing/2014/main" id="{2A6B2B2C-FE06-4832-947E-4EB9583A0CAC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50" name="ColorPalette" hidden="1">
          <a:extLst>
            <a:ext uri="{FF2B5EF4-FFF2-40B4-BE49-F238E27FC236}">
              <a16:creationId xmlns:a16="http://schemas.microsoft.com/office/drawing/2014/main" id="{00406C35-3592-4582-B4B1-26700278B54B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51" name="ColorPalette" hidden="1">
          <a:extLst>
            <a:ext uri="{FF2B5EF4-FFF2-40B4-BE49-F238E27FC236}">
              <a16:creationId xmlns:a16="http://schemas.microsoft.com/office/drawing/2014/main" id="{7D2A9131-75E2-496E-8A15-8D5F63E57867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52" name="ColorPalette" hidden="1">
          <a:extLst>
            <a:ext uri="{FF2B5EF4-FFF2-40B4-BE49-F238E27FC236}">
              <a16:creationId xmlns:a16="http://schemas.microsoft.com/office/drawing/2014/main" id="{35BE3F4F-A7AB-42E0-A339-6DC81BD319D9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53" name="ColorPalette" hidden="1">
          <a:extLst>
            <a:ext uri="{FF2B5EF4-FFF2-40B4-BE49-F238E27FC236}">
              <a16:creationId xmlns:a16="http://schemas.microsoft.com/office/drawing/2014/main" id="{1B114974-1BD3-429E-8525-EA7B3287D45C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54" name="ColorPalette" hidden="1">
          <a:extLst>
            <a:ext uri="{FF2B5EF4-FFF2-40B4-BE49-F238E27FC236}">
              <a16:creationId xmlns:a16="http://schemas.microsoft.com/office/drawing/2014/main" id="{EA2D2017-DB9B-41E9-BDAF-93ADCB021C2D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55" name="ColorPalette" hidden="1">
          <a:extLst>
            <a:ext uri="{FF2B5EF4-FFF2-40B4-BE49-F238E27FC236}">
              <a16:creationId xmlns:a16="http://schemas.microsoft.com/office/drawing/2014/main" id="{41A178CF-74AA-4903-9090-5E8CC07F4568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56" name="ColorPalette" hidden="1">
          <a:extLst>
            <a:ext uri="{FF2B5EF4-FFF2-40B4-BE49-F238E27FC236}">
              <a16:creationId xmlns:a16="http://schemas.microsoft.com/office/drawing/2014/main" id="{711BF54A-3DB2-45A6-A9F7-E758F006D0B9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57" name="ColorPalette" hidden="1">
          <a:extLst>
            <a:ext uri="{FF2B5EF4-FFF2-40B4-BE49-F238E27FC236}">
              <a16:creationId xmlns:a16="http://schemas.microsoft.com/office/drawing/2014/main" id="{F184ECD7-C2CF-48D8-8847-B5CA20C31A99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58" name="ColorPalette" hidden="1">
          <a:extLst>
            <a:ext uri="{FF2B5EF4-FFF2-40B4-BE49-F238E27FC236}">
              <a16:creationId xmlns:a16="http://schemas.microsoft.com/office/drawing/2014/main" id="{CD2171F5-9811-41D8-96ED-A7A0C1189BFA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59" name="ColorPalette" hidden="1">
          <a:extLst>
            <a:ext uri="{FF2B5EF4-FFF2-40B4-BE49-F238E27FC236}">
              <a16:creationId xmlns:a16="http://schemas.microsoft.com/office/drawing/2014/main" id="{F4A2E31C-98A3-41DE-9207-8A7DF8C65C0B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60" name="ColorPalette" hidden="1">
          <a:extLst>
            <a:ext uri="{FF2B5EF4-FFF2-40B4-BE49-F238E27FC236}">
              <a16:creationId xmlns:a16="http://schemas.microsoft.com/office/drawing/2014/main" id="{831FB11E-F304-4BD2-AA3E-85C8E67C8C88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61" name="ColorPalette" hidden="1">
          <a:extLst>
            <a:ext uri="{FF2B5EF4-FFF2-40B4-BE49-F238E27FC236}">
              <a16:creationId xmlns:a16="http://schemas.microsoft.com/office/drawing/2014/main" id="{AC15DB4D-4485-4CEF-8E03-EB0CF9FBF87D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62" name="ColorPalette" hidden="1">
          <a:extLst>
            <a:ext uri="{FF2B5EF4-FFF2-40B4-BE49-F238E27FC236}">
              <a16:creationId xmlns:a16="http://schemas.microsoft.com/office/drawing/2014/main" id="{9926382F-FC48-4B30-946A-77B470FEE952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63" name="ColorPalette" hidden="1">
          <a:extLst>
            <a:ext uri="{FF2B5EF4-FFF2-40B4-BE49-F238E27FC236}">
              <a16:creationId xmlns:a16="http://schemas.microsoft.com/office/drawing/2014/main" id="{E4684F83-3616-4A89-8036-9034EC29FC56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64" name="ColorPalette" hidden="1">
          <a:extLst>
            <a:ext uri="{FF2B5EF4-FFF2-40B4-BE49-F238E27FC236}">
              <a16:creationId xmlns:a16="http://schemas.microsoft.com/office/drawing/2014/main" id="{C1CB7D48-B86F-4C0C-B12F-E8315C3CD50A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65" name="ColorPalette" hidden="1">
          <a:extLst>
            <a:ext uri="{FF2B5EF4-FFF2-40B4-BE49-F238E27FC236}">
              <a16:creationId xmlns:a16="http://schemas.microsoft.com/office/drawing/2014/main" id="{88ED4C7C-F6A4-4127-A42B-900004262678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66" name="ColorPalette" hidden="1">
          <a:extLst>
            <a:ext uri="{FF2B5EF4-FFF2-40B4-BE49-F238E27FC236}">
              <a16:creationId xmlns:a16="http://schemas.microsoft.com/office/drawing/2014/main" id="{9DD1DBD5-3FFF-4469-91E8-452AA7ED7C9E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67" name="ColorPalette" hidden="1">
          <a:extLst>
            <a:ext uri="{FF2B5EF4-FFF2-40B4-BE49-F238E27FC236}">
              <a16:creationId xmlns:a16="http://schemas.microsoft.com/office/drawing/2014/main" id="{384F3AFF-45A1-49AD-B2A1-F1D68ED4A4B1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68" name="ColorPalette" hidden="1">
          <a:extLst>
            <a:ext uri="{FF2B5EF4-FFF2-40B4-BE49-F238E27FC236}">
              <a16:creationId xmlns:a16="http://schemas.microsoft.com/office/drawing/2014/main" id="{F752E5E3-C2E2-4B5A-88EE-85BB5C472553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69" name="ColorPalette" hidden="1">
          <a:extLst>
            <a:ext uri="{FF2B5EF4-FFF2-40B4-BE49-F238E27FC236}">
              <a16:creationId xmlns:a16="http://schemas.microsoft.com/office/drawing/2014/main" id="{B0E4E933-AD09-4B47-9544-EA3FED1CBCE6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70" name="ColorPalette" hidden="1">
          <a:extLst>
            <a:ext uri="{FF2B5EF4-FFF2-40B4-BE49-F238E27FC236}">
              <a16:creationId xmlns:a16="http://schemas.microsoft.com/office/drawing/2014/main" id="{6AA1CB7A-738B-4A5F-ABC7-AD1D1F68DF82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71" name="ColorPalette" hidden="1">
          <a:extLst>
            <a:ext uri="{FF2B5EF4-FFF2-40B4-BE49-F238E27FC236}">
              <a16:creationId xmlns:a16="http://schemas.microsoft.com/office/drawing/2014/main" id="{56764F76-DD03-4E4A-A80A-ACA6AE421D06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72" name="ColorPalette" hidden="1">
          <a:extLst>
            <a:ext uri="{FF2B5EF4-FFF2-40B4-BE49-F238E27FC236}">
              <a16:creationId xmlns:a16="http://schemas.microsoft.com/office/drawing/2014/main" id="{8224F0EB-855C-4E2D-9C8C-1542ECDDCA39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73" name="ColorPalette" hidden="1">
          <a:extLst>
            <a:ext uri="{FF2B5EF4-FFF2-40B4-BE49-F238E27FC236}">
              <a16:creationId xmlns:a16="http://schemas.microsoft.com/office/drawing/2014/main" id="{5777105D-CA1B-4D99-BEED-A2E5E20B3260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74" name="ColorPalette" hidden="1">
          <a:extLst>
            <a:ext uri="{FF2B5EF4-FFF2-40B4-BE49-F238E27FC236}">
              <a16:creationId xmlns:a16="http://schemas.microsoft.com/office/drawing/2014/main" id="{4FBC6B11-4880-4238-980A-4FF9F5F867C4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75" name="ColorPalette" hidden="1">
          <a:extLst>
            <a:ext uri="{FF2B5EF4-FFF2-40B4-BE49-F238E27FC236}">
              <a16:creationId xmlns:a16="http://schemas.microsoft.com/office/drawing/2014/main" id="{E98CAAB3-157E-4F9D-809B-F1B0CC1955BA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76" name="ColorPalette" hidden="1">
          <a:extLst>
            <a:ext uri="{FF2B5EF4-FFF2-40B4-BE49-F238E27FC236}">
              <a16:creationId xmlns:a16="http://schemas.microsoft.com/office/drawing/2014/main" id="{7B0F1463-6C0B-4DD2-8B5A-4B8738F1574F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77" name="ColorPalette" hidden="1">
          <a:extLst>
            <a:ext uri="{FF2B5EF4-FFF2-40B4-BE49-F238E27FC236}">
              <a16:creationId xmlns:a16="http://schemas.microsoft.com/office/drawing/2014/main" id="{F111A53C-2C58-4B13-9330-AD132C88A259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78" name="ColorPalette" hidden="1">
          <a:extLst>
            <a:ext uri="{FF2B5EF4-FFF2-40B4-BE49-F238E27FC236}">
              <a16:creationId xmlns:a16="http://schemas.microsoft.com/office/drawing/2014/main" id="{BB9CC7E4-5CBF-494A-BB7E-9DABD89AB318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79" name="ColorPalette" hidden="1">
          <a:extLst>
            <a:ext uri="{FF2B5EF4-FFF2-40B4-BE49-F238E27FC236}">
              <a16:creationId xmlns:a16="http://schemas.microsoft.com/office/drawing/2014/main" id="{F00EB158-618A-48F0-8D1E-FA530C15D972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80" name="ColorPalette" hidden="1">
          <a:extLst>
            <a:ext uri="{FF2B5EF4-FFF2-40B4-BE49-F238E27FC236}">
              <a16:creationId xmlns:a16="http://schemas.microsoft.com/office/drawing/2014/main" id="{A73268D9-C52F-45F7-87B7-169F33A47BF5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81" name="ColorPalette" hidden="1">
          <a:extLst>
            <a:ext uri="{FF2B5EF4-FFF2-40B4-BE49-F238E27FC236}">
              <a16:creationId xmlns:a16="http://schemas.microsoft.com/office/drawing/2014/main" id="{C41EF668-0B10-4D97-9B51-E5FAD9E3B39B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82" name="ColorPalette" hidden="1">
          <a:extLst>
            <a:ext uri="{FF2B5EF4-FFF2-40B4-BE49-F238E27FC236}">
              <a16:creationId xmlns:a16="http://schemas.microsoft.com/office/drawing/2014/main" id="{5040204A-D62F-4FAC-A330-613B503600CC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83" name="ColorPalette" hidden="1">
          <a:extLst>
            <a:ext uri="{FF2B5EF4-FFF2-40B4-BE49-F238E27FC236}">
              <a16:creationId xmlns:a16="http://schemas.microsoft.com/office/drawing/2014/main" id="{ABD93866-8E3E-4AEF-AFBC-1A4F5DD9E7F0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84" name="ColorPalette" hidden="1">
          <a:extLst>
            <a:ext uri="{FF2B5EF4-FFF2-40B4-BE49-F238E27FC236}">
              <a16:creationId xmlns:a16="http://schemas.microsoft.com/office/drawing/2014/main" id="{AF5360C9-F144-4483-9DD4-7E120BF707E3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85" name="ColorPalette" hidden="1">
          <a:extLst>
            <a:ext uri="{FF2B5EF4-FFF2-40B4-BE49-F238E27FC236}">
              <a16:creationId xmlns:a16="http://schemas.microsoft.com/office/drawing/2014/main" id="{D4B4B87A-CED7-450E-8C79-9DC35F9CC03E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86" name="ColorPalette" hidden="1">
          <a:extLst>
            <a:ext uri="{FF2B5EF4-FFF2-40B4-BE49-F238E27FC236}">
              <a16:creationId xmlns:a16="http://schemas.microsoft.com/office/drawing/2014/main" id="{6E9C27E1-AC70-4FBE-97A6-6F5CA2D45F86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87" name="ColorPalette" hidden="1">
          <a:extLst>
            <a:ext uri="{FF2B5EF4-FFF2-40B4-BE49-F238E27FC236}">
              <a16:creationId xmlns:a16="http://schemas.microsoft.com/office/drawing/2014/main" id="{7DFB31BD-222F-44AF-A41C-E44D01AC2318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88" name="ColorPalette" hidden="1">
          <a:extLst>
            <a:ext uri="{FF2B5EF4-FFF2-40B4-BE49-F238E27FC236}">
              <a16:creationId xmlns:a16="http://schemas.microsoft.com/office/drawing/2014/main" id="{D0E6ACA1-5AA7-40F5-897B-02C9EF246DF9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89" name="ColorPalette" hidden="1">
          <a:extLst>
            <a:ext uri="{FF2B5EF4-FFF2-40B4-BE49-F238E27FC236}">
              <a16:creationId xmlns:a16="http://schemas.microsoft.com/office/drawing/2014/main" id="{41C1526D-D7A3-45DA-9BA7-178AE4636332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90" name="ColorPalette" hidden="1">
          <a:extLst>
            <a:ext uri="{FF2B5EF4-FFF2-40B4-BE49-F238E27FC236}">
              <a16:creationId xmlns:a16="http://schemas.microsoft.com/office/drawing/2014/main" id="{A5CCDDEF-A44B-4B42-9D1C-CCCEEE1128AB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91" name="ColorPalette" hidden="1">
          <a:extLst>
            <a:ext uri="{FF2B5EF4-FFF2-40B4-BE49-F238E27FC236}">
              <a16:creationId xmlns:a16="http://schemas.microsoft.com/office/drawing/2014/main" id="{C01C5B96-B1B6-449E-90F1-E9FA7CC0354C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92" name="ColorPalette" hidden="1">
          <a:extLst>
            <a:ext uri="{FF2B5EF4-FFF2-40B4-BE49-F238E27FC236}">
              <a16:creationId xmlns:a16="http://schemas.microsoft.com/office/drawing/2014/main" id="{FEAD3B65-B98C-472D-8DC2-49C548ADBC9D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93" name="ColorPalette" hidden="1">
          <a:extLst>
            <a:ext uri="{FF2B5EF4-FFF2-40B4-BE49-F238E27FC236}">
              <a16:creationId xmlns:a16="http://schemas.microsoft.com/office/drawing/2014/main" id="{C194679D-F968-4DEB-A754-000EDA0D7783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94" name="ColorPalette" hidden="1">
          <a:extLst>
            <a:ext uri="{FF2B5EF4-FFF2-40B4-BE49-F238E27FC236}">
              <a16:creationId xmlns:a16="http://schemas.microsoft.com/office/drawing/2014/main" id="{D61122B3-A80F-46CD-BF53-4854E683BC60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595" name="ColorPalette" hidden="1">
          <a:extLst>
            <a:ext uri="{FF2B5EF4-FFF2-40B4-BE49-F238E27FC236}">
              <a16:creationId xmlns:a16="http://schemas.microsoft.com/office/drawing/2014/main" id="{8342E30E-6803-42CF-9F81-C7875099DB25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596" name="ColorPalette" hidden="1">
          <a:extLst>
            <a:ext uri="{FF2B5EF4-FFF2-40B4-BE49-F238E27FC236}">
              <a16:creationId xmlns:a16="http://schemas.microsoft.com/office/drawing/2014/main" id="{B12CCEE5-B173-4D3C-BD9D-A072D97D21CD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597" name="ColorPalette" hidden="1">
          <a:extLst>
            <a:ext uri="{FF2B5EF4-FFF2-40B4-BE49-F238E27FC236}">
              <a16:creationId xmlns:a16="http://schemas.microsoft.com/office/drawing/2014/main" id="{DF58D04E-635F-4988-B833-EDCE7886872F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598" name="ColorPalette" hidden="1">
          <a:extLst>
            <a:ext uri="{FF2B5EF4-FFF2-40B4-BE49-F238E27FC236}">
              <a16:creationId xmlns:a16="http://schemas.microsoft.com/office/drawing/2014/main" id="{6C963165-C7BF-4D50-AAC6-28435EBD47A1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599" name="ColorPalette" hidden="1">
          <a:extLst>
            <a:ext uri="{FF2B5EF4-FFF2-40B4-BE49-F238E27FC236}">
              <a16:creationId xmlns:a16="http://schemas.microsoft.com/office/drawing/2014/main" id="{9841FDEF-8378-4FFE-8BBC-61F0F9933CE3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600" name="ColorPalette" hidden="1">
          <a:extLst>
            <a:ext uri="{FF2B5EF4-FFF2-40B4-BE49-F238E27FC236}">
              <a16:creationId xmlns:a16="http://schemas.microsoft.com/office/drawing/2014/main" id="{62A36709-A888-4705-90CD-53482EDC49EA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601" name="ColorPalette" hidden="1">
          <a:extLst>
            <a:ext uri="{FF2B5EF4-FFF2-40B4-BE49-F238E27FC236}">
              <a16:creationId xmlns:a16="http://schemas.microsoft.com/office/drawing/2014/main" id="{2EF0BA9E-427F-47C3-A33D-B488C6C421C5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602" name="ColorPalette" hidden="1">
          <a:extLst>
            <a:ext uri="{FF2B5EF4-FFF2-40B4-BE49-F238E27FC236}">
              <a16:creationId xmlns:a16="http://schemas.microsoft.com/office/drawing/2014/main" id="{1EC35134-8A0F-4B15-BFDF-71BB1463C9A8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603" name="ColorPalette" hidden="1">
          <a:extLst>
            <a:ext uri="{FF2B5EF4-FFF2-40B4-BE49-F238E27FC236}">
              <a16:creationId xmlns:a16="http://schemas.microsoft.com/office/drawing/2014/main" id="{13C0380A-DF17-4904-817C-6A1C1E099A55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604" name="ColorPalette" hidden="1">
          <a:extLst>
            <a:ext uri="{FF2B5EF4-FFF2-40B4-BE49-F238E27FC236}">
              <a16:creationId xmlns:a16="http://schemas.microsoft.com/office/drawing/2014/main" id="{A834A93E-2BCC-4DB2-91F3-665F3D49F4E3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605" name="ColorPalette" hidden="1">
          <a:extLst>
            <a:ext uri="{FF2B5EF4-FFF2-40B4-BE49-F238E27FC236}">
              <a16:creationId xmlns:a16="http://schemas.microsoft.com/office/drawing/2014/main" id="{3AABA034-6C5A-4EAB-A6F1-6F40ACB5258E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606" name="ColorPalette" hidden="1">
          <a:extLst>
            <a:ext uri="{FF2B5EF4-FFF2-40B4-BE49-F238E27FC236}">
              <a16:creationId xmlns:a16="http://schemas.microsoft.com/office/drawing/2014/main" id="{83AFB94A-525E-4B7A-9454-3A470AFFB77A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607" name="ColorPalette" hidden="1">
          <a:extLst>
            <a:ext uri="{FF2B5EF4-FFF2-40B4-BE49-F238E27FC236}">
              <a16:creationId xmlns:a16="http://schemas.microsoft.com/office/drawing/2014/main" id="{BD139D66-C878-4C9A-9019-6A7C243D4ACD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608" name="ColorPalette" hidden="1">
          <a:extLst>
            <a:ext uri="{FF2B5EF4-FFF2-40B4-BE49-F238E27FC236}">
              <a16:creationId xmlns:a16="http://schemas.microsoft.com/office/drawing/2014/main" id="{078295B1-7D80-491E-96D6-A06398067D7C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609" name="ColorPalette" hidden="1">
          <a:extLst>
            <a:ext uri="{FF2B5EF4-FFF2-40B4-BE49-F238E27FC236}">
              <a16:creationId xmlns:a16="http://schemas.microsoft.com/office/drawing/2014/main" id="{8C0F265E-98B5-43F1-AF7D-F20468C0249C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610" name="ColorPalette" hidden="1">
          <a:extLst>
            <a:ext uri="{FF2B5EF4-FFF2-40B4-BE49-F238E27FC236}">
              <a16:creationId xmlns:a16="http://schemas.microsoft.com/office/drawing/2014/main" id="{B7873546-A40B-4EF5-8D47-01464A5605D7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611" name="ColorPalette" hidden="1">
          <a:extLst>
            <a:ext uri="{FF2B5EF4-FFF2-40B4-BE49-F238E27FC236}">
              <a16:creationId xmlns:a16="http://schemas.microsoft.com/office/drawing/2014/main" id="{F65AD9FA-F8B7-4170-87EF-F8A834E5C4CD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612" name="ColorPalette" hidden="1">
          <a:extLst>
            <a:ext uri="{FF2B5EF4-FFF2-40B4-BE49-F238E27FC236}">
              <a16:creationId xmlns:a16="http://schemas.microsoft.com/office/drawing/2014/main" id="{D0C9C42D-3E80-4DEC-956D-79D41FC1A135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613" name="ColorPalette" hidden="1">
          <a:extLst>
            <a:ext uri="{FF2B5EF4-FFF2-40B4-BE49-F238E27FC236}">
              <a16:creationId xmlns:a16="http://schemas.microsoft.com/office/drawing/2014/main" id="{4F3CC2A2-8B8F-4F5C-9628-AC9A4AE8C8A5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614" name="ColorPalette" hidden="1">
          <a:extLst>
            <a:ext uri="{FF2B5EF4-FFF2-40B4-BE49-F238E27FC236}">
              <a16:creationId xmlns:a16="http://schemas.microsoft.com/office/drawing/2014/main" id="{898066C1-C363-4A63-90AD-4B7811B3B97D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615" name="ColorPalette" hidden="1">
          <a:extLst>
            <a:ext uri="{FF2B5EF4-FFF2-40B4-BE49-F238E27FC236}">
              <a16:creationId xmlns:a16="http://schemas.microsoft.com/office/drawing/2014/main" id="{D02E320D-044E-480D-991E-8627213E1A1A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616" name="ColorPalette" hidden="1">
          <a:extLst>
            <a:ext uri="{FF2B5EF4-FFF2-40B4-BE49-F238E27FC236}">
              <a16:creationId xmlns:a16="http://schemas.microsoft.com/office/drawing/2014/main" id="{4754F02C-2812-4544-9179-A8FF4B31BFD4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617" name="ColorPalette" hidden="1">
          <a:extLst>
            <a:ext uri="{FF2B5EF4-FFF2-40B4-BE49-F238E27FC236}">
              <a16:creationId xmlns:a16="http://schemas.microsoft.com/office/drawing/2014/main" id="{F0B99D19-4907-4B4A-9FA7-388866D69A2B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618" name="ColorPalette" hidden="1">
          <a:extLst>
            <a:ext uri="{FF2B5EF4-FFF2-40B4-BE49-F238E27FC236}">
              <a16:creationId xmlns:a16="http://schemas.microsoft.com/office/drawing/2014/main" id="{53314709-94AD-4EBC-83A8-D6D69D04481B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619" name="ColorPalette" hidden="1">
          <a:extLst>
            <a:ext uri="{FF2B5EF4-FFF2-40B4-BE49-F238E27FC236}">
              <a16:creationId xmlns:a16="http://schemas.microsoft.com/office/drawing/2014/main" id="{FAEB5432-FED9-40B8-8164-E9EEE1B6F606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620" name="ColorPalette" hidden="1">
          <a:extLst>
            <a:ext uri="{FF2B5EF4-FFF2-40B4-BE49-F238E27FC236}">
              <a16:creationId xmlns:a16="http://schemas.microsoft.com/office/drawing/2014/main" id="{A20D6735-7242-44C6-87E7-CF5FCA23BDFD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621" name="ColorPalette" hidden="1">
          <a:extLst>
            <a:ext uri="{FF2B5EF4-FFF2-40B4-BE49-F238E27FC236}">
              <a16:creationId xmlns:a16="http://schemas.microsoft.com/office/drawing/2014/main" id="{2297C0B4-2AE4-42C0-A8B1-9939AAA4E1EF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622" name="ColorPalette" hidden="1">
          <a:extLst>
            <a:ext uri="{FF2B5EF4-FFF2-40B4-BE49-F238E27FC236}">
              <a16:creationId xmlns:a16="http://schemas.microsoft.com/office/drawing/2014/main" id="{2C914C72-C0A8-499F-8505-4B8BB3C34D5C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623" name="ColorPalette" hidden="1">
          <a:extLst>
            <a:ext uri="{FF2B5EF4-FFF2-40B4-BE49-F238E27FC236}">
              <a16:creationId xmlns:a16="http://schemas.microsoft.com/office/drawing/2014/main" id="{4591F2DD-74A2-4C87-8A04-4182BF7E4F7D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624" name="ColorPalette" hidden="1">
          <a:extLst>
            <a:ext uri="{FF2B5EF4-FFF2-40B4-BE49-F238E27FC236}">
              <a16:creationId xmlns:a16="http://schemas.microsoft.com/office/drawing/2014/main" id="{562E5BDD-44FF-43A1-B17E-866AD92818BF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625" name="ColorPalette" hidden="1">
          <a:extLst>
            <a:ext uri="{FF2B5EF4-FFF2-40B4-BE49-F238E27FC236}">
              <a16:creationId xmlns:a16="http://schemas.microsoft.com/office/drawing/2014/main" id="{BD83DA0C-1544-4C94-8C63-C59388659294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626" name="ColorPalette" hidden="1">
          <a:extLst>
            <a:ext uri="{FF2B5EF4-FFF2-40B4-BE49-F238E27FC236}">
              <a16:creationId xmlns:a16="http://schemas.microsoft.com/office/drawing/2014/main" id="{93EAD857-FCD7-4162-8A2A-816839A6D998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627" name="ColorPalette" hidden="1">
          <a:extLst>
            <a:ext uri="{FF2B5EF4-FFF2-40B4-BE49-F238E27FC236}">
              <a16:creationId xmlns:a16="http://schemas.microsoft.com/office/drawing/2014/main" id="{A4872166-4C23-404B-A663-88A1BB73FE80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628" name="ColorPalette" hidden="1">
          <a:extLst>
            <a:ext uri="{FF2B5EF4-FFF2-40B4-BE49-F238E27FC236}">
              <a16:creationId xmlns:a16="http://schemas.microsoft.com/office/drawing/2014/main" id="{549D5955-FFC0-4C0B-8AED-26985C36B788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629" name="ColorPalette" hidden="1">
          <a:extLst>
            <a:ext uri="{FF2B5EF4-FFF2-40B4-BE49-F238E27FC236}">
              <a16:creationId xmlns:a16="http://schemas.microsoft.com/office/drawing/2014/main" id="{ACEF2D4F-9293-4414-B147-CCEC62B8A30E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630" name="ColorPalette" hidden="1">
          <a:extLst>
            <a:ext uri="{FF2B5EF4-FFF2-40B4-BE49-F238E27FC236}">
              <a16:creationId xmlns:a16="http://schemas.microsoft.com/office/drawing/2014/main" id="{801BCCDD-A67F-4EBA-B21C-B349875538F7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631" name="ColorPalette" hidden="1">
          <a:extLst>
            <a:ext uri="{FF2B5EF4-FFF2-40B4-BE49-F238E27FC236}">
              <a16:creationId xmlns:a16="http://schemas.microsoft.com/office/drawing/2014/main" id="{65DAF3F8-77CA-4523-93E3-2C62273686EE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632" name="ColorPalette" hidden="1">
          <a:extLst>
            <a:ext uri="{FF2B5EF4-FFF2-40B4-BE49-F238E27FC236}">
              <a16:creationId xmlns:a16="http://schemas.microsoft.com/office/drawing/2014/main" id="{0074288B-BE00-4513-8DFC-98A4934D1F49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633" name="ColorPalette" hidden="1">
          <a:extLst>
            <a:ext uri="{FF2B5EF4-FFF2-40B4-BE49-F238E27FC236}">
              <a16:creationId xmlns:a16="http://schemas.microsoft.com/office/drawing/2014/main" id="{C25B515E-1657-40AF-848D-3D50142008CF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634" name="ColorPalette" hidden="1">
          <a:extLst>
            <a:ext uri="{FF2B5EF4-FFF2-40B4-BE49-F238E27FC236}">
              <a16:creationId xmlns:a16="http://schemas.microsoft.com/office/drawing/2014/main" id="{4B6360F1-4C0B-4CC9-AC48-6B9FE97A4AC8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635" name="ColorPalette" hidden="1">
          <a:extLst>
            <a:ext uri="{FF2B5EF4-FFF2-40B4-BE49-F238E27FC236}">
              <a16:creationId xmlns:a16="http://schemas.microsoft.com/office/drawing/2014/main" id="{42235C06-379A-4C4C-A099-C24E411953CF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636" name="ColorPalette" hidden="1">
          <a:extLst>
            <a:ext uri="{FF2B5EF4-FFF2-40B4-BE49-F238E27FC236}">
              <a16:creationId xmlns:a16="http://schemas.microsoft.com/office/drawing/2014/main" id="{846B4E9D-0100-4CD1-B512-57D32AEEBBC5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637" name="ColorPalette" hidden="1">
          <a:extLst>
            <a:ext uri="{FF2B5EF4-FFF2-40B4-BE49-F238E27FC236}">
              <a16:creationId xmlns:a16="http://schemas.microsoft.com/office/drawing/2014/main" id="{D82639D5-6B44-4D88-847B-914563E9E652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638" name="ColorPalette" hidden="1">
          <a:extLst>
            <a:ext uri="{FF2B5EF4-FFF2-40B4-BE49-F238E27FC236}">
              <a16:creationId xmlns:a16="http://schemas.microsoft.com/office/drawing/2014/main" id="{E91B4EA0-DDFC-4A33-8C17-F95C24A61F36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639" name="ColorPalette" hidden="1">
          <a:extLst>
            <a:ext uri="{FF2B5EF4-FFF2-40B4-BE49-F238E27FC236}">
              <a16:creationId xmlns:a16="http://schemas.microsoft.com/office/drawing/2014/main" id="{B7AD52AD-5BBA-4662-8C38-AB8ED79608F2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640" name="ColorPalette" hidden="1">
          <a:extLst>
            <a:ext uri="{FF2B5EF4-FFF2-40B4-BE49-F238E27FC236}">
              <a16:creationId xmlns:a16="http://schemas.microsoft.com/office/drawing/2014/main" id="{63C88124-98B1-4D16-9E03-BB98E7F20CC8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641" name="ColorPalette" hidden="1">
          <a:extLst>
            <a:ext uri="{FF2B5EF4-FFF2-40B4-BE49-F238E27FC236}">
              <a16:creationId xmlns:a16="http://schemas.microsoft.com/office/drawing/2014/main" id="{8A17FE20-34FA-4D10-8FEE-00AA3E365AE5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642" name="ColorPalette" hidden="1">
          <a:extLst>
            <a:ext uri="{FF2B5EF4-FFF2-40B4-BE49-F238E27FC236}">
              <a16:creationId xmlns:a16="http://schemas.microsoft.com/office/drawing/2014/main" id="{044E806A-97F8-47E1-AB11-B5A2E3DF355B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643" name="ColorPalette" hidden="1">
          <a:extLst>
            <a:ext uri="{FF2B5EF4-FFF2-40B4-BE49-F238E27FC236}">
              <a16:creationId xmlns:a16="http://schemas.microsoft.com/office/drawing/2014/main" id="{13DCBAC6-D232-4E52-9DE2-259D06A83CBA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644" name="ColorPalette" hidden="1">
          <a:extLst>
            <a:ext uri="{FF2B5EF4-FFF2-40B4-BE49-F238E27FC236}">
              <a16:creationId xmlns:a16="http://schemas.microsoft.com/office/drawing/2014/main" id="{5E328BDB-E268-48ED-9DDE-057EB1114A51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645" name="ColorPalette" hidden="1">
          <a:extLst>
            <a:ext uri="{FF2B5EF4-FFF2-40B4-BE49-F238E27FC236}">
              <a16:creationId xmlns:a16="http://schemas.microsoft.com/office/drawing/2014/main" id="{AB7AA97F-4060-4C33-83B7-D7D2E6CD2592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646" name="ColorPalette" hidden="1">
          <a:extLst>
            <a:ext uri="{FF2B5EF4-FFF2-40B4-BE49-F238E27FC236}">
              <a16:creationId xmlns:a16="http://schemas.microsoft.com/office/drawing/2014/main" id="{E309DE68-BB57-4BDC-B519-D415FA66A3FD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647" name="ColorPalette" hidden="1">
          <a:extLst>
            <a:ext uri="{FF2B5EF4-FFF2-40B4-BE49-F238E27FC236}">
              <a16:creationId xmlns:a16="http://schemas.microsoft.com/office/drawing/2014/main" id="{E7E8178F-B9F7-4FD5-A3DF-349FB0884F07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648" name="ColorPalette" hidden="1">
          <a:extLst>
            <a:ext uri="{FF2B5EF4-FFF2-40B4-BE49-F238E27FC236}">
              <a16:creationId xmlns:a16="http://schemas.microsoft.com/office/drawing/2014/main" id="{74EC430A-ED64-4276-815E-7EB17C2BEF44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649" name="ColorPalette" hidden="1">
          <a:extLst>
            <a:ext uri="{FF2B5EF4-FFF2-40B4-BE49-F238E27FC236}">
              <a16:creationId xmlns:a16="http://schemas.microsoft.com/office/drawing/2014/main" id="{592D4BE9-5C5D-4EDC-BA27-E8103246A28A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650" name="ColorPalette" hidden="1">
          <a:extLst>
            <a:ext uri="{FF2B5EF4-FFF2-40B4-BE49-F238E27FC236}">
              <a16:creationId xmlns:a16="http://schemas.microsoft.com/office/drawing/2014/main" id="{053E0BF8-C66A-4A14-A91C-7388576B8445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651" name="ColorPalette" hidden="1">
          <a:extLst>
            <a:ext uri="{FF2B5EF4-FFF2-40B4-BE49-F238E27FC236}">
              <a16:creationId xmlns:a16="http://schemas.microsoft.com/office/drawing/2014/main" id="{E0E5C15C-EB35-4218-ACC0-361F8985B9E3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652" name="ColorPalette" hidden="1">
          <a:extLst>
            <a:ext uri="{FF2B5EF4-FFF2-40B4-BE49-F238E27FC236}">
              <a16:creationId xmlns:a16="http://schemas.microsoft.com/office/drawing/2014/main" id="{AC458569-2ECF-4CB4-B932-1C1DB5DFFEAE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653" name="ColorPalette" hidden="1">
          <a:extLst>
            <a:ext uri="{FF2B5EF4-FFF2-40B4-BE49-F238E27FC236}">
              <a16:creationId xmlns:a16="http://schemas.microsoft.com/office/drawing/2014/main" id="{A68E4738-2C57-43E4-AAC0-D5973AF29F44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654" name="ColorPalette" hidden="1">
          <a:extLst>
            <a:ext uri="{FF2B5EF4-FFF2-40B4-BE49-F238E27FC236}">
              <a16:creationId xmlns:a16="http://schemas.microsoft.com/office/drawing/2014/main" id="{E5A81432-31D2-4ED6-8F23-A3C5D1301BA2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655" name="ColorPalette" hidden="1">
          <a:extLst>
            <a:ext uri="{FF2B5EF4-FFF2-40B4-BE49-F238E27FC236}">
              <a16:creationId xmlns:a16="http://schemas.microsoft.com/office/drawing/2014/main" id="{80FCAAE7-D9DA-495C-85D5-7FA0300C381D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656" name="ColorPalette" hidden="1">
          <a:extLst>
            <a:ext uri="{FF2B5EF4-FFF2-40B4-BE49-F238E27FC236}">
              <a16:creationId xmlns:a16="http://schemas.microsoft.com/office/drawing/2014/main" id="{AF3FD740-2B52-4FEA-8E35-B72C957D2B71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657" name="ColorPalette" hidden="1">
          <a:extLst>
            <a:ext uri="{FF2B5EF4-FFF2-40B4-BE49-F238E27FC236}">
              <a16:creationId xmlns:a16="http://schemas.microsoft.com/office/drawing/2014/main" id="{4FC0A64C-B8D2-4CF8-A567-2B4AF066C9C0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658" name="ColorPalette" hidden="1">
          <a:extLst>
            <a:ext uri="{FF2B5EF4-FFF2-40B4-BE49-F238E27FC236}">
              <a16:creationId xmlns:a16="http://schemas.microsoft.com/office/drawing/2014/main" id="{2F8E945B-5EC3-40CE-8803-188BDC6BD75E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659" name="ColorPalette" hidden="1">
          <a:extLst>
            <a:ext uri="{FF2B5EF4-FFF2-40B4-BE49-F238E27FC236}">
              <a16:creationId xmlns:a16="http://schemas.microsoft.com/office/drawing/2014/main" id="{9D7C22AC-D6F3-471B-91A7-1066EF440C4B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660" name="ColorPalette" hidden="1">
          <a:extLst>
            <a:ext uri="{FF2B5EF4-FFF2-40B4-BE49-F238E27FC236}">
              <a16:creationId xmlns:a16="http://schemas.microsoft.com/office/drawing/2014/main" id="{F8E3476C-8CBA-47CD-9901-0055DA2EC2C1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661" name="ColorPalette" hidden="1">
          <a:extLst>
            <a:ext uri="{FF2B5EF4-FFF2-40B4-BE49-F238E27FC236}">
              <a16:creationId xmlns:a16="http://schemas.microsoft.com/office/drawing/2014/main" id="{AE05C650-02A7-4CB5-939C-3CE98E7D9761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662" name="ColorPalette" hidden="1">
          <a:extLst>
            <a:ext uri="{FF2B5EF4-FFF2-40B4-BE49-F238E27FC236}">
              <a16:creationId xmlns:a16="http://schemas.microsoft.com/office/drawing/2014/main" id="{BCE5BFF6-97F4-417E-99B0-5BC7F1E8CC38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663" name="ColorPalette" hidden="1">
          <a:extLst>
            <a:ext uri="{FF2B5EF4-FFF2-40B4-BE49-F238E27FC236}">
              <a16:creationId xmlns:a16="http://schemas.microsoft.com/office/drawing/2014/main" id="{7C23AF28-0506-4E31-B7CC-E6DC783DFB02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664" name="ColorPalette" hidden="1">
          <a:extLst>
            <a:ext uri="{FF2B5EF4-FFF2-40B4-BE49-F238E27FC236}">
              <a16:creationId xmlns:a16="http://schemas.microsoft.com/office/drawing/2014/main" id="{9AE46F68-1749-4880-83AF-BF887929BDF1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665" name="ColorPalette" hidden="1">
          <a:extLst>
            <a:ext uri="{FF2B5EF4-FFF2-40B4-BE49-F238E27FC236}">
              <a16:creationId xmlns:a16="http://schemas.microsoft.com/office/drawing/2014/main" id="{881533A7-A21B-4826-918D-9F1F7B6828F2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666" name="ColorPalette" hidden="1">
          <a:extLst>
            <a:ext uri="{FF2B5EF4-FFF2-40B4-BE49-F238E27FC236}">
              <a16:creationId xmlns:a16="http://schemas.microsoft.com/office/drawing/2014/main" id="{09AA7900-80C7-40B8-86BB-DAC6ED508DE8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667" name="ColorPalette" hidden="1">
          <a:extLst>
            <a:ext uri="{FF2B5EF4-FFF2-40B4-BE49-F238E27FC236}">
              <a16:creationId xmlns:a16="http://schemas.microsoft.com/office/drawing/2014/main" id="{15408282-AA97-4736-A2A7-896052787C47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668" name="ColorPalette" hidden="1">
          <a:extLst>
            <a:ext uri="{FF2B5EF4-FFF2-40B4-BE49-F238E27FC236}">
              <a16:creationId xmlns:a16="http://schemas.microsoft.com/office/drawing/2014/main" id="{5C9CAA65-493B-4336-A67A-5E56F9D5BD2B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669" name="ColorPalette" hidden="1">
          <a:extLst>
            <a:ext uri="{FF2B5EF4-FFF2-40B4-BE49-F238E27FC236}">
              <a16:creationId xmlns:a16="http://schemas.microsoft.com/office/drawing/2014/main" id="{92CE6A50-9DCA-4D42-AC5D-B8E68D01AFF5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670" name="ColorPalette" hidden="1">
          <a:extLst>
            <a:ext uri="{FF2B5EF4-FFF2-40B4-BE49-F238E27FC236}">
              <a16:creationId xmlns:a16="http://schemas.microsoft.com/office/drawing/2014/main" id="{D90FD961-DA43-4461-A396-1BB28E3C34D6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671" name="ColorPalette" hidden="1">
          <a:extLst>
            <a:ext uri="{FF2B5EF4-FFF2-40B4-BE49-F238E27FC236}">
              <a16:creationId xmlns:a16="http://schemas.microsoft.com/office/drawing/2014/main" id="{18563BBC-068C-4529-84D2-564812B01934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672" name="ColorPalette" hidden="1">
          <a:extLst>
            <a:ext uri="{FF2B5EF4-FFF2-40B4-BE49-F238E27FC236}">
              <a16:creationId xmlns:a16="http://schemas.microsoft.com/office/drawing/2014/main" id="{F942E043-18F9-430D-A23D-42922C3144F8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673" name="ColorPalette" hidden="1">
          <a:extLst>
            <a:ext uri="{FF2B5EF4-FFF2-40B4-BE49-F238E27FC236}">
              <a16:creationId xmlns:a16="http://schemas.microsoft.com/office/drawing/2014/main" id="{C6F6DDE4-96B5-48FF-BCE6-B7BA792FBEF2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674" name="ColorPalette" hidden="1">
          <a:extLst>
            <a:ext uri="{FF2B5EF4-FFF2-40B4-BE49-F238E27FC236}">
              <a16:creationId xmlns:a16="http://schemas.microsoft.com/office/drawing/2014/main" id="{8DBC744D-33F0-43B0-AF1B-A14C1D9392B1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675" name="ColorPalette" hidden="1">
          <a:extLst>
            <a:ext uri="{FF2B5EF4-FFF2-40B4-BE49-F238E27FC236}">
              <a16:creationId xmlns:a16="http://schemas.microsoft.com/office/drawing/2014/main" id="{6C3A3E9E-C160-4735-86D3-CFA92564517E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676" name="ColorPalette" hidden="1">
          <a:extLst>
            <a:ext uri="{FF2B5EF4-FFF2-40B4-BE49-F238E27FC236}">
              <a16:creationId xmlns:a16="http://schemas.microsoft.com/office/drawing/2014/main" id="{B41F9D92-4EFD-4F03-8CF9-6D2174E06750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677" name="ColorPalette" hidden="1">
          <a:extLst>
            <a:ext uri="{FF2B5EF4-FFF2-40B4-BE49-F238E27FC236}">
              <a16:creationId xmlns:a16="http://schemas.microsoft.com/office/drawing/2014/main" id="{DDC6FA92-EC9D-487E-A7C2-E742897F3CBC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678" name="ColorPalette" hidden="1">
          <a:extLst>
            <a:ext uri="{FF2B5EF4-FFF2-40B4-BE49-F238E27FC236}">
              <a16:creationId xmlns:a16="http://schemas.microsoft.com/office/drawing/2014/main" id="{53F6DD5A-B017-4BE0-86CA-52737CFCC151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679" name="ColorPalette" hidden="1">
          <a:extLst>
            <a:ext uri="{FF2B5EF4-FFF2-40B4-BE49-F238E27FC236}">
              <a16:creationId xmlns:a16="http://schemas.microsoft.com/office/drawing/2014/main" id="{E480F8A8-D680-4B9C-9E47-CD6942BFA2D8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680" name="ColorPalette" hidden="1">
          <a:extLst>
            <a:ext uri="{FF2B5EF4-FFF2-40B4-BE49-F238E27FC236}">
              <a16:creationId xmlns:a16="http://schemas.microsoft.com/office/drawing/2014/main" id="{5FE60B17-BA0C-415E-BAB0-A035236517E6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681" name="ColorPalette" hidden="1">
          <a:extLst>
            <a:ext uri="{FF2B5EF4-FFF2-40B4-BE49-F238E27FC236}">
              <a16:creationId xmlns:a16="http://schemas.microsoft.com/office/drawing/2014/main" id="{0AF53501-FDBD-4185-9EB9-3319963A3ABA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682" name="ColorPalette" hidden="1">
          <a:extLst>
            <a:ext uri="{FF2B5EF4-FFF2-40B4-BE49-F238E27FC236}">
              <a16:creationId xmlns:a16="http://schemas.microsoft.com/office/drawing/2014/main" id="{A4780680-7611-485D-94D4-81CAEBDEDF20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683" name="ColorPalette" hidden="1">
          <a:extLst>
            <a:ext uri="{FF2B5EF4-FFF2-40B4-BE49-F238E27FC236}">
              <a16:creationId xmlns:a16="http://schemas.microsoft.com/office/drawing/2014/main" id="{6AB0516D-0F09-48D0-B81A-A152ECEFFB9E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684" name="ColorPalette" hidden="1">
          <a:extLst>
            <a:ext uri="{FF2B5EF4-FFF2-40B4-BE49-F238E27FC236}">
              <a16:creationId xmlns:a16="http://schemas.microsoft.com/office/drawing/2014/main" id="{3E989C5E-3AC4-4C21-8D62-9789ACC5FAEA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685" name="ColorPalette" hidden="1">
          <a:extLst>
            <a:ext uri="{FF2B5EF4-FFF2-40B4-BE49-F238E27FC236}">
              <a16:creationId xmlns:a16="http://schemas.microsoft.com/office/drawing/2014/main" id="{0689094A-965F-4D1A-B29F-B34FA98D1FB4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686" name="ColorPalette" hidden="1">
          <a:extLst>
            <a:ext uri="{FF2B5EF4-FFF2-40B4-BE49-F238E27FC236}">
              <a16:creationId xmlns:a16="http://schemas.microsoft.com/office/drawing/2014/main" id="{D502DCD7-093D-4649-B2ED-17B668C8F53F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687" name="ColorPalette" hidden="1">
          <a:extLst>
            <a:ext uri="{FF2B5EF4-FFF2-40B4-BE49-F238E27FC236}">
              <a16:creationId xmlns:a16="http://schemas.microsoft.com/office/drawing/2014/main" id="{F2BC08D0-BEA5-4245-849A-A7E8B9EE9C5A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688" name="ColorPalette" hidden="1">
          <a:extLst>
            <a:ext uri="{FF2B5EF4-FFF2-40B4-BE49-F238E27FC236}">
              <a16:creationId xmlns:a16="http://schemas.microsoft.com/office/drawing/2014/main" id="{1C077976-AF0E-491C-9804-A4AB9136F246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689" name="ColorPalette" hidden="1">
          <a:extLst>
            <a:ext uri="{FF2B5EF4-FFF2-40B4-BE49-F238E27FC236}">
              <a16:creationId xmlns:a16="http://schemas.microsoft.com/office/drawing/2014/main" id="{D4A976BA-7CA1-4C92-B814-81DA7E09EE16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690" name="ColorPalette" hidden="1">
          <a:extLst>
            <a:ext uri="{FF2B5EF4-FFF2-40B4-BE49-F238E27FC236}">
              <a16:creationId xmlns:a16="http://schemas.microsoft.com/office/drawing/2014/main" id="{95C08FEB-D119-4EDB-A3FC-4291C13D8CD7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691" name="ColorPalette" hidden="1">
          <a:extLst>
            <a:ext uri="{FF2B5EF4-FFF2-40B4-BE49-F238E27FC236}">
              <a16:creationId xmlns:a16="http://schemas.microsoft.com/office/drawing/2014/main" id="{A74FA283-F944-49EA-AC8B-E96941D94AFA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692" name="ColorPalette" hidden="1">
          <a:extLst>
            <a:ext uri="{FF2B5EF4-FFF2-40B4-BE49-F238E27FC236}">
              <a16:creationId xmlns:a16="http://schemas.microsoft.com/office/drawing/2014/main" id="{49CEA93B-45DB-4558-9D60-66091BCE69D3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693" name="ColorPalette" hidden="1">
          <a:extLst>
            <a:ext uri="{FF2B5EF4-FFF2-40B4-BE49-F238E27FC236}">
              <a16:creationId xmlns:a16="http://schemas.microsoft.com/office/drawing/2014/main" id="{818E3E9E-992E-4E4A-B702-DE13E88B480C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694" name="ColorPalette" hidden="1">
          <a:extLst>
            <a:ext uri="{FF2B5EF4-FFF2-40B4-BE49-F238E27FC236}">
              <a16:creationId xmlns:a16="http://schemas.microsoft.com/office/drawing/2014/main" id="{1736CEA5-A105-4FCC-8879-967B8B7D6E5C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695" name="ColorPalette" hidden="1">
          <a:extLst>
            <a:ext uri="{FF2B5EF4-FFF2-40B4-BE49-F238E27FC236}">
              <a16:creationId xmlns:a16="http://schemas.microsoft.com/office/drawing/2014/main" id="{947D691B-7E32-4DD5-AC5B-7177A40DFEDE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696" name="ColorPalette" hidden="1">
          <a:extLst>
            <a:ext uri="{FF2B5EF4-FFF2-40B4-BE49-F238E27FC236}">
              <a16:creationId xmlns:a16="http://schemas.microsoft.com/office/drawing/2014/main" id="{DD0AD51F-5AB4-4C81-8649-F8FE693E76CB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697" name="ColorPalette" hidden="1">
          <a:extLst>
            <a:ext uri="{FF2B5EF4-FFF2-40B4-BE49-F238E27FC236}">
              <a16:creationId xmlns:a16="http://schemas.microsoft.com/office/drawing/2014/main" id="{D86F2383-CDAA-4BAB-B9FE-78367ACFC777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698" name="ColorPalette" hidden="1">
          <a:extLst>
            <a:ext uri="{FF2B5EF4-FFF2-40B4-BE49-F238E27FC236}">
              <a16:creationId xmlns:a16="http://schemas.microsoft.com/office/drawing/2014/main" id="{0EB67BC5-D66B-46B9-8409-7EC7AFF6C915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699" name="ColorPalette" hidden="1">
          <a:extLst>
            <a:ext uri="{FF2B5EF4-FFF2-40B4-BE49-F238E27FC236}">
              <a16:creationId xmlns:a16="http://schemas.microsoft.com/office/drawing/2014/main" id="{8494BD39-B95A-49AD-B922-D4A084FA3BF2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00" name="ColorPalette" hidden="1">
          <a:extLst>
            <a:ext uri="{FF2B5EF4-FFF2-40B4-BE49-F238E27FC236}">
              <a16:creationId xmlns:a16="http://schemas.microsoft.com/office/drawing/2014/main" id="{72E43F1B-C1AF-4804-8B8B-1108DC0E4B7C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01" name="ColorPalette" hidden="1">
          <a:extLst>
            <a:ext uri="{FF2B5EF4-FFF2-40B4-BE49-F238E27FC236}">
              <a16:creationId xmlns:a16="http://schemas.microsoft.com/office/drawing/2014/main" id="{0852B53E-8199-4622-A549-62D216BF4316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02" name="ColorPalette" hidden="1">
          <a:extLst>
            <a:ext uri="{FF2B5EF4-FFF2-40B4-BE49-F238E27FC236}">
              <a16:creationId xmlns:a16="http://schemas.microsoft.com/office/drawing/2014/main" id="{45987D3E-E88D-4E88-A6F6-8CA84A36D3CE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03" name="ColorPalette" hidden="1">
          <a:extLst>
            <a:ext uri="{FF2B5EF4-FFF2-40B4-BE49-F238E27FC236}">
              <a16:creationId xmlns:a16="http://schemas.microsoft.com/office/drawing/2014/main" id="{A83C474D-D4AE-4AED-9C2F-1A2CA95E768D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04" name="ColorPalette" hidden="1">
          <a:extLst>
            <a:ext uri="{FF2B5EF4-FFF2-40B4-BE49-F238E27FC236}">
              <a16:creationId xmlns:a16="http://schemas.microsoft.com/office/drawing/2014/main" id="{AFE85BAE-A6AA-4A1C-883B-48C837DEC4E8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05" name="ColorPalette" hidden="1">
          <a:extLst>
            <a:ext uri="{FF2B5EF4-FFF2-40B4-BE49-F238E27FC236}">
              <a16:creationId xmlns:a16="http://schemas.microsoft.com/office/drawing/2014/main" id="{B1AD94D1-FB88-4C29-9A75-E667BA7811B5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06" name="ColorPalette" hidden="1">
          <a:extLst>
            <a:ext uri="{FF2B5EF4-FFF2-40B4-BE49-F238E27FC236}">
              <a16:creationId xmlns:a16="http://schemas.microsoft.com/office/drawing/2014/main" id="{0102DC14-D887-467C-A4FC-D67B2C06F7C5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07" name="ColorPalette" hidden="1">
          <a:extLst>
            <a:ext uri="{FF2B5EF4-FFF2-40B4-BE49-F238E27FC236}">
              <a16:creationId xmlns:a16="http://schemas.microsoft.com/office/drawing/2014/main" id="{5C9633CE-814E-4191-8CB7-91781071D727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08" name="ColorPalette" hidden="1">
          <a:extLst>
            <a:ext uri="{FF2B5EF4-FFF2-40B4-BE49-F238E27FC236}">
              <a16:creationId xmlns:a16="http://schemas.microsoft.com/office/drawing/2014/main" id="{5C47016D-4ACC-4ADB-B2E5-BC8A7FC9448A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09" name="ColorPalette" hidden="1">
          <a:extLst>
            <a:ext uri="{FF2B5EF4-FFF2-40B4-BE49-F238E27FC236}">
              <a16:creationId xmlns:a16="http://schemas.microsoft.com/office/drawing/2014/main" id="{5B2D189E-D2D0-492F-8E5C-80A1D92C301D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10" name="ColorPalette" hidden="1">
          <a:extLst>
            <a:ext uri="{FF2B5EF4-FFF2-40B4-BE49-F238E27FC236}">
              <a16:creationId xmlns:a16="http://schemas.microsoft.com/office/drawing/2014/main" id="{155A9E5C-D262-4A39-9BBE-DAB1C012FEF5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11" name="ColorPalette" hidden="1">
          <a:extLst>
            <a:ext uri="{FF2B5EF4-FFF2-40B4-BE49-F238E27FC236}">
              <a16:creationId xmlns:a16="http://schemas.microsoft.com/office/drawing/2014/main" id="{F70EF6A9-CEA3-408D-9DA7-64EF8601A6BD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12" name="ColorPalette" hidden="1">
          <a:extLst>
            <a:ext uri="{FF2B5EF4-FFF2-40B4-BE49-F238E27FC236}">
              <a16:creationId xmlns:a16="http://schemas.microsoft.com/office/drawing/2014/main" id="{81009B6B-31CE-4BA7-9E17-293B27309DE8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13" name="ColorPalette" hidden="1">
          <a:extLst>
            <a:ext uri="{FF2B5EF4-FFF2-40B4-BE49-F238E27FC236}">
              <a16:creationId xmlns:a16="http://schemas.microsoft.com/office/drawing/2014/main" id="{C92D70D9-E7D8-4973-BD83-873FA5CA80D9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14" name="ColorPalette" hidden="1">
          <a:extLst>
            <a:ext uri="{FF2B5EF4-FFF2-40B4-BE49-F238E27FC236}">
              <a16:creationId xmlns:a16="http://schemas.microsoft.com/office/drawing/2014/main" id="{817150A8-AD4F-4E48-9C85-280F7E1A5071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15" name="ColorPalette" hidden="1">
          <a:extLst>
            <a:ext uri="{FF2B5EF4-FFF2-40B4-BE49-F238E27FC236}">
              <a16:creationId xmlns:a16="http://schemas.microsoft.com/office/drawing/2014/main" id="{98C7C600-7BCC-4AF3-99BA-0DFB85763817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16" name="ColorPalette" hidden="1">
          <a:extLst>
            <a:ext uri="{FF2B5EF4-FFF2-40B4-BE49-F238E27FC236}">
              <a16:creationId xmlns:a16="http://schemas.microsoft.com/office/drawing/2014/main" id="{430B75EF-A559-41D1-9D0D-E9FCCAFA537A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17" name="ColorPalette" hidden="1">
          <a:extLst>
            <a:ext uri="{FF2B5EF4-FFF2-40B4-BE49-F238E27FC236}">
              <a16:creationId xmlns:a16="http://schemas.microsoft.com/office/drawing/2014/main" id="{FFA27868-9833-49D8-8AC1-62A66C747D13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18" name="ColorPalette" hidden="1">
          <a:extLst>
            <a:ext uri="{FF2B5EF4-FFF2-40B4-BE49-F238E27FC236}">
              <a16:creationId xmlns:a16="http://schemas.microsoft.com/office/drawing/2014/main" id="{2159338D-BDEA-4462-8451-784196E96DBA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19" name="ColorPalette" hidden="1">
          <a:extLst>
            <a:ext uri="{FF2B5EF4-FFF2-40B4-BE49-F238E27FC236}">
              <a16:creationId xmlns:a16="http://schemas.microsoft.com/office/drawing/2014/main" id="{42FB8297-6BB5-4C5A-BC3D-3AE0DD73781C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20" name="ColorPalette" hidden="1">
          <a:extLst>
            <a:ext uri="{FF2B5EF4-FFF2-40B4-BE49-F238E27FC236}">
              <a16:creationId xmlns:a16="http://schemas.microsoft.com/office/drawing/2014/main" id="{AB751338-D6DD-4191-B9BF-BD39B687008E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21" name="ColorPalette" hidden="1">
          <a:extLst>
            <a:ext uri="{FF2B5EF4-FFF2-40B4-BE49-F238E27FC236}">
              <a16:creationId xmlns:a16="http://schemas.microsoft.com/office/drawing/2014/main" id="{02584439-7D04-429A-9AA5-ED4095F087B6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22" name="ColorPalette" hidden="1">
          <a:extLst>
            <a:ext uri="{FF2B5EF4-FFF2-40B4-BE49-F238E27FC236}">
              <a16:creationId xmlns:a16="http://schemas.microsoft.com/office/drawing/2014/main" id="{0837231C-A481-4B6C-B170-1DA082442410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23" name="ColorPalette" hidden="1">
          <a:extLst>
            <a:ext uri="{FF2B5EF4-FFF2-40B4-BE49-F238E27FC236}">
              <a16:creationId xmlns:a16="http://schemas.microsoft.com/office/drawing/2014/main" id="{ED168BA7-A3C1-4935-994B-C7690548DA3D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24" name="ColorPalette" hidden="1">
          <a:extLst>
            <a:ext uri="{FF2B5EF4-FFF2-40B4-BE49-F238E27FC236}">
              <a16:creationId xmlns:a16="http://schemas.microsoft.com/office/drawing/2014/main" id="{D9A547E8-C742-4CCA-B7E9-B661402C7C67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25" name="ColorPalette" hidden="1">
          <a:extLst>
            <a:ext uri="{FF2B5EF4-FFF2-40B4-BE49-F238E27FC236}">
              <a16:creationId xmlns:a16="http://schemas.microsoft.com/office/drawing/2014/main" id="{7F4D0700-A852-4583-9802-3E30C6DCDBE6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26" name="ColorPalette" hidden="1">
          <a:extLst>
            <a:ext uri="{FF2B5EF4-FFF2-40B4-BE49-F238E27FC236}">
              <a16:creationId xmlns:a16="http://schemas.microsoft.com/office/drawing/2014/main" id="{D4A37F36-B921-4AB4-9958-E26B0C5A3888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27" name="ColorPalette" hidden="1">
          <a:extLst>
            <a:ext uri="{FF2B5EF4-FFF2-40B4-BE49-F238E27FC236}">
              <a16:creationId xmlns:a16="http://schemas.microsoft.com/office/drawing/2014/main" id="{4101C36B-07B8-4837-964A-46177E0E6BFA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28" name="ColorPalette" hidden="1">
          <a:extLst>
            <a:ext uri="{FF2B5EF4-FFF2-40B4-BE49-F238E27FC236}">
              <a16:creationId xmlns:a16="http://schemas.microsoft.com/office/drawing/2014/main" id="{CAB8C0F7-E043-4416-A5AE-DE57FC284055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29" name="ColorPalette" hidden="1">
          <a:extLst>
            <a:ext uri="{FF2B5EF4-FFF2-40B4-BE49-F238E27FC236}">
              <a16:creationId xmlns:a16="http://schemas.microsoft.com/office/drawing/2014/main" id="{E3C2B795-07C5-4020-94DC-213EA203D594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30" name="ColorPalette" hidden="1">
          <a:extLst>
            <a:ext uri="{FF2B5EF4-FFF2-40B4-BE49-F238E27FC236}">
              <a16:creationId xmlns:a16="http://schemas.microsoft.com/office/drawing/2014/main" id="{41A2F147-85A0-407F-8264-C4688AE86E24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31" name="ColorPalette" hidden="1">
          <a:extLst>
            <a:ext uri="{FF2B5EF4-FFF2-40B4-BE49-F238E27FC236}">
              <a16:creationId xmlns:a16="http://schemas.microsoft.com/office/drawing/2014/main" id="{4D91DD67-DC7C-44F0-95DD-1ADCBF1E90B3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32" name="ColorPalette" hidden="1">
          <a:extLst>
            <a:ext uri="{FF2B5EF4-FFF2-40B4-BE49-F238E27FC236}">
              <a16:creationId xmlns:a16="http://schemas.microsoft.com/office/drawing/2014/main" id="{2FA2125B-CD0E-4E5E-A0CE-3EB18A3F0DB6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33" name="ColorPalette" hidden="1">
          <a:extLst>
            <a:ext uri="{FF2B5EF4-FFF2-40B4-BE49-F238E27FC236}">
              <a16:creationId xmlns:a16="http://schemas.microsoft.com/office/drawing/2014/main" id="{BEC19F8B-B932-4264-85CD-98D80775508A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34" name="ColorPalette" hidden="1">
          <a:extLst>
            <a:ext uri="{FF2B5EF4-FFF2-40B4-BE49-F238E27FC236}">
              <a16:creationId xmlns:a16="http://schemas.microsoft.com/office/drawing/2014/main" id="{DE693B81-9403-4704-AFCE-10AA12A9ED12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35" name="ColorPalette" hidden="1">
          <a:extLst>
            <a:ext uri="{FF2B5EF4-FFF2-40B4-BE49-F238E27FC236}">
              <a16:creationId xmlns:a16="http://schemas.microsoft.com/office/drawing/2014/main" id="{FE781826-AB65-4560-9796-591D9C383846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36" name="ColorPalette" hidden="1">
          <a:extLst>
            <a:ext uri="{FF2B5EF4-FFF2-40B4-BE49-F238E27FC236}">
              <a16:creationId xmlns:a16="http://schemas.microsoft.com/office/drawing/2014/main" id="{B4E9975F-73AC-4E55-A384-43D35A89DE6F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37" name="ColorPalette" hidden="1">
          <a:extLst>
            <a:ext uri="{FF2B5EF4-FFF2-40B4-BE49-F238E27FC236}">
              <a16:creationId xmlns:a16="http://schemas.microsoft.com/office/drawing/2014/main" id="{1249954E-58AC-47D8-86F5-865A63357CA2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38" name="ColorPalette" hidden="1">
          <a:extLst>
            <a:ext uri="{FF2B5EF4-FFF2-40B4-BE49-F238E27FC236}">
              <a16:creationId xmlns:a16="http://schemas.microsoft.com/office/drawing/2014/main" id="{73B98A61-B3B7-4D8F-9D6B-112B2AEFF72C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39" name="ColorPalette" hidden="1">
          <a:extLst>
            <a:ext uri="{FF2B5EF4-FFF2-40B4-BE49-F238E27FC236}">
              <a16:creationId xmlns:a16="http://schemas.microsoft.com/office/drawing/2014/main" id="{9D3562B1-464A-4ADA-B8BE-497CE15C96BF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40" name="ColorPalette" hidden="1">
          <a:extLst>
            <a:ext uri="{FF2B5EF4-FFF2-40B4-BE49-F238E27FC236}">
              <a16:creationId xmlns:a16="http://schemas.microsoft.com/office/drawing/2014/main" id="{3DA0441E-583C-4F3A-875C-190BE621526A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41" name="ColorPalette" hidden="1">
          <a:extLst>
            <a:ext uri="{FF2B5EF4-FFF2-40B4-BE49-F238E27FC236}">
              <a16:creationId xmlns:a16="http://schemas.microsoft.com/office/drawing/2014/main" id="{5BCCF89C-8B47-4444-8D23-0CE3C15B5F25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42" name="ColorPalette" hidden="1">
          <a:extLst>
            <a:ext uri="{FF2B5EF4-FFF2-40B4-BE49-F238E27FC236}">
              <a16:creationId xmlns:a16="http://schemas.microsoft.com/office/drawing/2014/main" id="{2364AE85-424A-4B54-AAEF-EF17D6A940BA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43" name="ColorPalette" hidden="1">
          <a:extLst>
            <a:ext uri="{FF2B5EF4-FFF2-40B4-BE49-F238E27FC236}">
              <a16:creationId xmlns:a16="http://schemas.microsoft.com/office/drawing/2014/main" id="{7C1DB3DE-F1C6-4910-90A1-F9AE0DFA121C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44" name="ColorPalette" hidden="1">
          <a:extLst>
            <a:ext uri="{FF2B5EF4-FFF2-40B4-BE49-F238E27FC236}">
              <a16:creationId xmlns:a16="http://schemas.microsoft.com/office/drawing/2014/main" id="{C56660BC-44D6-45B4-89FB-8C6267135221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45" name="ColorPalette" hidden="1">
          <a:extLst>
            <a:ext uri="{FF2B5EF4-FFF2-40B4-BE49-F238E27FC236}">
              <a16:creationId xmlns:a16="http://schemas.microsoft.com/office/drawing/2014/main" id="{10CB6B21-A5B8-4E1E-9F12-3D7CD36F16AB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46" name="ColorPalette" hidden="1">
          <a:extLst>
            <a:ext uri="{FF2B5EF4-FFF2-40B4-BE49-F238E27FC236}">
              <a16:creationId xmlns:a16="http://schemas.microsoft.com/office/drawing/2014/main" id="{0BB8521D-16B2-4E5A-963B-B67B25274AEF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47" name="ColorPalette" hidden="1">
          <a:extLst>
            <a:ext uri="{FF2B5EF4-FFF2-40B4-BE49-F238E27FC236}">
              <a16:creationId xmlns:a16="http://schemas.microsoft.com/office/drawing/2014/main" id="{E80C93A6-A60A-409E-99A9-402788BAA7B2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48" name="ColorPalette" hidden="1">
          <a:extLst>
            <a:ext uri="{FF2B5EF4-FFF2-40B4-BE49-F238E27FC236}">
              <a16:creationId xmlns:a16="http://schemas.microsoft.com/office/drawing/2014/main" id="{9B8E1670-5157-47B5-BA30-B1ABE1BA9B35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49" name="ColorPalette" hidden="1">
          <a:extLst>
            <a:ext uri="{FF2B5EF4-FFF2-40B4-BE49-F238E27FC236}">
              <a16:creationId xmlns:a16="http://schemas.microsoft.com/office/drawing/2014/main" id="{7D84D647-18C0-4F92-A2A7-82D23E47AAA8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50" name="ColorPalette" hidden="1">
          <a:extLst>
            <a:ext uri="{FF2B5EF4-FFF2-40B4-BE49-F238E27FC236}">
              <a16:creationId xmlns:a16="http://schemas.microsoft.com/office/drawing/2014/main" id="{EA943A71-6E09-40AD-96CB-67A7EE3BF040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51" name="ColorPalette" hidden="1">
          <a:extLst>
            <a:ext uri="{FF2B5EF4-FFF2-40B4-BE49-F238E27FC236}">
              <a16:creationId xmlns:a16="http://schemas.microsoft.com/office/drawing/2014/main" id="{31D864BE-91FE-4E63-8D20-6F6B0362976D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52" name="ColorPalette" hidden="1">
          <a:extLst>
            <a:ext uri="{FF2B5EF4-FFF2-40B4-BE49-F238E27FC236}">
              <a16:creationId xmlns:a16="http://schemas.microsoft.com/office/drawing/2014/main" id="{3C18CBD1-3919-49BF-9691-38B0C490756A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53" name="ColorPalette" hidden="1">
          <a:extLst>
            <a:ext uri="{FF2B5EF4-FFF2-40B4-BE49-F238E27FC236}">
              <a16:creationId xmlns:a16="http://schemas.microsoft.com/office/drawing/2014/main" id="{DD4BB7F2-560A-4A11-8932-956DF94E776A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54" name="ColorPalette" hidden="1">
          <a:extLst>
            <a:ext uri="{FF2B5EF4-FFF2-40B4-BE49-F238E27FC236}">
              <a16:creationId xmlns:a16="http://schemas.microsoft.com/office/drawing/2014/main" id="{083F2214-83D7-4BF6-AFCA-AD16BB46236E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55" name="ColorPalette" hidden="1">
          <a:extLst>
            <a:ext uri="{FF2B5EF4-FFF2-40B4-BE49-F238E27FC236}">
              <a16:creationId xmlns:a16="http://schemas.microsoft.com/office/drawing/2014/main" id="{96311A38-16DD-4F01-AAAF-ACCBE0C6FBA6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56" name="ColorPalette" hidden="1">
          <a:extLst>
            <a:ext uri="{FF2B5EF4-FFF2-40B4-BE49-F238E27FC236}">
              <a16:creationId xmlns:a16="http://schemas.microsoft.com/office/drawing/2014/main" id="{57217E5C-F45C-4992-AA91-31172DCDB1F2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57" name="ColorPalette" hidden="1">
          <a:extLst>
            <a:ext uri="{FF2B5EF4-FFF2-40B4-BE49-F238E27FC236}">
              <a16:creationId xmlns:a16="http://schemas.microsoft.com/office/drawing/2014/main" id="{18DD750D-CFAB-4266-9AE4-358445D4D894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58" name="ColorPalette" hidden="1">
          <a:extLst>
            <a:ext uri="{FF2B5EF4-FFF2-40B4-BE49-F238E27FC236}">
              <a16:creationId xmlns:a16="http://schemas.microsoft.com/office/drawing/2014/main" id="{CC745689-CB3F-473F-B766-FB204479482F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59" name="ColorPalette" hidden="1">
          <a:extLst>
            <a:ext uri="{FF2B5EF4-FFF2-40B4-BE49-F238E27FC236}">
              <a16:creationId xmlns:a16="http://schemas.microsoft.com/office/drawing/2014/main" id="{BF967439-559C-4041-A4C7-AAC7E45BC994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60" name="ColorPalette" hidden="1">
          <a:extLst>
            <a:ext uri="{FF2B5EF4-FFF2-40B4-BE49-F238E27FC236}">
              <a16:creationId xmlns:a16="http://schemas.microsoft.com/office/drawing/2014/main" id="{8C680820-E8B9-4C2D-AEB4-9F8581FBE990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61" name="ColorPalette" hidden="1">
          <a:extLst>
            <a:ext uri="{FF2B5EF4-FFF2-40B4-BE49-F238E27FC236}">
              <a16:creationId xmlns:a16="http://schemas.microsoft.com/office/drawing/2014/main" id="{2C829258-6724-44AC-B8EA-C57DBC75C2AB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62" name="ColorPalette" hidden="1">
          <a:extLst>
            <a:ext uri="{FF2B5EF4-FFF2-40B4-BE49-F238E27FC236}">
              <a16:creationId xmlns:a16="http://schemas.microsoft.com/office/drawing/2014/main" id="{07F2B8AD-14FB-4590-AD9D-4CFB664A7DB9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63" name="ColorPalette" hidden="1">
          <a:extLst>
            <a:ext uri="{FF2B5EF4-FFF2-40B4-BE49-F238E27FC236}">
              <a16:creationId xmlns:a16="http://schemas.microsoft.com/office/drawing/2014/main" id="{DCEB9FE9-1D97-44E1-8715-43DBA6EAC626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64" name="ColorPalette" hidden="1">
          <a:extLst>
            <a:ext uri="{FF2B5EF4-FFF2-40B4-BE49-F238E27FC236}">
              <a16:creationId xmlns:a16="http://schemas.microsoft.com/office/drawing/2014/main" id="{1905BF29-C13D-4FCB-9E75-7148F5623CB9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65" name="ColorPalette" hidden="1">
          <a:extLst>
            <a:ext uri="{FF2B5EF4-FFF2-40B4-BE49-F238E27FC236}">
              <a16:creationId xmlns:a16="http://schemas.microsoft.com/office/drawing/2014/main" id="{DB41F67F-EB14-4215-9B09-C17D3126363E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66" name="ColorPalette" hidden="1">
          <a:extLst>
            <a:ext uri="{FF2B5EF4-FFF2-40B4-BE49-F238E27FC236}">
              <a16:creationId xmlns:a16="http://schemas.microsoft.com/office/drawing/2014/main" id="{8BA3D222-07B0-4F4A-AF69-4EE0DE712A6E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67" name="ColorPalette" hidden="1">
          <a:extLst>
            <a:ext uri="{FF2B5EF4-FFF2-40B4-BE49-F238E27FC236}">
              <a16:creationId xmlns:a16="http://schemas.microsoft.com/office/drawing/2014/main" id="{FEFF9D71-0534-463B-87A6-8A81ECBDF96E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68" name="ColorPalette" hidden="1">
          <a:extLst>
            <a:ext uri="{FF2B5EF4-FFF2-40B4-BE49-F238E27FC236}">
              <a16:creationId xmlns:a16="http://schemas.microsoft.com/office/drawing/2014/main" id="{5346846F-FDF9-4EA5-91D5-BB96447525D4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69" name="ColorPalette" hidden="1">
          <a:extLst>
            <a:ext uri="{FF2B5EF4-FFF2-40B4-BE49-F238E27FC236}">
              <a16:creationId xmlns:a16="http://schemas.microsoft.com/office/drawing/2014/main" id="{39807636-4BF9-4634-90BB-EE0DA784165F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70" name="ColorPalette" hidden="1">
          <a:extLst>
            <a:ext uri="{FF2B5EF4-FFF2-40B4-BE49-F238E27FC236}">
              <a16:creationId xmlns:a16="http://schemas.microsoft.com/office/drawing/2014/main" id="{8D17BA7F-53A1-4965-BB21-9C6F3F27543D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71" name="ColorPalette" hidden="1">
          <a:extLst>
            <a:ext uri="{FF2B5EF4-FFF2-40B4-BE49-F238E27FC236}">
              <a16:creationId xmlns:a16="http://schemas.microsoft.com/office/drawing/2014/main" id="{CBC68AA9-0CA7-43B4-B7DF-2E09B454CD29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72" name="ColorPalette" hidden="1">
          <a:extLst>
            <a:ext uri="{FF2B5EF4-FFF2-40B4-BE49-F238E27FC236}">
              <a16:creationId xmlns:a16="http://schemas.microsoft.com/office/drawing/2014/main" id="{304BC990-3331-480D-A1BA-06DF2AFB4003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73" name="ColorPalette" hidden="1">
          <a:extLst>
            <a:ext uri="{FF2B5EF4-FFF2-40B4-BE49-F238E27FC236}">
              <a16:creationId xmlns:a16="http://schemas.microsoft.com/office/drawing/2014/main" id="{485A855E-2717-4430-9F03-4A7059D78C27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74" name="ColorPalette" hidden="1">
          <a:extLst>
            <a:ext uri="{FF2B5EF4-FFF2-40B4-BE49-F238E27FC236}">
              <a16:creationId xmlns:a16="http://schemas.microsoft.com/office/drawing/2014/main" id="{6763303D-8847-4AA8-94C4-0A6A971FDDEB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75" name="ColorPalette" hidden="1">
          <a:extLst>
            <a:ext uri="{FF2B5EF4-FFF2-40B4-BE49-F238E27FC236}">
              <a16:creationId xmlns:a16="http://schemas.microsoft.com/office/drawing/2014/main" id="{C1C20D45-4885-45D7-B110-7DC3F5B0B33F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76" name="ColorPalette" hidden="1">
          <a:extLst>
            <a:ext uri="{FF2B5EF4-FFF2-40B4-BE49-F238E27FC236}">
              <a16:creationId xmlns:a16="http://schemas.microsoft.com/office/drawing/2014/main" id="{18118927-2CF7-487C-8922-49452AC9B9ED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77" name="ColorPalette" hidden="1">
          <a:extLst>
            <a:ext uri="{FF2B5EF4-FFF2-40B4-BE49-F238E27FC236}">
              <a16:creationId xmlns:a16="http://schemas.microsoft.com/office/drawing/2014/main" id="{5793BB6F-333C-471F-91B0-ADD576C5FE78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78" name="ColorPalette" hidden="1">
          <a:extLst>
            <a:ext uri="{FF2B5EF4-FFF2-40B4-BE49-F238E27FC236}">
              <a16:creationId xmlns:a16="http://schemas.microsoft.com/office/drawing/2014/main" id="{B9617270-11F2-4232-8879-649FA3F8EE60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79" name="ColorPalette" hidden="1">
          <a:extLst>
            <a:ext uri="{FF2B5EF4-FFF2-40B4-BE49-F238E27FC236}">
              <a16:creationId xmlns:a16="http://schemas.microsoft.com/office/drawing/2014/main" id="{C1B26FF5-B2FE-4281-B33D-AAE965ED9322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780" name="ColorPalette" hidden="1">
          <a:extLst>
            <a:ext uri="{FF2B5EF4-FFF2-40B4-BE49-F238E27FC236}">
              <a16:creationId xmlns:a16="http://schemas.microsoft.com/office/drawing/2014/main" id="{0F2E12BA-7A11-421A-A5A3-D410DE667FFA}"/>
            </a:ext>
          </a:extLst>
        </xdr:cNvPr>
        <xdr:cNvSpPr txBox="1"/>
      </xdr:nvSpPr>
      <xdr:spPr>
        <a:xfrm>
          <a:off x="619125" y="148590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781" name="ColorPalette" hidden="1">
          <a:extLst>
            <a:ext uri="{FF2B5EF4-FFF2-40B4-BE49-F238E27FC236}">
              <a16:creationId xmlns:a16="http://schemas.microsoft.com/office/drawing/2014/main" id="{0EEE78C0-67B7-43B3-BDC9-70882BDB71D8}"/>
            </a:ext>
          </a:extLst>
        </xdr:cNvPr>
        <xdr:cNvSpPr txBox="1"/>
      </xdr:nvSpPr>
      <xdr:spPr>
        <a:xfrm>
          <a:off x="619125" y="148590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782" name="ColorPalette" hidden="1">
          <a:extLst>
            <a:ext uri="{FF2B5EF4-FFF2-40B4-BE49-F238E27FC236}">
              <a16:creationId xmlns:a16="http://schemas.microsoft.com/office/drawing/2014/main" id="{C853D67C-D025-4515-88D7-FA2D4D748751}"/>
            </a:ext>
          </a:extLst>
        </xdr:cNvPr>
        <xdr:cNvSpPr txBox="1"/>
      </xdr:nvSpPr>
      <xdr:spPr>
        <a:xfrm>
          <a:off x="619125" y="148590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783" name="ColorPalette" hidden="1">
          <a:extLst>
            <a:ext uri="{FF2B5EF4-FFF2-40B4-BE49-F238E27FC236}">
              <a16:creationId xmlns:a16="http://schemas.microsoft.com/office/drawing/2014/main" id="{55D9E27D-D948-4E3D-90B1-0A923133EEC8}"/>
            </a:ext>
          </a:extLst>
        </xdr:cNvPr>
        <xdr:cNvSpPr txBox="1"/>
      </xdr:nvSpPr>
      <xdr:spPr>
        <a:xfrm>
          <a:off x="619125" y="148590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784" name="ColorPalette" hidden="1">
          <a:extLst>
            <a:ext uri="{FF2B5EF4-FFF2-40B4-BE49-F238E27FC236}">
              <a16:creationId xmlns:a16="http://schemas.microsoft.com/office/drawing/2014/main" id="{E3507F2B-7182-4112-B618-A667A2B38D80}"/>
            </a:ext>
          </a:extLst>
        </xdr:cNvPr>
        <xdr:cNvSpPr txBox="1"/>
      </xdr:nvSpPr>
      <xdr:spPr>
        <a:xfrm>
          <a:off x="619125" y="148590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785" name="ColorPalette" hidden="1">
          <a:extLst>
            <a:ext uri="{FF2B5EF4-FFF2-40B4-BE49-F238E27FC236}">
              <a16:creationId xmlns:a16="http://schemas.microsoft.com/office/drawing/2014/main" id="{8725A907-8F21-4ED8-A1B7-4AB6028CBDEC}"/>
            </a:ext>
          </a:extLst>
        </xdr:cNvPr>
        <xdr:cNvSpPr txBox="1"/>
      </xdr:nvSpPr>
      <xdr:spPr>
        <a:xfrm>
          <a:off x="619125" y="148590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786" name="ColorPalette" hidden="1">
          <a:extLst>
            <a:ext uri="{FF2B5EF4-FFF2-40B4-BE49-F238E27FC236}">
              <a16:creationId xmlns:a16="http://schemas.microsoft.com/office/drawing/2014/main" id="{D0C78557-4170-483D-9372-7CA00BF48419}"/>
            </a:ext>
          </a:extLst>
        </xdr:cNvPr>
        <xdr:cNvSpPr txBox="1"/>
      </xdr:nvSpPr>
      <xdr:spPr>
        <a:xfrm>
          <a:off x="619125" y="148590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787" name="ColorPalette" hidden="1">
          <a:extLst>
            <a:ext uri="{FF2B5EF4-FFF2-40B4-BE49-F238E27FC236}">
              <a16:creationId xmlns:a16="http://schemas.microsoft.com/office/drawing/2014/main" id="{B0936041-99BA-4227-93A9-6DFA1F3A7B94}"/>
            </a:ext>
          </a:extLst>
        </xdr:cNvPr>
        <xdr:cNvSpPr txBox="1"/>
      </xdr:nvSpPr>
      <xdr:spPr>
        <a:xfrm>
          <a:off x="619125" y="148590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788" name="ColorPalette" hidden="1">
          <a:extLst>
            <a:ext uri="{FF2B5EF4-FFF2-40B4-BE49-F238E27FC236}">
              <a16:creationId xmlns:a16="http://schemas.microsoft.com/office/drawing/2014/main" id="{9E7BCDCC-7596-44E2-A370-27FBCEB8F757}"/>
            </a:ext>
          </a:extLst>
        </xdr:cNvPr>
        <xdr:cNvSpPr txBox="1"/>
      </xdr:nvSpPr>
      <xdr:spPr>
        <a:xfrm>
          <a:off x="619125" y="148590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789" name="ColorPalette" hidden="1">
          <a:extLst>
            <a:ext uri="{FF2B5EF4-FFF2-40B4-BE49-F238E27FC236}">
              <a16:creationId xmlns:a16="http://schemas.microsoft.com/office/drawing/2014/main" id="{51579B60-372C-4CED-8F77-50A78E194B90}"/>
            </a:ext>
          </a:extLst>
        </xdr:cNvPr>
        <xdr:cNvSpPr txBox="1"/>
      </xdr:nvSpPr>
      <xdr:spPr>
        <a:xfrm>
          <a:off x="619125" y="148590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790" name="ColorPalette" hidden="1">
          <a:extLst>
            <a:ext uri="{FF2B5EF4-FFF2-40B4-BE49-F238E27FC236}">
              <a16:creationId xmlns:a16="http://schemas.microsoft.com/office/drawing/2014/main" id="{001E420D-25F6-48C7-A0F1-7FDB86250DE2}"/>
            </a:ext>
          </a:extLst>
        </xdr:cNvPr>
        <xdr:cNvSpPr txBox="1"/>
      </xdr:nvSpPr>
      <xdr:spPr>
        <a:xfrm>
          <a:off x="619125" y="148590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791" name="ColorPalette" hidden="1">
          <a:extLst>
            <a:ext uri="{FF2B5EF4-FFF2-40B4-BE49-F238E27FC236}">
              <a16:creationId xmlns:a16="http://schemas.microsoft.com/office/drawing/2014/main" id="{80E45DDE-1DEC-4634-A00A-814B3511EC2B}"/>
            </a:ext>
          </a:extLst>
        </xdr:cNvPr>
        <xdr:cNvSpPr txBox="1"/>
      </xdr:nvSpPr>
      <xdr:spPr>
        <a:xfrm>
          <a:off x="619125" y="148590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792" name="ColorPalette" hidden="1">
          <a:extLst>
            <a:ext uri="{FF2B5EF4-FFF2-40B4-BE49-F238E27FC236}">
              <a16:creationId xmlns:a16="http://schemas.microsoft.com/office/drawing/2014/main" id="{E6C98999-2B32-4F38-B79B-0426F5448299}"/>
            </a:ext>
          </a:extLst>
        </xdr:cNvPr>
        <xdr:cNvSpPr txBox="1"/>
      </xdr:nvSpPr>
      <xdr:spPr>
        <a:xfrm>
          <a:off x="619125" y="148590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793" name="ColorPalette" hidden="1">
          <a:extLst>
            <a:ext uri="{FF2B5EF4-FFF2-40B4-BE49-F238E27FC236}">
              <a16:creationId xmlns:a16="http://schemas.microsoft.com/office/drawing/2014/main" id="{94224212-CCF2-4F85-BB3F-67E4F36F7360}"/>
            </a:ext>
          </a:extLst>
        </xdr:cNvPr>
        <xdr:cNvSpPr txBox="1"/>
      </xdr:nvSpPr>
      <xdr:spPr>
        <a:xfrm>
          <a:off x="619125" y="148590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794" name="ColorPalette" hidden="1">
          <a:extLst>
            <a:ext uri="{FF2B5EF4-FFF2-40B4-BE49-F238E27FC236}">
              <a16:creationId xmlns:a16="http://schemas.microsoft.com/office/drawing/2014/main" id="{B926423A-14B3-4291-8E67-B1771D711C84}"/>
            </a:ext>
          </a:extLst>
        </xdr:cNvPr>
        <xdr:cNvSpPr txBox="1"/>
      </xdr:nvSpPr>
      <xdr:spPr>
        <a:xfrm>
          <a:off x="619125" y="148590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795" name="ColorPalette" hidden="1">
          <a:extLst>
            <a:ext uri="{FF2B5EF4-FFF2-40B4-BE49-F238E27FC236}">
              <a16:creationId xmlns:a16="http://schemas.microsoft.com/office/drawing/2014/main" id="{5BDB6BC9-91A9-4557-986A-477CA88A9740}"/>
            </a:ext>
          </a:extLst>
        </xdr:cNvPr>
        <xdr:cNvSpPr txBox="1"/>
      </xdr:nvSpPr>
      <xdr:spPr>
        <a:xfrm>
          <a:off x="619125" y="148590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96" name="ColorPalette" hidden="1">
          <a:extLst>
            <a:ext uri="{FF2B5EF4-FFF2-40B4-BE49-F238E27FC236}">
              <a16:creationId xmlns:a16="http://schemas.microsoft.com/office/drawing/2014/main" id="{BC0E99E1-CAF4-4866-81EB-119B461ED55C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97" name="ColorPalette" hidden="1">
          <a:extLst>
            <a:ext uri="{FF2B5EF4-FFF2-40B4-BE49-F238E27FC236}">
              <a16:creationId xmlns:a16="http://schemas.microsoft.com/office/drawing/2014/main" id="{A79BFB38-B14F-4225-AFB2-2722AB3FAA41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98" name="ColorPalette" hidden="1">
          <a:extLst>
            <a:ext uri="{FF2B5EF4-FFF2-40B4-BE49-F238E27FC236}">
              <a16:creationId xmlns:a16="http://schemas.microsoft.com/office/drawing/2014/main" id="{1872D8FD-C411-47A8-A381-5F88A6BB5A41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799" name="ColorPalette" hidden="1">
          <a:extLst>
            <a:ext uri="{FF2B5EF4-FFF2-40B4-BE49-F238E27FC236}">
              <a16:creationId xmlns:a16="http://schemas.microsoft.com/office/drawing/2014/main" id="{333684FD-A3FB-4FEA-B165-2E611FE9A337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800" name="ColorPalette" hidden="1">
          <a:extLst>
            <a:ext uri="{FF2B5EF4-FFF2-40B4-BE49-F238E27FC236}">
              <a16:creationId xmlns:a16="http://schemas.microsoft.com/office/drawing/2014/main" id="{A1772737-2551-443A-A97D-616E948AF59F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801" name="ColorPalette" hidden="1">
          <a:extLst>
            <a:ext uri="{FF2B5EF4-FFF2-40B4-BE49-F238E27FC236}">
              <a16:creationId xmlns:a16="http://schemas.microsoft.com/office/drawing/2014/main" id="{CA5175AD-2DAB-4D45-8AD5-6E0AC2DE0CDF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802" name="ColorPalette" hidden="1">
          <a:extLst>
            <a:ext uri="{FF2B5EF4-FFF2-40B4-BE49-F238E27FC236}">
              <a16:creationId xmlns:a16="http://schemas.microsoft.com/office/drawing/2014/main" id="{A316CD90-B925-496C-A1D5-58EA0F6DEBBA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803" name="ColorPalette" hidden="1">
          <a:extLst>
            <a:ext uri="{FF2B5EF4-FFF2-40B4-BE49-F238E27FC236}">
              <a16:creationId xmlns:a16="http://schemas.microsoft.com/office/drawing/2014/main" id="{BD2C120A-F37F-4F6A-B08A-0688DE6D70C2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804" name="ColorPalette" hidden="1">
          <a:extLst>
            <a:ext uri="{FF2B5EF4-FFF2-40B4-BE49-F238E27FC236}">
              <a16:creationId xmlns:a16="http://schemas.microsoft.com/office/drawing/2014/main" id="{21FABCE4-986E-408C-B7CE-4A1C8A3BD70C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805" name="ColorPalette" hidden="1">
          <a:extLst>
            <a:ext uri="{FF2B5EF4-FFF2-40B4-BE49-F238E27FC236}">
              <a16:creationId xmlns:a16="http://schemas.microsoft.com/office/drawing/2014/main" id="{7C3C94B0-E851-43AD-9953-D11DB4A2D5ED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806" name="ColorPalette" hidden="1">
          <a:extLst>
            <a:ext uri="{FF2B5EF4-FFF2-40B4-BE49-F238E27FC236}">
              <a16:creationId xmlns:a16="http://schemas.microsoft.com/office/drawing/2014/main" id="{891ED3D8-49C1-4638-AC5E-54E69A9426B2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807" name="ColorPalette" hidden="1">
          <a:extLst>
            <a:ext uri="{FF2B5EF4-FFF2-40B4-BE49-F238E27FC236}">
              <a16:creationId xmlns:a16="http://schemas.microsoft.com/office/drawing/2014/main" id="{AEAAE487-8B64-4E27-B6FC-80CF01BEF361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808" name="ColorPalette" hidden="1">
          <a:extLst>
            <a:ext uri="{FF2B5EF4-FFF2-40B4-BE49-F238E27FC236}">
              <a16:creationId xmlns:a16="http://schemas.microsoft.com/office/drawing/2014/main" id="{94B13A72-9883-4358-93A2-D2EE8B0095F7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809" name="ColorPalette" hidden="1">
          <a:extLst>
            <a:ext uri="{FF2B5EF4-FFF2-40B4-BE49-F238E27FC236}">
              <a16:creationId xmlns:a16="http://schemas.microsoft.com/office/drawing/2014/main" id="{681E83AB-D024-4B32-AEC9-3193D188B50D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810" name="ColorPalette" hidden="1">
          <a:extLst>
            <a:ext uri="{FF2B5EF4-FFF2-40B4-BE49-F238E27FC236}">
              <a16:creationId xmlns:a16="http://schemas.microsoft.com/office/drawing/2014/main" id="{9220ED43-90D0-44E4-943E-4BD4092B9474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811" name="ColorPalette" hidden="1">
          <a:extLst>
            <a:ext uri="{FF2B5EF4-FFF2-40B4-BE49-F238E27FC236}">
              <a16:creationId xmlns:a16="http://schemas.microsoft.com/office/drawing/2014/main" id="{EBCC601D-7C73-439E-B7A9-429DD96E3068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812" name="ColorPalette" hidden="1">
          <a:extLst>
            <a:ext uri="{FF2B5EF4-FFF2-40B4-BE49-F238E27FC236}">
              <a16:creationId xmlns:a16="http://schemas.microsoft.com/office/drawing/2014/main" id="{85A8247D-5E7C-4036-8652-4C55ACCE2C88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813" name="ColorPalette" hidden="1">
          <a:extLst>
            <a:ext uri="{FF2B5EF4-FFF2-40B4-BE49-F238E27FC236}">
              <a16:creationId xmlns:a16="http://schemas.microsoft.com/office/drawing/2014/main" id="{9129E464-9484-4638-BB28-3FA905062D98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814" name="ColorPalette" hidden="1">
          <a:extLst>
            <a:ext uri="{FF2B5EF4-FFF2-40B4-BE49-F238E27FC236}">
              <a16:creationId xmlns:a16="http://schemas.microsoft.com/office/drawing/2014/main" id="{4A425FA7-88FF-4107-9D76-15F4D67B778F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815" name="ColorPalette" hidden="1">
          <a:extLst>
            <a:ext uri="{FF2B5EF4-FFF2-40B4-BE49-F238E27FC236}">
              <a16:creationId xmlns:a16="http://schemas.microsoft.com/office/drawing/2014/main" id="{9B734BA2-1C06-4E03-87D7-1284204852C7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16" name="ColorPalette" hidden="1">
          <a:extLst>
            <a:ext uri="{FF2B5EF4-FFF2-40B4-BE49-F238E27FC236}">
              <a16:creationId xmlns:a16="http://schemas.microsoft.com/office/drawing/2014/main" id="{D4835706-2627-4BA9-9134-8E60A59ACD99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17" name="ColorPalette" hidden="1">
          <a:extLst>
            <a:ext uri="{FF2B5EF4-FFF2-40B4-BE49-F238E27FC236}">
              <a16:creationId xmlns:a16="http://schemas.microsoft.com/office/drawing/2014/main" id="{DB9E45B7-1085-4F38-BFA9-8F499FC1520A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18" name="ColorPalette" hidden="1">
          <a:extLst>
            <a:ext uri="{FF2B5EF4-FFF2-40B4-BE49-F238E27FC236}">
              <a16:creationId xmlns:a16="http://schemas.microsoft.com/office/drawing/2014/main" id="{D1273D80-8FC7-4B4B-92F5-11393C9E3009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19" name="ColorPalette" hidden="1">
          <a:extLst>
            <a:ext uri="{FF2B5EF4-FFF2-40B4-BE49-F238E27FC236}">
              <a16:creationId xmlns:a16="http://schemas.microsoft.com/office/drawing/2014/main" id="{3E5A4FF3-E620-4A98-8CF4-F2DA6A34A976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820" name="ColorPalette" hidden="1">
          <a:extLst>
            <a:ext uri="{FF2B5EF4-FFF2-40B4-BE49-F238E27FC236}">
              <a16:creationId xmlns:a16="http://schemas.microsoft.com/office/drawing/2014/main" id="{FBFE68A1-DEAD-47CC-90BE-F05C90674489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821" name="ColorPalette" hidden="1">
          <a:extLst>
            <a:ext uri="{FF2B5EF4-FFF2-40B4-BE49-F238E27FC236}">
              <a16:creationId xmlns:a16="http://schemas.microsoft.com/office/drawing/2014/main" id="{A953AF0C-CF4B-4529-BB28-2968577F2398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822" name="ColorPalette" hidden="1">
          <a:extLst>
            <a:ext uri="{FF2B5EF4-FFF2-40B4-BE49-F238E27FC236}">
              <a16:creationId xmlns:a16="http://schemas.microsoft.com/office/drawing/2014/main" id="{76EACE9A-A8BB-417B-BFD1-A6D3B1279732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823" name="ColorPalette" hidden="1">
          <a:extLst>
            <a:ext uri="{FF2B5EF4-FFF2-40B4-BE49-F238E27FC236}">
              <a16:creationId xmlns:a16="http://schemas.microsoft.com/office/drawing/2014/main" id="{BC4E458A-5ADB-4192-A979-B0882D836BB7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24" name="ColorPalette" hidden="1">
          <a:extLst>
            <a:ext uri="{FF2B5EF4-FFF2-40B4-BE49-F238E27FC236}">
              <a16:creationId xmlns:a16="http://schemas.microsoft.com/office/drawing/2014/main" id="{2643B024-A7AB-4BC5-846E-1CE3E0F407D0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25" name="ColorPalette" hidden="1">
          <a:extLst>
            <a:ext uri="{FF2B5EF4-FFF2-40B4-BE49-F238E27FC236}">
              <a16:creationId xmlns:a16="http://schemas.microsoft.com/office/drawing/2014/main" id="{A4EFDCD8-92DA-46E3-A324-B759B2C592D8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26" name="ColorPalette" hidden="1">
          <a:extLst>
            <a:ext uri="{FF2B5EF4-FFF2-40B4-BE49-F238E27FC236}">
              <a16:creationId xmlns:a16="http://schemas.microsoft.com/office/drawing/2014/main" id="{52E0B57B-4631-4961-8D00-3EAECC53350C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27" name="ColorPalette" hidden="1">
          <a:extLst>
            <a:ext uri="{FF2B5EF4-FFF2-40B4-BE49-F238E27FC236}">
              <a16:creationId xmlns:a16="http://schemas.microsoft.com/office/drawing/2014/main" id="{0986065D-C75C-4BDD-AC8F-5520B228E218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28" name="ColorPalette" hidden="1">
          <a:extLst>
            <a:ext uri="{FF2B5EF4-FFF2-40B4-BE49-F238E27FC236}">
              <a16:creationId xmlns:a16="http://schemas.microsoft.com/office/drawing/2014/main" id="{1BFCEB1A-7BE6-4849-988D-EB376459CBA1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29" name="ColorPalette" hidden="1">
          <a:extLst>
            <a:ext uri="{FF2B5EF4-FFF2-40B4-BE49-F238E27FC236}">
              <a16:creationId xmlns:a16="http://schemas.microsoft.com/office/drawing/2014/main" id="{10AFA924-C7A4-44F1-A06C-3AAE9C3447C0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30" name="ColorPalette" hidden="1">
          <a:extLst>
            <a:ext uri="{FF2B5EF4-FFF2-40B4-BE49-F238E27FC236}">
              <a16:creationId xmlns:a16="http://schemas.microsoft.com/office/drawing/2014/main" id="{251B1A62-B1F7-460A-844F-BC155EE0DB54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31" name="ColorPalette" hidden="1">
          <a:extLst>
            <a:ext uri="{FF2B5EF4-FFF2-40B4-BE49-F238E27FC236}">
              <a16:creationId xmlns:a16="http://schemas.microsoft.com/office/drawing/2014/main" id="{7ED39041-D5A7-490C-8501-8A804F27DE5A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32" name="ColorPalette" hidden="1">
          <a:extLst>
            <a:ext uri="{FF2B5EF4-FFF2-40B4-BE49-F238E27FC236}">
              <a16:creationId xmlns:a16="http://schemas.microsoft.com/office/drawing/2014/main" id="{A1192C6B-3D3B-46DA-8436-90EF6EF323E7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33" name="ColorPalette" hidden="1">
          <a:extLst>
            <a:ext uri="{FF2B5EF4-FFF2-40B4-BE49-F238E27FC236}">
              <a16:creationId xmlns:a16="http://schemas.microsoft.com/office/drawing/2014/main" id="{EB8F1746-F59B-4C62-80B9-77521F889DAC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34" name="ColorPalette" hidden="1">
          <a:extLst>
            <a:ext uri="{FF2B5EF4-FFF2-40B4-BE49-F238E27FC236}">
              <a16:creationId xmlns:a16="http://schemas.microsoft.com/office/drawing/2014/main" id="{0B829830-690B-4BD7-8B21-82BA0D77F69F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35" name="ColorPalette" hidden="1">
          <a:extLst>
            <a:ext uri="{FF2B5EF4-FFF2-40B4-BE49-F238E27FC236}">
              <a16:creationId xmlns:a16="http://schemas.microsoft.com/office/drawing/2014/main" id="{740987D0-676A-42F1-BE19-23768FFE6424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36" name="ColorPalette" hidden="1">
          <a:extLst>
            <a:ext uri="{FF2B5EF4-FFF2-40B4-BE49-F238E27FC236}">
              <a16:creationId xmlns:a16="http://schemas.microsoft.com/office/drawing/2014/main" id="{4AB9916C-1868-4FAD-8D43-CB55D027206C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37" name="ColorPalette" hidden="1">
          <a:extLst>
            <a:ext uri="{FF2B5EF4-FFF2-40B4-BE49-F238E27FC236}">
              <a16:creationId xmlns:a16="http://schemas.microsoft.com/office/drawing/2014/main" id="{26955426-B284-4C3C-A3A7-EDC5F8A6D872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38" name="ColorPalette" hidden="1">
          <a:extLst>
            <a:ext uri="{FF2B5EF4-FFF2-40B4-BE49-F238E27FC236}">
              <a16:creationId xmlns:a16="http://schemas.microsoft.com/office/drawing/2014/main" id="{2B69E42E-3106-4EC7-A706-7A1A9B8243B4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39" name="ColorPalette" hidden="1">
          <a:extLst>
            <a:ext uri="{FF2B5EF4-FFF2-40B4-BE49-F238E27FC236}">
              <a16:creationId xmlns:a16="http://schemas.microsoft.com/office/drawing/2014/main" id="{480C8F80-5D42-4F49-8736-55F022E6D833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840" name="ColorPalette" hidden="1">
          <a:extLst>
            <a:ext uri="{FF2B5EF4-FFF2-40B4-BE49-F238E27FC236}">
              <a16:creationId xmlns:a16="http://schemas.microsoft.com/office/drawing/2014/main" id="{7A533086-27E3-4DDE-B07F-02691BEE06DC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841" name="ColorPalette" hidden="1">
          <a:extLst>
            <a:ext uri="{FF2B5EF4-FFF2-40B4-BE49-F238E27FC236}">
              <a16:creationId xmlns:a16="http://schemas.microsoft.com/office/drawing/2014/main" id="{79C24619-5E08-416A-9525-3E6E50050E08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842" name="ColorPalette" hidden="1">
          <a:extLst>
            <a:ext uri="{FF2B5EF4-FFF2-40B4-BE49-F238E27FC236}">
              <a16:creationId xmlns:a16="http://schemas.microsoft.com/office/drawing/2014/main" id="{F92BA5D6-F950-4A4F-AF6B-48EB1C4DDC8A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843" name="ColorPalette" hidden="1">
          <a:extLst>
            <a:ext uri="{FF2B5EF4-FFF2-40B4-BE49-F238E27FC236}">
              <a16:creationId xmlns:a16="http://schemas.microsoft.com/office/drawing/2014/main" id="{9BE6FD70-9441-4B21-9622-45320306F9A1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44" name="ColorPalette" hidden="1">
          <a:extLst>
            <a:ext uri="{FF2B5EF4-FFF2-40B4-BE49-F238E27FC236}">
              <a16:creationId xmlns:a16="http://schemas.microsoft.com/office/drawing/2014/main" id="{F3591228-9797-4FE1-8B2B-8D369D5F78B1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45" name="ColorPalette" hidden="1">
          <a:extLst>
            <a:ext uri="{FF2B5EF4-FFF2-40B4-BE49-F238E27FC236}">
              <a16:creationId xmlns:a16="http://schemas.microsoft.com/office/drawing/2014/main" id="{17FAA939-FCD7-445A-9F9B-EECCF7D64A7F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46" name="ColorPalette" hidden="1">
          <a:extLst>
            <a:ext uri="{FF2B5EF4-FFF2-40B4-BE49-F238E27FC236}">
              <a16:creationId xmlns:a16="http://schemas.microsoft.com/office/drawing/2014/main" id="{C2FCE63B-60E4-4575-B3D0-728C028504F5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47" name="ColorPalette" hidden="1">
          <a:extLst>
            <a:ext uri="{FF2B5EF4-FFF2-40B4-BE49-F238E27FC236}">
              <a16:creationId xmlns:a16="http://schemas.microsoft.com/office/drawing/2014/main" id="{79AFDA94-ED64-49E9-988D-D1C55B061C78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848" name="ColorPalette" hidden="1">
          <a:extLst>
            <a:ext uri="{FF2B5EF4-FFF2-40B4-BE49-F238E27FC236}">
              <a16:creationId xmlns:a16="http://schemas.microsoft.com/office/drawing/2014/main" id="{4AA47258-A7DA-47F8-AB49-BB0525F8A937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849" name="ColorPalette" hidden="1">
          <a:extLst>
            <a:ext uri="{FF2B5EF4-FFF2-40B4-BE49-F238E27FC236}">
              <a16:creationId xmlns:a16="http://schemas.microsoft.com/office/drawing/2014/main" id="{50FE2778-4D55-44F9-94D9-78996D54AEE2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850" name="ColorPalette" hidden="1">
          <a:extLst>
            <a:ext uri="{FF2B5EF4-FFF2-40B4-BE49-F238E27FC236}">
              <a16:creationId xmlns:a16="http://schemas.microsoft.com/office/drawing/2014/main" id="{21D36CEB-7776-43B5-8D38-F4C7310E018E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851" name="ColorPalette" hidden="1">
          <a:extLst>
            <a:ext uri="{FF2B5EF4-FFF2-40B4-BE49-F238E27FC236}">
              <a16:creationId xmlns:a16="http://schemas.microsoft.com/office/drawing/2014/main" id="{9CE42263-7725-4040-8E7A-ED1502D9606A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52" name="ColorPalette" hidden="1">
          <a:extLst>
            <a:ext uri="{FF2B5EF4-FFF2-40B4-BE49-F238E27FC236}">
              <a16:creationId xmlns:a16="http://schemas.microsoft.com/office/drawing/2014/main" id="{A9F1B33D-A6C0-4FF1-A174-438D817F19DD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53" name="ColorPalette" hidden="1">
          <a:extLst>
            <a:ext uri="{FF2B5EF4-FFF2-40B4-BE49-F238E27FC236}">
              <a16:creationId xmlns:a16="http://schemas.microsoft.com/office/drawing/2014/main" id="{0E7FFBD6-C4D6-4A53-8E46-D12C1B5A5933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54" name="ColorPalette" hidden="1">
          <a:extLst>
            <a:ext uri="{FF2B5EF4-FFF2-40B4-BE49-F238E27FC236}">
              <a16:creationId xmlns:a16="http://schemas.microsoft.com/office/drawing/2014/main" id="{9B55575F-48C7-4390-9C03-1EC995DF2F68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55" name="ColorPalette" hidden="1">
          <a:extLst>
            <a:ext uri="{FF2B5EF4-FFF2-40B4-BE49-F238E27FC236}">
              <a16:creationId xmlns:a16="http://schemas.microsoft.com/office/drawing/2014/main" id="{043B26C8-4E96-4C0E-AF33-8FC63C04A04C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56" name="ColorPalette" hidden="1">
          <a:extLst>
            <a:ext uri="{FF2B5EF4-FFF2-40B4-BE49-F238E27FC236}">
              <a16:creationId xmlns:a16="http://schemas.microsoft.com/office/drawing/2014/main" id="{C7C3F1AA-ED4F-4C1D-9028-19AE097327FF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57" name="ColorPalette" hidden="1">
          <a:extLst>
            <a:ext uri="{FF2B5EF4-FFF2-40B4-BE49-F238E27FC236}">
              <a16:creationId xmlns:a16="http://schemas.microsoft.com/office/drawing/2014/main" id="{91553232-6E0D-4CCC-8AE8-D9C6A3F7D76D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58" name="ColorPalette" hidden="1">
          <a:extLst>
            <a:ext uri="{FF2B5EF4-FFF2-40B4-BE49-F238E27FC236}">
              <a16:creationId xmlns:a16="http://schemas.microsoft.com/office/drawing/2014/main" id="{CBCD25A8-DBEE-4D11-85FE-53969D297BE6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59" name="ColorPalette" hidden="1">
          <a:extLst>
            <a:ext uri="{FF2B5EF4-FFF2-40B4-BE49-F238E27FC236}">
              <a16:creationId xmlns:a16="http://schemas.microsoft.com/office/drawing/2014/main" id="{3347BD37-BEF6-4231-A133-5FE621DF2A0B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60" name="ColorPalette" hidden="1">
          <a:extLst>
            <a:ext uri="{FF2B5EF4-FFF2-40B4-BE49-F238E27FC236}">
              <a16:creationId xmlns:a16="http://schemas.microsoft.com/office/drawing/2014/main" id="{63321B4F-5F54-41EB-953B-3986DC9D3BFB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61" name="ColorPalette" hidden="1">
          <a:extLst>
            <a:ext uri="{FF2B5EF4-FFF2-40B4-BE49-F238E27FC236}">
              <a16:creationId xmlns:a16="http://schemas.microsoft.com/office/drawing/2014/main" id="{8108EB62-50A1-490C-AFFC-7031BCD3996D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62" name="ColorPalette" hidden="1">
          <a:extLst>
            <a:ext uri="{FF2B5EF4-FFF2-40B4-BE49-F238E27FC236}">
              <a16:creationId xmlns:a16="http://schemas.microsoft.com/office/drawing/2014/main" id="{93696709-044B-4021-8A6A-D293FADA2EAE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63" name="ColorPalette" hidden="1">
          <a:extLst>
            <a:ext uri="{FF2B5EF4-FFF2-40B4-BE49-F238E27FC236}">
              <a16:creationId xmlns:a16="http://schemas.microsoft.com/office/drawing/2014/main" id="{D7314BCC-B1E3-49D9-B739-035AB3DED307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64" name="ColorPalette" hidden="1">
          <a:extLst>
            <a:ext uri="{FF2B5EF4-FFF2-40B4-BE49-F238E27FC236}">
              <a16:creationId xmlns:a16="http://schemas.microsoft.com/office/drawing/2014/main" id="{D76F1321-FCA9-46DD-9416-FF116C75DB17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65" name="ColorPalette" hidden="1">
          <a:extLst>
            <a:ext uri="{FF2B5EF4-FFF2-40B4-BE49-F238E27FC236}">
              <a16:creationId xmlns:a16="http://schemas.microsoft.com/office/drawing/2014/main" id="{1DB346C8-3269-4438-A7E8-214C67BF6355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66" name="ColorPalette" hidden="1">
          <a:extLst>
            <a:ext uri="{FF2B5EF4-FFF2-40B4-BE49-F238E27FC236}">
              <a16:creationId xmlns:a16="http://schemas.microsoft.com/office/drawing/2014/main" id="{A7162305-0FF9-440E-9715-08ACC9CF36EF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867" name="ColorPalette" hidden="1">
          <a:extLst>
            <a:ext uri="{FF2B5EF4-FFF2-40B4-BE49-F238E27FC236}">
              <a16:creationId xmlns:a16="http://schemas.microsoft.com/office/drawing/2014/main" id="{2A272A0E-7A11-4C5E-808E-607B9A3E1B88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868" name="ColorPalette" hidden="1">
          <a:extLst>
            <a:ext uri="{FF2B5EF4-FFF2-40B4-BE49-F238E27FC236}">
              <a16:creationId xmlns:a16="http://schemas.microsoft.com/office/drawing/2014/main" id="{E83E8BB8-83DF-4A8F-9BEB-CCFD08C14F28}"/>
            </a:ext>
          </a:extLst>
        </xdr:cNvPr>
        <xdr:cNvSpPr txBox="1"/>
      </xdr:nvSpPr>
      <xdr:spPr>
        <a:xfrm>
          <a:off x="619125" y="14859000"/>
          <a:ext cx="18383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869" name="ColorPalette" hidden="1">
          <a:extLst>
            <a:ext uri="{FF2B5EF4-FFF2-40B4-BE49-F238E27FC236}">
              <a16:creationId xmlns:a16="http://schemas.microsoft.com/office/drawing/2014/main" id="{FEF3EC09-04AC-47E5-A935-9AE966560DF6}"/>
            </a:ext>
          </a:extLst>
        </xdr:cNvPr>
        <xdr:cNvSpPr txBox="1"/>
      </xdr:nvSpPr>
      <xdr:spPr>
        <a:xfrm>
          <a:off x="619125" y="14859000"/>
          <a:ext cx="18383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870" name="ColorPalette" hidden="1">
          <a:extLst>
            <a:ext uri="{FF2B5EF4-FFF2-40B4-BE49-F238E27FC236}">
              <a16:creationId xmlns:a16="http://schemas.microsoft.com/office/drawing/2014/main" id="{28EF0DA8-9892-4E9C-A85E-B8DCD803552D}"/>
            </a:ext>
          </a:extLst>
        </xdr:cNvPr>
        <xdr:cNvSpPr txBox="1"/>
      </xdr:nvSpPr>
      <xdr:spPr>
        <a:xfrm>
          <a:off x="619125" y="14859000"/>
          <a:ext cx="18383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871" name="ColorPalette" hidden="1">
          <a:extLst>
            <a:ext uri="{FF2B5EF4-FFF2-40B4-BE49-F238E27FC236}">
              <a16:creationId xmlns:a16="http://schemas.microsoft.com/office/drawing/2014/main" id="{33A1DAC2-99AC-4A9E-91F4-9A23BCFADC70}"/>
            </a:ext>
          </a:extLst>
        </xdr:cNvPr>
        <xdr:cNvSpPr txBox="1"/>
      </xdr:nvSpPr>
      <xdr:spPr>
        <a:xfrm>
          <a:off x="619125" y="14859000"/>
          <a:ext cx="18383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872" name="ColorPalette" hidden="1">
          <a:extLst>
            <a:ext uri="{FF2B5EF4-FFF2-40B4-BE49-F238E27FC236}">
              <a16:creationId xmlns:a16="http://schemas.microsoft.com/office/drawing/2014/main" id="{E323C953-1D78-4AFE-BAE0-BEC879A70097}"/>
            </a:ext>
          </a:extLst>
        </xdr:cNvPr>
        <xdr:cNvSpPr txBox="1"/>
      </xdr:nvSpPr>
      <xdr:spPr>
        <a:xfrm>
          <a:off x="619125" y="14859000"/>
          <a:ext cx="18383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873" name="ColorPalette" hidden="1">
          <a:extLst>
            <a:ext uri="{FF2B5EF4-FFF2-40B4-BE49-F238E27FC236}">
              <a16:creationId xmlns:a16="http://schemas.microsoft.com/office/drawing/2014/main" id="{EEC2ED89-1909-48E1-84AD-227CC3101869}"/>
            </a:ext>
          </a:extLst>
        </xdr:cNvPr>
        <xdr:cNvSpPr txBox="1"/>
      </xdr:nvSpPr>
      <xdr:spPr>
        <a:xfrm>
          <a:off x="619125" y="14859000"/>
          <a:ext cx="18383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874" name="ColorPalette" hidden="1">
          <a:extLst>
            <a:ext uri="{FF2B5EF4-FFF2-40B4-BE49-F238E27FC236}">
              <a16:creationId xmlns:a16="http://schemas.microsoft.com/office/drawing/2014/main" id="{24AC968E-9DC3-42E0-91DE-627215F75213}"/>
            </a:ext>
          </a:extLst>
        </xdr:cNvPr>
        <xdr:cNvSpPr txBox="1"/>
      </xdr:nvSpPr>
      <xdr:spPr>
        <a:xfrm>
          <a:off x="619125" y="14859000"/>
          <a:ext cx="18383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875" name="ColorPalette" hidden="1">
          <a:extLst>
            <a:ext uri="{FF2B5EF4-FFF2-40B4-BE49-F238E27FC236}">
              <a16:creationId xmlns:a16="http://schemas.microsoft.com/office/drawing/2014/main" id="{C6289998-2F46-4218-9490-F4476CE7C77C}"/>
            </a:ext>
          </a:extLst>
        </xdr:cNvPr>
        <xdr:cNvSpPr txBox="1"/>
      </xdr:nvSpPr>
      <xdr:spPr>
        <a:xfrm>
          <a:off x="619125" y="14859000"/>
          <a:ext cx="18383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876" name="ColorPalette" hidden="1">
          <a:extLst>
            <a:ext uri="{FF2B5EF4-FFF2-40B4-BE49-F238E27FC236}">
              <a16:creationId xmlns:a16="http://schemas.microsoft.com/office/drawing/2014/main" id="{7D0B2A6D-194C-4521-A85D-B35828AA317A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877" name="ColorPalette" hidden="1">
          <a:extLst>
            <a:ext uri="{FF2B5EF4-FFF2-40B4-BE49-F238E27FC236}">
              <a16:creationId xmlns:a16="http://schemas.microsoft.com/office/drawing/2014/main" id="{4585B5DD-B15A-45DD-8FDC-B94FF6C85FB2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878" name="ColorPalette" hidden="1">
          <a:extLst>
            <a:ext uri="{FF2B5EF4-FFF2-40B4-BE49-F238E27FC236}">
              <a16:creationId xmlns:a16="http://schemas.microsoft.com/office/drawing/2014/main" id="{D84D3961-9983-49BD-9ADB-8C4BE76ACDD6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879" name="ColorPalette" hidden="1">
          <a:extLst>
            <a:ext uri="{FF2B5EF4-FFF2-40B4-BE49-F238E27FC236}">
              <a16:creationId xmlns:a16="http://schemas.microsoft.com/office/drawing/2014/main" id="{612DBD31-D33D-4069-AE23-D9C3FFEE1258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880" name="ColorPalette" hidden="1">
          <a:extLst>
            <a:ext uri="{FF2B5EF4-FFF2-40B4-BE49-F238E27FC236}">
              <a16:creationId xmlns:a16="http://schemas.microsoft.com/office/drawing/2014/main" id="{4765C20C-8261-4953-8C59-924E14342B50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881" name="ColorPalette" hidden="1">
          <a:extLst>
            <a:ext uri="{FF2B5EF4-FFF2-40B4-BE49-F238E27FC236}">
              <a16:creationId xmlns:a16="http://schemas.microsoft.com/office/drawing/2014/main" id="{E4BB23BD-518D-4644-914E-CE747F549B09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882" name="ColorPalette" hidden="1">
          <a:extLst>
            <a:ext uri="{FF2B5EF4-FFF2-40B4-BE49-F238E27FC236}">
              <a16:creationId xmlns:a16="http://schemas.microsoft.com/office/drawing/2014/main" id="{AC0E131F-12A8-4413-9ACE-2B1DEE41E788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883" name="ColorPalette" hidden="1">
          <a:extLst>
            <a:ext uri="{FF2B5EF4-FFF2-40B4-BE49-F238E27FC236}">
              <a16:creationId xmlns:a16="http://schemas.microsoft.com/office/drawing/2014/main" id="{F5D17965-AD80-4BEE-9FA5-DE550D9765F5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884" name="ColorPalette" hidden="1">
          <a:extLst>
            <a:ext uri="{FF2B5EF4-FFF2-40B4-BE49-F238E27FC236}">
              <a16:creationId xmlns:a16="http://schemas.microsoft.com/office/drawing/2014/main" id="{68B74138-DCEB-4D91-95D9-8D0D8D7CD873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885" name="ColorPalette" hidden="1">
          <a:extLst>
            <a:ext uri="{FF2B5EF4-FFF2-40B4-BE49-F238E27FC236}">
              <a16:creationId xmlns:a16="http://schemas.microsoft.com/office/drawing/2014/main" id="{B4B53DEF-57C6-4278-9DBF-DD99A4D9FF1E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886" name="ColorPalette" hidden="1">
          <a:extLst>
            <a:ext uri="{FF2B5EF4-FFF2-40B4-BE49-F238E27FC236}">
              <a16:creationId xmlns:a16="http://schemas.microsoft.com/office/drawing/2014/main" id="{2EFBED1A-18AA-405B-ABC6-F931B013B10C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887" name="ColorPalette" hidden="1">
          <a:extLst>
            <a:ext uri="{FF2B5EF4-FFF2-40B4-BE49-F238E27FC236}">
              <a16:creationId xmlns:a16="http://schemas.microsoft.com/office/drawing/2014/main" id="{A27356CF-EAFB-488C-8682-8B6B8CFA8686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888" name="ColorPalette" hidden="1">
          <a:extLst>
            <a:ext uri="{FF2B5EF4-FFF2-40B4-BE49-F238E27FC236}">
              <a16:creationId xmlns:a16="http://schemas.microsoft.com/office/drawing/2014/main" id="{4BCAD9FB-D757-4A74-A46C-E7F7A816C4CE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889" name="ColorPalette" hidden="1">
          <a:extLst>
            <a:ext uri="{FF2B5EF4-FFF2-40B4-BE49-F238E27FC236}">
              <a16:creationId xmlns:a16="http://schemas.microsoft.com/office/drawing/2014/main" id="{D729A2BE-16B6-4517-A6F3-B322E7A7B875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890" name="ColorPalette" hidden="1">
          <a:extLst>
            <a:ext uri="{FF2B5EF4-FFF2-40B4-BE49-F238E27FC236}">
              <a16:creationId xmlns:a16="http://schemas.microsoft.com/office/drawing/2014/main" id="{3F20AA42-1B29-4E90-A1F4-59AFA2E181E0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891" name="ColorPalette" hidden="1">
          <a:extLst>
            <a:ext uri="{FF2B5EF4-FFF2-40B4-BE49-F238E27FC236}">
              <a16:creationId xmlns:a16="http://schemas.microsoft.com/office/drawing/2014/main" id="{086EA110-0B80-4B3E-BF08-25B277A02502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892" name="ColorPalette" hidden="1">
          <a:extLst>
            <a:ext uri="{FF2B5EF4-FFF2-40B4-BE49-F238E27FC236}">
              <a16:creationId xmlns:a16="http://schemas.microsoft.com/office/drawing/2014/main" id="{70646C0E-008B-433A-9715-05055D504250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893" name="ColorPalette" hidden="1">
          <a:extLst>
            <a:ext uri="{FF2B5EF4-FFF2-40B4-BE49-F238E27FC236}">
              <a16:creationId xmlns:a16="http://schemas.microsoft.com/office/drawing/2014/main" id="{C85B580F-488C-44F6-8352-0DB7D3E9D053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894" name="ColorPalette" hidden="1">
          <a:extLst>
            <a:ext uri="{FF2B5EF4-FFF2-40B4-BE49-F238E27FC236}">
              <a16:creationId xmlns:a16="http://schemas.microsoft.com/office/drawing/2014/main" id="{F32E7A81-3890-4CBB-9877-9C1C448C466A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895" name="ColorPalette" hidden="1">
          <a:extLst>
            <a:ext uri="{FF2B5EF4-FFF2-40B4-BE49-F238E27FC236}">
              <a16:creationId xmlns:a16="http://schemas.microsoft.com/office/drawing/2014/main" id="{231285AC-9C6F-430D-8F1E-2F8CCE57BD56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896" name="ColorPalette" hidden="1">
          <a:extLst>
            <a:ext uri="{FF2B5EF4-FFF2-40B4-BE49-F238E27FC236}">
              <a16:creationId xmlns:a16="http://schemas.microsoft.com/office/drawing/2014/main" id="{5A2069BB-70A7-4F9E-8687-2F85CEDEB214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897" name="ColorPalette" hidden="1">
          <a:extLst>
            <a:ext uri="{FF2B5EF4-FFF2-40B4-BE49-F238E27FC236}">
              <a16:creationId xmlns:a16="http://schemas.microsoft.com/office/drawing/2014/main" id="{1D6EA905-3AC1-44E9-B0BC-72297652CC98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898" name="ColorPalette" hidden="1">
          <a:extLst>
            <a:ext uri="{FF2B5EF4-FFF2-40B4-BE49-F238E27FC236}">
              <a16:creationId xmlns:a16="http://schemas.microsoft.com/office/drawing/2014/main" id="{2511C053-8D00-4168-BB5F-F5BC1B146678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899" name="ColorPalette" hidden="1">
          <a:extLst>
            <a:ext uri="{FF2B5EF4-FFF2-40B4-BE49-F238E27FC236}">
              <a16:creationId xmlns:a16="http://schemas.microsoft.com/office/drawing/2014/main" id="{A5A21DC5-160E-4732-9245-E00C57607D0D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00" name="ColorPalette" hidden="1">
          <a:extLst>
            <a:ext uri="{FF2B5EF4-FFF2-40B4-BE49-F238E27FC236}">
              <a16:creationId xmlns:a16="http://schemas.microsoft.com/office/drawing/2014/main" id="{FBDCD0B4-5EB5-45F2-9C21-D246B82E4B85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01" name="ColorPalette" hidden="1">
          <a:extLst>
            <a:ext uri="{FF2B5EF4-FFF2-40B4-BE49-F238E27FC236}">
              <a16:creationId xmlns:a16="http://schemas.microsoft.com/office/drawing/2014/main" id="{47076D6F-B2F7-4FD1-84B3-FC0B393D3C11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02" name="ColorPalette" hidden="1">
          <a:extLst>
            <a:ext uri="{FF2B5EF4-FFF2-40B4-BE49-F238E27FC236}">
              <a16:creationId xmlns:a16="http://schemas.microsoft.com/office/drawing/2014/main" id="{78CD7AA7-853C-4A8E-8CAF-D4AB1F080133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03" name="ColorPalette" hidden="1">
          <a:extLst>
            <a:ext uri="{FF2B5EF4-FFF2-40B4-BE49-F238E27FC236}">
              <a16:creationId xmlns:a16="http://schemas.microsoft.com/office/drawing/2014/main" id="{0D3FA47E-059B-4DC8-8B3B-F7260E3945D5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04" name="ColorPalette" hidden="1">
          <a:extLst>
            <a:ext uri="{FF2B5EF4-FFF2-40B4-BE49-F238E27FC236}">
              <a16:creationId xmlns:a16="http://schemas.microsoft.com/office/drawing/2014/main" id="{F0F3DE60-76F5-4D0E-8D8E-BF594E55BFF2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05" name="ColorPalette" hidden="1">
          <a:extLst>
            <a:ext uri="{FF2B5EF4-FFF2-40B4-BE49-F238E27FC236}">
              <a16:creationId xmlns:a16="http://schemas.microsoft.com/office/drawing/2014/main" id="{44DD530F-9D18-4468-A98C-E96497AEB308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06" name="ColorPalette" hidden="1">
          <a:extLst>
            <a:ext uri="{FF2B5EF4-FFF2-40B4-BE49-F238E27FC236}">
              <a16:creationId xmlns:a16="http://schemas.microsoft.com/office/drawing/2014/main" id="{2E3817EB-FF28-4825-B8D1-02B8825F7DC0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07" name="ColorPalette" hidden="1">
          <a:extLst>
            <a:ext uri="{FF2B5EF4-FFF2-40B4-BE49-F238E27FC236}">
              <a16:creationId xmlns:a16="http://schemas.microsoft.com/office/drawing/2014/main" id="{E521824C-90BF-4954-9A2B-EB51A36C1E05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08" name="ColorPalette" hidden="1">
          <a:extLst>
            <a:ext uri="{FF2B5EF4-FFF2-40B4-BE49-F238E27FC236}">
              <a16:creationId xmlns:a16="http://schemas.microsoft.com/office/drawing/2014/main" id="{EAF0593A-388E-4321-8EC8-A6F32503F85A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09" name="ColorPalette" hidden="1">
          <a:extLst>
            <a:ext uri="{FF2B5EF4-FFF2-40B4-BE49-F238E27FC236}">
              <a16:creationId xmlns:a16="http://schemas.microsoft.com/office/drawing/2014/main" id="{35CD68C1-2CE1-4610-8ECA-9EE1D497E85F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10" name="ColorPalette" hidden="1">
          <a:extLst>
            <a:ext uri="{FF2B5EF4-FFF2-40B4-BE49-F238E27FC236}">
              <a16:creationId xmlns:a16="http://schemas.microsoft.com/office/drawing/2014/main" id="{2AB26450-0E0B-41EE-A0B8-618FF08362CA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11" name="ColorPalette" hidden="1">
          <a:extLst>
            <a:ext uri="{FF2B5EF4-FFF2-40B4-BE49-F238E27FC236}">
              <a16:creationId xmlns:a16="http://schemas.microsoft.com/office/drawing/2014/main" id="{A0EA0E2D-7502-412D-887B-E26D73B59B06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12" name="ColorPalette" hidden="1">
          <a:extLst>
            <a:ext uri="{FF2B5EF4-FFF2-40B4-BE49-F238E27FC236}">
              <a16:creationId xmlns:a16="http://schemas.microsoft.com/office/drawing/2014/main" id="{5B30AD87-E816-47F2-ADFE-DC5C82F9D723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13" name="ColorPalette" hidden="1">
          <a:extLst>
            <a:ext uri="{FF2B5EF4-FFF2-40B4-BE49-F238E27FC236}">
              <a16:creationId xmlns:a16="http://schemas.microsoft.com/office/drawing/2014/main" id="{9CABE15F-64A2-416A-AFE1-6C35DEB55C8F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14" name="ColorPalette" hidden="1">
          <a:extLst>
            <a:ext uri="{FF2B5EF4-FFF2-40B4-BE49-F238E27FC236}">
              <a16:creationId xmlns:a16="http://schemas.microsoft.com/office/drawing/2014/main" id="{8F2B3DED-C53A-4F2D-965C-3D712057234C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15" name="ColorPalette" hidden="1">
          <a:extLst>
            <a:ext uri="{FF2B5EF4-FFF2-40B4-BE49-F238E27FC236}">
              <a16:creationId xmlns:a16="http://schemas.microsoft.com/office/drawing/2014/main" id="{F3B37DD5-D900-4519-8DC0-BAD63E06CE13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16" name="ColorPalette" hidden="1">
          <a:extLst>
            <a:ext uri="{FF2B5EF4-FFF2-40B4-BE49-F238E27FC236}">
              <a16:creationId xmlns:a16="http://schemas.microsoft.com/office/drawing/2014/main" id="{FC3F78DD-4A02-4C1C-923D-614F8242E836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17" name="ColorPalette" hidden="1">
          <a:extLst>
            <a:ext uri="{FF2B5EF4-FFF2-40B4-BE49-F238E27FC236}">
              <a16:creationId xmlns:a16="http://schemas.microsoft.com/office/drawing/2014/main" id="{05024360-3057-4A9B-96E1-A40ED80CAB58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18" name="ColorPalette" hidden="1">
          <a:extLst>
            <a:ext uri="{FF2B5EF4-FFF2-40B4-BE49-F238E27FC236}">
              <a16:creationId xmlns:a16="http://schemas.microsoft.com/office/drawing/2014/main" id="{4D40B9D2-8399-4039-8C9D-DB53DA154218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19" name="ColorPalette" hidden="1">
          <a:extLst>
            <a:ext uri="{FF2B5EF4-FFF2-40B4-BE49-F238E27FC236}">
              <a16:creationId xmlns:a16="http://schemas.microsoft.com/office/drawing/2014/main" id="{3EEE3805-1ACB-441A-AE1E-2D3619A2E9A7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20" name="ColorPalette" hidden="1">
          <a:extLst>
            <a:ext uri="{FF2B5EF4-FFF2-40B4-BE49-F238E27FC236}">
              <a16:creationId xmlns:a16="http://schemas.microsoft.com/office/drawing/2014/main" id="{DA7E3DCE-A94A-4572-B80C-A4E1D57740CD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21" name="ColorPalette" hidden="1">
          <a:extLst>
            <a:ext uri="{FF2B5EF4-FFF2-40B4-BE49-F238E27FC236}">
              <a16:creationId xmlns:a16="http://schemas.microsoft.com/office/drawing/2014/main" id="{D2E7B120-6AD7-41DA-ABFB-0C6875DF60A3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22" name="ColorPalette" hidden="1">
          <a:extLst>
            <a:ext uri="{FF2B5EF4-FFF2-40B4-BE49-F238E27FC236}">
              <a16:creationId xmlns:a16="http://schemas.microsoft.com/office/drawing/2014/main" id="{FA0B1660-3CA6-4C02-9AEC-11EFA2BFFD09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23" name="ColorPalette" hidden="1">
          <a:extLst>
            <a:ext uri="{FF2B5EF4-FFF2-40B4-BE49-F238E27FC236}">
              <a16:creationId xmlns:a16="http://schemas.microsoft.com/office/drawing/2014/main" id="{4E1941AC-B143-4DC3-A8D1-B681AD8B5A83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24" name="ColorPalette" hidden="1">
          <a:extLst>
            <a:ext uri="{FF2B5EF4-FFF2-40B4-BE49-F238E27FC236}">
              <a16:creationId xmlns:a16="http://schemas.microsoft.com/office/drawing/2014/main" id="{8CE3E557-B3FF-4878-94BB-8440331C6221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25" name="ColorPalette" hidden="1">
          <a:extLst>
            <a:ext uri="{FF2B5EF4-FFF2-40B4-BE49-F238E27FC236}">
              <a16:creationId xmlns:a16="http://schemas.microsoft.com/office/drawing/2014/main" id="{F3D9D61B-845B-4643-A859-EB8214E04B1B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26" name="ColorPalette" hidden="1">
          <a:extLst>
            <a:ext uri="{FF2B5EF4-FFF2-40B4-BE49-F238E27FC236}">
              <a16:creationId xmlns:a16="http://schemas.microsoft.com/office/drawing/2014/main" id="{8434ED13-B23A-411E-89AC-4C3B8609A1E8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27" name="ColorPalette" hidden="1">
          <a:extLst>
            <a:ext uri="{FF2B5EF4-FFF2-40B4-BE49-F238E27FC236}">
              <a16:creationId xmlns:a16="http://schemas.microsoft.com/office/drawing/2014/main" id="{6545B2D4-3C75-450A-BDD7-085AAADCFBD9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28" name="ColorPalette" hidden="1">
          <a:extLst>
            <a:ext uri="{FF2B5EF4-FFF2-40B4-BE49-F238E27FC236}">
              <a16:creationId xmlns:a16="http://schemas.microsoft.com/office/drawing/2014/main" id="{B0610687-7142-42A5-B6A6-23D5E2AE47BC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29" name="ColorPalette" hidden="1">
          <a:extLst>
            <a:ext uri="{FF2B5EF4-FFF2-40B4-BE49-F238E27FC236}">
              <a16:creationId xmlns:a16="http://schemas.microsoft.com/office/drawing/2014/main" id="{70B374FA-1D2F-4747-90FA-0F16CB0D0FC2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30" name="ColorPalette" hidden="1">
          <a:extLst>
            <a:ext uri="{FF2B5EF4-FFF2-40B4-BE49-F238E27FC236}">
              <a16:creationId xmlns:a16="http://schemas.microsoft.com/office/drawing/2014/main" id="{A8E99D43-88F2-4DAF-89F3-5F2378C028A9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31" name="ColorPalette" hidden="1">
          <a:extLst>
            <a:ext uri="{FF2B5EF4-FFF2-40B4-BE49-F238E27FC236}">
              <a16:creationId xmlns:a16="http://schemas.microsoft.com/office/drawing/2014/main" id="{4C876C92-3935-4FA3-90B4-30AD3D589F0F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32" name="ColorPalette" hidden="1">
          <a:extLst>
            <a:ext uri="{FF2B5EF4-FFF2-40B4-BE49-F238E27FC236}">
              <a16:creationId xmlns:a16="http://schemas.microsoft.com/office/drawing/2014/main" id="{8438CCC0-8224-4FD5-89A4-5E025F9ADE75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33" name="ColorPalette" hidden="1">
          <a:extLst>
            <a:ext uri="{FF2B5EF4-FFF2-40B4-BE49-F238E27FC236}">
              <a16:creationId xmlns:a16="http://schemas.microsoft.com/office/drawing/2014/main" id="{36CD3C29-1210-4FE7-8233-1B1392E893D3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34" name="ColorPalette" hidden="1">
          <a:extLst>
            <a:ext uri="{FF2B5EF4-FFF2-40B4-BE49-F238E27FC236}">
              <a16:creationId xmlns:a16="http://schemas.microsoft.com/office/drawing/2014/main" id="{9B1064D4-2CA7-4471-9666-38D7AC66A265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35" name="ColorPalette" hidden="1">
          <a:extLst>
            <a:ext uri="{FF2B5EF4-FFF2-40B4-BE49-F238E27FC236}">
              <a16:creationId xmlns:a16="http://schemas.microsoft.com/office/drawing/2014/main" id="{4ACDCBA7-8F70-4EC8-950F-27EFDBF23871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36" name="ColorPalette" hidden="1">
          <a:extLst>
            <a:ext uri="{FF2B5EF4-FFF2-40B4-BE49-F238E27FC236}">
              <a16:creationId xmlns:a16="http://schemas.microsoft.com/office/drawing/2014/main" id="{778DA377-4B82-4229-B023-4FED21AA503E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37" name="ColorPalette" hidden="1">
          <a:extLst>
            <a:ext uri="{FF2B5EF4-FFF2-40B4-BE49-F238E27FC236}">
              <a16:creationId xmlns:a16="http://schemas.microsoft.com/office/drawing/2014/main" id="{E6C8855F-719D-44E7-809E-743021A5268A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38" name="ColorPalette" hidden="1">
          <a:extLst>
            <a:ext uri="{FF2B5EF4-FFF2-40B4-BE49-F238E27FC236}">
              <a16:creationId xmlns:a16="http://schemas.microsoft.com/office/drawing/2014/main" id="{4F2B669B-7142-4405-BBF3-C679CFF0B8EB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39" name="ColorPalette" hidden="1">
          <a:extLst>
            <a:ext uri="{FF2B5EF4-FFF2-40B4-BE49-F238E27FC236}">
              <a16:creationId xmlns:a16="http://schemas.microsoft.com/office/drawing/2014/main" id="{83808C5F-BD9D-4829-8AEA-89FFC649ECFB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40" name="ColorPalette" hidden="1">
          <a:extLst>
            <a:ext uri="{FF2B5EF4-FFF2-40B4-BE49-F238E27FC236}">
              <a16:creationId xmlns:a16="http://schemas.microsoft.com/office/drawing/2014/main" id="{8C19D8DB-D6D9-41CD-8C63-930D029C3486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41" name="ColorPalette" hidden="1">
          <a:extLst>
            <a:ext uri="{FF2B5EF4-FFF2-40B4-BE49-F238E27FC236}">
              <a16:creationId xmlns:a16="http://schemas.microsoft.com/office/drawing/2014/main" id="{8B539462-701A-4C55-83DF-ACC410335355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42" name="ColorPalette" hidden="1">
          <a:extLst>
            <a:ext uri="{FF2B5EF4-FFF2-40B4-BE49-F238E27FC236}">
              <a16:creationId xmlns:a16="http://schemas.microsoft.com/office/drawing/2014/main" id="{FD7DF440-E01F-4715-9FA4-91B53E9E115B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43" name="ColorPalette" hidden="1">
          <a:extLst>
            <a:ext uri="{FF2B5EF4-FFF2-40B4-BE49-F238E27FC236}">
              <a16:creationId xmlns:a16="http://schemas.microsoft.com/office/drawing/2014/main" id="{10742609-DF24-4849-84AB-7CBC9CD4A57B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44" name="ColorPalette" hidden="1">
          <a:extLst>
            <a:ext uri="{FF2B5EF4-FFF2-40B4-BE49-F238E27FC236}">
              <a16:creationId xmlns:a16="http://schemas.microsoft.com/office/drawing/2014/main" id="{CDEA7B82-B0B6-4650-A3D2-610CF0C25B61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45" name="ColorPalette" hidden="1">
          <a:extLst>
            <a:ext uri="{FF2B5EF4-FFF2-40B4-BE49-F238E27FC236}">
              <a16:creationId xmlns:a16="http://schemas.microsoft.com/office/drawing/2014/main" id="{5ECA3015-AC6A-4BAD-86E0-2479F844B264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46" name="ColorPalette" hidden="1">
          <a:extLst>
            <a:ext uri="{FF2B5EF4-FFF2-40B4-BE49-F238E27FC236}">
              <a16:creationId xmlns:a16="http://schemas.microsoft.com/office/drawing/2014/main" id="{A4EC56F5-1646-46BE-B86F-C5F7E07F43B7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47" name="ColorPalette" hidden="1">
          <a:extLst>
            <a:ext uri="{FF2B5EF4-FFF2-40B4-BE49-F238E27FC236}">
              <a16:creationId xmlns:a16="http://schemas.microsoft.com/office/drawing/2014/main" id="{EAA6A4A1-9B85-48C7-BBA5-AA575393FBB2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48" name="ColorPalette" hidden="1">
          <a:extLst>
            <a:ext uri="{FF2B5EF4-FFF2-40B4-BE49-F238E27FC236}">
              <a16:creationId xmlns:a16="http://schemas.microsoft.com/office/drawing/2014/main" id="{C76B1D02-8332-464A-8814-B0EC0FFA5804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49" name="ColorPalette" hidden="1">
          <a:extLst>
            <a:ext uri="{FF2B5EF4-FFF2-40B4-BE49-F238E27FC236}">
              <a16:creationId xmlns:a16="http://schemas.microsoft.com/office/drawing/2014/main" id="{49C0D31C-0F19-4975-B0F9-16EED628966D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50" name="ColorPalette" hidden="1">
          <a:extLst>
            <a:ext uri="{FF2B5EF4-FFF2-40B4-BE49-F238E27FC236}">
              <a16:creationId xmlns:a16="http://schemas.microsoft.com/office/drawing/2014/main" id="{8844289A-9A10-4755-BAE7-89F1F3468DC5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51" name="ColorPalette" hidden="1">
          <a:extLst>
            <a:ext uri="{FF2B5EF4-FFF2-40B4-BE49-F238E27FC236}">
              <a16:creationId xmlns:a16="http://schemas.microsoft.com/office/drawing/2014/main" id="{F1C55497-02E9-4BAD-B8BA-1B07716BE313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52" name="ColorPalette" hidden="1">
          <a:extLst>
            <a:ext uri="{FF2B5EF4-FFF2-40B4-BE49-F238E27FC236}">
              <a16:creationId xmlns:a16="http://schemas.microsoft.com/office/drawing/2014/main" id="{6F19F00E-D0F1-4575-9E99-20594FAE36CB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53" name="ColorPalette" hidden="1">
          <a:extLst>
            <a:ext uri="{FF2B5EF4-FFF2-40B4-BE49-F238E27FC236}">
              <a16:creationId xmlns:a16="http://schemas.microsoft.com/office/drawing/2014/main" id="{C0DD173E-2F1A-4036-B2D0-05F2229C59FE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54" name="ColorPalette" hidden="1">
          <a:extLst>
            <a:ext uri="{FF2B5EF4-FFF2-40B4-BE49-F238E27FC236}">
              <a16:creationId xmlns:a16="http://schemas.microsoft.com/office/drawing/2014/main" id="{5FF5E93B-3A06-4550-A872-994417FBA7D4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55" name="ColorPalette" hidden="1">
          <a:extLst>
            <a:ext uri="{FF2B5EF4-FFF2-40B4-BE49-F238E27FC236}">
              <a16:creationId xmlns:a16="http://schemas.microsoft.com/office/drawing/2014/main" id="{4FBE82B9-801E-491B-9677-380F4AE90FD9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56" name="ColorPalette" hidden="1">
          <a:extLst>
            <a:ext uri="{FF2B5EF4-FFF2-40B4-BE49-F238E27FC236}">
              <a16:creationId xmlns:a16="http://schemas.microsoft.com/office/drawing/2014/main" id="{B51A6972-4DDC-4061-A7EB-908E736C7724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57" name="ColorPalette" hidden="1">
          <a:extLst>
            <a:ext uri="{FF2B5EF4-FFF2-40B4-BE49-F238E27FC236}">
              <a16:creationId xmlns:a16="http://schemas.microsoft.com/office/drawing/2014/main" id="{C28BDCCD-3003-4431-A1B9-6A648D594A75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58" name="ColorPalette" hidden="1">
          <a:extLst>
            <a:ext uri="{FF2B5EF4-FFF2-40B4-BE49-F238E27FC236}">
              <a16:creationId xmlns:a16="http://schemas.microsoft.com/office/drawing/2014/main" id="{730F942F-A0C2-4C99-92B5-B8D902FE7175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59" name="ColorPalette" hidden="1">
          <a:extLst>
            <a:ext uri="{FF2B5EF4-FFF2-40B4-BE49-F238E27FC236}">
              <a16:creationId xmlns:a16="http://schemas.microsoft.com/office/drawing/2014/main" id="{71F59240-1500-424D-8F6F-F11D3C769188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60" name="ColorPalette" hidden="1">
          <a:extLst>
            <a:ext uri="{FF2B5EF4-FFF2-40B4-BE49-F238E27FC236}">
              <a16:creationId xmlns:a16="http://schemas.microsoft.com/office/drawing/2014/main" id="{D246C084-06EC-4B8A-9E60-723F4AC081BB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61" name="ColorPalette" hidden="1">
          <a:extLst>
            <a:ext uri="{FF2B5EF4-FFF2-40B4-BE49-F238E27FC236}">
              <a16:creationId xmlns:a16="http://schemas.microsoft.com/office/drawing/2014/main" id="{4EA1A3F9-BCDC-4A2F-8B22-DCB95A624E8D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62" name="ColorPalette" hidden="1">
          <a:extLst>
            <a:ext uri="{FF2B5EF4-FFF2-40B4-BE49-F238E27FC236}">
              <a16:creationId xmlns:a16="http://schemas.microsoft.com/office/drawing/2014/main" id="{0B0EBD4E-68AC-44BE-93F1-4E87C4E119CE}"/>
            </a:ext>
          </a:extLst>
        </xdr:cNvPr>
        <xdr:cNvSpPr txBox="1"/>
      </xdr:nvSpPr>
      <xdr:spPr>
        <a:xfrm>
          <a:off x="619125" y="150495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63" name="ColorPalette" hidden="1">
          <a:extLst>
            <a:ext uri="{FF2B5EF4-FFF2-40B4-BE49-F238E27FC236}">
              <a16:creationId xmlns:a16="http://schemas.microsoft.com/office/drawing/2014/main" id="{249C153D-9713-40A0-A879-A44F124449B5}"/>
            </a:ext>
          </a:extLst>
        </xdr:cNvPr>
        <xdr:cNvSpPr txBox="1"/>
      </xdr:nvSpPr>
      <xdr:spPr>
        <a:xfrm>
          <a:off x="619125" y="150495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64" name="ColorPalette" hidden="1">
          <a:extLst>
            <a:ext uri="{FF2B5EF4-FFF2-40B4-BE49-F238E27FC236}">
              <a16:creationId xmlns:a16="http://schemas.microsoft.com/office/drawing/2014/main" id="{23A92013-7750-4A87-9AEE-F4B481318529}"/>
            </a:ext>
          </a:extLst>
        </xdr:cNvPr>
        <xdr:cNvSpPr txBox="1"/>
      </xdr:nvSpPr>
      <xdr:spPr>
        <a:xfrm>
          <a:off x="619125" y="150495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65" name="ColorPalette" hidden="1">
          <a:extLst>
            <a:ext uri="{FF2B5EF4-FFF2-40B4-BE49-F238E27FC236}">
              <a16:creationId xmlns:a16="http://schemas.microsoft.com/office/drawing/2014/main" id="{C0E72B74-71B9-475A-B447-3EF486BF8C00}"/>
            </a:ext>
          </a:extLst>
        </xdr:cNvPr>
        <xdr:cNvSpPr txBox="1"/>
      </xdr:nvSpPr>
      <xdr:spPr>
        <a:xfrm>
          <a:off x="619125" y="150495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66" name="ColorPalette" hidden="1">
          <a:extLst>
            <a:ext uri="{FF2B5EF4-FFF2-40B4-BE49-F238E27FC236}">
              <a16:creationId xmlns:a16="http://schemas.microsoft.com/office/drawing/2014/main" id="{2E4B55ED-3052-426A-B85A-92CCC8DB39BE}"/>
            </a:ext>
          </a:extLst>
        </xdr:cNvPr>
        <xdr:cNvSpPr txBox="1"/>
      </xdr:nvSpPr>
      <xdr:spPr>
        <a:xfrm>
          <a:off x="619125" y="150495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67" name="ColorPalette" hidden="1">
          <a:extLst>
            <a:ext uri="{FF2B5EF4-FFF2-40B4-BE49-F238E27FC236}">
              <a16:creationId xmlns:a16="http://schemas.microsoft.com/office/drawing/2014/main" id="{6E847AC6-CEEA-46A4-AE60-B9273B090FCE}"/>
            </a:ext>
          </a:extLst>
        </xdr:cNvPr>
        <xdr:cNvSpPr txBox="1"/>
      </xdr:nvSpPr>
      <xdr:spPr>
        <a:xfrm>
          <a:off x="619125" y="150495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68" name="ColorPalette" hidden="1">
          <a:extLst>
            <a:ext uri="{FF2B5EF4-FFF2-40B4-BE49-F238E27FC236}">
              <a16:creationId xmlns:a16="http://schemas.microsoft.com/office/drawing/2014/main" id="{F87C537D-0DCD-44F3-B357-5754A508887D}"/>
            </a:ext>
          </a:extLst>
        </xdr:cNvPr>
        <xdr:cNvSpPr txBox="1"/>
      </xdr:nvSpPr>
      <xdr:spPr>
        <a:xfrm>
          <a:off x="619125" y="150495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69" name="ColorPalette" hidden="1">
          <a:extLst>
            <a:ext uri="{FF2B5EF4-FFF2-40B4-BE49-F238E27FC236}">
              <a16:creationId xmlns:a16="http://schemas.microsoft.com/office/drawing/2014/main" id="{745B6721-5D74-4062-9015-C7CF4061DDC8}"/>
            </a:ext>
          </a:extLst>
        </xdr:cNvPr>
        <xdr:cNvSpPr txBox="1"/>
      </xdr:nvSpPr>
      <xdr:spPr>
        <a:xfrm>
          <a:off x="619125" y="150495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70" name="ColorPalette" hidden="1">
          <a:extLst>
            <a:ext uri="{FF2B5EF4-FFF2-40B4-BE49-F238E27FC236}">
              <a16:creationId xmlns:a16="http://schemas.microsoft.com/office/drawing/2014/main" id="{E57E1E72-12D9-4D3A-B140-61B0A450B963}"/>
            </a:ext>
          </a:extLst>
        </xdr:cNvPr>
        <xdr:cNvSpPr txBox="1"/>
      </xdr:nvSpPr>
      <xdr:spPr>
        <a:xfrm>
          <a:off x="619125" y="150495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71" name="ColorPalette" hidden="1">
          <a:extLst>
            <a:ext uri="{FF2B5EF4-FFF2-40B4-BE49-F238E27FC236}">
              <a16:creationId xmlns:a16="http://schemas.microsoft.com/office/drawing/2014/main" id="{03DD82EA-AE66-4B96-9FC0-63F829E87B4F}"/>
            </a:ext>
          </a:extLst>
        </xdr:cNvPr>
        <xdr:cNvSpPr txBox="1"/>
      </xdr:nvSpPr>
      <xdr:spPr>
        <a:xfrm>
          <a:off x="619125" y="150495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72" name="ColorPalette" hidden="1">
          <a:extLst>
            <a:ext uri="{FF2B5EF4-FFF2-40B4-BE49-F238E27FC236}">
              <a16:creationId xmlns:a16="http://schemas.microsoft.com/office/drawing/2014/main" id="{14904314-E458-4CC2-9018-3723C6BCF7E0}"/>
            </a:ext>
          </a:extLst>
        </xdr:cNvPr>
        <xdr:cNvSpPr txBox="1"/>
      </xdr:nvSpPr>
      <xdr:spPr>
        <a:xfrm>
          <a:off x="619125" y="150495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973" name="ColorPalette" hidden="1">
          <a:extLst>
            <a:ext uri="{FF2B5EF4-FFF2-40B4-BE49-F238E27FC236}">
              <a16:creationId xmlns:a16="http://schemas.microsoft.com/office/drawing/2014/main" id="{CD931A44-6EB0-4FD1-983C-13EF2258DA87}"/>
            </a:ext>
          </a:extLst>
        </xdr:cNvPr>
        <xdr:cNvSpPr txBox="1"/>
      </xdr:nvSpPr>
      <xdr:spPr>
        <a:xfrm>
          <a:off x="619125" y="150495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974" name="ColorPalette" hidden="1">
          <a:extLst>
            <a:ext uri="{FF2B5EF4-FFF2-40B4-BE49-F238E27FC236}">
              <a16:creationId xmlns:a16="http://schemas.microsoft.com/office/drawing/2014/main" id="{E9A41F9D-D894-4740-88CE-2C4DA8ED6361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975" name="ColorPalette" hidden="1">
          <a:extLst>
            <a:ext uri="{FF2B5EF4-FFF2-40B4-BE49-F238E27FC236}">
              <a16:creationId xmlns:a16="http://schemas.microsoft.com/office/drawing/2014/main" id="{A496FFE9-B453-48AB-ACEE-AFDC0C95E040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976" name="ColorPalette" hidden="1">
          <a:extLst>
            <a:ext uri="{FF2B5EF4-FFF2-40B4-BE49-F238E27FC236}">
              <a16:creationId xmlns:a16="http://schemas.microsoft.com/office/drawing/2014/main" id="{1CB01434-6715-4ACF-B53D-A371F5DD41F6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977" name="ColorPalette" hidden="1">
          <a:extLst>
            <a:ext uri="{FF2B5EF4-FFF2-40B4-BE49-F238E27FC236}">
              <a16:creationId xmlns:a16="http://schemas.microsoft.com/office/drawing/2014/main" id="{C6F2B5EF-ECC7-4C67-820C-540BFA560580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978" name="ColorPalette" hidden="1">
          <a:extLst>
            <a:ext uri="{FF2B5EF4-FFF2-40B4-BE49-F238E27FC236}">
              <a16:creationId xmlns:a16="http://schemas.microsoft.com/office/drawing/2014/main" id="{77CE2107-1135-4697-B433-025FE492C132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979" name="ColorPalette" hidden="1">
          <a:extLst>
            <a:ext uri="{FF2B5EF4-FFF2-40B4-BE49-F238E27FC236}">
              <a16:creationId xmlns:a16="http://schemas.microsoft.com/office/drawing/2014/main" id="{863DF9D8-DAA9-43A4-8210-019A172959C1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980" name="ColorPalette" hidden="1">
          <a:extLst>
            <a:ext uri="{FF2B5EF4-FFF2-40B4-BE49-F238E27FC236}">
              <a16:creationId xmlns:a16="http://schemas.microsoft.com/office/drawing/2014/main" id="{38B2ADD0-2A08-4151-BB39-25CF613D957A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981" name="ColorPalette" hidden="1">
          <a:extLst>
            <a:ext uri="{FF2B5EF4-FFF2-40B4-BE49-F238E27FC236}">
              <a16:creationId xmlns:a16="http://schemas.microsoft.com/office/drawing/2014/main" id="{CF86E343-A824-4D0D-940E-589D94266A8C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982" name="ColorPalette" hidden="1">
          <a:extLst>
            <a:ext uri="{FF2B5EF4-FFF2-40B4-BE49-F238E27FC236}">
              <a16:creationId xmlns:a16="http://schemas.microsoft.com/office/drawing/2014/main" id="{101959C2-6189-4C75-8C40-E545AC3C4C63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983" name="ColorPalette" hidden="1">
          <a:extLst>
            <a:ext uri="{FF2B5EF4-FFF2-40B4-BE49-F238E27FC236}">
              <a16:creationId xmlns:a16="http://schemas.microsoft.com/office/drawing/2014/main" id="{06F38986-B847-4BC0-878B-28B9A654AB68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984" name="ColorPalette" hidden="1">
          <a:extLst>
            <a:ext uri="{FF2B5EF4-FFF2-40B4-BE49-F238E27FC236}">
              <a16:creationId xmlns:a16="http://schemas.microsoft.com/office/drawing/2014/main" id="{EF27F239-C9C7-4548-88A6-9096058636BA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985" name="ColorPalette" hidden="1">
          <a:extLst>
            <a:ext uri="{FF2B5EF4-FFF2-40B4-BE49-F238E27FC236}">
              <a16:creationId xmlns:a16="http://schemas.microsoft.com/office/drawing/2014/main" id="{0D595080-B676-4533-9EFF-1B6C26AE9082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986" name="ColorPalette" hidden="1">
          <a:extLst>
            <a:ext uri="{FF2B5EF4-FFF2-40B4-BE49-F238E27FC236}">
              <a16:creationId xmlns:a16="http://schemas.microsoft.com/office/drawing/2014/main" id="{7F6FBFA1-0A9F-42D7-8065-FFA1ABC9F075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987" name="ColorPalette" hidden="1">
          <a:extLst>
            <a:ext uri="{FF2B5EF4-FFF2-40B4-BE49-F238E27FC236}">
              <a16:creationId xmlns:a16="http://schemas.microsoft.com/office/drawing/2014/main" id="{FBF1A91E-F190-495B-968B-10827A7F90FC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988" name="ColorPalette" hidden="1">
          <a:extLst>
            <a:ext uri="{FF2B5EF4-FFF2-40B4-BE49-F238E27FC236}">
              <a16:creationId xmlns:a16="http://schemas.microsoft.com/office/drawing/2014/main" id="{744128E5-8135-4D6D-BFD0-59FAB0CE6DA0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989" name="ColorPalette" hidden="1">
          <a:extLst>
            <a:ext uri="{FF2B5EF4-FFF2-40B4-BE49-F238E27FC236}">
              <a16:creationId xmlns:a16="http://schemas.microsoft.com/office/drawing/2014/main" id="{256BBDA7-E553-4493-8761-E6409C7EDB13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990" name="ColorPalette" hidden="1">
          <a:extLst>
            <a:ext uri="{FF2B5EF4-FFF2-40B4-BE49-F238E27FC236}">
              <a16:creationId xmlns:a16="http://schemas.microsoft.com/office/drawing/2014/main" id="{0C2299ED-1B10-4806-A59E-463B06CD186C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991" name="ColorPalette" hidden="1">
          <a:extLst>
            <a:ext uri="{FF2B5EF4-FFF2-40B4-BE49-F238E27FC236}">
              <a16:creationId xmlns:a16="http://schemas.microsoft.com/office/drawing/2014/main" id="{B0859D54-D7BF-472C-A120-F5C7866511FD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992" name="ColorPalette" hidden="1">
          <a:extLst>
            <a:ext uri="{FF2B5EF4-FFF2-40B4-BE49-F238E27FC236}">
              <a16:creationId xmlns:a16="http://schemas.microsoft.com/office/drawing/2014/main" id="{A7B421F1-947A-42FF-8AAF-1191099FC9DF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993" name="ColorPalette" hidden="1">
          <a:extLst>
            <a:ext uri="{FF2B5EF4-FFF2-40B4-BE49-F238E27FC236}">
              <a16:creationId xmlns:a16="http://schemas.microsoft.com/office/drawing/2014/main" id="{D746B1D9-AAD8-4F7F-9420-DE73A8F6A9CE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994" name="ColorPalette" hidden="1">
          <a:extLst>
            <a:ext uri="{FF2B5EF4-FFF2-40B4-BE49-F238E27FC236}">
              <a16:creationId xmlns:a16="http://schemas.microsoft.com/office/drawing/2014/main" id="{BFD50160-378B-4F1E-9A6E-3B68916EB7AD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995" name="ColorPalette" hidden="1">
          <a:extLst>
            <a:ext uri="{FF2B5EF4-FFF2-40B4-BE49-F238E27FC236}">
              <a16:creationId xmlns:a16="http://schemas.microsoft.com/office/drawing/2014/main" id="{222E27A0-5BD1-494E-A335-3DD1F98BCF04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996" name="ColorPalette" hidden="1">
          <a:extLst>
            <a:ext uri="{FF2B5EF4-FFF2-40B4-BE49-F238E27FC236}">
              <a16:creationId xmlns:a16="http://schemas.microsoft.com/office/drawing/2014/main" id="{DBABE95D-7305-450A-A96C-DA0259A1E945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997" name="ColorPalette" hidden="1">
          <a:extLst>
            <a:ext uri="{FF2B5EF4-FFF2-40B4-BE49-F238E27FC236}">
              <a16:creationId xmlns:a16="http://schemas.microsoft.com/office/drawing/2014/main" id="{C0A64956-DD3A-49D3-9BC7-2D3BF18742D0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998" name="ColorPalette" hidden="1">
          <a:extLst>
            <a:ext uri="{FF2B5EF4-FFF2-40B4-BE49-F238E27FC236}">
              <a16:creationId xmlns:a16="http://schemas.microsoft.com/office/drawing/2014/main" id="{354CA735-0AF0-4B44-BC07-96AF640C7201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999" name="ColorPalette" hidden="1">
          <a:extLst>
            <a:ext uri="{FF2B5EF4-FFF2-40B4-BE49-F238E27FC236}">
              <a16:creationId xmlns:a16="http://schemas.microsoft.com/office/drawing/2014/main" id="{445A68BC-E0AF-4D6A-81B9-916D2A5918BF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1000" name="ColorPalette" hidden="1">
          <a:extLst>
            <a:ext uri="{FF2B5EF4-FFF2-40B4-BE49-F238E27FC236}">
              <a16:creationId xmlns:a16="http://schemas.microsoft.com/office/drawing/2014/main" id="{9A215F4F-83B5-44AB-809A-289D1AAB64D5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1001" name="ColorPalette" hidden="1">
          <a:extLst>
            <a:ext uri="{FF2B5EF4-FFF2-40B4-BE49-F238E27FC236}">
              <a16:creationId xmlns:a16="http://schemas.microsoft.com/office/drawing/2014/main" id="{8E38A3AC-2884-4851-9E1A-E3C32875E88A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02" name="ColorPalette" hidden="1">
          <a:extLst>
            <a:ext uri="{FF2B5EF4-FFF2-40B4-BE49-F238E27FC236}">
              <a16:creationId xmlns:a16="http://schemas.microsoft.com/office/drawing/2014/main" id="{889402D4-FE53-416C-8F4F-D9026269CF7D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03" name="ColorPalette" hidden="1">
          <a:extLst>
            <a:ext uri="{FF2B5EF4-FFF2-40B4-BE49-F238E27FC236}">
              <a16:creationId xmlns:a16="http://schemas.microsoft.com/office/drawing/2014/main" id="{C4D36ABB-418B-4E27-8395-7BC9EE63B86A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04" name="ColorPalette" hidden="1">
          <a:extLst>
            <a:ext uri="{FF2B5EF4-FFF2-40B4-BE49-F238E27FC236}">
              <a16:creationId xmlns:a16="http://schemas.microsoft.com/office/drawing/2014/main" id="{D33BE32C-8638-4BF8-94C1-28C8517DCF5A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05" name="ColorPalette" hidden="1">
          <a:extLst>
            <a:ext uri="{FF2B5EF4-FFF2-40B4-BE49-F238E27FC236}">
              <a16:creationId xmlns:a16="http://schemas.microsoft.com/office/drawing/2014/main" id="{0ACC34B5-CE52-4708-968E-7D47038BEE24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1006" name="ColorPalette" hidden="1">
          <a:extLst>
            <a:ext uri="{FF2B5EF4-FFF2-40B4-BE49-F238E27FC236}">
              <a16:creationId xmlns:a16="http://schemas.microsoft.com/office/drawing/2014/main" id="{427F782E-F578-402B-883B-FA0D9F482819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1007" name="ColorPalette" hidden="1">
          <a:extLst>
            <a:ext uri="{FF2B5EF4-FFF2-40B4-BE49-F238E27FC236}">
              <a16:creationId xmlns:a16="http://schemas.microsoft.com/office/drawing/2014/main" id="{60AFD3AE-21E8-4C96-BA7E-8493C8395143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1008" name="ColorPalette" hidden="1">
          <a:extLst>
            <a:ext uri="{FF2B5EF4-FFF2-40B4-BE49-F238E27FC236}">
              <a16:creationId xmlns:a16="http://schemas.microsoft.com/office/drawing/2014/main" id="{83ED0BB9-80D3-4397-ABEB-10197A3B25C0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1009" name="ColorPalette" hidden="1">
          <a:extLst>
            <a:ext uri="{FF2B5EF4-FFF2-40B4-BE49-F238E27FC236}">
              <a16:creationId xmlns:a16="http://schemas.microsoft.com/office/drawing/2014/main" id="{0A0B53E6-7B47-4C1A-A96B-3AC9979F94E2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10" name="ColorPalette" hidden="1">
          <a:extLst>
            <a:ext uri="{FF2B5EF4-FFF2-40B4-BE49-F238E27FC236}">
              <a16:creationId xmlns:a16="http://schemas.microsoft.com/office/drawing/2014/main" id="{7B305046-E9B8-4013-BDFB-2C0EA4AEF2FF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11" name="ColorPalette" hidden="1">
          <a:extLst>
            <a:ext uri="{FF2B5EF4-FFF2-40B4-BE49-F238E27FC236}">
              <a16:creationId xmlns:a16="http://schemas.microsoft.com/office/drawing/2014/main" id="{5EA21129-D8C9-4D4A-9758-9DB216A564CD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12" name="ColorPalette" hidden="1">
          <a:extLst>
            <a:ext uri="{FF2B5EF4-FFF2-40B4-BE49-F238E27FC236}">
              <a16:creationId xmlns:a16="http://schemas.microsoft.com/office/drawing/2014/main" id="{57ADDEB6-E62A-4EAA-8F95-9EBB43DD444D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13" name="ColorPalette" hidden="1">
          <a:extLst>
            <a:ext uri="{FF2B5EF4-FFF2-40B4-BE49-F238E27FC236}">
              <a16:creationId xmlns:a16="http://schemas.microsoft.com/office/drawing/2014/main" id="{C3287150-3151-4FDE-833F-A94B2E7D2156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14" name="ColorPalette" hidden="1">
          <a:extLst>
            <a:ext uri="{FF2B5EF4-FFF2-40B4-BE49-F238E27FC236}">
              <a16:creationId xmlns:a16="http://schemas.microsoft.com/office/drawing/2014/main" id="{166A0CA1-D067-4D0B-89DB-70EFAFBF6594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15" name="ColorPalette" hidden="1">
          <a:extLst>
            <a:ext uri="{FF2B5EF4-FFF2-40B4-BE49-F238E27FC236}">
              <a16:creationId xmlns:a16="http://schemas.microsoft.com/office/drawing/2014/main" id="{42316C31-C4A4-4A7A-9069-F3454A6514D7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16" name="ColorPalette" hidden="1">
          <a:extLst>
            <a:ext uri="{FF2B5EF4-FFF2-40B4-BE49-F238E27FC236}">
              <a16:creationId xmlns:a16="http://schemas.microsoft.com/office/drawing/2014/main" id="{6CAABDDF-9448-46D4-B9BF-9D9EDB4764E7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17" name="ColorPalette" hidden="1">
          <a:extLst>
            <a:ext uri="{FF2B5EF4-FFF2-40B4-BE49-F238E27FC236}">
              <a16:creationId xmlns:a16="http://schemas.microsoft.com/office/drawing/2014/main" id="{E8155DAD-DB51-42B4-B685-5D93BA03C614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18" name="ColorPalette" hidden="1">
          <a:extLst>
            <a:ext uri="{FF2B5EF4-FFF2-40B4-BE49-F238E27FC236}">
              <a16:creationId xmlns:a16="http://schemas.microsoft.com/office/drawing/2014/main" id="{02AFC37F-6576-4D9C-B329-3B4F97F36978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19" name="ColorPalette" hidden="1">
          <a:extLst>
            <a:ext uri="{FF2B5EF4-FFF2-40B4-BE49-F238E27FC236}">
              <a16:creationId xmlns:a16="http://schemas.microsoft.com/office/drawing/2014/main" id="{DDC16275-9780-4F2F-8B3B-84CDC31D8F8B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20" name="ColorPalette" hidden="1">
          <a:extLst>
            <a:ext uri="{FF2B5EF4-FFF2-40B4-BE49-F238E27FC236}">
              <a16:creationId xmlns:a16="http://schemas.microsoft.com/office/drawing/2014/main" id="{60075674-4FF7-4F12-8896-3F5142FA5728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21" name="ColorPalette" hidden="1">
          <a:extLst>
            <a:ext uri="{FF2B5EF4-FFF2-40B4-BE49-F238E27FC236}">
              <a16:creationId xmlns:a16="http://schemas.microsoft.com/office/drawing/2014/main" id="{6F719B40-F598-4F70-A8EE-30205FE38639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22" name="ColorPalette" hidden="1">
          <a:extLst>
            <a:ext uri="{FF2B5EF4-FFF2-40B4-BE49-F238E27FC236}">
              <a16:creationId xmlns:a16="http://schemas.microsoft.com/office/drawing/2014/main" id="{82D7BBED-64B7-48F7-8D1A-D03312624465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23" name="ColorPalette" hidden="1">
          <a:extLst>
            <a:ext uri="{FF2B5EF4-FFF2-40B4-BE49-F238E27FC236}">
              <a16:creationId xmlns:a16="http://schemas.microsoft.com/office/drawing/2014/main" id="{768E4C98-6C03-4A65-8CDB-3137CF966998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24" name="ColorPalette" hidden="1">
          <a:extLst>
            <a:ext uri="{FF2B5EF4-FFF2-40B4-BE49-F238E27FC236}">
              <a16:creationId xmlns:a16="http://schemas.microsoft.com/office/drawing/2014/main" id="{5C1E6351-826E-4BFC-AE16-71C649FC753A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25" name="ColorPalette" hidden="1">
          <a:extLst>
            <a:ext uri="{FF2B5EF4-FFF2-40B4-BE49-F238E27FC236}">
              <a16:creationId xmlns:a16="http://schemas.microsoft.com/office/drawing/2014/main" id="{F8968D02-3F1C-4A38-87A6-B4B8A39E359E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26" name="ColorPalette" hidden="1">
          <a:extLst>
            <a:ext uri="{FF2B5EF4-FFF2-40B4-BE49-F238E27FC236}">
              <a16:creationId xmlns:a16="http://schemas.microsoft.com/office/drawing/2014/main" id="{F999934E-4D04-4739-9C5D-586CED3530CA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27" name="ColorPalette" hidden="1">
          <a:extLst>
            <a:ext uri="{FF2B5EF4-FFF2-40B4-BE49-F238E27FC236}">
              <a16:creationId xmlns:a16="http://schemas.microsoft.com/office/drawing/2014/main" id="{0F14988E-36F3-448C-890F-E348FB6DAA2B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28" name="ColorPalette" hidden="1">
          <a:extLst>
            <a:ext uri="{FF2B5EF4-FFF2-40B4-BE49-F238E27FC236}">
              <a16:creationId xmlns:a16="http://schemas.microsoft.com/office/drawing/2014/main" id="{5F2B6ADB-A4DC-47C7-AA3E-673AC78B9A46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29" name="ColorPalette" hidden="1">
          <a:extLst>
            <a:ext uri="{FF2B5EF4-FFF2-40B4-BE49-F238E27FC236}">
              <a16:creationId xmlns:a16="http://schemas.microsoft.com/office/drawing/2014/main" id="{283DFAE6-3CFC-42F4-BE91-7AC3473EB6D8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1030" name="ColorPalette" hidden="1">
          <a:extLst>
            <a:ext uri="{FF2B5EF4-FFF2-40B4-BE49-F238E27FC236}">
              <a16:creationId xmlns:a16="http://schemas.microsoft.com/office/drawing/2014/main" id="{D2E9FD57-2E42-47DC-AAB4-7AF5279628E3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1031" name="ColorPalette" hidden="1">
          <a:extLst>
            <a:ext uri="{FF2B5EF4-FFF2-40B4-BE49-F238E27FC236}">
              <a16:creationId xmlns:a16="http://schemas.microsoft.com/office/drawing/2014/main" id="{402AF2A1-154C-49FB-A8EA-5AC36036B919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1032" name="ColorPalette" hidden="1">
          <a:extLst>
            <a:ext uri="{FF2B5EF4-FFF2-40B4-BE49-F238E27FC236}">
              <a16:creationId xmlns:a16="http://schemas.microsoft.com/office/drawing/2014/main" id="{4BDBFA75-065B-43AD-9DD6-8CBD3D88DE54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1033" name="ColorPalette" hidden="1">
          <a:extLst>
            <a:ext uri="{FF2B5EF4-FFF2-40B4-BE49-F238E27FC236}">
              <a16:creationId xmlns:a16="http://schemas.microsoft.com/office/drawing/2014/main" id="{78784258-8027-4306-9A28-24C86E46AD79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34" name="ColorPalette" hidden="1">
          <a:extLst>
            <a:ext uri="{FF2B5EF4-FFF2-40B4-BE49-F238E27FC236}">
              <a16:creationId xmlns:a16="http://schemas.microsoft.com/office/drawing/2014/main" id="{F7D55F7C-8122-46FF-9BCE-88D5BF707D04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35" name="ColorPalette" hidden="1">
          <a:extLst>
            <a:ext uri="{FF2B5EF4-FFF2-40B4-BE49-F238E27FC236}">
              <a16:creationId xmlns:a16="http://schemas.microsoft.com/office/drawing/2014/main" id="{D499D2D4-A55F-47A2-A866-0A23A1163164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36" name="ColorPalette" hidden="1">
          <a:extLst>
            <a:ext uri="{FF2B5EF4-FFF2-40B4-BE49-F238E27FC236}">
              <a16:creationId xmlns:a16="http://schemas.microsoft.com/office/drawing/2014/main" id="{FFA49512-D68E-4FE9-BAEF-1C08643C697E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37" name="ColorPalette" hidden="1">
          <a:extLst>
            <a:ext uri="{FF2B5EF4-FFF2-40B4-BE49-F238E27FC236}">
              <a16:creationId xmlns:a16="http://schemas.microsoft.com/office/drawing/2014/main" id="{4D34DB36-E5DC-48A0-9B15-A0F93FDD4634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38" name="ColorPalette" hidden="1">
          <a:extLst>
            <a:ext uri="{FF2B5EF4-FFF2-40B4-BE49-F238E27FC236}">
              <a16:creationId xmlns:a16="http://schemas.microsoft.com/office/drawing/2014/main" id="{C4137AE7-3370-49B7-8B9B-7EF66E146C5D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39" name="ColorPalette" hidden="1">
          <a:extLst>
            <a:ext uri="{FF2B5EF4-FFF2-40B4-BE49-F238E27FC236}">
              <a16:creationId xmlns:a16="http://schemas.microsoft.com/office/drawing/2014/main" id="{AF6749F5-7191-4DEB-9F82-35931E0B12FA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40" name="ColorPalette" hidden="1">
          <a:extLst>
            <a:ext uri="{FF2B5EF4-FFF2-40B4-BE49-F238E27FC236}">
              <a16:creationId xmlns:a16="http://schemas.microsoft.com/office/drawing/2014/main" id="{92229B3A-2E3D-41C0-9EEA-8463E81C5B86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41" name="ColorPalette" hidden="1">
          <a:extLst>
            <a:ext uri="{FF2B5EF4-FFF2-40B4-BE49-F238E27FC236}">
              <a16:creationId xmlns:a16="http://schemas.microsoft.com/office/drawing/2014/main" id="{9F59D53F-8219-4740-8D7B-986DEF565CF4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42" name="ColorPalette" hidden="1">
          <a:extLst>
            <a:ext uri="{FF2B5EF4-FFF2-40B4-BE49-F238E27FC236}">
              <a16:creationId xmlns:a16="http://schemas.microsoft.com/office/drawing/2014/main" id="{CDC1E158-63FA-4B42-92DD-7AB328B03D31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43" name="ColorPalette" hidden="1">
          <a:extLst>
            <a:ext uri="{FF2B5EF4-FFF2-40B4-BE49-F238E27FC236}">
              <a16:creationId xmlns:a16="http://schemas.microsoft.com/office/drawing/2014/main" id="{7A12D90F-F728-4A0B-837B-125BB77CF51B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44" name="ColorPalette" hidden="1">
          <a:extLst>
            <a:ext uri="{FF2B5EF4-FFF2-40B4-BE49-F238E27FC236}">
              <a16:creationId xmlns:a16="http://schemas.microsoft.com/office/drawing/2014/main" id="{FCD2729B-D143-4F59-99F9-D8918FC8F4A8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45" name="ColorPalette" hidden="1">
          <a:extLst>
            <a:ext uri="{FF2B5EF4-FFF2-40B4-BE49-F238E27FC236}">
              <a16:creationId xmlns:a16="http://schemas.microsoft.com/office/drawing/2014/main" id="{CFB0F3C2-6445-4932-B6F2-0833762AB2F6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46" name="ColorPalette" hidden="1">
          <a:extLst>
            <a:ext uri="{FF2B5EF4-FFF2-40B4-BE49-F238E27FC236}">
              <a16:creationId xmlns:a16="http://schemas.microsoft.com/office/drawing/2014/main" id="{DA5F78AA-F7C2-4705-A491-63C81FC2DF2C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47" name="ColorPalette" hidden="1">
          <a:extLst>
            <a:ext uri="{FF2B5EF4-FFF2-40B4-BE49-F238E27FC236}">
              <a16:creationId xmlns:a16="http://schemas.microsoft.com/office/drawing/2014/main" id="{E8F44780-52EA-4792-953B-03528579D0F0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48" name="ColorPalette" hidden="1">
          <a:extLst>
            <a:ext uri="{FF2B5EF4-FFF2-40B4-BE49-F238E27FC236}">
              <a16:creationId xmlns:a16="http://schemas.microsoft.com/office/drawing/2014/main" id="{476F0172-97D2-472E-AB07-AC2E5F682921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49" name="ColorPalette" hidden="1">
          <a:extLst>
            <a:ext uri="{FF2B5EF4-FFF2-40B4-BE49-F238E27FC236}">
              <a16:creationId xmlns:a16="http://schemas.microsoft.com/office/drawing/2014/main" id="{A5AE3D92-4C36-4563-98CE-4FC75CEE240B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1050" name="ColorPalette" hidden="1">
          <a:extLst>
            <a:ext uri="{FF2B5EF4-FFF2-40B4-BE49-F238E27FC236}">
              <a16:creationId xmlns:a16="http://schemas.microsoft.com/office/drawing/2014/main" id="{44EFD337-8B62-44A3-A90E-DC33D9E1BFF1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1051" name="ColorPalette" hidden="1">
          <a:extLst>
            <a:ext uri="{FF2B5EF4-FFF2-40B4-BE49-F238E27FC236}">
              <a16:creationId xmlns:a16="http://schemas.microsoft.com/office/drawing/2014/main" id="{E2EE34D6-E85E-4FD8-A611-B7B482A722E4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1052" name="ColorPalette" hidden="1">
          <a:extLst>
            <a:ext uri="{FF2B5EF4-FFF2-40B4-BE49-F238E27FC236}">
              <a16:creationId xmlns:a16="http://schemas.microsoft.com/office/drawing/2014/main" id="{1ECFC522-A4B2-4CB1-B999-9C195BA03FC5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1053" name="ColorPalette" hidden="1">
          <a:extLst>
            <a:ext uri="{FF2B5EF4-FFF2-40B4-BE49-F238E27FC236}">
              <a16:creationId xmlns:a16="http://schemas.microsoft.com/office/drawing/2014/main" id="{DFBBB0CC-298D-48CB-8648-D27A133FC67F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54" name="ColorPalette" hidden="1">
          <a:extLst>
            <a:ext uri="{FF2B5EF4-FFF2-40B4-BE49-F238E27FC236}">
              <a16:creationId xmlns:a16="http://schemas.microsoft.com/office/drawing/2014/main" id="{20775DB1-3F2B-41DA-9708-AFC3281EC551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55" name="ColorPalette" hidden="1">
          <a:extLst>
            <a:ext uri="{FF2B5EF4-FFF2-40B4-BE49-F238E27FC236}">
              <a16:creationId xmlns:a16="http://schemas.microsoft.com/office/drawing/2014/main" id="{4A6E8CAE-1943-4719-839D-C9AC0E0A7062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56" name="ColorPalette" hidden="1">
          <a:extLst>
            <a:ext uri="{FF2B5EF4-FFF2-40B4-BE49-F238E27FC236}">
              <a16:creationId xmlns:a16="http://schemas.microsoft.com/office/drawing/2014/main" id="{D0D98217-32EA-487C-B6E2-396D9A18D0CC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57" name="ColorPalette" hidden="1">
          <a:extLst>
            <a:ext uri="{FF2B5EF4-FFF2-40B4-BE49-F238E27FC236}">
              <a16:creationId xmlns:a16="http://schemas.microsoft.com/office/drawing/2014/main" id="{03E29AEF-414D-4F2E-99C5-23C1C0049331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1058" name="ColorPalette" hidden="1">
          <a:extLst>
            <a:ext uri="{FF2B5EF4-FFF2-40B4-BE49-F238E27FC236}">
              <a16:creationId xmlns:a16="http://schemas.microsoft.com/office/drawing/2014/main" id="{09AFA50D-E964-43DA-9870-67ECE2411A69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1059" name="ColorPalette" hidden="1">
          <a:extLst>
            <a:ext uri="{FF2B5EF4-FFF2-40B4-BE49-F238E27FC236}">
              <a16:creationId xmlns:a16="http://schemas.microsoft.com/office/drawing/2014/main" id="{61FC37C2-B25F-44B3-B427-A8C83E894390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1060" name="ColorPalette" hidden="1">
          <a:extLst>
            <a:ext uri="{FF2B5EF4-FFF2-40B4-BE49-F238E27FC236}">
              <a16:creationId xmlns:a16="http://schemas.microsoft.com/office/drawing/2014/main" id="{46576586-B7DE-4210-B079-1EC1824E1789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1061" name="ColorPalette" hidden="1">
          <a:extLst>
            <a:ext uri="{FF2B5EF4-FFF2-40B4-BE49-F238E27FC236}">
              <a16:creationId xmlns:a16="http://schemas.microsoft.com/office/drawing/2014/main" id="{594B1FE7-A3B0-450C-945F-115E4F760145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62" name="ColorPalette" hidden="1">
          <a:extLst>
            <a:ext uri="{FF2B5EF4-FFF2-40B4-BE49-F238E27FC236}">
              <a16:creationId xmlns:a16="http://schemas.microsoft.com/office/drawing/2014/main" id="{7608AD9E-45ED-427A-869C-4FE417583282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63" name="ColorPalette" hidden="1">
          <a:extLst>
            <a:ext uri="{FF2B5EF4-FFF2-40B4-BE49-F238E27FC236}">
              <a16:creationId xmlns:a16="http://schemas.microsoft.com/office/drawing/2014/main" id="{0A74F5A7-9F50-42C5-AAFA-985FCB068354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64" name="ColorPalette" hidden="1">
          <a:extLst>
            <a:ext uri="{FF2B5EF4-FFF2-40B4-BE49-F238E27FC236}">
              <a16:creationId xmlns:a16="http://schemas.microsoft.com/office/drawing/2014/main" id="{215A5B3A-3DA2-40AF-A677-BCB4A6E00574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65" name="ColorPalette" hidden="1">
          <a:extLst>
            <a:ext uri="{FF2B5EF4-FFF2-40B4-BE49-F238E27FC236}">
              <a16:creationId xmlns:a16="http://schemas.microsoft.com/office/drawing/2014/main" id="{FBD8121A-488F-49EC-90B5-D49573CFE3FD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66" name="ColorPalette" hidden="1">
          <a:extLst>
            <a:ext uri="{FF2B5EF4-FFF2-40B4-BE49-F238E27FC236}">
              <a16:creationId xmlns:a16="http://schemas.microsoft.com/office/drawing/2014/main" id="{548ACBDF-21C5-45E4-BFBF-7E0929B76755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67" name="ColorPalette" hidden="1">
          <a:extLst>
            <a:ext uri="{FF2B5EF4-FFF2-40B4-BE49-F238E27FC236}">
              <a16:creationId xmlns:a16="http://schemas.microsoft.com/office/drawing/2014/main" id="{F796B2FF-6267-4890-AED5-F9C2CFE5DA7A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68" name="ColorPalette" hidden="1">
          <a:extLst>
            <a:ext uri="{FF2B5EF4-FFF2-40B4-BE49-F238E27FC236}">
              <a16:creationId xmlns:a16="http://schemas.microsoft.com/office/drawing/2014/main" id="{6971D0F3-9BB7-4E2B-AB46-A07B1B91E394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69" name="ColorPalette" hidden="1">
          <a:extLst>
            <a:ext uri="{FF2B5EF4-FFF2-40B4-BE49-F238E27FC236}">
              <a16:creationId xmlns:a16="http://schemas.microsoft.com/office/drawing/2014/main" id="{5DDBF327-63F5-452C-8F9F-C662C38CB546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70" name="ColorPalette" hidden="1">
          <a:extLst>
            <a:ext uri="{FF2B5EF4-FFF2-40B4-BE49-F238E27FC236}">
              <a16:creationId xmlns:a16="http://schemas.microsoft.com/office/drawing/2014/main" id="{EA8FFE3E-8CD9-4B51-AA32-6DA1328B166F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71" name="ColorPalette" hidden="1">
          <a:extLst>
            <a:ext uri="{FF2B5EF4-FFF2-40B4-BE49-F238E27FC236}">
              <a16:creationId xmlns:a16="http://schemas.microsoft.com/office/drawing/2014/main" id="{652C7831-7A36-4151-9918-AFD8E61D8852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72" name="ColorPalette" hidden="1">
          <a:extLst>
            <a:ext uri="{FF2B5EF4-FFF2-40B4-BE49-F238E27FC236}">
              <a16:creationId xmlns:a16="http://schemas.microsoft.com/office/drawing/2014/main" id="{D204972B-6996-409F-B59C-318FE6F0052F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73" name="ColorPalette" hidden="1">
          <a:extLst>
            <a:ext uri="{FF2B5EF4-FFF2-40B4-BE49-F238E27FC236}">
              <a16:creationId xmlns:a16="http://schemas.microsoft.com/office/drawing/2014/main" id="{B73E842C-7B4C-489A-8F24-A750E31843BA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74" name="ColorPalette" hidden="1">
          <a:extLst>
            <a:ext uri="{FF2B5EF4-FFF2-40B4-BE49-F238E27FC236}">
              <a16:creationId xmlns:a16="http://schemas.microsoft.com/office/drawing/2014/main" id="{33959BEF-98A3-4DC6-92C4-E78818CFCFAE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75" name="ColorPalette" hidden="1">
          <a:extLst>
            <a:ext uri="{FF2B5EF4-FFF2-40B4-BE49-F238E27FC236}">
              <a16:creationId xmlns:a16="http://schemas.microsoft.com/office/drawing/2014/main" id="{1764F12E-2F00-426B-9898-D69139040028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76" name="ColorPalette" hidden="1">
          <a:extLst>
            <a:ext uri="{FF2B5EF4-FFF2-40B4-BE49-F238E27FC236}">
              <a16:creationId xmlns:a16="http://schemas.microsoft.com/office/drawing/2014/main" id="{968EF5B7-5C7B-41F7-B88D-107207238DA5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1077" name="ColorPalette" hidden="1">
          <a:extLst>
            <a:ext uri="{FF2B5EF4-FFF2-40B4-BE49-F238E27FC236}">
              <a16:creationId xmlns:a16="http://schemas.microsoft.com/office/drawing/2014/main" id="{5F0A9114-C948-4456-8638-00A01FD26347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078" name="ColorPalette" hidden="1">
          <a:extLst>
            <a:ext uri="{FF2B5EF4-FFF2-40B4-BE49-F238E27FC236}">
              <a16:creationId xmlns:a16="http://schemas.microsoft.com/office/drawing/2014/main" id="{5BBF1FCC-2635-4FF7-A848-04274A05754E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079" name="ColorPalette" hidden="1">
          <a:extLst>
            <a:ext uri="{FF2B5EF4-FFF2-40B4-BE49-F238E27FC236}">
              <a16:creationId xmlns:a16="http://schemas.microsoft.com/office/drawing/2014/main" id="{F996A50E-6C4D-4857-8F05-925405CB9A01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080" name="ColorPalette" hidden="1">
          <a:extLst>
            <a:ext uri="{FF2B5EF4-FFF2-40B4-BE49-F238E27FC236}">
              <a16:creationId xmlns:a16="http://schemas.microsoft.com/office/drawing/2014/main" id="{B4687E02-F9B6-4476-856E-51865E19A7F2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081" name="ColorPalette" hidden="1">
          <a:extLst>
            <a:ext uri="{FF2B5EF4-FFF2-40B4-BE49-F238E27FC236}">
              <a16:creationId xmlns:a16="http://schemas.microsoft.com/office/drawing/2014/main" id="{3B77167C-2B2A-4089-A5BE-474B454CED33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082" name="ColorPalette" hidden="1">
          <a:extLst>
            <a:ext uri="{FF2B5EF4-FFF2-40B4-BE49-F238E27FC236}">
              <a16:creationId xmlns:a16="http://schemas.microsoft.com/office/drawing/2014/main" id="{F09591D7-E007-49A6-9E57-4ACF026C9882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083" name="ColorPalette" hidden="1">
          <a:extLst>
            <a:ext uri="{FF2B5EF4-FFF2-40B4-BE49-F238E27FC236}">
              <a16:creationId xmlns:a16="http://schemas.microsoft.com/office/drawing/2014/main" id="{18B734C4-8CBC-487F-983D-49AC135C3910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084" name="ColorPalette" hidden="1">
          <a:extLst>
            <a:ext uri="{FF2B5EF4-FFF2-40B4-BE49-F238E27FC236}">
              <a16:creationId xmlns:a16="http://schemas.microsoft.com/office/drawing/2014/main" id="{1499FB86-8B54-4437-94F7-E19765F16301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085" name="ColorPalette" hidden="1">
          <a:extLst>
            <a:ext uri="{FF2B5EF4-FFF2-40B4-BE49-F238E27FC236}">
              <a16:creationId xmlns:a16="http://schemas.microsoft.com/office/drawing/2014/main" id="{183A4462-D103-44AE-B237-AEBADE1D9969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086" name="ColorPalette" hidden="1">
          <a:extLst>
            <a:ext uri="{FF2B5EF4-FFF2-40B4-BE49-F238E27FC236}">
              <a16:creationId xmlns:a16="http://schemas.microsoft.com/office/drawing/2014/main" id="{7A497984-E148-4FAF-9D65-D78CB8127E32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087" name="ColorPalette" hidden="1">
          <a:extLst>
            <a:ext uri="{FF2B5EF4-FFF2-40B4-BE49-F238E27FC236}">
              <a16:creationId xmlns:a16="http://schemas.microsoft.com/office/drawing/2014/main" id="{AC8875E8-E6C9-41FD-9433-E6597B12C2B6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088" name="ColorPalette" hidden="1">
          <a:extLst>
            <a:ext uri="{FF2B5EF4-FFF2-40B4-BE49-F238E27FC236}">
              <a16:creationId xmlns:a16="http://schemas.microsoft.com/office/drawing/2014/main" id="{058B32ED-175A-47D3-A5B3-39ED25786F3D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089" name="ColorPalette" hidden="1">
          <a:extLst>
            <a:ext uri="{FF2B5EF4-FFF2-40B4-BE49-F238E27FC236}">
              <a16:creationId xmlns:a16="http://schemas.microsoft.com/office/drawing/2014/main" id="{EFACED51-EC7F-4F5A-853C-06B5648E43FE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090" name="ColorPalette" hidden="1">
          <a:extLst>
            <a:ext uri="{FF2B5EF4-FFF2-40B4-BE49-F238E27FC236}">
              <a16:creationId xmlns:a16="http://schemas.microsoft.com/office/drawing/2014/main" id="{E3CBF6A6-CE02-4F1A-9FD1-BCABD2907B3B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091" name="ColorPalette" hidden="1">
          <a:extLst>
            <a:ext uri="{FF2B5EF4-FFF2-40B4-BE49-F238E27FC236}">
              <a16:creationId xmlns:a16="http://schemas.microsoft.com/office/drawing/2014/main" id="{1890617A-8DAB-4899-AD1B-BEDB6F84B191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092" name="ColorPalette" hidden="1">
          <a:extLst>
            <a:ext uri="{FF2B5EF4-FFF2-40B4-BE49-F238E27FC236}">
              <a16:creationId xmlns:a16="http://schemas.microsoft.com/office/drawing/2014/main" id="{E1879999-DC9F-4680-BA79-319097407027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093" name="ColorPalette" hidden="1">
          <a:extLst>
            <a:ext uri="{FF2B5EF4-FFF2-40B4-BE49-F238E27FC236}">
              <a16:creationId xmlns:a16="http://schemas.microsoft.com/office/drawing/2014/main" id="{B880A63A-5D93-4D4E-AA02-3644A81B0F60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094" name="ColorPalette" hidden="1">
          <a:extLst>
            <a:ext uri="{FF2B5EF4-FFF2-40B4-BE49-F238E27FC236}">
              <a16:creationId xmlns:a16="http://schemas.microsoft.com/office/drawing/2014/main" id="{A2F0EDB3-F2CC-4A14-AF43-DD3C1C898C17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095" name="ColorPalette" hidden="1">
          <a:extLst>
            <a:ext uri="{FF2B5EF4-FFF2-40B4-BE49-F238E27FC236}">
              <a16:creationId xmlns:a16="http://schemas.microsoft.com/office/drawing/2014/main" id="{27FBD6B5-8873-4A5D-A808-88658EA20D78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096" name="ColorPalette" hidden="1">
          <a:extLst>
            <a:ext uri="{FF2B5EF4-FFF2-40B4-BE49-F238E27FC236}">
              <a16:creationId xmlns:a16="http://schemas.microsoft.com/office/drawing/2014/main" id="{B6419604-BFFB-4D26-944F-B92210751DBF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097" name="ColorPalette" hidden="1">
          <a:extLst>
            <a:ext uri="{FF2B5EF4-FFF2-40B4-BE49-F238E27FC236}">
              <a16:creationId xmlns:a16="http://schemas.microsoft.com/office/drawing/2014/main" id="{63A5A1B2-429F-4E4C-8482-1E9697D34740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098" name="ColorPalette" hidden="1">
          <a:extLst>
            <a:ext uri="{FF2B5EF4-FFF2-40B4-BE49-F238E27FC236}">
              <a16:creationId xmlns:a16="http://schemas.microsoft.com/office/drawing/2014/main" id="{5DE9C24C-093F-4E2F-A643-446B3FB00ACB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099" name="ColorPalette" hidden="1">
          <a:extLst>
            <a:ext uri="{FF2B5EF4-FFF2-40B4-BE49-F238E27FC236}">
              <a16:creationId xmlns:a16="http://schemas.microsoft.com/office/drawing/2014/main" id="{8BB25C5E-C38C-4BEC-B17A-C781BF4CC0EF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100" name="ColorPalette" hidden="1">
          <a:extLst>
            <a:ext uri="{FF2B5EF4-FFF2-40B4-BE49-F238E27FC236}">
              <a16:creationId xmlns:a16="http://schemas.microsoft.com/office/drawing/2014/main" id="{24F1DD07-2A47-47CB-8D9D-8ECD42D59190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101" name="ColorPalette" hidden="1">
          <a:extLst>
            <a:ext uri="{FF2B5EF4-FFF2-40B4-BE49-F238E27FC236}">
              <a16:creationId xmlns:a16="http://schemas.microsoft.com/office/drawing/2014/main" id="{8A70A493-1CC0-45A8-A0A2-304AD9589BAA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102" name="ColorPalette" hidden="1">
          <a:extLst>
            <a:ext uri="{FF2B5EF4-FFF2-40B4-BE49-F238E27FC236}">
              <a16:creationId xmlns:a16="http://schemas.microsoft.com/office/drawing/2014/main" id="{C9CB4120-5E52-48B1-A159-0E7D8397CE38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103" name="ColorPalette" hidden="1">
          <a:extLst>
            <a:ext uri="{FF2B5EF4-FFF2-40B4-BE49-F238E27FC236}">
              <a16:creationId xmlns:a16="http://schemas.microsoft.com/office/drawing/2014/main" id="{3BA8EC73-846E-4CDB-98C0-4D7EFC6A595E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104" name="ColorPalette" hidden="1">
          <a:extLst>
            <a:ext uri="{FF2B5EF4-FFF2-40B4-BE49-F238E27FC236}">
              <a16:creationId xmlns:a16="http://schemas.microsoft.com/office/drawing/2014/main" id="{471BCB14-B9D7-4009-A6D7-BED9355FB7A6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105" name="ColorPalette" hidden="1">
          <a:extLst>
            <a:ext uri="{FF2B5EF4-FFF2-40B4-BE49-F238E27FC236}">
              <a16:creationId xmlns:a16="http://schemas.microsoft.com/office/drawing/2014/main" id="{C1168702-DC31-47BD-8ADF-E012E2CF7AFD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106" name="ColorPalette" hidden="1">
          <a:extLst>
            <a:ext uri="{FF2B5EF4-FFF2-40B4-BE49-F238E27FC236}">
              <a16:creationId xmlns:a16="http://schemas.microsoft.com/office/drawing/2014/main" id="{11E52E3E-92B5-47FE-8577-DD285AA4EDDB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107" name="ColorPalette" hidden="1">
          <a:extLst>
            <a:ext uri="{FF2B5EF4-FFF2-40B4-BE49-F238E27FC236}">
              <a16:creationId xmlns:a16="http://schemas.microsoft.com/office/drawing/2014/main" id="{A9DC8F7D-547E-4786-80F6-5FFFBF85A517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108" name="ColorPalette" hidden="1">
          <a:extLst>
            <a:ext uri="{FF2B5EF4-FFF2-40B4-BE49-F238E27FC236}">
              <a16:creationId xmlns:a16="http://schemas.microsoft.com/office/drawing/2014/main" id="{779C453B-F4BE-45B9-892D-704C275A4AD3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109" name="ColorPalette" hidden="1">
          <a:extLst>
            <a:ext uri="{FF2B5EF4-FFF2-40B4-BE49-F238E27FC236}">
              <a16:creationId xmlns:a16="http://schemas.microsoft.com/office/drawing/2014/main" id="{D5C10755-2EC7-4D71-9AB6-1F3242D6091E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110" name="ColorPalette" hidden="1">
          <a:extLst>
            <a:ext uri="{FF2B5EF4-FFF2-40B4-BE49-F238E27FC236}">
              <a16:creationId xmlns:a16="http://schemas.microsoft.com/office/drawing/2014/main" id="{E5DD1D37-2713-4B4A-B4E5-5001E39E13D0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111" name="ColorPalette" hidden="1">
          <a:extLst>
            <a:ext uri="{FF2B5EF4-FFF2-40B4-BE49-F238E27FC236}">
              <a16:creationId xmlns:a16="http://schemas.microsoft.com/office/drawing/2014/main" id="{E8541C9E-459A-41F2-BAC3-67EAC364717C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112" name="ColorPalette" hidden="1">
          <a:extLst>
            <a:ext uri="{FF2B5EF4-FFF2-40B4-BE49-F238E27FC236}">
              <a16:creationId xmlns:a16="http://schemas.microsoft.com/office/drawing/2014/main" id="{87BCA259-EAE9-4597-AB2F-2209C7C93716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113" name="ColorPalette" hidden="1">
          <a:extLst>
            <a:ext uri="{FF2B5EF4-FFF2-40B4-BE49-F238E27FC236}">
              <a16:creationId xmlns:a16="http://schemas.microsoft.com/office/drawing/2014/main" id="{A4438CB1-3705-4468-8014-0F7244B249E1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114" name="ColorPalette" hidden="1">
          <a:extLst>
            <a:ext uri="{FF2B5EF4-FFF2-40B4-BE49-F238E27FC236}">
              <a16:creationId xmlns:a16="http://schemas.microsoft.com/office/drawing/2014/main" id="{0170DA0F-E300-4A8B-8ED9-56F8B787F1DB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115" name="ColorPalette" hidden="1">
          <a:extLst>
            <a:ext uri="{FF2B5EF4-FFF2-40B4-BE49-F238E27FC236}">
              <a16:creationId xmlns:a16="http://schemas.microsoft.com/office/drawing/2014/main" id="{C2D2C672-5A25-48D5-9778-A9BB108940B3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116" name="ColorPalette" hidden="1">
          <a:extLst>
            <a:ext uri="{FF2B5EF4-FFF2-40B4-BE49-F238E27FC236}">
              <a16:creationId xmlns:a16="http://schemas.microsoft.com/office/drawing/2014/main" id="{D3437870-F172-4230-A06A-002F43A94C6F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117" name="ColorPalette" hidden="1">
          <a:extLst>
            <a:ext uri="{FF2B5EF4-FFF2-40B4-BE49-F238E27FC236}">
              <a16:creationId xmlns:a16="http://schemas.microsoft.com/office/drawing/2014/main" id="{2AEDBA1B-E12C-4EDE-93D1-AA09B36ACBE0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18" name="ColorPalette" hidden="1">
          <a:extLst>
            <a:ext uri="{FF2B5EF4-FFF2-40B4-BE49-F238E27FC236}">
              <a16:creationId xmlns:a16="http://schemas.microsoft.com/office/drawing/2014/main" id="{1E062848-7E01-49F4-8578-4242EA7F1094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19" name="ColorPalette" hidden="1">
          <a:extLst>
            <a:ext uri="{FF2B5EF4-FFF2-40B4-BE49-F238E27FC236}">
              <a16:creationId xmlns:a16="http://schemas.microsoft.com/office/drawing/2014/main" id="{B5DE52B2-2572-4168-895B-7A6FAC14305E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20" name="ColorPalette" hidden="1">
          <a:extLst>
            <a:ext uri="{FF2B5EF4-FFF2-40B4-BE49-F238E27FC236}">
              <a16:creationId xmlns:a16="http://schemas.microsoft.com/office/drawing/2014/main" id="{884E9F10-FC0F-4CE6-B132-2738D8EA07A4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21" name="ColorPalette" hidden="1">
          <a:extLst>
            <a:ext uri="{FF2B5EF4-FFF2-40B4-BE49-F238E27FC236}">
              <a16:creationId xmlns:a16="http://schemas.microsoft.com/office/drawing/2014/main" id="{BF9A0722-9D0D-44A3-9D98-CEAE6B0C475E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22" name="ColorPalette" hidden="1">
          <a:extLst>
            <a:ext uri="{FF2B5EF4-FFF2-40B4-BE49-F238E27FC236}">
              <a16:creationId xmlns:a16="http://schemas.microsoft.com/office/drawing/2014/main" id="{CBBC16C4-FB26-49C5-B486-72D4982EFFFE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23" name="ColorPalette" hidden="1">
          <a:extLst>
            <a:ext uri="{FF2B5EF4-FFF2-40B4-BE49-F238E27FC236}">
              <a16:creationId xmlns:a16="http://schemas.microsoft.com/office/drawing/2014/main" id="{09019AF2-DC5F-4A4F-B29C-AD3D426D3E41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24" name="ColorPalette" hidden="1">
          <a:extLst>
            <a:ext uri="{FF2B5EF4-FFF2-40B4-BE49-F238E27FC236}">
              <a16:creationId xmlns:a16="http://schemas.microsoft.com/office/drawing/2014/main" id="{F1FF5DFA-E911-49D4-846B-4EBCA1D48A9E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25" name="ColorPalette" hidden="1">
          <a:extLst>
            <a:ext uri="{FF2B5EF4-FFF2-40B4-BE49-F238E27FC236}">
              <a16:creationId xmlns:a16="http://schemas.microsoft.com/office/drawing/2014/main" id="{301AC0B2-F340-4B0A-9A5F-8510402E7415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26" name="ColorPalette" hidden="1">
          <a:extLst>
            <a:ext uri="{FF2B5EF4-FFF2-40B4-BE49-F238E27FC236}">
              <a16:creationId xmlns:a16="http://schemas.microsoft.com/office/drawing/2014/main" id="{AEAA4509-62FA-4AD8-81F0-23FA4DF26273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27" name="ColorPalette" hidden="1">
          <a:extLst>
            <a:ext uri="{FF2B5EF4-FFF2-40B4-BE49-F238E27FC236}">
              <a16:creationId xmlns:a16="http://schemas.microsoft.com/office/drawing/2014/main" id="{A7BE9E14-6A12-4DEB-90B8-479AE69D50D8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28" name="ColorPalette" hidden="1">
          <a:extLst>
            <a:ext uri="{FF2B5EF4-FFF2-40B4-BE49-F238E27FC236}">
              <a16:creationId xmlns:a16="http://schemas.microsoft.com/office/drawing/2014/main" id="{D0A655DA-5443-4B94-B621-C667DAF9BA8F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29" name="ColorPalette" hidden="1">
          <a:extLst>
            <a:ext uri="{FF2B5EF4-FFF2-40B4-BE49-F238E27FC236}">
              <a16:creationId xmlns:a16="http://schemas.microsoft.com/office/drawing/2014/main" id="{30483174-864A-4E35-AF8E-B1D3D675F5EA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130" name="ColorPalette" hidden="1">
          <a:extLst>
            <a:ext uri="{FF2B5EF4-FFF2-40B4-BE49-F238E27FC236}">
              <a16:creationId xmlns:a16="http://schemas.microsoft.com/office/drawing/2014/main" id="{EC16B005-31C1-437F-B119-0D081CC195A8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131" name="ColorPalette" hidden="1">
          <a:extLst>
            <a:ext uri="{FF2B5EF4-FFF2-40B4-BE49-F238E27FC236}">
              <a16:creationId xmlns:a16="http://schemas.microsoft.com/office/drawing/2014/main" id="{A4BF0F36-9AA2-4ED6-A07F-BC55C843B470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132" name="ColorPalette" hidden="1">
          <a:extLst>
            <a:ext uri="{FF2B5EF4-FFF2-40B4-BE49-F238E27FC236}">
              <a16:creationId xmlns:a16="http://schemas.microsoft.com/office/drawing/2014/main" id="{E9453C6B-57F6-4911-8930-090F00B17050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133" name="ColorPalette" hidden="1">
          <a:extLst>
            <a:ext uri="{FF2B5EF4-FFF2-40B4-BE49-F238E27FC236}">
              <a16:creationId xmlns:a16="http://schemas.microsoft.com/office/drawing/2014/main" id="{A230DBD4-C0CE-40A1-95ED-F2EB1B9075E7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134" name="ColorPalette" hidden="1">
          <a:extLst>
            <a:ext uri="{FF2B5EF4-FFF2-40B4-BE49-F238E27FC236}">
              <a16:creationId xmlns:a16="http://schemas.microsoft.com/office/drawing/2014/main" id="{E705EB9C-8F4A-45F8-A535-74AC5831FB22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135" name="ColorPalette" hidden="1">
          <a:extLst>
            <a:ext uri="{FF2B5EF4-FFF2-40B4-BE49-F238E27FC236}">
              <a16:creationId xmlns:a16="http://schemas.microsoft.com/office/drawing/2014/main" id="{179600EC-4AE2-4A1F-8C70-8DE687EAA93E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136" name="ColorPalette" hidden="1">
          <a:extLst>
            <a:ext uri="{FF2B5EF4-FFF2-40B4-BE49-F238E27FC236}">
              <a16:creationId xmlns:a16="http://schemas.microsoft.com/office/drawing/2014/main" id="{D25C4C4E-9585-4077-91CA-E53BCB179275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137" name="ColorPalette" hidden="1">
          <a:extLst>
            <a:ext uri="{FF2B5EF4-FFF2-40B4-BE49-F238E27FC236}">
              <a16:creationId xmlns:a16="http://schemas.microsoft.com/office/drawing/2014/main" id="{A7BEC6E5-040B-4E66-A679-8CA6A8DF6A7E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138" name="ColorPalette" hidden="1">
          <a:extLst>
            <a:ext uri="{FF2B5EF4-FFF2-40B4-BE49-F238E27FC236}">
              <a16:creationId xmlns:a16="http://schemas.microsoft.com/office/drawing/2014/main" id="{8229131E-2B10-4F21-B048-395633BA8442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139" name="ColorPalette" hidden="1">
          <a:extLst>
            <a:ext uri="{FF2B5EF4-FFF2-40B4-BE49-F238E27FC236}">
              <a16:creationId xmlns:a16="http://schemas.microsoft.com/office/drawing/2014/main" id="{994FDCB9-86E6-4A32-A512-875CA1A88796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140" name="ColorPalette" hidden="1">
          <a:extLst>
            <a:ext uri="{FF2B5EF4-FFF2-40B4-BE49-F238E27FC236}">
              <a16:creationId xmlns:a16="http://schemas.microsoft.com/office/drawing/2014/main" id="{7DADEBE1-279F-43EC-BEE6-9B05B0D96042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141" name="ColorPalette" hidden="1">
          <a:extLst>
            <a:ext uri="{FF2B5EF4-FFF2-40B4-BE49-F238E27FC236}">
              <a16:creationId xmlns:a16="http://schemas.microsoft.com/office/drawing/2014/main" id="{F21B2F9F-7073-405C-A8F3-5AD5B0D595DF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142" name="ColorPalette" hidden="1">
          <a:extLst>
            <a:ext uri="{FF2B5EF4-FFF2-40B4-BE49-F238E27FC236}">
              <a16:creationId xmlns:a16="http://schemas.microsoft.com/office/drawing/2014/main" id="{BED969A2-8FF2-48E7-B450-F75E54DEED3B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143" name="ColorPalette" hidden="1">
          <a:extLst>
            <a:ext uri="{FF2B5EF4-FFF2-40B4-BE49-F238E27FC236}">
              <a16:creationId xmlns:a16="http://schemas.microsoft.com/office/drawing/2014/main" id="{0BF99815-A029-414E-B682-D431314F0935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44" name="ColorPalette" hidden="1">
          <a:extLst>
            <a:ext uri="{FF2B5EF4-FFF2-40B4-BE49-F238E27FC236}">
              <a16:creationId xmlns:a16="http://schemas.microsoft.com/office/drawing/2014/main" id="{6990FCC4-ED1E-4F7B-9413-C4550C25EF40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45" name="ColorPalette" hidden="1">
          <a:extLst>
            <a:ext uri="{FF2B5EF4-FFF2-40B4-BE49-F238E27FC236}">
              <a16:creationId xmlns:a16="http://schemas.microsoft.com/office/drawing/2014/main" id="{D0CC371F-4FA1-44AB-A932-DA28F60C1961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46" name="ColorPalette" hidden="1">
          <a:extLst>
            <a:ext uri="{FF2B5EF4-FFF2-40B4-BE49-F238E27FC236}">
              <a16:creationId xmlns:a16="http://schemas.microsoft.com/office/drawing/2014/main" id="{6A1D8CB2-F4D9-48FE-9501-8A11D5B1B573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47" name="ColorPalette" hidden="1">
          <a:extLst>
            <a:ext uri="{FF2B5EF4-FFF2-40B4-BE49-F238E27FC236}">
              <a16:creationId xmlns:a16="http://schemas.microsoft.com/office/drawing/2014/main" id="{E084219A-EDEB-4951-880B-E6144BC664B7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48" name="ColorPalette" hidden="1">
          <a:extLst>
            <a:ext uri="{FF2B5EF4-FFF2-40B4-BE49-F238E27FC236}">
              <a16:creationId xmlns:a16="http://schemas.microsoft.com/office/drawing/2014/main" id="{0911843F-4259-4DCB-B976-336FDCDF1B0C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49" name="ColorPalette" hidden="1">
          <a:extLst>
            <a:ext uri="{FF2B5EF4-FFF2-40B4-BE49-F238E27FC236}">
              <a16:creationId xmlns:a16="http://schemas.microsoft.com/office/drawing/2014/main" id="{969A2A1F-0FF5-4483-A00E-FA4D1C71D6A9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50" name="ColorPalette" hidden="1">
          <a:extLst>
            <a:ext uri="{FF2B5EF4-FFF2-40B4-BE49-F238E27FC236}">
              <a16:creationId xmlns:a16="http://schemas.microsoft.com/office/drawing/2014/main" id="{7DE42F9D-594D-4283-8121-1406AADB57D9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51" name="ColorPalette" hidden="1">
          <a:extLst>
            <a:ext uri="{FF2B5EF4-FFF2-40B4-BE49-F238E27FC236}">
              <a16:creationId xmlns:a16="http://schemas.microsoft.com/office/drawing/2014/main" id="{DEC099E6-8AD1-4465-9060-17488E139D07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52" name="ColorPalette" hidden="1">
          <a:extLst>
            <a:ext uri="{FF2B5EF4-FFF2-40B4-BE49-F238E27FC236}">
              <a16:creationId xmlns:a16="http://schemas.microsoft.com/office/drawing/2014/main" id="{1286DDF7-3913-4C4F-9397-3D2A8F84FE52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53" name="ColorPalette" hidden="1">
          <a:extLst>
            <a:ext uri="{FF2B5EF4-FFF2-40B4-BE49-F238E27FC236}">
              <a16:creationId xmlns:a16="http://schemas.microsoft.com/office/drawing/2014/main" id="{49B66D0D-FF78-43E1-AE2D-EF4A3D49223B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54" name="ColorPalette" hidden="1">
          <a:extLst>
            <a:ext uri="{FF2B5EF4-FFF2-40B4-BE49-F238E27FC236}">
              <a16:creationId xmlns:a16="http://schemas.microsoft.com/office/drawing/2014/main" id="{F8F65ED3-7986-4C56-8B36-8C746D760DA0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55" name="ColorPalette" hidden="1">
          <a:extLst>
            <a:ext uri="{FF2B5EF4-FFF2-40B4-BE49-F238E27FC236}">
              <a16:creationId xmlns:a16="http://schemas.microsoft.com/office/drawing/2014/main" id="{34F40157-4F5A-4265-B539-D29730CEE7DB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56" name="ColorPalette" hidden="1">
          <a:extLst>
            <a:ext uri="{FF2B5EF4-FFF2-40B4-BE49-F238E27FC236}">
              <a16:creationId xmlns:a16="http://schemas.microsoft.com/office/drawing/2014/main" id="{7FF37993-C7C3-4585-9F88-F1839867F50A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57" name="ColorPalette" hidden="1">
          <a:extLst>
            <a:ext uri="{FF2B5EF4-FFF2-40B4-BE49-F238E27FC236}">
              <a16:creationId xmlns:a16="http://schemas.microsoft.com/office/drawing/2014/main" id="{9AECD045-FCB1-46BB-A7C5-16843E4A256D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58" name="ColorPalette" hidden="1">
          <a:extLst>
            <a:ext uri="{FF2B5EF4-FFF2-40B4-BE49-F238E27FC236}">
              <a16:creationId xmlns:a16="http://schemas.microsoft.com/office/drawing/2014/main" id="{DFB52BA7-5B70-430D-870C-9DDA143CBD23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59" name="ColorPalette" hidden="1">
          <a:extLst>
            <a:ext uri="{FF2B5EF4-FFF2-40B4-BE49-F238E27FC236}">
              <a16:creationId xmlns:a16="http://schemas.microsoft.com/office/drawing/2014/main" id="{73096429-3F9E-42BD-B7AB-DCE0C6697FA0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60" name="ColorPalette" hidden="1">
          <a:extLst>
            <a:ext uri="{FF2B5EF4-FFF2-40B4-BE49-F238E27FC236}">
              <a16:creationId xmlns:a16="http://schemas.microsoft.com/office/drawing/2014/main" id="{72BAAFAA-C266-463B-9928-B07B93929163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61" name="ColorPalette" hidden="1">
          <a:extLst>
            <a:ext uri="{FF2B5EF4-FFF2-40B4-BE49-F238E27FC236}">
              <a16:creationId xmlns:a16="http://schemas.microsoft.com/office/drawing/2014/main" id="{A791ABB6-43DB-4F24-A036-E8FF1FAA50EE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62" name="ColorPalette" hidden="1">
          <a:extLst>
            <a:ext uri="{FF2B5EF4-FFF2-40B4-BE49-F238E27FC236}">
              <a16:creationId xmlns:a16="http://schemas.microsoft.com/office/drawing/2014/main" id="{76AE70D1-D869-43A2-AD2D-53663D054ECB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63" name="ColorPalette" hidden="1">
          <a:extLst>
            <a:ext uri="{FF2B5EF4-FFF2-40B4-BE49-F238E27FC236}">
              <a16:creationId xmlns:a16="http://schemas.microsoft.com/office/drawing/2014/main" id="{27B239AE-79B0-4268-8621-2329E1594C87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64" name="ColorPalette" hidden="1">
          <a:extLst>
            <a:ext uri="{FF2B5EF4-FFF2-40B4-BE49-F238E27FC236}">
              <a16:creationId xmlns:a16="http://schemas.microsoft.com/office/drawing/2014/main" id="{E47ABEBF-2CF1-46A0-8473-FD3F7A9AAF0A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65" name="ColorPalette" hidden="1">
          <a:extLst>
            <a:ext uri="{FF2B5EF4-FFF2-40B4-BE49-F238E27FC236}">
              <a16:creationId xmlns:a16="http://schemas.microsoft.com/office/drawing/2014/main" id="{0A276BBD-0553-4D4E-A070-AB9E42DF0109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66" name="ColorPalette" hidden="1">
          <a:extLst>
            <a:ext uri="{FF2B5EF4-FFF2-40B4-BE49-F238E27FC236}">
              <a16:creationId xmlns:a16="http://schemas.microsoft.com/office/drawing/2014/main" id="{6F4CA8E4-2FCD-4ACB-8250-2A2C042D18C8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67" name="ColorPalette" hidden="1">
          <a:extLst>
            <a:ext uri="{FF2B5EF4-FFF2-40B4-BE49-F238E27FC236}">
              <a16:creationId xmlns:a16="http://schemas.microsoft.com/office/drawing/2014/main" id="{F8515632-A418-4AEC-B131-1A68E8BD3C40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68" name="ColorPalette" hidden="1">
          <a:extLst>
            <a:ext uri="{FF2B5EF4-FFF2-40B4-BE49-F238E27FC236}">
              <a16:creationId xmlns:a16="http://schemas.microsoft.com/office/drawing/2014/main" id="{2E1DE449-6109-400E-84DF-21014FC450F9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69" name="ColorPalette" hidden="1">
          <a:extLst>
            <a:ext uri="{FF2B5EF4-FFF2-40B4-BE49-F238E27FC236}">
              <a16:creationId xmlns:a16="http://schemas.microsoft.com/office/drawing/2014/main" id="{AA917FF2-3D63-4EE9-AAE0-8DD290828035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70" name="ColorPalette" hidden="1">
          <a:extLst>
            <a:ext uri="{FF2B5EF4-FFF2-40B4-BE49-F238E27FC236}">
              <a16:creationId xmlns:a16="http://schemas.microsoft.com/office/drawing/2014/main" id="{5C251C42-601C-4326-90EA-50C5712A680F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71" name="ColorPalette" hidden="1">
          <a:extLst>
            <a:ext uri="{FF2B5EF4-FFF2-40B4-BE49-F238E27FC236}">
              <a16:creationId xmlns:a16="http://schemas.microsoft.com/office/drawing/2014/main" id="{5E113A32-365F-4E30-8E6D-ABFFCA321D6F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72" name="ColorPalette" hidden="1">
          <a:extLst>
            <a:ext uri="{FF2B5EF4-FFF2-40B4-BE49-F238E27FC236}">
              <a16:creationId xmlns:a16="http://schemas.microsoft.com/office/drawing/2014/main" id="{B8399E83-B5D8-4822-BF36-A30080BD5D6D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73" name="ColorPalette" hidden="1">
          <a:extLst>
            <a:ext uri="{FF2B5EF4-FFF2-40B4-BE49-F238E27FC236}">
              <a16:creationId xmlns:a16="http://schemas.microsoft.com/office/drawing/2014/main" id="{30A615A0-836C-4C61-95E9-102354AFD6BB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74" name="ColorPalette" hidden="1">
          <a:extLst>
            <a:ext uri="{FF2B5EF4-FFF2-40B4-BE49-F238E27FC236}">
              <a16:creationId xmlns:a16="http://schemas.microsoft.com/office/drawing/2014/main" id="{5DA12AB5-2F7E-424E-A89F-1CB4D07D18B9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75" name="ColorPalette" hidden="1">
          <a:extLst>
            <a:ext uri="{FF2B5EF4-FFF2-40B4-BE49-F238E27FC236}">
              <a16:creationId xmlns:a16="http://schemas.microsoft.com/office/drawing/2014/main" id="{DD62F58E-30CA-4275-B49E-8382020896BF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76" name="ColorPalette" hidden="1">
          <a:extLst>
            <a:ext uri="{FF2B5EF4-FFF2-40B4-BE49-F238E27FC236}">
              <a16:creationId xmlns:a16="http://schemas.microsoft.com/office/drawing/2014/main" id="{F8344921-E445-4F60-8F88-3D9204EE128A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77" name="ColorPalette" hidden="1">
          <a:extLst>
            <a:ext uri="{FF2B5EF4-FFF2-40B4-BE49-F238E27FC236}">
              <a16:creationId xmlns:a16="http://schemas.microsoft.com/office/drawing/2014/main" id="{52C0FE72-5D59-4EAB-963D-471E409863FA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78" name="ColorPalette" hidden="1">
          <a:extLst>
            <a:ext uri="{FF2B5EF4-FFF2-40B4-BE49-F238E27FC236}">
              <a16:creationId xmlns:a16="http://schemas.microsoft.com/office/drawing/2014/main" id="{83FB0E66-EAF0-478F-8530-9C97D8C071CB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79" name="ColorPalette" hidden="1">
          <a:extLst>
            <a:ext uri="{FF2B5EF4-FFF2-40B4-BE49-F238E27FC236}">
              <a16:creationId xmlns:a16="http://schemas.microsoft.com/office/drawing/2014/main" id="{BDF03A70-90D1-43EF-8227-98605DE1EDA0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80" name="ColorPalette" hidden="1">
          <a:extLst>
            <a:ext uri="{FF2B5EF4-FFF2-40B4-BE49-F238E27FC236}">
              <a16:creationId xmlns:a16="http://schemas.microsoft.com/office/drawing/2014/main" id="{BEFCCC96-9ECA-4341-BD14-484B73912990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81" name="ColorPalette" hidden="1">
          <a:extLst>
            <a:ext uri="{FF2B5EF4-FFF2-40B4-BE49-F238E27FC236}">
              <a16:creationId xmlns:a16="http://schemas.microsoft.com/office/drawing/2014/main" id="{13D2361A-40DB-4753-A141-4068E2D120F9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82" name="ColorPalette" hidden="1">
          <a:extLst>
            <a:ext uri="{FF2B5EF4-FFF2-40B4-BE49-F238E27FC236}">
              <a16:creationId xmlns:a16="http://schemas.microsoft.com/office/drawing/2014/main" id="{4973BF47-1973-47A4-AFCC-8FB858B94E4F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83" name="ColorPalette" hidden="1">
          <a:extLst>
            <a:ext uri="{FF2B5EF4-FFF2-40B4-BE49-F238E27FC236}">
              <a16:creationId xmlns:a16="http://schemas.microsoft.com/office/drawing/2014/main" id="{1856E186-323C-4412-8DBB-32ECF7927D86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84" name="ColorPalette" hidden="1">
          <a:extLst>
            <a:ext uri="{FF2B5EF4-FFF2-40B4-BE49-F238E27FC236}">
              <a16:creationId xmlns:a16="http://schemas.microsoft.com/office/drawing/2014/main" id="{8B354182-C9A9-4BFD-B3ED-7521FA196884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85" name="ColorPalette" hidden="1">
          <a:extLst>
            <a:ext uri="{FF2B5EF4-FFF2-40B4-BE49-F238E27FC236}">
              <a16:creationId xmlns:a16="http://schemas.microsoft.com/office/drawing/2014/main" id="{A1B81392-5D76-47F8-B39F-1C4D990AED82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86" name="ColorPalette" hidden="1">
          <a:extLst>
            <a:ext uri="{FF2B5EF4-FFF2-40B4-BE49-F238E27FC236}">
              <a16:creationId xmlns:a16="http://schemas.microsoft.com/office/drawing/2014/main" id="{C71CF1CC-B65F-4D37-80D2-EC6DD73A20A0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87" name="ColorPalette" hidden="1">
          <a:extLst>
            <a:ext uri="{FF2B5EF4-FFF2-40B4-BE49-F238E27FC236}">
              <a16:creationId xmlns:a16="http://schemas.microsoft.com/office/drawing/2014/main" id="{773C0CDC-D365-4BED-8C3F-6E7ADCB783C1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88" name="ColorPalette" hidden="1">
          <a:extLst>
            <a:ext uri="{FF2B5EF4-FFF2-40B4-BE49-F238E27FC236}">
              <a16:creationId xmlns:a16="http://schemas.microsoft.com/office/drawing/2014/main" id="{B1C994B7-B2C2-4623-A8E6-399B2EFF45F7}"/>
            </a:ext>
          </a:extLst>
        </xdr:cNvPr>
        <xdr:cNvSpPr txBox="1"/>
      </xdr:nvSpPr>
      <xdr:spPr>
        <a:xfrm>
          <a:off x="619125" y="15240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89" name="ColorPalette" hidden="1">
          <a:extLst>
            <a:ext uri="{FF2B5EF4-FFF2-40B4-BE49-F238E27FC236}">
              <a16:creationId xmlns:a16="http://schemas.microsoft.com/office/drawing/2014/main" id="{150655F3-3563-445B-91CD-E7384E6B2CEE}"/>
            </a:ext>
          </a:extLst>
        </xdr:cNvPr>
        <xdr:cNvSpPr txBox="1"/>
      </xdr:nvSpPr>
      <xdr:spPr>
        <a:xfrm>
          <a:off x="619125" y="15240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90" name="ColorPalette" hidden="1">
          <a:extLst>
            <a:ext uri="{FF2B5EF4-FFF2-40B4-BE49-F238E27FC236}">
              <a16:creationId xmlns:a16="http://schemas.microsoft.com/office/drawing/2014/main" id="{9ECDB977-30EF-429C-AE46-D5F6F7AC940B}"/>
            </a:ext>
          </a:extLst>
        </xdr:cNvPr>
        <xdr:cNvSpPr txBox="1"/>
      </xdr:nvSpPr>
      <xdr:spPr>
        <a:xfrm>
          <a:off x="619125" y="15240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91" name="ColorPalette" hidden="1">
          <a:extLst>
            <a:ext uri="{FF2B5EF4-FFF2-40B4-BE49-F238E27FC236}">
              <a16:creationId xmlns:a16="http://schemas.microsoft.com/office/drawing/2014/main" id="{EAD84D2B-3A85-420F-975E-A3522A82916E}"/>
            </a:ext>
          </a:extLst>
        </xdr:cNvPr>
        <xdr:cNvSpPr txBox="1"/>
      </xdr:nvSpPr>
      <xdr:spPr>
        <a:xfrm>
          <a:off x="619125" y="15240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92" name="ColorPalette" hidden="1">
          <a:extLst>
            <a:ext uri="{FF2B5EF4-FFF2-40B4-BE49-F238E27FC236}">
              <a16:creationId xmlns:a16="http://schemas.microsoft.com/office/drawing/2014/main" id="{E1FB4505-C5A8-4042-ACB7-F853972DC524}"/>
            </a:ext>
          </a:extLst>
        </xdr:cNvPr>
        <xdr:cNvSpPr txBox="1"/>
      </xdr:nvSpPr>
      <xdr:spPr>
        <a:xfrm>
          <a:off x="619125" y="15240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93" name="ColorPalette" hidden="1">
          <a:extLst>
            <a:ext uri="{FF2B5EF4-FFF2-40B4-BE49-F238E27FC236}">
              <a16:creationId xmlns:a16="http://schemas.microsoft.com/office/drawing/2014/main" id="{F504BF03-1DCC-4C1D-91CD-3D7B94BDCEF5}"/>
            </a:ext>
          </a:extLst>
        </xdr:cNvPr>
        <xdr:cNvSpPr txBox="1"/>
      </xdr:nvSpPr>
      <xdr:spPr>
        <a:xfrm>
          <a:off x="619125" y="15240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94" name="ColorPalette" hidden="1">
          <a:extLst>
            <a:ext uri="{FF2B5EF4-FFF2-40B4-BE49-F238E27FC236}">
              <a16:creationId xmlns:a16="http://schemas.microsoft.com/office/drawing/2014/main" id="{F3CDD456-5826-484D-B558-709279255A73}"/>
            </a:ext>
          </a:extLst>
        </xdr:cNvPr>
        <xdr:cNvSpPr txBox="1"/>
      </xdr:nvSpPr>
      <xdr:spPr>
        <a:xfrm>
          <a:off x="619125" y="15240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195" name="ColorPalette" hidden="1">
          <a:extLst>
            <a:ext uri="{FF2B5EF4-FFF2-40B4-BE49-F238E27FC236}">
              <a16:creationId xmlns:a16="http://schemas.microsoft.com/office/drawing/2014/main" id="{E7C4FC88-E9E0-40E7-A1F0-4D8F767C3814}"/>
            </a:ext>
          </a:extLst>
        </xdr:cNvPr>
        <xdr:cNvSpPr txBox="1"/>
      </xdr:nvSpPr>
      <xdr:spPr>
        <a:xfrm>
          <a:off x="619125" y="15240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196" name="ColorPalette" hidden="1">
          <a:extLst>
            <a:ext uri="{FF2B5EF4-FFF2-40B4-BE49-F238E27FC236}">
              <a16:creationId xmlns:a16="http://schemas.microsoft.com/office/drawing/2014/main" id="{C28345DF-5235-4930-B765-0984C407E63B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197" name="ColorPalette" hidden="1">
          <a:extLst>
            <a:ext uri="{FF2B5EF4-FFF2-40B4-BE49-F238E27FC236}">
              <a16:creationId xmlns:a16="http://schemas.microsoft.com/office/drawing/2014/main" id="{8D3F9AD9-7F5D-47E9-9CAC-7D10CC8C5E15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198" name="ColorPalette" hidden="1">
          <a:extLst>
            <a:ext uri="{FF2B5EF4-FFF2-40B4-BE49-F238E27FC236}">
              <a16:creationId xmlns:a16="http://schemas.microsoft.com/office/drawing/2014/main" id="{43C7E6CD-177F-48F6-8913-F0AEA995F6F1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199" name="ColorPalette" hidden="1">
          <a:extLst>
            <a:ext uri="{FF2B5EF4-FFF2-40B4-BE49-F238E27FC236}">
              <a16:creationId xmlns:a16="http://schemas.microsoft.com/office/drawing/2014/main" id="{E1C88017-B4DE-4F6F-8AA1-41D0E45ADA86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00" name="ColorPalette" hidden="1">
          <a:extLst>
            <a:ext uri="{FF2B5EF4-FFF2-40B4-BE49-F238E27FC236}">
              <a16:creationId xmlns:a16="http://schemas.microsoft.com/office/drawing/2014/main" id="{E1B0434E-6BD4-45DA-AB8F-186C9F2C4FA5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01" name="ColorPalette" hidden="1">
          <a:extLst>
            <a:ext uri="{FF2B5EF4-FFF2-40B4-BE49-F238E27FC236}">
              <a16:creationId xmlns:a16="http://schemas.microsoft.com/office/drawing/2014/main" id="{E0EA0D5C-972D-4B6F-9108-093C042363AA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02" name="ColorPalette" hidden="1">
          <a:extLst>
            <a:ext uri="{FF2B5EF4-FFF2-40B4-BE49-F238E27FC236}">
              <a16:creationId xmlns:a16="http://schemas.microsoft.com/office/drawing/2014/main" id="{BA8A9538-EB7A-4A2C-9B0C-5515B0F39586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03" name="ColorPalette" hidden="1">
          <a:extLst>
            <a:ext uri="{FF2B5EF4-FFF2-40B4-BE49-F238E27FC236}">
              <a16:creationId xmlns:a16="http://schemas.microsoft.com/office/drawing/2014/main" id="{CD45351F-0A4B-4A36-881E-7CE87C44678C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04" name="ColorPalette" hidden="1">
          <a:extLst>
            <a:ext uri="{FF2B5EF4-FFF2-40B4-BE49-F238E27FC236}">
              <a16:creationId xmlns:a16="http://schemas.microsoft.com/office/drawing/2014/main" id="{617FD7A3-DD6B-4743-A4B8-5F57C0BB6038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05" name="ColorPalette" hidden="1">
          <a:extLst>
            <a:ext uri="{FF2B5EF4-FFF2-40B4-BE49-F238E27FC236}">
              <a16:creationId xmlns:a16="http://schemas.microsoft.com/office/drawing/2014/main" id="{C6EB8400-33D7-4017-A8F3-988C415CC457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06" name="ColorPalette" hidden="1">
          <a:extLst>
            <a:ext uri="{FF2B5EF4-FFF2-40B4-BE49-F238E27FC236}">
              <a16:creationId xmlns:a16="http://schemas.microsoft.com/office/drawing/2014/main" id="{753602A0-59E5-48BE-BF80-315B781788CE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07" name="ColorPalette" hidden="1">
          <a:extLst>
            <a:ext uri="{FF2B5EF4-FFF2-40B4-BE49-F238E27FC236}">
              <a16:creationId xmlns:a16="http://schemas.microsoft.com/office/drawing/2014/main" id="{1790CFA1-D9BD-4112-B0FC-CFE9DAB7424B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08" name="ColorPalette" hidden="1">
          <a:extLst>
            <a:ext uri="{FF2B5EF4-FFF2-40B4-BE49-F238E27FC236}">
              <a16:creationId xmlns:a16="http://schemas.microsoft.com/office/drawing/2014/main" id="{E5F9E9AC-6183-4271-BDD6-C947E2A75E1F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09" name="ColorPalette" hidden="1">
          <a:extLst>
            <a:ext uri="{FF2B5EF4-FFF2-40B4-BE49-F238E27FC236}">
              <a16:creationId xmlns:a16="http://schemas.microsoft.com/office/drawing/2014/main" id="{2CE6B290-EFF4-471D-9944-BD38D0ABA289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10" name="ColorPalette" hidden="1">
          <a:extLst>
            <a:ext uri="{FF2B5EF4-FFF2-40B4-BE49-F238E27FC236}">
              <a16:creationId xmlns:a16="http://schemas.microsoft.com/office/drawing/2014/main" id="{5A90942B-6472-4037-88C8-5B43AADEF2AB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11" name="ColorPalette" hidden="1">
          <a:extLst>
            <a:ext uri="{FF2B5EF4-FFF2-40B4-BE49-F238E27FC236}">
              <a16:creationId xmlns:a16="http://schemas.microsoft.com/office/drawing/2014/main" id="{403525F0-4D37-4CCD-ADFD-C9D030123EF7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12" name="ColorPalette" hidden="1">
          <a:extLst>
            <a:ext uri="{FF2B5EF4-FFF2-40B4-BE49-F238E27FC236}">
              <a16:creationId xmlns:a16="http://schemas.microsoft.com/office/drawing/2014/main" id="{C5A7F6BC-268F-4CA2-9363-AFB5231D890F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13" name="ColorPalette" hidden="1">
          <a:extLst>
            <a:ext uri="{FF2B5EF4-FFF2-40B4-BE49-F238E27FC236}">
              <a16:creationId xmlns:a16="http://schemas.microsoft.com/office/drawing/2014/main" id="{CDA8A4B2-7445-40D0-9173-EAB9E67A06FD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14" name="ColorPalette" hidden="1">
          <a:extLst>
            <a:ext uri="{FF2B5EF4-FFF2-40B4-BE49-F238E27FC236}">
              <a16:creationId xmlns:a16="http://schemas.microsoft.com/office/drawing/2014/main" id="{08A26A1D-5EB8-40FD-BECF-4B0FC92A9D8F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15" name="ColorPalette" hidden="1">
          <a:extLst>
            <a:ext uri="{FF2B5EF4-FFF2-40B4-BE49-F238E27FC236}">
              <a16:creationId xmlns:a16="http://schemas.microsoft.com/office/drawing/2014/main" id="{165D9A3F-3EB0-426E-BCC0-32AD3C1F642C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16" name="ColorPalette" hidden="1">
          <a:extLst>
            <a:ext uri="{FF2B5EF4-FFF2-40B4-BE49-F238E27FC236}">
              <a16:creationId xmlns:a16="http://schemas.microsoft.com/office/drawing/2014/main" id="{8F2938F2-65E5-4C35-A404-127FFF27CBCC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17" name="ColorPalette" hidden="1">
          <a:extLst>
            <a:ext uri="{FF2B5EF4-FFF2-40B4-BE49-F238E27FC236}">
              <a16:creationId xmlns:a16="http://schemas.microsoft.com/office/drawing/2014/main" id="{41DE68C6-468E-4304-889E-976F669BC48B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18" name="ColorPalette" hidden="1">
          <a:extLst>
            <a:ext uri="{FF2B5EF4-FFF2-40B4-BE49-F238E27FC236}">
              <a16:creationId xmlns:a16="http://schemas.microsoft.com/office/drawing/2014/main" id="{FED92166-ECAF-41CE-B781-F0ED994F4170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19" name="ColorPalette" hidden="1">
          <a:extLst>
            <a:ext uri="{FF2B5EF4-FFF2-40B4-BE49-F238E27FC236}">
              <a16:creationId xmlns:a16="http://schemas.microsoft.com/office/drawing/2014/main" id="{76DF4540-97EF-42E0-9E11-15BA183D155A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20" name="ColorPalette" hidden="1">
          <a:extLst>
            <a:ext uri="{FF2B5EF4-FFF2-40B4-BE49-F238E27FC236}">
              <a16:creationId xmlns:a16="http://schemas.microsoft.com/office/drawing/2014/main" id="{F171748F-8466-404D-A300-F25184108062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21" name="ColorPalette" hidden="1">
          <a:extLst>
            <a:ext uri="{FF2B5EF4-FFF2-40B4-BE49-F238E27FC236}">
              <a16:creationId xmlns:a16="http://schemas.microsoft.com/office/drawing/2014/main" id="{64B861AF-8447-47F5-9B2A-8413793FC5D3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22" name="ColorPalette" hidden="1">
          <a:extLst>
            <a:ext uri="{FF2B5EF4-FFF2-40B4-BE49-F238E27FC236}">
              <a16:creationId xmlns:a16="http://schemas.microsoft.com/office/drawing/2014/main" id="{60D6B5DE-49B7-4D83-A7CC-D2861ACDB5FB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23" name="ColorPalette" hidden="1">
          <a:extLst>
            <a:ext uri="{FF2B5EF4-FFF2-40B4-BE49-F238E27FC236}">
              <a16:creationId xmlns:a16="http://schemas.microsoft.com/office/drawing/2014/main" id="{60122319-65FA-412F-BB60-8F2724758F51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24" name="ColorPalette" hidden="1">
          <a:extLst>
            <a:ext uri="{FF2B5EF4-FFF2-40B4-BE49-F238E27FC236}">
              <a16:creationId xmlns:a16="http://schemas.microsoft.com/office/drawing/2014/main" id="{37146CD5-891E-4A91-88C7-643E8CF2B28A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25" name="ColorPalette" hidden="1">
          <a:extLst>
            <a:ext uri="{FF2B5EF4-FFF2-40B4-BE49-F238E27FC236}">
              <a16:creationId xmlns:a16="http://schemas.microsoft.com/office/drawing/2014/main" id="{A1F9A06D-5D41-4C4E-8C4E-10090A9BF883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26" name="ColorPalette" hidden="1">
          <a:extLst>
            <a:ext uri="{FF2B5EF4-FFF2-40B4-BE49-F238E27FC236}">
              <a16:creationId xmlns:a16="http://schemas.microsoft.com/office/drawing/2014/main" id="{7B7AC351-56A8-4A0F-96CA-926F632AC6F0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27" name="ColorPalette" hidden="1">
          <a:extLst>
            <a:ext uri="{FF2B5EF4-FFF2-40B4-BE49-F238E27FC236}">
              <a16:creationId xmlns:a16="http://schemas.microsoft.com/office/drawing/2014/main" id="{24F4634E-3226-46ED-B9FE-D3F87C992BB0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28" name="ColorPalette" hidden="1">
          <a:extLst>
            <a:ext uri="{FF2B5EF4-FFF2-40B4-BE49-F238E27FC236}">
              <a16:creationId xmlns:a16="http://schemas.microsoft.com/office/drawing/2014/main" id="{1BD40212-C923-44AD-A0C2-EE0D66C894C4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29" name="ColorPalette" hidden="1">
          <a:extLst>
            <a:ext uri="{FF2B5EF4-FFF2-40B4-BE49-F238E27FC236}">
              <a16:creationId xmlns:a16="http://schemas.microsoft.com/office/drawing/2014/main" id="{FC541DF0-C4DE-4403-9CA4-9831E7D06E54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30" name="ColorPalette" hidden="1">
          <a:extLst>
            <a:ext uri="{FF2B5EF4-FFF2-40B4-BE49-F238E27FC236}">
              <a16:creationId xmlns:a16="http://schemas.microsoft.com/office/drawing/2014/main" id="{0DF1B7AF-B73F-4C6B-8BC6-E8D858C2A293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31" name="ColorPalette" hidden="1">
          <a:extLst>
            <a:ext uri="{FF2B5EF4-FFF2-40B4-BE49-F238E27FC236}">
              <a16:creationId xmlns:a16="http://schemas.microsoft.com/office/drawing/2014/main" id="{EF90A92E-1FFB-4259-ADDF-34D29DAF66DE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32" name="ColorPalette" hidden="1">
          <a:extLst>
            <a:ext uri="{FF2B5EF4-FFF2-40B4-BE49-F238E27FC236}">
              <a16:creationId xmlns:a16="http://schemas.microsoft.com/office/drawing/2014/main" id="{3228B645-145C-4A34-9870-DCF241831CB8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33" name="ColorPalette" hidden="1">
          <a:extLst>
            <a:ext uri="{FF2B5EF4-FFF2-40B4-BE49-F238E27FC236}">
              <a16:creationId xmlns:a16="http://schemas.microsoft.com/office/drawing/2014/main" id="{2BD8D8C4-79FA-4382-9310-19772E26129D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34" name="ColorPalette" hidden="1">
          <a:extLst>
            <a:ext uri="{FF2B5EF4-FFF2-40B4-BE49-F238E27FC236}">
              <a16:creationId xmlns:a16="http://schemas.microsoft.com/office/drawing/2014/main" id="{C982398B-B98D-41E3-9CCC-3A826386FEDB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35" name="ColorPalette" hidden="1">
          <a:extLst>
            <a:ext uri="{FF2B5EF4-FFF2-40B4-BE49-F238E27FC236}">
              <a16:creationId xmlns:a16="http://schemas.microsoft.com/office/drawing/2014/main" id="{8B205A74-5C16-4B35-9719-C65548AD1633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36" name="ColorPalette" hidden="1">
          <a:extLst>
            <a:ext uri="{FF2B5EF4-FFF2-40B4-BE49-F238E27FC236}">
              <a16:creationId xmlns:a16="http://schemas.microsoft.com/office/drawing/2014/main" id="{DA116C8B-FB1B-4338-BD5C-FB2CD5FBDF55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37" name="ColorPalette" hidden="1">
          <a:extLst>
            <a:ext uri="{FF2B5EF4-FFF2-40B4-BE49-F238E27FC236}">
              <a16:creationId xmlns:a16="http://schemas.microsoft.com/office/drawing/2014/main" id="{4909037A-6B37-4CFC-99EF-E2B268E191C1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38" name="ColorPalette" hidden="1">
          <a:extLst>
            <a:ext uri="{FF2B5EF4-FFF2-40B4-BE49-F238E27FC236}">
              <a16:creationId xmlns:a16="http://schemas.microsoft.com/office/drawing/2014/main" id="{D4AF0411-E81A-4087-A41C-17CC4C327808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39" name="ColorPalette" hidden="1">
          <a:extLst>
            <a:ext uri="{FF2B5EF4-FFF2-40B4-BE49-F238E27FC236}">
              <a16:creationId xmlns:a16="http://schemas.microsoft.com/office/drawing/2014/main" id="{7D8FDF5A-7E8D-431F-A20E-E91ADF7DE83B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40" name="ColorPalette" hidden="1">
          <a:extLst>
            <a:ext uri="{FF2B5EF4-FFF2-40B4-BE49-F238E27FC236}">
              <a16:creationId xmlns:a16="http://schemas.microsoft.com/office/drawing/2014/main" id="{08F83A2C-6507-464C-A905-7AE3F1234A8E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41" name="ColorPalette" hidden="1">
          <a:extLst>
            <a:ext uri="{FF2B5EF4-FFF2-40B4-BE49-F238E27FC236}">
              <a16:creationId xmlns:a16="http://schemas.microsoft.com/office/drawing/2014/main" id="{9ED03B0D-0CE4-4787-9BFF-643F7A5D16CD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42" name="ColorPalette" hidden="1">
          <a:extLst>
            <a:ext uri="{FF2B5EF4-FFF2-40B4-BE49-F238E27FC236}">
              <a16:creationId xmlns:a16="http://schemas.microsoft.com/office/drawing/2014/main" id="{0992815A-DE1A-4C72-B0A0-D428463EA7F1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43" name="ColorPalette" hidden="1">
          <a:extLst>
            <a:ext uri="{FF2B5EF4-FFF2-40B4-BE49-F238E27FC236}">
              <a16:creationId xmlns:a16="http://schemas.microsoft.com/office/drawing/2014/main" id="{53CDCF1E-A45F-4212-BCA3-8ECE98674204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44" name="ColorPalette" hidden="1">
          <a:extLst>
            <a:ext uri="{FF2B5EF4-FFF2-40B4-BE49-F238E27FC236}">
              <a16:creationId xmlns:a16="http://schemas.microsoft.com/office/drawing/2014/main" id="{61D2031D-A227-4C73-94B9-18B8FF1D79CD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45" name="ColorPalette" hidden="1">
          <a:extLst>
            <a:ext uri="{FF2B5EF4-FFF2-40B4-BE49-F238E27FC236}">
              <a16:creationId xmlns:a16="http://schemas.microsoft.com/office/drawing/2014/main" id="{C289FB0F-5619-469F-9C53-56FB38095ECD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46" name="ColorPalette" hidden="1">
          <a:extLst>
            <a:ext uri="{FF2B5EF4-FFF2-40B4-BE49-F238E27FC236}">
              <a16:creationId xmlns:a16="http://schemas.microsoft.com/office/drawing/2014/main" id="{9E55930B-428D-46B4-B348-A6090D04C3BB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47" name="ColorPalette" hidden="1">
          <a:extLst>
            <a:ext uri="{FF2B5EF4-FFF2-40B4-BE49-F238E27FC236}">
              <a16:creationId xmlns:a16="http://schemas.microsoft.com/office/drawing/2014/main" id="{FE839681-B136-44F0-9DC0-962370644894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48" name="ColorPalette" hidden="1">
          <a:extLst>
            <a:ext uri="{FF2B5EF4-FFF2-40B4-BE49-F238E27FC236}">
              <a16:creationId xmlns:a16="http://schemas.microsoft.com/office/drawing/2014/main" id="{4F76C9CD-09D8-4F64-A23F-A5443F56C5A4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49" name="ColorPalette" hidden="1">
          <a:extLst>
            <a:ext uri="{FF2B5EF4-FFF2-40B4-BE49-F238E27FC236}">
              <a16:creationId xmlns:a16="http://schemas.microsoft.com/office/drawing/2014/main" id="{4EC42AF7-E540-4FD5-9C4A-F8E4E8496442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50" name="ColorPalette" hidden="1">
          <a:extLst>
            <a:ext uri="{FF2B5EF4-FFF2-40B4-BE49-F238E27FC236}">
              <a16:creationId xmlns:a16="http://schemas.microsoft.com/office/drawing/2014/main" id="{C7B3EFD1-A69E-4971-B539-4F3FFD815A0B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51" name="ColorPalette" hidden="1">
          <a:extLst>
            <a:ext uri="{FF2B5EF4-FFF2-40B4-BE49-F238E27FC236}">
              <a16:creationId xmlns:a16="http://schemas.microsoft.com/office/drawing/2014/main" id="{1B889213-B888-4EB4-A5C1-3B4EA6463B15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52" name="ColorPalette" hidden="1">
          <a:extLst>
            <a:ext uri="{FF2B5EF4-FFF2-40B4-BE49-F238E27FC236}">
              <a16:creationId xmlns:a16="http://schemas.microsoft.com/office/drawing/2014/main" id="{836928A5-EC8C-4164-B7F6-FCE91369538A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53" name="ColorPalette" hidden="1">
          <a:extLst>
            <a:ext uri="{FF2B5EF4-FFF2-40B4-BE49-F238E27FC236}">
              <a16:creationId xmlns:a16="http://schemas.microsoft.com/office/drawing/2014/main" id="{61AF54CE-E9E3-41DD-82FF-CF40D54C40C1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54" name="ColorPalette" hidden="1">
          <a:extLst>
            <a:ext uri="{FF2B5EF4-FFF2-40B4-BE49-F238E27FC236}">
              <a16:creationId xmlns:a16="http://schemas.microsoft.com/office/drawing/2014/main" id="{369F7D83-5D17-427F-8A12-68B496FE0ED2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55" name="ColorPalette" hidden="1">
          <a:extLst>
            <a:ext uri="{FF2B5EF4-FFF2-40B4-BE49-F238E27FC236}">
              <a16:creationId xmlns:a16="http://schemas.microsoft.com/office/drawing/2014/main" id="{0194CEA6-BEED-49EA-B87F-E70D0889148F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56" name="ColorPalette" hidden="1">
          <a:extLst>
            <a:ext uri="{FF2B5EF4-FFF2-40B4-BE49-F238E27FC236}">
              <a16:creationId xmlns:a16="http://schemas.microsoft.com/office/drawing/2014/main" id="{5ECBAF96-40C6-46EA-9A7A-6BD8E562B392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57" name="ColorPalette" hidden="1">
          <a:extLst>
            <a:ext uri="{FF2B5EF4-FFF2-40B4-BE49-F238E27FC236}">
              <a16:creationId xmlns:a16="http://schemas.microsoft.com/office/drawing/2014/main" id="{3BE4E9E9-F310-428C-8C96-220E7105BBE4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58" name="ColorPalette" hidden="1">
          <a:extLst>
            <a:ext uri="{FF2B5EF4-FFF2-40B4-BE49-F238E27FC236}">
              <a16:creationId xmlns:a16="http://schemas.microsoft.com/office/drawing/2014/main" id="{D2277DA9-58D4-4733-BCA8-9FA21E531E84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259" name="ColorPalette" hidden="1">
          <a:extLst>
            <a:ext uri="{FF2B5EF4-FFF2-40B4-BE49-F238E27FC236}">
              <a16:creationId xmlns:a16="http://schemas.microsoft.com/office/drawing/2014/main" id="{E9C5B36A-D7A7-4D0E-AD0F-4BE8722A8FBA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260" name="ColorPalette" hidden="1">
          <a:extLst>
            <a:ext uri="{FF2B5EF4-FFF2-40B4-BE49-F238E27FC236}">
              <a16:creationId xmlns:a16="http://schemas.microsoft.com/office/drawing/2014/main" id="{92C9023F-B6E2-4742-90E6-118B260CA0D2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261" name="ColorPalette" hidden="1">
          <a:extLst>
            <a:ext uri="{FF2B5EF4-FFF2-40B4-BE49-F238E27FC236}">
              <a16:creationId xmlns:a16="http://schemas.microsoft.com/office/drawing/2014/main" id="{647513CB-4F46-4847-8022-CA498533F05E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262" name="ColorPalette" hidden="1">
          <a:extLst>
            <a:ext uri="{FF2B5EF4-FFF2-40B4-BE49-F238E27FC236}">
              <a16:creationId xmlns:a16="http://schemas.microsoft.com/office/drawing/2014/main" id="{1E7F9B67-7577-43F1-8A8A-8FBEDDC6A781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263" name="ColorPalette" hidden="1">
          <a:extLst>
            <a:ext uri="{FF2B5EF4-FFF2-40B4-BE49-F238E27FC236}">
              <a16:creationId xmlns:a16="http://schemas.microsoft.com/office/drawing/2014/main" id="{5FD1EE15-E2B4-42EB-A7B3-4878A4CEFD6E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264" name="ColorPalette" hidden="1">
          <a:extLst>
            <a:ext uri="{FF2B5EF4-FFF2-40B4-BE49-F238E27FC236}">
              <a16:creationId xmlns:a16="http://schemas.microsoft.com/office/drawing/2014/main" id="{F362BFA0-45C1-4BA7-9B67-A63ED7738295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265" name="ColorPalette" hidden="1">
          <a:extLst>
            <a:ext uri="{FF2B5EF4-FFF2-40B4-BE49-F238E27FC236}">
              <a16:creationId xmlns:a16="http://schemas.microsoft.com/office/drawing/2014/main" id="{472B141A-55DD-4DE8-9F46-5854296DB311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266" name="ColorPalette" hidden="1">
          <a:extLst>
            <a:ext uri="{FF2B5EF4-FFF2-40B4-BE49-F238E27FC236}">
              <a16:creationId xmlns:a16="http://schemas.microsoft.com/office/drawing/2014/main" id="{2B8B2FF1-6990-4770-B282-C16415F304D0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267" name="ColorPalette" hidden="1">
          <a:extLst>
            <a:ext uri="{FF2B5EF4-FFF2-40B4-BE49-F238E27FC236}">
              <a16:creationId xmlns:a16="http://schemas.microsoft.com/office/drawing/2014/main" id="{4903372F-20AB-431C-BF77-21A7E68997DB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268" name="ColorPalette" hidden="1">
          <a:extLst>
            <a:ext uri="{FF2B5EF4-FFF2-40B4-BE49-F238E27FC236}">
              <a16:creationId xmlns:a16="http://schemas.microsoft.com/office/drawing/2014/main" id="{160DCCD1-9424-4453-A163-7B977C9E9500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269" name="ColorPalette" hidden="1">
          <a:extLst>
            <a:ext uri="{FF2B5EF4-FFF2-40B4-BE49-F238E27FC236}">
              <a16:creationId xmlns:a16="http://schemas.microsoft.com/office/drawing/2014/main" id="{0204068C-6349-4E47-BD74-9ECFE458221D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270" name="ColorPalette" hidden="1">
          <a:extLst>
            <a:ext uri="{FF2B5EF4-FFF2-40B4-BE49-F238E27FC236}">
              <a16:creationId xmlns:a16="http://schemas.microsoft.com/office/drawing/2014/main" id="{6D1B7AB7-067A-48F7-8A31-54C3DB7E0EC4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271" name="ColorPalette" hidden="1">
          <a:extLst>
            <a:ext uri="{FF2B5EF4-FFF2-40B4-BE49-F238E27FC236}">
              <a16:creationId xmlns:a16="http://schemas.microsoft.com/office/drawing/2014/main" id="{CF27B433-4960-48FC-AE63-4DD80711045A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272" name="ColorPalette" hidden="1">
          <a:extLst>
            <a:ext uri="{FF2B5EF4-FFF2-40B4-BE49-F238E27FC236}">
              <a16:creationId xmlns:a16="http://schemas.microsoft.com/office/drawing/2014/main" id="{DB358F1A-7F60-493E-ACF7-7141F4AAEA7D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273" name="ColorPalette" hidden="1">
          <a:extLst>
            <a:ext uri="{FF2B5EF4-FFF2-40B4-BE49-F238E27FC236}">
              <a16:creationId xmlns:a16="http://schemas.microsoft.com/office/drawing/2014/main" id="{CE184AA5-8FEA-4D66-BF3E-BA74D2422946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274" name="ColorPalette" hidden="1">
          <a:extLst>
            <a:ext uri="{FF2B5EF4-FFF2-40B4-BE49-F238E27FC236}">
              <a16:creationId xmlns:a16="http://schemas.microsoft.com/office/drawing/2014/main" id="{B8B94CF1-3649-40B4-A63D-CD2952BAFCE4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275" name="ColorPalette" hidden="1">
          <a:extLst>
            <a:ext uri="{FF2B5EF4-FFF2-40B4-BE49-F238E27FC236}">
              <a16:creationId xmlns:a16="http://schemas.microsoft.com/office/drawing/2014/main" id="{FD94F8C3-A348-4AC4-A1E8-07B21D54DA2B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276" name="ColorPalette" hidden="1">
          <a:extLst>
            <a:ext uri="{FF2B5EF4-FFF2-40B4-BE49-F238E27FC236}">
              <a16:creationId xmlns:a16="http://schemas.microsoft.com/office/drawing/2014/main" id="{49CA7F56-B230-4E64-8E1A-B79F4F0645A1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277" name="ColorPalette" hidden="1">
          <a:extLst>
            <a:ext uri="{FF2B5EF4-FFF2-40B4-BE49-F238E27FC236}">
              <a16:creationId xmlns:a16="http://schemas.microsoft.com/office/drawing/2014/main" id="{84D2AF44-576D-44BE-8FE5-1A26590B4BE0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278" name="ColorPalette" hidden="1">
          <a:extLst>
            <a:ext uri="{FF2B5EF4-FFF2-40B4-BE49-F238E27FC236}">
              <a16:creationId xmlns:a16="http://schemas.microsoft.com/office/drawing/2014/main" id="{B9A2BAFE-8601-44AF-B2C8-F01E3D24DCC9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279" name="ColorPalette" hidden="1">
          <a:extLst>
            <a:ext uri="{FF2B5EF4-FFF2-40B4-BE49-F238E27FC236}">
              <a16:creationId xmlns:a16="http://schemas.microsoft.com/office/drawing/2014/main" id="{307B9E8D-D9B4-4D92-8227-C9AC137A525A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280" name="ColorPalette" hidden="1">
          <a:extLst>
            <a:ext uri="{FF2B5EF4-FFF2-40B4-BE49-F238E27FC236}">
              <a16:creationId xmlns:a16="http://schemas.microsoft.com/office/drawing/2014/main" id="{3F59A6B4-FEFF-4912-9FE7-28E093FBA72E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281" name="ColorPalette" hidden="1">
          <a:extLst>
            <a:ext uri="{FF2B5EF4-FFF2-40B4-BE49-F238E27FC236}">
              <a16:creationId xmlns:a16="http://schemas.microsoft.com/office/drawing/2014/main" id="{9CDDDC91-4215-47A6-9962-7C8A462D5167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282" name="ColorPalette" hidden="1">
          <a:extLst>
            <a:ext uri="{FF2B5EF4-FFF2-40B4-BE49-F238E27FC236}">
              <a16:creationId xmlns:a16="http://schemas.microsoft.com/office/drawing/2014/main" id="{0A0A6646-4926-43AA-A9F9-24D7B41A62FB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283" name="ColorPalette" hidden="1">
          <a:extLst>
            <a:ext uri="{FF2B5EF4-FFF2-40B4-BE49-F238E27FC236}">
              <a16:creationId xmlns:a16="http://schemas.microsoft.com/office/drawing/2014/main" id="{06DD0A84-5A08-4CFF-AD88-139A87B9F58E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284" name="ColorPalette" hidden="1">
          <a:extLst>
            <a:ext uri="{FF2B5EF4-FFF2-40B4-BE49-F238E27FC236}">
              <a16:creationId xmlns:a16="http://schemas.microsoft.com/office/drawing/2014/main" id="{A7B702BC-6B9A-4A1F-BD5D-6CAE2E38D111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285" name="ColorPalette" hidden="1">
          <a:extLst>
            <a:ext uri="{FF2B5EF4-FFF2-40B4-BE49-F238E27FC236}">
              <a16:creationId xmlns:a16="http://schemas.microsoft.com/office/drawing/2014/main" id="{9A4581AE-064C-46BD-B724-457255E6C632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286" name="ColorPalette" hidden="1">
          <a:extLst>
            <a:ext uri="{FF2B5EF4-FFF2-40B4-BE49-F238E27FC236}">
              <a16:creationId xmlns:a16="http://schemas.microsoft.com/office/drawing/2014/main" id="{D1263E08-4B84-4A4F-A19F-A710734E0911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287" name="ColorPalette" hidden="1">
          <a:extLst>
            <a:ext uri="{FF2B5EF4-FFF2-40B4-BE49-F238E27FC236}">
              <a16:creationId xmlns:a16="http://schemas.microsoft.com/office/drawing/2014/main" id="{BAE67FE5-406F-4926-A11C-F81A0F6E3BC6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288" name="ColorPalette" hidden="1">
          <a:extLst>
            <a:ext uri="{FF2B5EF4-FFF2-40B4-BE49-F238E27FC236}">
              <a16:creationId xmlns:a16="http://schemas.microsoft.com/office/drawing/2014/main" id="{0A1ABB2C-778C-46AD-A1E8-A8EAB2DFB45C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289" name="ColorPalette" hidden="1">
          <a:extLst>
            <a:ext uri="{FF2B5EF4-FFF2-40B4-BE49-F238E27FC236}">
              <a16:creationId xmlns:a16="http://schemas.microsoft.com/office/drawing/2014/main" id="{87399D1A-A76B-41DE-AD63-A9414C152EAA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290" name="ColorPalette" hidden="1">
          <a:extLst>
            <a:ext uri="{FF2B5EF4-FFF2-40B4-BE49-F238E27FC236}">
              <a16:creationId xmlns:a16="http://schemas.microsoft.com/office/drawing/2014/main" id="{8A94C154-ADE3-4F2A-A25E-6A3B49AD0207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291" name="ColorPalette" hidden="1">
          <a:extLst>
            <a:ext uri="{FF2B5EF4-FFF2-40B4-BE49-F238E27FC236}">
              <a16:creationId xmlns:a16="http://schemas.microsoft.com/office/drawing/2014/main" id="{26DBEE10-C276-4F38-AD21-44070FF58FA7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292" name="ColorPalette" hidden="1">
          <a:extLst>
            <a:ext uri="{FF2B5EF4-FFF2-40B4-BE49-F238E27FC236}">
              <a16:creationId xmlns:a16="http://schemas.microsoft.com/office/drawing/2014/main" id="{BB7D63D5-97F5-4ABB-A88B-7EAB64320275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293" name="ColorPalette" hidden="1">
          <a:extLst>
            <a:ext uri="{FF2B5EF4-FFF2-40B4-BE49-F238E27FC236}">
              <a16:creationId xmlns:a16="http://schemas.microsoft.com/office/drawing/2014/main" id="{FE803747-A53F-4798-9540-F8DDB6029ADC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294" name="ColorPalette" hidden="1">
          <a:extLst>
            <a:ext uri="{FF2B5EF4-FFF2-40B4-BE49-F238E27FC236}">
              <a16:creationId xmlns:a16="http://schemas.microsoft.com/office/drawing/2014/main" id="{B88A2A34-8B87-4DA3-A181-DB2657A50C29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295" name="ColorPalette" hidden="1">
          <a:extLst>
            <a:ext uri="{FF2B5EF4-FFF2-40B4-BE49-F238E27FC236}">
              <a16:creationId xmlns:a16="http://schemas.microsoft.com/office/drawing/2014/main" id="{12E0A6A4-D71A-41A7-9275-AD5FB8B893CD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296" name="ColorPalette" hidden="1">
          <a:extLst>
            <a:ext uri="{FF2B5EF4-FFF2-40B4-BE49-F238E27FC236}">
              <a16:creationId xmlns:a16="http://schemas.microsoft.com/office/drawing/2014/main" id="{91F20926-5D3C-4809-B78A-8EB13F395DF9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297" name="ColorPalette" hidden="1">
          <a:extLst>
            <a:ext uri="{FF2B5EF4-FFF2-40B4-BE49-F238E27FC236}">
              <a16:creationId xmlns:a16="http://schemas.microsoft.com/office/drawing/2014/main" id="{16F05E69-FC45-4A7B-86E3-66D15E35CC19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298" name="ColorPalette" hidden="1">
          <a:extLst>
            <a:ext uri="{FF2B5EF4-FFF2-40B4-BE49-F238E27FC236}">
              <a16:creationId xmlns:a16="http://schemas.microsoft.com/office/drawing/2014/main" id="{7FF4A16B-B8F1-4F28-B21D-308402389E64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299" name="ColorPalette" hidden="1">
          <a:extLst>
            <a:ext uri="{FF2B5EF4-FFF2-40B4-BE49-F238E27FC236}">
              <a16:creationId xmlns:a16="http://schemas.microsoft.com/office/drawing/2014/main" id="{2A9FA691-70BA-4225-A2E5-4245C765A54B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00" name="ColorPalette" hidden="1">
          <a:extLst>
            <a:ext uri="{FF2B5EF4-FFF2-40B4-BE49-F238E27FC236}">
              <a16:creationId xmlns:a16="http://schemas.microsoft.com/office/drawing/2014/main" id="{174E1968-00AD-4752-AACE-F78765F446E3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01" name="ColorPalette" hidden="1">
          <a:extLst>
            <a:ext uri="{FF2B5EF4-FFF2-40B4-BE49-F238E27FC236}">
              <a16:creationId xmlns:a16="http://schemas.microsoft.com/office/drawing/2014/main" id="{5C6C10CD-A7C8-404A-A9BC-7709A7886D62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02" name="ColorPalette" hidden="1">
          <a:extLst>
            <a:ext uri="{FF2B5EF4-FFF2-40B4-BE49-F238E27FC236}">
              <a16:creationId xmlns:a16="http://schemas.microsoft.com/office/drawing/2014/main" id="{C937A777-D711-4AC5-A712-5DA3CE7DA74D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03" name="ColorPalette" hidden="1">
          <a:extLst>
            <a:ext uri="{FF2B5EF4-FFF2-40B4-BE49-F238E27FC236}">
              <a16:creationId xmlns:a16="http://schemas.microsoft.com/office/drawing/2014/main" id="{77725238-7862-4585-A045-FF72758D0561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04" name="ColorPalette" hidden="1">
          <a:extLst>
            <a:ext uri="{FF2B5EF4-FFF2-40B4-BE49-F238E27FC236}">
              <a16:creationId xmlns:a16="http://schemas.microsoft.com/office/drawing/2014/main" id="{31D647C2-38C6-401E-87E4-2CFEFA730B0E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05" name="ColorPalette" hidden="1">
          <a:extLst>
            <a:ext uri="{FF2B5EF4-FFF2-40B4-BE49-F238E27FC236}">
              <a16:creationId xmlns:a16="http://schemas.microsoft.com/office/drawing/2014/main" id="{62F84CC7-AA45-4097-AB98-F9136D579A3B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06" name="ColorPalette" hidden="1">
          <a:extLst>
            <a:ext uri="{FF2B5EF4-FFF2-40B4-BE49-F238E27FC236}">
              <a16:creationId xmlns:a16="http://schemas.microsoft.com/office/drawing/2014/main" id="{CD2F7F61-BA0E-4C8B-BA53-AFF3CD70744D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07" name="ColorPalette" hidden="1">
          <a:extLst>
            <a:ext uri="{FF2B5EF4-FFF2-40B4-BE49-F238E27FC236}">
              <a16:creationId xmlns:a16="http://schemas.microsoft.com/office/drawing/2014/main" id="{7C771ECF-889A-44DD-A5E5-AD73C4842DE8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08" name="ColorPalette" hidden="1">
          <a:extLst>
            <a:ext uri="{FF2B5EF4-FFF2-40B4-BE49-F238E27FC236}">
              <a16:creationId xmlns:a16="http://schemas.microsoft.com/office/drawing/2014/main" id="{0B0DE0CB-DDDE-45D9-A49E-AA6FE5AF70BA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09" name="ColorPalette" hidden="1">
          <a:extLst>
            <a:ext uri="{FF2B5EF4-FFF2-40B4-BE49-F238E27FC236}">
              <a16:creationId xmlns:a16="http://schemas.microsoft.com/office/drawing/2014/main" id="{19A6E48E-C0BD-44E5-ACDC-61E8A16776A1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10" name="ColorPalette" hidden="1">
          <a:extLst>
            <a:ext uri="{FF2B5EF4-FFF2-40B4-BE49-F238E27FC236}">
              <a16:creationId xmlns:a16="http://schemas.microsoft.com/office/drawing/2014/main" id="{8B68CAAF-9D8A-4615-87B8-77448D07818A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11" name="ColorPalette" hidden="1">
          <a:extLst>
            <a:ext uri="{FF2B5EF4-FFF2-40B4-BE49-F238E27FC236}">
              <a16:creationId xmlns:a16="http://schemas.microsoft.com/office/drawing/2014/main" id="{012BDB7F-E97B-45D7-95F9-6CDC2E8D9508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12" name="ColorPalette" hidden="1">
          <a:extLst>
            <a:ext uri="{FF2B5EF4-FFF2-40B4-BE49-F238E27FC236}">
              <a16:creationId xmlns:a16="http://schemas.microsoft.com/office/drawing/2014/main" id="{673196C3-C90D-443D-81B3-C3C44E3245CB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13" name="ColorPalette" hidden="1">
          <a:extLst>
            <a:ext uri="{FF2B5EF4-FFF2-40B4-BE49-F238E27FC236}">
              <a16:creationId xmlns:a16="http://schemas.microsoft.com/office/drawing/2014/main" id="{26C0AB4A-FD0A-4A85-962E-D211E787F783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14" name="ColorPalette" hidden="1">
          <a:extLst>
            <a:ext uri="{FF2B5EF4-FFF2-40B4-BE49-F238E27FC236}">
              <a16:creationId xmlns:a16="http://schemas.microsoft.com/office/drawing/2014/main" id="{DB636EE1-A0AF-4822-8A65-F5B70EA38212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15" name="ColorPalette" hidden="1">
          <a:extLst>
            <a:ext uri="{FF2B5EF4-FFF2-40B4-BE49-F238E27FC236}">
              <a16:creationId xmlns:a16="http://schemas.microsoft.com/office/drawing/2014/main" id="{572E0C6A-6BA5-45D8-BDF8-5549B36BDEEB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16" name="ColorPalette" hidden="1">
          <a:extLst>
            <a:ext uri="{FF2B5EF4-FFF2-40B4-BE49-F238E27FC236}">
              <a16:creationId xmlns:a16="http://schemas.microsoft.com/office/drawing/2014/main" id="{7E352130-FC26-4DB1-A469-8832B1FCC494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17" name="ColorPalette" hidden="1">
          <a:extLst>
            <a:ext uri="{FF2B5EF4-FFF2-40B4-BE49-F238E27FC236}">
              <a16:creationId xmlns:a16="http://schemas.microsoft.com/office/drawing/2014/main" id="{8E2F5084-283F-4572-8506-EBCE84484541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18" name="ColorPalette" hidden="1">
          <a:extLst>
            <a:ext uri="{FF2B5EF4-FFF2-40B4-BE49-F238E27FC236}">
              <a16:creationId xmlns:a16="http://schemas.microsoft.com/office/drawing/2014/main" id="{66DB4906-8B8F-4DE3-B5E0-208903A9EE62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19" name="ColorPalette" hidden="1">
          <a:extLst>
            <a:ext uri="{FF2B5EF4-FFF2-40B4-BE49-F238E27FC236}">
              <a16:creationId xmlns:a16="http://schemas.microsoft.com/office/drawing/2014/main" id="{34944124-08F2-41ED-A5FA-F6675B81F5B2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20" name="ColorPalette" hidden="1">
          <a:extLst>
            <a:ext uri="{FF2B5EF4-FFF2-40B4-BE49-F238E27FC236}">
              <a16:creationId xmlns:a16="http://schemas.microsoft.com/office/drawing/2014/main" id="{A58350F1-9C0C-47FA-9824-23F52D115526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21" name="ColorPalette" hidden="1">
          <a:extLst>
            <a:ext uri="{FF2B5EF4-FFF2-40B4-BE49-F238E27FC236}">
              <a16:creationId xmlns:a16="http://schemas.microsoft.com/office/drawing/2014/main" id="{2E9FFCE1-95A4-4D49-B07D-6ADC62C1A266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22" name="ColorPalette" hidden="1">
          <a:extLst>
            <a:ext uri="{FF2B5EF4-FFF2-40B4-BE49-F238E27FC236}">
              <a16:creationId xmlns:a16="http://schemas.microsoft.com/office/drawing/2014/main" id="{530F2806-9ED8-4529-903F-2538835316A4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23" name="ColorPalette" hidden="1">
          <a:extLst>
            <a:ext uri="{FF2B5EF4-FFF2-40B4-BE49-F238E27FC236}">
              <a16:creationId xmlns:a16="http://schemas.microsoft.com/office/drawing/2014/main" id="{F346E5B4-1DEC-472D-B4DC-AEF9FA14033F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24" name="ColorPalette" hidden="1">
          <a:extLst>
            <a:ext uri="{FF2B5EF4-FFF2-40B4-BE49-F238E27FC236}">
              <a16:creationId xmlns:a16="http://schemas.microsoft.com/office/drawing/2014/main" id="{905B9410-86F7-42CF-9831-8C4607678FF6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25" name="ColorPalette" hidden="1">
          <a:extLst>
            <a:ext uri="{FF2B5EF4-FFF2-40B4-BE49-F238E27FC236}">
              <a16:creationId xmlns:a16="http://schemas.microsoft.com/office/drawing/2014/main" id="{5B0B812F-E5CC-4C7D-A81E-0781E302CEA3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26" name="ColorPalette" hidden="1">
          <a:extLst>
            <a:ext uri="{FF2B5EF4-FFF2-40B4-BE49-F238E27FC236}">
              <a16:creationId xmlns:a16="http://schemas.microsoft.com/office/drawing/2014/main" id="{393BFC56-3B73-4245-AA1B-3A47535F3FF7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27" name="ColorPalette" hidden="1">
          <a:extLst>
            <a:ext uri="{FF2B5EF4-FFF2-40B4-BE49-F238E27FC236}">
              <a16:creationId xmlns:a16="http://schemas.microsoft.com/office/drawing/2014/main" id="{4BABFCAE-72E4-479D-96C0-9BA00A31B91D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28" name="ColorPalette" hidden="1">
          <a:extLst>
            <a:ext uri="{FF2B5EF4-FFF2-40B4-BE49-F238E27FC236}">
              <a16:creationId xmlns:a16="http://schemas.microsoft.com/office/drawing/2014/main" id="{F51112B3-5147-41D5-8F84-25255D408AF9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29" name="ColorPalette" hidden="1">
          <a:extLst>
            <a:ext uri="{FF2B5EF4-FFF2-40B4-BE49-F238E27FC236}">
              <a16:creationId xmlns:a16="http://schemas.microsoft.com/office/drawing/2014/main" id="{107B2573-378D-4269-89DD-2510C82A71FB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330" name="ColorPalette" hidden="1">
          <a:extLst>
            <a:ext uri="{FF2B5EF4-FFF2-40B4-BE49-F238E27FC236}">
              <a16:creationId xmlns:a16="http://schemas.microsoft.com/office/drawing/2014/main" id="{464AE1B5-EA76-4CD3-84A7-4D993893C2FE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331" name="ColorPalette" hidden="1">
          <a:extLst>
            <a:ext uri="{FF2B5EF4-FFF2-40B4-BE49-F238E27FC236}">
              <a16:creationId xmlns:a16="http://schemas.microsoft.com/office/drawing/2014/main" id="{E77802D3-84C6-41CF-930A-13F4693B96AE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332" name="ColorPalette" hidden="1">
          <a:extLst>
            <a:ext uri="{FF2B5EF4-FFF2-40B4-BE49-F238E27FC236}">
              <a16:creationId xmlns:a16="http://schemas.microsoft.com/office/drawing/2014/main" id="{6E0E74A5-C036-4C45-B97B-2303F100625A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333" name="ColorPalette" hidden="1">
          <a:extLst>
            <a:ext uri="{FF2B5EF4-FFF2-40B4-BE49-F238E27FC236}">
              <a16:creationId xmlns:a16="http://schemas.microsoft.com/office/drawing/2014/main" id="{9CA82085-8012-446C-B11E-E9C3C8C7EE89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334" name="ColorPalette" hidden="1">
          <a:extLst>
            <a:ext uri="{FF2B5EF4-FFF2-40B4-BE49-F238E27FC236}">
              <a16:creationId xmlns:a16="http://schemas.microsoft.com/office/drawing/2014/main" id="{12CB3874-1A71-4B95-965A-887AC29DFA51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335" name="ColorPalette" hidden="1">
          <a:extLst>
            <a:ext uri="{FF2B5EF4-FFF2-40B4-BE49-F238E27FC236}">
              <a16:creationId xmlns:a16="http://schemas.microsoft.com/office/drawing/2014/main" id="{C982DE05-64F1-46BF-B5A9-4660594FFA8C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336" name="ColorPalette" hidden="1">
          <a:extLst>
            <a:ext uri="{FF2B5EF4-FFF2-40B4-BE49-F238E27FC236}">
              <a16:creationId xmlns:a16="http://schemas.microsoft.com/office/drawing/2014/main" id="{80B2BEED-58B5-4519-AD88-2B6FBF8F885A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337" name="ColorPalette" hidden="1">
          <a:extLst>
            <a:ext uri="{FF2B5EF4-FFF2-40B4-BE49-F238E27FC236}">
              <a16:creationId xmlns:a16="http://schemas.microsoft.com/office/drawing/2014/main" id="{E3B8C21D-664E-4BD9-BBA3-3367E1D2585C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38" name="ColorPalette" hidden="1">
          <a:extLst>
            <a:ext uri="{FF2B5EF4-FFF2-40B4-BE49-F238E27FC236}">
              <a16:creationId xmlns:a16="http://schemas.microsoft.com/office/drawing/2014/main" id="{E592EC6A-814F-4D33-9E2F-E1872D85503C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39" name="ColorPalette" hidden="1">
          <a:extLst>
            <a:ext uri="{FF2B5EF4-FFF2-40B4-BE49-F238E27FC236}">
              <a16:creationId xmlns:a16="http://schemas.microsoft.com/office/drawing/2014/main" id="{5FF98555-FB7C-495A-A253-B1217A880A2E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40" name="ColorPalette" hidden="1">
          <a:extLst>
            <a:ext uri="{FF2B5EF4-FFF2-40B4-BE49-F238E27FC236}">
              <a16:creationId xmlns:a16="http://schemas.microsoft.com/office/drawing/2014/main" id="{F32A835B-C0A8-46AD-9377-EF3221AA5561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41" name="ColorPalette" hidden="1">
          <a:extLst>
            <a:ext uri="{FF2B5EF4-FFF2-40B4-BE49-F238E27FC236}">
              <a16:creationId xmlns:a16="http://schemas.microsoft.com/office/drawing/2014/main" id="{3220F635-C8C5-422C-B772-E815E1CB105A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42" name="ColorPalette" hidden="1">
          <a:extLst>
            <a:ext uri="{FF2B5EF4-FFF2-40B4-BE49-F238E27FC236}">
              <a16:creationId xmlns:a16="http://schemas.microsoft.com/office/drawing/2014/main" id="{713BBD29-A1E1-44CE-A561-24F92D326ABB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43" name="ColorPalette" hidden="1">
          <a:extLst>
            <a:ext uri="{FF2B5EF4-FFF2-40B4-BE49-F238E27FC236}">
              <a16:creationId xmlns:a16="http://schemas.microsoft.com/office/drawing/2014/main" id="{A1392A40-178E-4E9E-975F-ADACED382296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44" name="ColorPalette" hidden="1">
          <a:extLst>
            <a:ext uri="{FF2B5EF4-FFF2-40B4-BE49-F238E27FC236}">
              <a16:creationId xmlns:a16="http://schemas.microsoft.com/office/drawing/2014/main" id="{2E2AE5F1-20E8-4F11-847A-DE1CD993CF32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45" name="ColorPalette" hidden="1">
          <a:extLst>
            <a:ext uri="{FF2B5EF4-FFF2-40B4-BE49-F238E27FC236}">
              <a16:creationId xmlns:a16="http://schemas.microsoft.com/office/drawing/2014/main" id="{1DB88A02-A9B5-404F-8D0E-6BDF9A075CCF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346" name="ColorPalette" hidden="1">
          <a:extLst>
            <a:ext uri="{FF2B5EF4-FFF2-40B4-BE49-F238E27FC236}">
              <a16:creationId xmlns:a16="http://schemas.microsoft.com/office/drawing/2014/main" id="{66C1A9D0-5639-496C-957F-FB680FF92907}"/>
            </a:ext>
          </a:extLst>
        </xdr:cNvPr>
        <xdr:cNvSpPr txBox="1"/>
      </xdr:nvSpPr>
      <xdr:spPr>
        <a:xfrm>
          <a:off x="619125" y="15240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347" name="ColorPalette" hidden="1">
          <a:extLst>
            <a:ext uri="{FF2B5EF4-FFF2-40B4-BE49-F238E27FC236}">
              <a16:creationId xmlns:a16="http://schemas.microsoft.com/office/drawing/2014/main" id="{7ACA4E7C-D5AC-469F-A690-5D2C77E7D8DA}"/>
            </a:ext>
          </a:extLst>
        </xdr:cNvPr>
        <xdr:cNvSpPr txBox="1"/>
      </xdr:nvSpPr>
      <xdr:spPr>
        <a:xfrm>
          <a:off x="619125" y="15240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348" name="ColorPalette" hidden="1">
          <a:extLst>
            <a:ext uri="{FF2B5EF4-FFF2-40B4-BE49-F238E27FC236}">
              <a16:creationId xmlns:a16="http://schemas.microsoft.com/office/drawing/2014/main" id="{D8FDB382-4325-4C4F-8350-86C1975069D8}"/>
            </a:ext>
          </a:extLst>
        </xdr:cNvPr>
        <xdr:cNvSpPr txBox="1"/>
      </xdr:nvSpPr>
      <xdr:spPr>
        <a:xfrm>
          <a:off x="619125" y="15240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349" name="ColorPalette" hidden="1">
          <a:extLst>
            <a:ext uri="{FF2B5EF4-FFF2-40B4-BE49-F238E27FC236}">
              <a16:creationId xmlns:a16="http://schemas.microsoft.com/office/drawing/2014/main" id="{4FE44573-ADBA-4736-B5CF-4B17C5476567}"/>
            </a:ext>
          </a:extLst>
        </xdr:cNvPr>
        <xdr:cNvSpPr txBox="1"/>
      </xdr:nvSpPr>
      <xdr:spPr>
        <a:xfrm>
          <a:off x="619125" y="15240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350" name="ColorPalette" hidden="1">
          <a:extLst>
            <a:ext uri="{FF2B5EF4-FFF2-40B4-BE49-F238E27FC236}">
              <a16:creationId xmlns:a16="http://schemas.microsoft.com/office/drawing/2014/main" id="{25ED9B2B-62AB-4CB3-A134-EFF8B6EF0A8F}"/>
            </a:ext>
          </a:extLst>
        </xdr:cNvPr>
        <xdr:cNvSpPr txBox="1"/>
      </xdr:nvSpPr>
      <xdr:spPr>
        <a:xfrm>
          <a:off x="619125" y="15240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351" name="ColorPalette" hidden="1">
          <a:extLst>
            <a:ext uri="{FF2B5EF4-FFF2-40B4-BE49-F238E27FC236}">
              <a16:creationId xmlns:a16="http://schemas.microsoft.com/office/drawing/2014/main" id="{6F6CD1AE-ED82-4675-8FEC-F7FA16402EF4}"/>
            </a:ext>
          </a:extLst>
        </xdr:cNvPr>
        <xdr:cNvSpPr txBox="1"/>
      </xdr:nvSpPr>
      <xdr:spPr>
        <a:xfrm>
          <a:off x="619125" y="15240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352" name="ColorPalette" hidden="1">
          <a:extLst>
            <a:ext uri="{FF2B5EF4-FFF2-40B4-BE49-F238E27FC236}">
              <a16:creationId xmlns:a16="http://schemas.microsoft.com/office/drawing/2014/main" id="{F6E3D783-A75C-4D0C-A46C-AEBB30B217A2}"/>
            </a:ext>
          </a:extLst>
        </xdr:cNvPr>
        <xdr:cNvSpPr txBox="1"/>
      </xdr:nvSpPr>
      <xdr:spPr>
        <a:xfrm>
          <a:off x="619125" y="15240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353" name="ColorPalette" hidden="1">
          <a:extLst>
            <a:ext uri="{FF2B5EF4-FFF2-40B4-BE49-F238E27FC236}">
              <a16:creationId xmlns:a16="http://schemas.microsoft.com/office/drawing/2014/main" id="{A70AC524-9AB0-424B-8D8A-4695E6718C28}"/>
            </a:ext>
          </a:extLst>
        </xdr:cNvPr>
        <xdr:cNvSpPr txBox="1"/>
      </xdr:nvSpPr>
      <xdr:spPr>
        <a:xfrm>
          <a:off x="619125" y="15240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354" name="ColorPalette" hidden="1">
          <a:extLst>
            <a:ext uri="{FF2B5EF4-FFF2-40B4-BE49-F238E27FC236}">
              <a16:creationId xmlns:a16="http://schemas.microsoft.com/office/drawing/2014/main" id="{5586C782-D379-4376-AD0F-148133F79114}"/>
            </a:ext>
          </a:extLst>
        </xdr:cNvPr>
        <xdr:cNvSpPr txBox="1"/>
      </xdr:nvSpPr>
      <xdr:spPr>
        <a:xfrm>
          <a:off x="619125" y="15240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355" name="ColorPalette" hidden="1">
          <a:extLst>
            <a:ext uri="{FF2B5EF4-FFF2-40B4-BE49-F238E27FC236}">
              <a16:creationId xmlns:a16="http://schemas.microsoft.com/office/drawing/2014/main" id="{E068C716-B49B-4A04-89DD-2274AFB17C4F}"/>
            </a:ext>
          </a:extLst>
        </xdr:cNvPr>
        <xdr:cNvSpPr txBox="1"/>
      </xdr:nvSpPr>
      <xdr:spPr>
        <a:xfrm>
          <a:off x="619125" y="15240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356" name="ColorPalette" hidden="1">
          <a:extLst>
            <a:ext uri="{FF2B5EF4-FFF2-40B4-BE49-F238E27FC236}">
              <a16:creationId xmlns:a16="http://schemas.microsoft.com/office/drawing/2014/main" id="{81B56869-C6D2-4BD0-B26E-51F0F42DF136}"/>
            </a:ext>
          </a:extLst>
        </xdr:cNvPr>
        <xdr:cNvSpPr txBox="1"/>
      </xdr:nvSpPr>
      <xdr:spPr>
        <a:xfrm>
          <a:off x="619125" y="15240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1357" name="ColorPalette" hidden="1">
          <a:extLst>
            <a:ext uri="{FF2B5EF4-FFF2-40B4-BE49-F238E27FC236}">
              <a16:creationId xmlns:a16="http://schemas.microsoft.com/office/drawing/2014/main" id="{214418A4-80CD-4EED-9E44-D8AFEB66993C}"/>
            </a:ext>
          </a:extLst>
        </xdr:cNvPr>
        <xdr:cNvSpPr txBox="1"/>
      </xdr:nvSpPr>
      <xdr:spPr>
        <a:xfrm>
          <a:off x="619125" y="15240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58" name="ColorPalette" hidden="1">
          <a:extLst>
            <a:ext uri="{FF2B5EF4-FFF2-40B4-BE49-F238E27FC236}">
              <a16:creationId xmlns:a16="http://schemas.microsoft.com/office/drawing/2014/main" id="{85CBC678-1E3D-4009-8D66-46B20C917028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59" name="ColorPalette" hidden="1">
          <a:extLst>
            <a:ext uri="{FF2B5EF4-FFF2-40B4-BE49-F238E27FC236}">
              <a16:creationId xmlns:a16="http://schemas.microsoft.com/office/drawing/2014/main" id="{E1DCB7D1-3087-48BB-B38B-194CF5B2060D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60" name="ColorPalette" hidden="1">
          <a:extLst>
            <a:ext uri="{FF2B5EF4-FFF2-40B4-BE49-F238E27FC236}">
              <a16:creationId xmlns:a16="http://schemas.microsoft.com/office/drawing/2014/main" id="{686D6370-F8C4-4BF4-8616-9DC25975E343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61" name="ColorPalette" hidden="1">
          <a:extLst>
            <a:ext uri="{FF2B5EF4-FFF2-40B4-BE49-F238E27FC236}">
              <a16:creationId xmlns:a16="http://schemas.microsoft.com/office/drawing/2014/main" id="{B953DDE7-6053-4FD6-B7B3-587662A6A353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62" name="ColorPalette" hidden="1">
          <a:extLst>
            <a:ext uri="{FF2B5EF4-FFF2-40B4-BE49-F238E27FC236}">
              <a16:creationId xmlns:a16="http://schemas.microsoft.com/office/drawing/2014/main" id="{AB966FCC-A345-4F5A-8CAE-367CA2BDBA7F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63" name="ColorPalette" hidden="1">
          <a:extLst>
            <a:ext uri="{FF2B5EF4-FFF2-40B4-BE49-F238E27FC236}">
              <a16:creationId xmlns:a16="http://schemas.microsoft.com/office/drawing/2014/main" id="{C6AC2ED4-94FD-4EA2-8D6B-8248F784D436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64" name="ColorPalette" hidden="1">
          <a:extLst>
            <a:ext uri="{FF2B5EF4-FFF2-40B4-BE49-F238E27FC236}">
              <a16:creationId xmlns:a16="http://schemas.microsoft.com/office/drawing/2014/main" id="{DDE9FA9F-E6E6-42F9-8D9B-1B9729800411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65" name="ColorPalette" hidden="1">
          <a:extLst>
            <a:ext uri="{FF2B5EF4-FFF2-40B4-BE49-F238E27FC236}">
              <a16:creationId xmlns:a16="http://schemas.microsoft.com/office/drawing/2014/main" id="{1927501A-FC01-45E1-A1F4-DC82AD6CBB46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66" name="ColorPalette" hidden="1">
          <a:extLst>
            <a:ext uri="{FF2B5EF4-FFF2-40B4-BE49-F238E27FC236}">
              <a16:creationId xmlns:a16="http://schemas.microsoft.com/office/drawing/2014/main" id="{EE815DD2-1156-44D6-BBC1-3A2CAA2BF963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67" name="ColorPalette" hidden="1">
          <a:extLst>
            <a:ext uri="{FF2B5EF4-FFF2-40B4-BE49-F238E27FC236}">
              <a16:creationId xmlns:a16="http://schemas.microsoft.com/office/drawing/2014/main" id="{7F78D376-6C7F-4B80-ADD3-8EAE5F821588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68" name="ColorPalette" hidden="1">
          <a:extLst>
            <a:ext uri="{FF2B5EF4-FFF2-40B4-BE49-F238E27FC236}">
              <a16:creationId xmlns:a16="http://schemas.microsoft.com/office/drawing/2014/main" id="{FFC6197F-BE57-4FA7-A948-072F02B0FDE4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69" name="ColorPalette" hidden="1">
          <a:extLst>
            <a:ext uri="{FF2B5EF4-FFF2-40B4-BE49-F238E27FC236}">
              <a16:creationId xmlns:a16="http://schemas.microsoft.com/office/drawing/2014/main" id="{B18BB5B4-C94B-4572-8F46-3CD77D7DA788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70" name="ColorPalette" hidden="1">
          <a:extLst>
            <a:ext uri="{FF2B5EF4-FFF2-40B4-BE49-F238E27FC236}">
              <a16:creationId xmlns:a16="http://schemas.microsoft.com/office/drawing/2014/main" id="{8F69409B-2F3D-48F2-B8CE-619C6C539AAC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71" name="ColorPalette" hidden="1">
          <a:extLst>
            <a:ext uri="{FF2B5EF4-FFF2-40B4-BE49-F238E27FC236}">
              <a16:creationId xmlns:a16="http://schemas.microsoft.com/office/drawing/2014/main" id="{7EE44088-7E98-4537-AC77-B1013B659114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72" name="ColorPalette" hidden="1">
          <a:extLst>
            <a:ext uri="{FF2B5EF4-FFF2-40B4-BE49-F238E27FC236}">
              <a16:creationId xmlns:a16="http://schemas.microsoft.com/office/drawing/2014/main" id="{A961CD18-F4CB-430F-AE7E-5B55BC75D5E6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73" name="ColorPalette" hidden="1">
          <a:extLst>
            <a:ext uri="{FF2B5EF4-FFF2-40B4-BE49-F238E27FC236}">
              <a16:creationId xmlns:a16="http://schemas.microsoft.com/office/drawing/2014/main" id="{CAA6F489-2375-46F7-94E0-A84B07155ACD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74" name="ColorPalette" hidden="1">
          <a:extLst>
            <a:ext uri="{FF2B5EF4-FFF2-40B4-BE49-F238E27FC236}">
              <a16:creationId xmlns:a16="http://schemas.microsoft.com/office/drawing/2014/main" id="{F58A9F97-4E7C-4302-8329-2EAEDA44A1AC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75" name="ColorPalette" hidden="1">
          <a:extLst>
            <a:ext uri="{FF2B5EF4-FFF2-40B4-BE49-F238E27FC236}">
              <a16:creationId xmlns:a16="http://schemas.microsoft.com/office/drawing/2014/main" id="{3E30F08F-1817-49BF-A517-C3640E3884B1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76" name="ColorPalette" hidden="1">
          <a:extLst>
            <a:ext uri="{FF2B5EF4-FFF2-40B4-BE49-F238E27FC236}">
              <a16:creationId xmlns:a16="http://schemas.microsoft.com/office/drawing/2014/main" id="{9C194036-F51C-41F5-B500-DECF2A3A13BF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77" name="ColorPalette" hidden="1">
          <a:extLst>
            <a:ext uri="{FF2B5EF4-FFF2-40B4-BE49-F238E27FC236}">
              <a16:creationId xmlns:a16="http://schemas.microsoft.com/office/drawing/2014/main" id="{9BA0AB71-E91A-4E80-B61B-3F65E23DB22C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78" name="ColorPalette" hidden="1">
          <a:extLst>
            <a:ext uri="{FF2B5EF4-FFF2-40B4-BE49-F238E27FC236}">
              <a16:creationId xmlns:a16="http://schemas.microsoft.com/office/drawing/2014/main" id="{98A19D22-8AF1-4805-9388-BC63AB01D2AA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79" name="ColorPalette" hidden="1">
          <a:extLst>
            <a:ext uri="{FF2B5EF4-FFF2-40B4-BE49-F238E27FC236}">
              <a16:creationId xmlns:a16="http://schemas.microsoft.com/office/drawing/2014/main" id="{1F4EE702-9D52-4CAE-A09C-836052A34CAE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80" name="ColorPalette" hidden="1">
          <a:extLst>
            <a:ext uri="{FF2B5EF4-FFF2-40B4-BE49-F238E27FC236}">
              <a16:creationId xmlns:a16="http://schemas.microsoft.com/office/drawing/2014/main" id="{549A4930-E55F-4BDB-8222-63903A3FF917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81" name="ColorPalette" hidden="1">
          <a:extLst>
            <a:ext uri="{FF2B5EF4-FFF2-40B4-BE49-F238E27FC236}">
              <a16:creationId xmlns:a16="http://schemas.microsoft.com/office/drawing/2014/main" id="{E5C5230E-3570-4A20-AAE6-03811C34E20E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82" name="ColorPalette" hidden="1">
          <a:extLst>
            <a:ext uri="{FF2B5EF4-FFF2-40B4-BE49-F238E27FC236}">
              <a16:creationId xmlns:a16="http://schemas.microsoft.com/office/drawing/2014/main" id="{693EEE0F-5B2A-49FA-8336-4DF7D0935B7D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83" name="ColorPalette" hidden="1">
          <a:extLst>
            <a:ext uri="{FF2B5EF4-FFF2-40B4-BE49-F238E27FC236}">
              <a16:creationId xmlns:a16="http://schemas.microsoft.com/office/drawing/2014/main" id="{129CA9E8-ECA3-4E3C-927C-A154841A9A5C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84" name="ColorPalette" hidden="1">
          <a:extLst>
            <a:ext uri="{FF2B5EF4-FFF2-40B4-BE49-F238E27FC236}">
              <a16:creationId xmlns:a16="http://schemas.microsoft.com/office/drawing/2014/main" id="{C6CD8124-CF8B-4F9D-856C-050E5365921A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85" name="ColorPalette" hidden="1">
          <a:extLst>
            <a:ext uri="{FF2B5EF4-FFF2-40B4-BE49-F238E27FC236}">
              <a16:creationId xmlns:a16="http://schemas.microsoft.com/office/drawing/2014/main" id="{21874DBB-1037-463B-8A46-217D236D26D7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86" name="ColorPalette" hidden="1">
          <a:extLst>
            <a:ext uri="{FF2B5EF4-FFF2-40B4-BE49-F238E27FC236}">
              <a16:creationId xmlns:a16="http://schemas.microsoft.com/office/drawing/2014/main" id="{5D642A7F-91A3-45C3-ADD4-1BB1601C8A81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87" name="ColorPalette" hidden="1">
          <a:extLst>
            <a:ext uri="{FF2B5EF4-FFF2-40B4-BE49-F238E27FC236}">
              <a16:creationId xmlns:a16="http://schemas.microsoft.com/office/drawing/2014/main" id="{342EC5FF-AC95-4F8D-9624-B5FCE79CC86A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88" name="ColorPalette" hidden="1">
          <a:extLst>
            <a:ext uri="{FF2B5EF4-FFF2-40B4-BE49-F238E27FC236}">
              <a16:creationId xmlns:a16="http://schemas.microsoft.com/office/drawing/2014/main" id="{2462ACEC-070E-4A7C-92B9-5DC334DFA88C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89" name="ColorPalette" hidden="1">
          <a:extLst>
            <a:ext uri="{FF2B5EF4-FFF2-40B4-BE49-F238E27FC236}">
              <a16:creationId xmlns:a16="http://schemas.microsoft.com/office/drawing/2014/main" id="{342AE9D9-4789-4089-ABE8-22B96CDE5DC0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90" name="ColorPalette" hidden="1">
          <a:extLst>
            <a:ext uri="{FF2B5EF4-FFF2-40B4-BE49-F238E27FC236}">
              <a16:creationId xmlns:a16="http://schemas.microsoft.com/office/drawing/2014/main" id="{F5216A4E-DAE4-43D3-943E-D994FA63C1B0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91" name="ColorPalette" hidden="1">
          <a:extLst>
            <a:ext uri="{FF2B5EF4-FFF2-40B4-BE49-F238E27FC236}">
              <a16:creationId xmlns:a16="http://schemas.microsoft.com/office/drawing/2014/main" id="{9416E908-CB11-4F85-B11A-3317D4107E52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92" name="ColorPalette" hidden="1">
          <a:extLst>
            <a:ext uri="{FF2B5EF4-FFF2-40B4-BE49-F238E27FC236}">
              <a16:creationId xmlns:a16="http://schemas.microsoft.com/office/drawing/2014/main" id="{B3B0E869-DC7A-4FD4-8B9E-2A2E5A9DDF09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93" name="ColorPalette" hidden="1">
          <a:extLst>
            <a:ext uri="{FF2B5EF4-FFF2-40B4-BE49-F238E27FC236}">
              <a16:creationId xmlns:a16="http://schemas.microsoft.com/office/drawing/2014/main" id="{02104F9B-A7E7-47C7-AAAC-FA3ECFDA2D1B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94" name="ColorPalette" hidden="1">
          <a:extLst>
            <a:ext uri="{FF2B5EF4-FFF2-40B4-BE49-F238E27FC236}">
              <a16:creationId xmlns:a16="http://schemas.microsoft.com/office/drawing/2014/main" id="{5DE9B39E-BE98-4F73-B571-7BC71F0DFC63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95" name="ColorPalette" hidden="1">
          <a:extLst>
            <a:ext uri="{FF2B5EF4-FFF2-40B4-BE49-F238E27FC236}">
              <a16:creationId xmlns:a16="http://schemas.microsoft.com/office/drawing/2014/main" id="{8E6DFB19-EDE2-4832-BD7F-E61F355860C3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96" name="ColorPalette" hidden="1">
          <a:extLst>
            <a:ext uri="{FF2B5EF4-FFF2-40B4-BE49-F238E27FC236}">
              <a16:creationId xmlns:a16="http://schemas.microsoft.com/office/drawing/2014/main" id="{652ADDF7-01FE-44A8-AD49-288E3EE1B5B4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97" name="ColorPalette" hidden="1">
          <a:extLst>
            <a:ext uri="{FF2B5EF4-FFF2-40B4-BE49-F238E27FC236}">
              <a16:creationId xmlns:a16="http://schemas.microsoft.com/office/drawing/2014/main" id="{0F5B8CBB-42FF-4779-92BF-7ABDA81BD018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98" name="ColorPalette" hidden="1">
          <a:extLst>
            <a:ext uri="{FF2B5EF4-FFF2-40B4-BE49-F238E27FC236}">
              <a16:creationId xmlns:a16="http://schemas.microsoft.com/office/drawing/2014/main" id="{D061EAFE-6BB2-40F3-9687-6D455E58A799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399" name="ColorPalette" hidden="1">
          <a:extLst>
            <a:ext uri="{FF2B5EF4-FFF2-40B4-BE49-F238E27FC236}">
              <a16:creationId xmlns:a16="http://schemas.microsoft.com/office/drawing/2014/main" id="{F0D72D09-1C8D-4A24-B771-E01F60C12553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00" name="ColorPalette" hidden="1">
          <a:extLst>
            <a:ext uri="{FF2B5EF4-FFF2-40B4-BE49-F238E27FC236}">
              <a16:creationId xmlns:a16="http://schemas.microsoft.com/office/drawing/2014/main" id="{932FC40E-02FA-48D9-A596-C651220162C7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01" name="ColorPalette" hidden="1">
          <a:extLst>
            <a:ext uri="{FF2B5EF4-FFF2-40B4-BE49-F238E27FC236}">
              <a16:creationId xmlns:a16="http://schemas.microsoft.com/office/drawing/2014/main" id="{5E72439B-A2CA-41A3-9971-89545A203439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02" name="ColorPalette" hidden="1">
          <a:extLst>
            <a:ext uri="{FF2B5EF4-FFF2-40B4-BE49-F238E27FC236}">
              <a16:creationId xmlns:a16="http://schemas.microsoft.com/office/drawing/2014/main" id="{F6C806C1-8BF6-4856-B908-ADEF1E053455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03" name="ColorPalette" hidden="1">
          <a:extLst>
            <a:ext uri="{FF2B5EF4-FFF2-40B4-BE49-F238E27FC236}">
              <a16:creationId xmlns:a16="http://schemas.microsoft.com/office/drawing/2014/main" id="{6D0BB9DC-C983-4C54-BA3B-C1AE3BEA9DBF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04" name="ColorPalette" hidden="1">
          <a:extLst>
            <a:ext uri="{FF2B5EF4-FFF2-40B4-BE49-F238E27FC236}">
              <a16:creationId xmlns:a16="http://schemas.microsoft.com/office/drawing/2014/main" id="{02214C6D-FE8A-45AF-8240-8C8F5CC5D4E9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05" name="ColorPalette" hidden="1">
          <a:extLst>
            <a:ext uri="{FF2B5EF4-FFF2-40B4-BE49-F238E27FC236}">
              <a16:creationId xmlns:a16="http://schemas.microsoft.com/office/drawing/2014/main" id="{6905D246-A44E-4A8C-9DC9-937A58ACEC8B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06" name="ColorPalette" hidden="1">
          <a:extLst>
            <a:ext uri="{FF2B5EF4-FFF2-40B4-BE49-F238E27FC236}">
              <a16:creationId xmlns:a16="http://schemas.microsoft.com/office/drawing/2014/main" id="{41B46954-D715-4384-BF29-0C68BA2D5EAA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07" name="ColorPalette" hidden="1">
          <a:extLst>
            <a:ext uri="{FF2B5EF4-FFF2-40B4-BE49-F238E27FC236}">
              <a16:creationId xmlns:a16="http://schemas.microsoft.com/office/drawing/2014/main" id="{93632340-69C8-40BD-BE41-97D5379BFB16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08" name="ColorPalette" hidden="1">
          <a:extLst>
            <a:ext uri="{FF2B5EF4-FFF2-40B4-BE49-F238E27FC236}">
              <a16:creationId xmlns:a16="http://schemas.microsoft.com/office/drawing/2014/main" id="{4CC66031-91BC-49AC-95E6-53B7FAF00583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09" name="ColorPalette" hidden="1">
          <a:extLst>
            <a:ext uri="{FF2B5EF4-FFF2-40B4-BE49-F238E27FC236}">
              <a16:creationId xmlns:a16="http://schemas.microsoft.com/office/drawing/2014/main" id="{5A19DEE7-C528-458B-99E6-DF4F72166B38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10" name="ColorPalette" hidden="1">
          <a:extLst>
            <a:ext uri="{FF2B5EF4-FFF2-40B4-BE49-F238E27FC236}">
              <a16:creationId xmlns:a16="http://schemas.microsoft.com/office/drawing/2014/main" id="{2EAA99B0-0B2F-4653-8E5F-51953DFB6DBA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11" name="ColorPalette" hidden="1">
          <a:extLst>
            <a:ext uri="{FF2B5EF4-FFF2-40B4-BE49-F238E27FC236}">
              <a16:creationId xmlns:a16="http://schemas.microsoft.com/office/drawing/2014/main" id="{8AFBFFB5-2BEC-4377-8D89-2AC3349E0ED2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12" name="ColorPalette" hidden="1">
          <a:extLst>
            <a:ext uri="{FF2B5EF4-FFF2-40B4-BE49-F238E27FC236}">
              <a16:creationId xmlns:a16="http://schemas.microsoft.com/office/drawing/2014/main" id="{F46589CA-CBA3-41F4-81A0-E45D0A956850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13" name="ColorPalette" hidden="1">
          <a:extLst>
            <a:ext uri="{FF2B5EF4-FFF2-40B4-BE49-F238E27FC236}">
              <a16:creationId xmlns:a16="http://schemas.microsoft.com/office/drawing/2014/main" id="{7346B4C8-1FF5-4660-B7B6-2F91C3E070F6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14" name="ColorPalette" hidden="1">
          <a:extLst>
            <a:ext uri="{FF2B5EF4-FFF2-40B4-BE49-F238E27FC236}">
              <a16:creationId xmlns:a16="http://schemas.microsoft.com/office/drawing/2014/main" id="{B1AC51AF-E17C-4431-AA63-BF4D12CF90BD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15" name="ColorPalette" hidden="1">
          <a:extLst>
            <a:ext uri="{FF2B5EF4-FFF2-40B4-BE49-F238E27FC236}">
              <a16:creationId xmlns:a16="http://schemas.microsoft.com/office/drawing/2014/main" id="{DCE703B6-03B2-48AB-8C84-4AFA3A0B0E22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16" name="ColorPalette" hidden="1">
          <a:extLst>
            <a:ext uri="{FF2B5EF4-FFF2-40B4-BE49-F238E27FC236}">
              <a16:creationId xmlns:a16="http://schemas.microsoft.com/office/drawing/2014/main" id="{34BFD0D3-43D2-4046-B9CB-4595877D7D93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17" name="ColorPalette" hidden="1">
          <a:extLst>
            <a:ext uri="{FF2B5EF4-FFF2-40B4-BE49-F238E27FC236}">
              <a16:creationId xmlns:a16="http://schemas.microsoft.com/office/drawing/2014/main" id="{AE220415-8286-459A-86F8-FAE6A55CA205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18" name="ColorPalette" hidden="1">
          <a:extLst>
            <a:ext uri="{FF2B5EF4-FFF2-40B4-BE49-F238E27FC236}">
              <a16:creationId xmlns:a16="http://schemas.microsoft.com/office/drawing/2014/main" id="{77133CFC-2BE0-463C-8B8B-6DAB2FD5CD26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19" name="ColorPalette" hidden="1">
          <a:extLst>
            <a:ext uri="{FF2B5EF4-FFF2-40B4-BE49-F238E27FC236}">
              <a16:creationId xmlns:a16="http://schemas.microsoft.com/office/drawing/2014/main" id="{6F057188-37EF-492F-B312-1D026C27ED02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20" name="ColorPalette" hidden="1">
          <a:extLst>
            <a:ext uri="{FF2B5EF4-FFF2-40B4-BE49-F238E27FC236}">
              <a16:creationId xmlns:a16="http://schemas.microsoft.com/office/drawing/2014/main" id="{17FDABEF-5AED-4ED4-949D-731E63CE1E14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21" name="ColorPalette" hidden="1">
          <a:extLst>
            <a:ext uri="{FF2B5EF4-FFF2-40B4-BE49-F238E27FC236}">
              <a16:creationId xmlns:a16="http://schemas.microsoft.com/office/drawing/2014/main" id="{93EC5254-2C14-4EC0-8EFA-187CC40C3B3F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22" name="ColorPalette" hidden="1">
          <a:extLst>
            <a:ext uri="{FF2B5EF4-FFF2-40B4-BE49-F238E27FC236}">
              <a16:creationId xmlns:a16="http://schemas.microsoft.com/office/drawing/2014/main" id="{BE05A7A4-6957-4760-8166-7D5470BDD367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23" name="ColorPalette" hidden="1">
          <a:extLst>
            <a:ext uri="{FF2B5EF4-FFF2-40B4-BE49-F238E27FC236}">
              <a16:creationId xmlns:a16="http://schemas.microsoft.com/office/drawing/2014/main" id="{3D0CA5D2-21A2-47CF-8ABA-CFF5CDBBB2E9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24" name="ColorPalette" hidden="1">
          <a:extLst>
            <a:ext uri="{FF2B5EF4-FFF2-40B4-BE49-F238E27FC236}">
              <a16:creationId xmlns:a16="http://schemas.microsoft.com/office/drawing/2014/main" id="{50B143D6-F1ED-4394-9368-70B3D6689506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25" name="ColorPalette" hidden="1">
          <a:extLst>
            <a:ext uri="{FF2B5EF4-FFF2-40B4-BE49-F238E27FC236}">
              <a16:creationId xmlns:a16="http://schemas.microsoft.com/office/drawing/2014/main" id="{67021158-5D80-4048-BE10-F1AD2B487F75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26" name="ColorPalette" hidden="1">
          <a:extLst>
            <a:ext uri="{FF2B5EF4-FFF2-40B4-BE49-F238E27FC236}">
              <a16:creationId xmlns:a16="http://schemas.microsoft.com/office/drawing/2014/main" id="{06100BA0-DA7C-45E9-98AE-55E3F18ED35E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27" name="ColorPalette" hidden="1">
          <a:extLst>
            <a:ext uri="{FF2B5EF4-FFF2-40B4-BE49-F238E27FC236}">
              <a16:creationId xmlns:a16="http://schemas.microsoft.com/office/drawing/2014/main" id="{455CAA70-CD53-4F12-A8B0-51E6BC4B9B3C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28" name="ColorPalette" hidden="1">
          <a:extLst>
            <a:ext uri="{FF2B5EF4-FFF2-40B4-BE49-F238E27FC236}">
              <a16:creationId xmlns:a16="http://schemas.microsoft.com/office/drawing/2014/main" id="{9D77467D-41F0-4BC1-83EB-A2DF42557C21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29" name="ColorPalette" hidden="1">
          <a:extLst>
            <a:ext uri="{FF2B5EF4-FFF2-40B4-BE49-F238E27FC236}">
              <a16:creationId xmlns:a16="http://schemas.microsoft.com/office/drawing/2014/main" id="{AB506C5F-C818-4312-847E-ECE2067E0A69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30" name="ColorPalette" hidden="1">
          <a:extLst>
            <a:ext uri="{FF2B5EF4-FFF2-40B4-BE49-F238E27FC236}">
              <a16:creationId xmlns:a16="http://schemas.microsoft.com/office/drawing/2014/main" id="{B00C16B2-24DD-42BF-83DF-FB320B3C148E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31" name="ColorPalette" hidden="1">
          <a:extLst>
            <a:ext uri="{FF2B5EF4-FFF2-40B4-BE49-F238E27FC236}">
              <a16:creationId xmlns:a16="http://schemas.microsoft.com/office/drawing/2014/main" id="{33063819-BBC7-4302-BFBC-B2A2D715E44F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32" name="ColorPalette" hidden="1">
          <a:extLst>
            <a:ext uri="{FF2B5EF4-FFF2-40B4-BE49-F238E27FC236}">
              <a16:creationId xmlns:a16="http://schemas.microsoft.com/office/drawing/2014/main" id="{065B3884-E10C-4DFA-A393-B0C7346C87A4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33" name="ColorPalette" hidden="1">
          <a:extLst>
            <a:ext uri="{FF2B5EF4-FFF2-40B4-BE49-F238E27FC236}">
              <a16:creationId xmlns:a16="http://schemas.microsoft.com/office/drawing/2014/main" id="{DB69CD14-0F2E-4CCA-A13B-4DB96C90A6F7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34" name="ColorPalette" hidden="1">
          <a:extLst>
            <a:ext uri="{FF2B5EF4-FFF2-40B4-BE49-F238E27FC236}">
              <a16:creationId xmlns:a16="http://schemas.microsoft.com/office/drawing/2014/main" id="{E7BB5CA4-F5EC-4B75-91AC-351528BC8709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35" name="ColorPalette" hidden="1">
          <a:extLst>
            <a:ext uri="{FF2B5EF4-FFF2-40B4-BE49-F238E27FC236}">
              <a16:creationId xmlns:a16="http://schemas.microsoft.com/office/drawing/2014/main" id="{55D3447A-D62F-4F79-A00E-50341433C655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36" name="ColorPalette" hidden="1">
          <a:extLst>
            <a:ext uri="{FF2B5EF4-FFF2-40B4-BE49-F238E27FC236}">
              <a16:creationId xmlns:a16="http://schemas.microsoft.com/office/drawing/2014/main" id="{FFE74317-E91B-48A8-8488-82AA70531160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37" name="ColorPalette" hidden="1">
          <a:extLst>
            <a:ext uri="{FF2B5EF4-FFF2-40B4-BE49-F238E27FC236}">
              <a16:creationId xmlns:a16="http://schemas.microsoft.com/office/drawing/2014/main" id="{116ECD8A-C404-45BF-B7F2-2E4A5A9CE460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38" name="ColorPalette" hidden="1">
          <a:extLst>
            <a:ext uri="{FF2B5EF4-FFF2-40B4-BE49-F238E27FC236}">
              <a16:creationId xmlns:a16="http://schemas.microsoft.com/office/drawing/2014/main" id="{45AB27D0-D659-4957-A117-317591A107B2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39" name="ColorPalette" hidden="1">
          <a:extLst>
            <a:ext uri="{FF2B5EF4-FFF2-40B4-BE49-F238E27FC236}">
              <a16:creationId xmlns:a16="http://schemas.microsoft.com/office/drawing/2014/main" id="{90EDE0BA-87FF-4578-AF5E-2E82AE4C03C1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40" name="ColorPalette" hidden="1">
          <a:extLst>
            <a:ext uri="{FF2B5EF4-FFF2-40B4-BE49-F238E27FC236}">
              <a16:creationId xmlns:a16="http://schemas.microsoft.com/office/drawing/2014/main" id="{2546316D-6ED7-4A2F-8B4B-674F3704E7A8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41" name="ColorPalette" hidden="1">
          <a:extLst>
            <a:ext uri="{FF2B5EF4-FFF2-40B4-BE49-F238E27FC236}">
              <a16:creationId xmlns:a16="http://schemas.microsoft.com/office/drawing/2014/main" id="{6EF60A0A-F586-43E9-9D68-CB443A774A7F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42" name="ColorPalette" hidden="1">
          <a:extLst>
            <a:ext uri="{FF2B5EF4-FFF2-40B4-BE49-F238E27FC236}">
              <a16:creationId xmlns:a16="http://schemas.microsoft.com/office/drawing/2014/main" id="{01ECC9AF-587A-4D78-8F52-C0C008BE6E36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43" name="ColorPalette" hidden="1">
          <a:extLst>
            <a:ext uri="{FF2B5EF4-FFF2-40B4-BE49-F238E27FC236}">
              <a16:creationId xmlns:a16="http://schemas.microsoft.com/office/drawing/2014/main" id="{DB2662E3-3C1E-412D-9857-ADEB45BFC810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44" name="ColorPalette" hidden="1">
          <a:extLst>
            <a:ext uri="{FF2B5EF4-FFF2-40B4-BE49-F238E27FC236}">
              <a16:creationId xmlns:a16="http://schemas.microsoft.com/office/drawing/2014/main" id="{D9C03297-A9D5-49C5-8845-6E3E4E4F35C4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45" name="ColorPalette" hidden="1">
          <a:extLst>
            <a:ext uri="{FF2B5EF4-FFF2-40B4-BE49-F238E27FC236}">
              <a16:creationId xmlns:a16="http://schemas.microsoft.com/office/drawing/2014/main" id="{56963274-7E1B-4892-BE6F-1F3351E8164C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46" name="ColorPalette" hidden="1">
          <a:extLst>
            <a:ext uri="{FF2B5EF4-FFF2-40B4-BE49-F238E27FC236}">
              <a16:creationId xmlns:a16="http://schemas.microsoft.com/office/drawing/2014/main" id="{5BEBB744-B666-4C97-9475-F9016C1E48FA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47" name="ColorPalette" hidden="1">
          <a:extLst>
            <a:ext uri="{FF2B5EF4-FFF2-40B4-BE49-F238E27FC236}">
              <a16:creationId xmlns:a16="http://schemas.microsoft.com/office/drawing/2014/main" id="{D340AE9D-C998-4560-B7CE-515439C82CDA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48" name="ColorPalette" hidden="1">
          <a:extLst>
            <a:ext uri="{FF2B5EF4-FFF2-40B4-BE49-F238E27FC236}">
              <a16:creationId xmlns:a16="http://schemas.microsoft.com/office/drawing/2014/main" id="{F11AABEC-FA98-4F37-9F30-68FFB0B7B675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49" name="ColorPalette" hidden="1">
          <a:extLst>
            <a:ext uri="{FF2B5EF4-FFF2-40B4-BE49-F238E27FC236}">
              <a16:creationId xmlns:a16="http://schemas.microsoft.com/office/drawing/2014/main" id="{53AEDCF0-1BCD-43AA-B972-B1144E2D165D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50" name="ColorPalette" hidden="1">
          <a:extLst>
            <a:ext uri="{FF2B5EF4-FFF2-40B4-BE49-F238E27FC236}">
              <a16:creationId xmlns:a16="http://schemas.microsoft.com/office/drawing/2014/main" id="{64DC0073-FF76-4D83-89BC-BEEBE168687C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51" name="ColorPalette" hidden="1">
          <a:extLst>
            <a:ext uri="{FF2B5EF4-FFF2-40B4-BE49-F238E27FC236}">
              <a16:creationId xmlns:a16="http://schemas.microsoft.com/office/drawing/2014/main" id="{157E420F-5171-4DE1-A088-605C320E2BA4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52" name="ColorPalette" hidden="1">
          <a:extLst>
            <a:ext uri="{FF2B5EF4-FFF2-40B4-BE49-F238E27FC236}">
              <a16:creationId xmlns:a16="http://schemas.microsoft.com/office/drawing/2014/main" id="{EE550C23-BB31-43D9-963B-E36F9B23447F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53" name="ColorPalette" hidden="1">
          <a:extLst>
            <a:ext uri="{FF2B5EF4-FFF2-40B4-BE49-F238E27FC236}">
              <a16:creationId xmlns:a16="http://schemas.microsoft.com/office/drawing/2014/main" id="{C369982F-0DFF-475B-8F8A-B36D75637A64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54" name="ColorPalette" hidden="1">
          <a:extLst>
            <a:ext uri="{FF2B5EF4-FFF2-40B4-BE49-F238E27FC236}">
              <a16:creationId xmlns:a16="http://schemas.microsoft.com/office/drawing/2014/main" id="{B638039A-FBBC-485A-AF84-52AF9631781B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55" name="ColorPalette" hidden="1">
          <a:extLst>
            <a:ext uri="{FF2B5EF4-FFF2-40B4-BE49-F238E27FC236}">
              <a16:creationId xmlns:a16="http://schemas.microsoft.com/office/drawing/2014/main" id="{5430A4E5-F9AC-4CC6-AADD-76C2B013A4DA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56" name="ColorPalette" hidden="1">
          <a:extLst>
            <a:ext uri="{FF2B5EF4-FFF2-40B4-BE49-F238E27FC236}">
              <a16:creationId xmlns:a16="http://schemas.microsoft.com/office/drawing/2014/main" id="{E1F9A7AE-F9B8-4B62-8E3A-DAE5618E5F56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57" name="ColorPalette" hidden="1">
          <a:extLst>
            <a:ext uri="{FF2B5EF4-FFF2-40B4-BE49-F238E27FC236}">
              <a16:creationId xmlns:a16="http://schemas.microsoft.com/office/drawing/2014/main" id="{6EF1A02B-B927-43EE-BFDC-889675051510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58" name="ColorPalette" hidden="1">
          <a:extLst>
            <a:ext uri="{FF2B5EF4-FFF2-40B4-BE49-F238E27FC236}">
              <a16:creationId xmlns:a16="http://schemas.microsoft.com/office/drawing/2014/main" id="{B3BB1D4D-E683-462D-858F-9529778511DE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59" name="ColorPalette" hidden="1">
          <a:extLst>
            <a:ext uri="{FF2B5EF4-FFF2-40B4-BE49-F238E27FC236}">
              <a16:creationId xmlns:a16="http://schemas.microsoft.com/office/drawing/2014/main" id="{8301B66B-3DC6-46B0-AEDA-8121AF9345DF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60" name="ColorPalette" hidden="1">
          <a:extLst>
            <a:ext uri="{FF2B5EF4-FFF2-40B4-BE49-F238E27FC236}">
              <a16:creationId xmlns:a16="http://schemas.microsoft.com/office/drawing/2014/main" id="{EAB145FD-8383-4274-8CFE-2B03767E3D28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61" name="ColorPalette" hidden="1">
          <a:extLst>
            <a:ext uri="{FF2B5EF4-FFF2-40B4-BE49-F238E27FC236}">
              <a16:creationId xmlns:a16="http://schemas.microsoft.com/office/drawing/2014/main" id="{6FFE2378-05B9-4754-B242-C6FD0FDDF3DE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62" name="ColorPalette" hidden="1">
          <a:extLst>
            <a:ext uri="{FF2B5EF4-FFF2-40B4-BE49-F238E27FC236}">
              <a16:creationId xmlns:a16="http://schemas.microsoft.com/office/drawing/2014/main" id="{DD3485CB-8C09-4FC5-A948-776714AD295B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63" name="ColorPalette" hidden="1">
          <a:extLst>
            <a:ext uri="{FF2B5EF4-FFF2-40B4-BE49-F238E27FC236}">
              <a16:creationId xmlns:a16="http://schemas.microsoft.com/office/drawing/2014/main" id="{A6AF3FBB-8C63-4365-ADBC-2D4D4D12F178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64" name="ColorPalette" hidden="1">
          <a:extLst>
            <a:ext uri="{FF2B5EF4-FFF2-40B4-BE49-F238E27FC236}">
              <a16:creationId xmlns:a16="http://schemas.microsoft.com/office/drawing/2014/main" id="{CBD8AD1A-08BC-4B43-866C-3559C47E43F3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65" name="ColorPalette" hidden="1">
          <a:extLst>
            <a:ext uri="{FF2B5EF4-FFF2-40B4-BE49-F238E27FC236}">
              <a16:creationId xmlns:a16="http://schemas.microsoft.com/office/drawing/2014/main" id="{8629C43D-EC77-49A7-A6FF-DF86C0BFB6D8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66" name="ColorPalette" hidden="1">
          <a:extLst>
            <a:ext uri="{FF2B5EF4-FFF2-40B4-BE49-F238E27FC236}">
              <a16:creationId xmlns:a16="http://schemas.microsoft.com/office/drawing/2014/main" id="{EF2E50A5-7C0F-4AFB-A761-24CD958F9E99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67" name="ColorPalette" hidden="1">
          <a:extLst>
            <a:ext uri="{FF2B5EF4-FFF2-40B4-BE49-F238E27FC236}">
              <a16:creationId xmlns:a16="http://schemas.microsoft.com/office/drawing/2014/main" id="{85E80C9A-E3A8-4CFD-90F8-AC6F26926B17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68" name="ColorPalette" hidden="1">
          <a:extLst>
            <a:ext uri="{FF2B5EF4-FFF2-40B4-BE49-F238E27FC236}">
              <a16:creationId xmlns:a16="http://schemas.microsoft.com/office/drawing/2014/main" id="{A4C95C08-7779-48AC-BDDF-CE6D5715BBF7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69" name="ColorPalette" hidden="1">
          <a:extLst>
            <a:ext uri="{FF2B5EF4-FFF2-40B4-BE49-F238E27FC236}">
              <a16:creationId xmlns:a16="http://schemas.microsoft.com/office/drawing/2014/main" id="{66990437-BD45-4A54-8E53-4E411A085E42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70" name="ColorPalette" hidden="1">
          <a:extLst>
            <a:ext uri="{FF2B5EF4-FFF2-40B4-BE49-F238E27FC236}">
              <a16:creationId xmlns:a16="http://schemas.microsoft.com/office/drawing/2014/main" id="{B227829E-F0C9-4DFC-9954-34969D468240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71" name="ColorPalette" hidden="1">
          <a:extLst>
            <a:ext uri="{FF2B5EF4-FFF2-40B4-BE49-F238E27FC236}">
              <a16:creationId xmlns:a16="http://schemas.microsoft.com/office/drawing/2014/main" id="{F0C3114C-6FD9-4997-BE1E-013258FBFD8E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72" name="ColorPalette" hidden="1">
          <a:extLst>
            <a:ext uri="{FF2B5EF4-FFF2-40B4-BE49-F238E27FC236}">
              <a16:creationId xmlns:a16="http://schemas.microsoft.com/office/drawing/2014/main" id="{3D5690F5-02B8-4124-94C3-069868FCA5C6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73" name="ColorPalette" hidden="1">
          <a:extLst>
            <a:ext uri="{FF2B5EF4-FFF2-40B4-BE49-F238E27FC236}">
              <a16:creationId xmlns:a16="http://schemas.microsoft.com/office/drawing/2014/main" id="{E04534F3-8558-4AB4-A215-D1B7C681080F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74" name="ColorPalette" hidden="1">
          <a:extLst>
            <a:ext uri="{FF2B5EF4-FFF2-40B4-BE49-F238E27FC236}">
              <a16:creationId xmlns:a16="http://schemas.microsoft.com/office/drawing/2014/main" id="{EAD6D429-70FF-4819-A071-2D63DC2B7AAA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75" name="ColorPalette" hidden="1">
          <a:extLst>
            <a:ext uri="{FF2B5EF4-FFF2-40B4-BE49-F238E27FC236}">
              <a16:creationId xmlns:a16="http://schemas.microsoft.com/office/drawing/2014/main" id="{4357E2BF-32AE-4B7D-96EC-1E601ABDE7D2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76" name="ColorPalette" hidden="1">
          <a:extLst>
            <a:ext uri="{FF2B5EF4-FFF2-40B4-BE49-F238E27FC236}">
              <a16:creationId xmlns:a16="http://schemas.microsoft.com/office/drawing/2014/main" id="{38EC8F75-4027-4988-86C4-1CE6B2398053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77" name="ColorPalette" hidden="1">
          <a:extLst>
            <a:ext uri="{FF2B5EF4-FFF2-40B4-BE49-F238E27FC236}">
              <a16:creationId xmlns:a16="http://schemas.microsoft.com/office/drawing/2014/main" id="{6DE8B850-49F9-4FA3-BA67-D6896E0F5CAC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78" name="ColorPalette" hidden="1">
          <a:extLst>
            <a:ext uri="{FF2B5EF4-FFF2-40B4-BE49-F238E27FC236}">
              <a16:creationId xmlns:a16="http://schemas.microsoft.com/office/drawing/2014/main" id="{21832997-E761-4045-98AC-0EF6515DD9DB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79" name="ColorPalette" hidden="1">
          <a:extLst>
            <a:ext uri="{FF2B5EF4-FFF2-40B4-BE49-F238E27FC236}">
              <a16:creationId xmlns:a16="http://schemas.microsoft.com/office/drawing/2014/main" id="{00BFDCFF-62DE-4549-8B33-73C8CBA0021D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80" name="ColorPalette" hidden="1">
          <a:extLst>
            <a:ext uri="{FF2B5EF4-FFF2-40B4-BE49-F238E27FC236}">
              <a16:creationId xmlns:a16="http://schemas.microsoft.com/office/drawing/2014/main" id="{7EDD3CCC-4E8D-45E2-9FB7-50B1D4557733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81" name="ColorPalette" hidden="1">
          <a:extLst>
            <a:ext uri="{FF2B5EF4-FFF2-40B4-BE49-F238E27FC236}">
              <a16:creationId xmlns:a16="http://schemas.microsoft.com/office/drawing/2014/main" id="{0DB52D49-C407-4F71-A50E-98DBF2871505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82" name="ColorPalette" hidden="1">
          <a:extLst>
            <a:ext uri="{FF2B5EF4-FFF2-40B4-BE49-F238E27FC236}">
              <a16:creationId xmlns:a16="http://schemas.microsoft.com/office/drawing/2014/main" id="{6727CE93-20AB-44E6-AD50-3B3C5CE4685F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83" name="ColorPalette" hidden="1">
          <a:extLst>
            <a:ext uri="{FF2B5EF4-FFF2-40B4-BE49-F238E27FC236}">
              <a16:creationId xmlns:a16="http://schemas.microsoft.com/office/drawing/2014/main" id="{9BF74E18-69E2-4BDE-BDF8-3E374CE06FAA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84" name="ColorPalette" hidden="1">
          <a:extLst>
            <a:ext uri="{FF2B5EF4-FFF2-40B4-BE49-F238E27FC236}">
              <a16:creationId xmlns:a16="http://schemas.microsoft.com/office/drawing/2014/main" id="{3667CC13-04E7-4569-90D2-7CF4E337139E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85" name="ColorPalette" hidden="1">
          <a:extLst>
            <a:ext uri="{FF2B5EF4-FFF2-40B4-BE49-F238E27FC236}">
              <a16:creationId xmlns:a16="http://schemas.microsoft.com/office/drawing/2014/main" id="{A88B97FA-711E-403D-88BE-0AD1834B25A8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86" name="ColorPalette" hidden="1">
          <a:extLst>
            <a:ext uri="{FF2B5EF4-FFF2-40B4-BE49-F238E27FC236}">
              <a16:creationId xmlns:a16="http://schemas.microsoft.com/office/drawing/2014/main" id="{72C9B1B2-E11D-4AE7-B3D5-0C7307BA4529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87" name="ColorPalette" hidden="1">
          <a:extLst>
            <a:ext uri="{FF2B5EF4-FFF2-40B4-BE49-F238E27FC236}">
              <a16:creationId xmlns:a16="http://schemas.microsoft.com/office/drawing/2014/main" id="{561B6E6F-3E03-4DA0-A96D-89B47F376202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88" name="ColorPalette" hidden="1">
          <a:extLst>
            <a:ext uri="{FF2B5EF4-FFF2-40B4-BE49-F238E27FC236}">
              <a16:creationId xmlns:a16="http://schemas.microsoft.com/office/drawing/2014/main" id="{164D0C0C-376C-41C4-AF3C-D60A2D515620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89" name="ColorPalette" hidden="1">
          <a:extLst>
            <a:ext uri="{FF2B5EF4-FFF2-40B4-BE49-F238E27FC236}">
              <a16:creationId xmlns:a16="http://schemas.microsoft.com/office/drawing/2014/main" id="{5C4F96C9-EC8D-4B66-B5FD-C25472A3E239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90" name="ColorPalette" hidden="1">
          <a:extLst>
            <a:ext uri="{FF2B5EF4-FFF2-40B4-BE49-F238E27FC236}">
              <a16:creationId xmlns:a16="http://schemas.microsoft.com/office/drawing/2014/main" id="{507438CF-1305-4CAF-97D3-FB574C01597E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91" name="ColorPalette" hidden="1">
          <a:extLst>
            <a:ext uri="{FF2B5EF4-FFF2-40B4-BE49-F238E27FC236}">
              <a16:creationId xmlns:a16="http://schemas.microsoft.com/office/drawing/2014/main" id="{57FEC87A-139C-4364-BB50-5FB306576FA4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92" name="ColorPalette" hidden="1">
          <a:extLst>
            <a:ext uri="{FF2B5EF4-FFF2-40B4-BE49-F238E27FC236}">
              <a16:creationId xmlns:a16="http://schemas.microsoft.com/office/drawing/2014/main" id="{1226AFEF-7B3F-4342-8C41-C4E24F1ECE73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93" name="ColorPalette" hidden="1">
          <a:extLst>
            <a:ext uri="{FF2B5EF4-FFF2-40B4-BE49-F238E27FC236}">
              <a16:creationId xmlns:a16="http://schemas.microsoft.com/office/drawing/2014/main" id="{B17717A6-4C77-40C1-9AA5-E44E48C1B25B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94" name="ColorPalette" hidden="1">
          <a:extLst>
            <a:ext uri="{FF2B5EF4-FFF2-40B4-BE49-F238E27FC236}">
              <a16:creationId xmlns:a16="http://schemas.microsoft.com/office/drawing/2014/main" id="{73C2C1F5-1477-4BF3-8C5C-7499D5D2FFAE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95" name="ColorPalette" hidden="1">
          <a:extLst>
            <a:ext uri="{FF2B5EF4-FFF2-40B4-BE49-F238E27FC236}">
              <a16:creationId xmlns:a16="http://schemas.microsoft.com/office/drawing/2014/main" id="{3F2F9068-7771-479E-A55A-DE535CD2C949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96" name="ColorPalette" hidden="1">
          <a:extLst>
            <a:ext uri="{FF2B5EF4-FFF2-40B4-BE49-F238E27FC236}">
              <a16:creationId xmlns:a16="http://schemas.microsoft.com/office/drawing/2014/main" id="{225D594E-DA27-4652-85B5-DAD4CC72BA22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97" name="ColorPalette" hidden="1">
          <a:extLst>
            <a:ext uri="{FF2B5EF4-FFF2-40B4-BE49-F238E27FC236}">
              <a16:creationId xmlns:a16="http://schemas.microsoft.com/office/drawing/2014/main" id="{867338FC-6090-4D1D-81C7-991ECC38880F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98" name="ColorPalette" hidden="1">
          <a:extLst>
            <a:ext uri="{FF2B5EF4-FFF2-40B4-BE49-F238E27FC236}">
              <a16:creationId xmlns:a16="http://schemas.microsoft.com/office/drawing/2014/main" id="{4794B9FB-3193-4AF3-A8E1-9FB5BE27AF37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499" name="ColorPalette" hidden="1">
          <a:extLst>
            <a:ext uri="{FF2B5EF4-FFF2-40B4-BE49-F238E27FC236}">
              <a16:creationId xmlns:a16="http://schemas.microsoft.com/office/drawing/2014/main" id="{9D713D07-E7B9-4210-A2EB-FD4ED3DA8A65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00" name="ColorPalette" hidden="1">
          <a:extLst>
            <a:ext uri="{FF2B5EF4-FFF2-40B4-BE49-F238E27FC236}">
              <a16:creationId xmlns:a16="http://schemas.microsoft.com/office/drawing/2014/main" id="{6E71E823-6F75-4DD6-8BB9-A4ECB36B9A6B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01" name="ColorPalette" hidden="1">
          <a:extLst>
            <a:ext uri="{FF2B5EF4-FFF2-40B4-BE49-F238E27FC236}">
              <a16:creationId xmlns:a16="http://schemas.microsoft.com/office/drawing/2014/main" id="{AC43740F-1B3C-44A4-BC81-C76A1B2FD729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02" name="ColorPalette" hidden="1">
          <a:extLst>
            <a:ext uri="{FF2B5EF4-FFF2-40B4-BE49-F238E27FC236}">
              <a16:creationId xmlns:a16="http://schemas.microsoft.com/office/drawing/2014/main" id="{7EF1E592-5F3B-499B-AB6D-1164D9E582A9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03" name="ColorPalette" hidden="1">
          <a:extLst>
            <a:ext uri="{FF2B5EF4-FFF2-40B4-BE49-F238E27FC236}">
              <a16:creationId xmlns:a16="http://schemas.microsoft.com/office/drawing/2014/main" id="{B2D2553B-29A7-4D3B-9E74-1FD8768BDF9E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04" name="ColorPalette" hidden="1">
          <a:extLst>
            <a:ext uri="{FF2B5EF4-FFF2-40B4-BE49-F238E27FC236}">
              <a16:creationId xmlns:a16="http://schemas.microsoft.com/office/drawing/2014/main" id="{6B222B98-EA89-4497-8306-DB466820B17B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05" name="ColorPalette" hidden="1">
          <a:extLst>
            <a:ext uri="{FF2B5EF4-FFF2-40B4-BE49-F238E27FC236}">
              <a16:creationId xmlns:a16="http://schemas.microsoft.com/office/drawing/2014/main" id="{5B19BDEC-7228-4D4E-8B21-83C4D7602A62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06" name="ColorPalette" hidden="1">
          <a:extLst>
            <a:ext uri="{FF2B5EF4-FFF2-40B4-BE49-F238E27FC236}">
              <a16:creationId xmlns:a16="http://schemas.microsoft.com/office/drawing/2014/main" id="{82784164-629E-4FDF-BA14-8F7E7EB79857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07" name="ColorPalette" hidden="1">
          <a:extLst>
            <a:ext uri="{FF2B5EF4-FFF2-40B4-BE49-F238E27FC236}">
              <a16:creationId xmlns:a16="http://schemas.microsoft.com/office/drawing/2014/main" id="{743A91A2-76C9-4927-9C45-889CB0131C8C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08" name="ColorPalette" hidden="1">
          <a:extLst>
            <a:ext uri="{FF2B5EF4-FFF2-40B4-BE49-F238E27FC236}">
              <a16:creationId xmlns:a16="http://schemas.microsoft.com/office/drawing/2014/main" id="{D4570369-A15D-4D8C-855A-B6D268F3573A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09" name="ColorPalette" hidden="1">
          <a:extLst>
            <a:ext uri="{FF2B5EF4-FFF2-40B4-BE49-F238E27FC236}">
              <a16:creationId xmlns:a16="http://schemas.microsoft.com/office/drawing/2014/main" id="{38A2EEB8-9DBC-497A-BBD8-4F790CD63078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10" name="ColorPalette" hidden="1">
          <a:extLst>
            <a:ext uri="{FF2B5EF4-FFF2-40B4-BE49-F238E27FC236}">
              <a16:creationId xmlns:a16="http://schemas.microsoft.com/office/drawing/2014/main" id="{90E1ED2C-FB1F-42E1-A504-6BFB13E8F56B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11" name="ColorPalette" hidden="1">
          <a:extLst>
            <a:ext uri="{FF2B5EF4-FFF2-40B4-BE49-F238E27FC236}">
              <a16:creationId xmlns:a16="http://schemas.microsoft.com/office/drawing/2014/main" id="{3C35DAB0-1F8C-4C1B-B936-3A16717A63FA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12" name="ColorPalette" hidden="1">
          <a:extLst>
            <a:ext uri="{FF2B5EF4-FFF2-40B4-BE49-F238E27FC236}">
              <a16:creationId xmlns:a16="http://schemas.microsoft.com/office/drawing/2014/main" id="{9BA93496-B92F-4587-A451-160C3B14BB08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13" name="ColorPalette" hidden="1">
          <a:extLst>
            <a:ext uri="{FF2B5EF4-FFF2-40B4-BE49-F238E27FC236}">
              <a16:creationId xmlns:a16="http://schemas.microsoft.com/office/drawing/2014/main" id="{4F1BCA81-3ABF-4C2F-B6F6-F021C5AAAC90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14" name="ColorPalette" hidden="1">
          <a:extLst>
            <a:ext uri="{FF2B5EF4-FFF2-40B4-BE49-F238E27FC236}">
              <a16:creationId xmlns:a16="http://schemas.microsoft.com/office/drawing/2014/main" id="{EF1B2849-6735-440B-844D-EC1FB52FB3E3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15" name="ColorPalette" hidden="1">
          <a:extLst>
            <a:ext uri="{FF2B5EF4-FFF2-40B4-BE49-F238E27FC236}">
              <a16:creationId xmlns:a16="http://schemas.microsoft.com/office/drawing/2014/main" id="{86E93AB8-D6E0-4AE6-B20A-54DF8C6CB166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16" name="ColorPalette" hidden="1">
          <a:extLst>
            <a:ext uri="{FF2B5EF4-FFF2-40B4-BE49-F238E27FC236}">
              <a16:creationId xmlns:a16="http://schemas.microsoft.com/office/drawing/2014/main" id="{5ACDA6E8-C871-4FE1-868C-1E9D8DA5FA84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17" name="ColorPalette" hidden="1">
          <a:extLst>
            <a:ext uri="{FF2B5EF4-FFF2-40B4-BE49-F238E27FC236}">
              <a16:creationId xmlns:a16="http://schemas.microsoft.com/office/drawing/2014/main" id="{1AE52FD2-0644-49D4-A42B-854D50665F27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18" name="ColorPalette" hidden="1">
          <a:extLst>
            <a:ext uri="{FF2B5EF4-FFF2-40B4-BE49-F238E27FC236}">
              <a16:creationId xmlns:a16="http://schemas.microsoft.com/office/drawing/2014/main" id="{00690520-50B1-4B05-BD0D-6C886ED82B3B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19" name="ColorPalette" hidden="1">
          <a:extLst>
            <a:ext uri="{FF2B5EF4-FFF2-40B4-BE49-F238E27FC236}">
              <a16:creationId xmlns:a16="http://schemas.microsoft.com/office/drawing/2014/main" id="{C70A1F28-069B-47DC-8EFB-F374D60A5A3A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20" name="ColorPalette" hidden="1">
          <a:extLst>
            <a:ext uri="{FF2B5EF4-FFF2-40B4-BE49-F238E27FC236}">
              <a16:creationId xmlns:a16="http://schemas.microsoft.com/office/drawing/2014/main" id="{13A11B6E-5649-4128-940E-80CD646E9B3B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21" name="ColorPalette" hidden="1">
          <a:extLst>
            <a:ext uri="{FF2B5EF4-FFF2-40B4-BE49-F238E27FC236}">
              <a16:creationId xmlns:a16="http://schemas.microsoft.com/office/drawing/2014/main" id="{C3488D04-B9F6-40AC-A751-2B959D2A65AA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22" name="ColorPalette" hidden="1">
          <a:extLst>
            <a:ext uri="{FF2B5EF4-FFF2-40B4-BE49-F238E27FC236}">
              <a16:creationId xmlns:a16="http://schemas.microsoft.com/office/drawing/2014/main" id="{8A6E098A-ABA1-4CAA-8EB0-9FA33F3AF8D3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23" name="ColorPalette" hidden="1">
          <a:extLst>
            <a:ext uri="{FF2B5EF4-FFF2-40B4-BE49-F238E27FC236}">
              <a16:creationId xmlns:a16="http://schemas.microsoft.com/office/drawing/2014/main" id="{32614ABB-E133-4BA9-A30E-09E640FAAAEA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24" name="ColorPalette" hidden="1">
          <a:extLst>
            <a:ext uri="{FF2B5EF4-FFF2-40B4-BE49-F238E27FC236}">
              <a16:creationId xmlns:a16="http://schemas.microsoft.com/office/drawing/2014/main" id="{F5D53C2A-6021-43F0-A104-65BF2037140D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25" name="ColorPalette" hidden="1">
          <a:extLst>
            <a:ext uri="{FF2B5EF4-FFF2-40B4-BE49-F238E27FC236}">
              <a16:creationId xmlns:a16="http://schemas.microsoft.com/office/drawing/2014/main" id="{2F8CA20F-78F2-4B0D-9167-CC4E0C79BEE0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26" name="ColorPalette" hidden="1">
          <a:extLst>
            <a:ext uri="{FF2B5EF4-FFF2-40B4-BE49-F238E27FC236}">
              <a16:creationId xmlns:a16="http://schemas.microsoft.com/office/drawing/2014/main" id="{039DC313-D59D-4993-8FF6-48268ADEEAD8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27" name="ColorPalette" hidden="1">
          <a:extLst>
            <a:ext uri="{FF2B5EF4-FFF2-40B4-BE49-F238E27FC236}">
              <a16:creationId xmlns:a16="http://schemas.microsoft.com/office/drawing/2014/main" id="{A4DFE995-CC87-4E62-9EB8-0A9598778076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28" name="ColorPalette" hidden="1">
          <a:extLst>
            <a:ext uri="{FF2B5EF4-FFF2-40B4-BE49-F238E27FC236}">
              <a16:creationId xmlns:a16="http://schemas.microsoft.com/office/drawing/2014/main" id="{D70CD933-CFA1-4E44-9E83-E3994DF215EC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29" name="ColorPalette" hidden="1">
          <a:extLst>
            <a:ext uri="{FF2B5EF4-FFF2-40B4-BE49-F238E27FC236}">
              <a16:creationId xmlns:a16="http://schemas.microsoft.com/office/drawing/2014/main" id="{30FFA72B-AE07-421B-9137-E0BB2FBFF0CC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30" name="ColorPalette" hidden="1">
          <a:extLst>
            <a:ext uri="{FF2B5EF4-FFF2-40B4-BE49-F238E27FC236}">
              <a16:creationId xmlns:a16="http://schemas.microsoft.com/office/drawing/2014/main" id="{FCD1124D-932A-43EC-932A-DD593F43B63F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31" name="ColorPalette" hidden="1">
          <a:extLst>
            <a:ext uri="{FF2B5EF4-FFF2-40B4-BE49-F238E27FC236}">
              <a16:creationId xmlns:a16="http://schemas.microsoft.com/office/drawing/2014/main" id="{65FB4138-B184-4178-98E2-7970282F0632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32" name="ColorPalette" hidden="1">
          <a:extLst>
            <a:ext uri="{FF2B5EF4-FFF2-40B4-BE49-F238E27FC236}">
              <a16:creationId xmlns:a16="http://schemas.microsoft.com/office/drawing/2014/main" id="{61E690DC-932D-45F9-933B-E158BEB03BFE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33" name="ColorPalette" hidden="1">
          <a:extLst>
            <a:ext uri="{FF2B5EF4-FFF2-40B4-BE49-F238E27FC236}">
              <a16:creationId xmlns:a16="http://schemas.microsoft.com/office/drawing/2014/main" id="{4F326963-412D-436A-9341-BA034EDA323B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34" name="ColorPalette" hidden="1">
          <a:extLst>
            <a:ext uri="{FF2B5EF4-FFF2-40B4-BE49-F238E27FC236}">
              <a16:creationId xmlns:a16="http://schemas.microsoft.com/office/drawing/2014/main" id="{D00BC32D-598D-49E6-B646-222432706375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35" name="ColorPalette" hidden="1">
          <a:extLst>
            <a:ext uri="{FF2B5EF4-FFF2-40B4-BE49-F238E27FC236}">
              <a16:creationId xmlns:a16="http://schemas.microsoft.com/office/drawing/2014/main" id="{9B4C2DAD-09C2-49B2-A768-D5CC1622C625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36" name="ColorPalette" hidden="1">
          <a:extLst>
            <a:ext uri="{FF2B5EF4-FFF2-40B4-BE49-F238E27FC236}">
              <a16:creationId xmlns:a16="http://schemas.microsoft.com/office/drawing/2014/main" id="{1617B0AF-E111-46DC-8B3A-FFDA118B4CC4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37" name="ColorPalette" hidden="1">
          <a:extLst>
            <a:ext uri="{FF2B5EF4-FFF2-40B4-BE49-F238E27FC236}">
              <a16:creationId xmlns:a16="http://schemas.microsoft.com/office/drawing/2014/main" id="{DD9C464E-81AD-4689-ABDC-383B4A0A7EB0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38" name="ColorPalette" hidden="1">
          <a:extLst>
            <a:ext uri="{FF2B5EF4-FFF2-40B4-BE49-F238E27FC236}">
              <a16:creationId xmlns:a16="http://schemas.microsoft.com/office/drawing/2014/main" id="{CA95EA95-E255-4E08-904F-AF39EF98FC0E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39" name="ColorPalette" hidden="1">
          <a:extLst>
            <a:ext uri="{FF2B5EF4-FFF2-40B4-BE49-F238E27FC236}">
              <a16:creationId xmlns:a16="http://schemas.microsoft.com/office/drawing/2014/main" id="{5E0E95B8-4FDF-40F8-A42F-D172C90DEAF3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40" name="ColorPalette" hidden="1">
          <a:extLst>
            <a:ext uri="{FF2B5EF4-FFF2-40B4-BE49-F238E27FC236}">
              <a16:creationId xmlns:a16="http://schemas.microsoft.com/office/drawing/2014/main" id="{F094AA60-89AE-4E47-BE96-17F7591224EE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41" name="ColorPalette" hidden="1">
          <a:extLst>
            <a:ext uri="{FF2B5EF4-FFF2-40B4-BE49-F238E27FC236}">
              <a16:creationId xmlns:a16="http://schemas.microsoft.com/office/drawing/2014/main" id="{E68B38AC-E36A-4A47-988F-5F8193FD9C22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42" name="ColorPalette" hidden="1">
          <a:extLst>
            <a:ext uri="{FF2B5EF4-FFF2-40B4-BE49-F238E27FC236}">
              <a16:creationId xmlns:a16="http://schemas.microsoft.com/office/drawing/2014/main" id="{42EBE8B7-18B1-408C-B412-48DEF3A9E451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43" name="ColorPalette" hidden="1">
          <a:extLst>
            <a:ext uri="{FF2B5EF4-FFF2-40B4-BE49-F238E27FC236}">
              <a16:creationId xmlns:a16="http://schemas.microsoft.com/office/drawing/2014/main" id="{521B43BF-B70D-4341-8DC3-53E0BE70FFF2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44" name="ColorPalette" hidden="1">
          <a:extLst>
            <a:ext uri="{FF2B5EF4-FFF2-40B4-BE49-F238E27FC236}">
              <a16:creationId xmlns:a16="http://schemas.microsoft.com/office/drawing/2014/main" id="{EB1F7968-AD13-4CDD-A014-426095038402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45" name="ColorPalette" hidden="1">
          <a:extLst>
            <a:ext uri="{FF2B5EF4-FFF2-40B4-BE49-F238E27FC236}">
              <a16:creationId xmlns:a16="http://schemas.microsoft.com/office/drawing/2014/main" id="{B504222B-A886-47CB-B29A-63091727ED85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46" name="ColorPalette" hidden="1">
          <a:extLst>
            <a:ext uri="{FF2B5EF4-FFF2-40B4-BE49-F238E27FC236}">
              <a16:creationId xmlns:a16="http://schemas.microsoft.com/office/drawing/2014/main" id="{1047153A-ED25-4D37-8E4A-24D157BEFC44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47" name="ColorPalette" hidden="1">
          <a:extLst>
            <a:ext uri="{FF2B5EF4-FFF2-40B4-BE49-F238E27FC236}">
              <a16:creationId xmlns:a16="http://schemas.microsoft.com/office/drawing/2014/main" id="{6FF9A6F9-50C1-4A5B-8B97-10EF12438810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48" name="ColorPalette" hidden="1">
          <a:extLst>
            <a:ext uri="{FF2B5EF4-FFF2-40B4-BE49-F238E27FC236}">
              <a16:creationId xmlns:a16="http://schemas.microsoft.com/office/drawing/2014/main" id="{929BC582-A77A-4DAC-BCFB-ACDE30532E50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49" name="ColorPalette" hidden="1">
          <a:extLst>
            <a:ext uri="{FF2B5EF4-FFF2-40B4-BE49-F238E27FC236}">
              <a16:creationId xmlns:a16="http://schemas.microsoft.com/office/drawing/2014/main" id="{3348E99B-E35B-4D90-9178-6B146FCBBAA7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50" name="ColorPalette" hidden="1">
          <a:extLst>
            <a:ext uri="{FF2B5EF4-FFF2-40B4-BE49-F238E27FC236}">
              <a16:creationId xmlns:a16="http://schemas.microsoft.com/office/drawing/2014/main" id="{B510C3C8-7FBE-479D-9D05-0F7641751207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1551" name="ColorPalette" hidden="1">
          <a:extLst>
            <a:ext uri="{FF2B5EF4-FFF2-40B4-BE49-F238E27FC236}">
              <a16:creationId xmlns:a16="http://schemas.microsoft.com/office/drawing/2014/main" id="{D5B1D5E4-75DA-4694-82A9-968319DD698D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52" name="ColorPalette" hidden="1">
          <a:extLst>
            <a:ext uri="{FF2B5EF4-FFF2-40B4-BE49-F238E27FC236}">
              <a16:creationId xmlns:a16="http://schemas.microsoft.com/office/drawing/2014/main" id="{1A451CBD-D11B-4882-9E77-40FEE954F00C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53" name="ColorPalette" hidden="1">
          <a:extLst>
            <a:ext uri="{FF2B5EF4-FFF2-40B4-BE49-F238E27FC236}">
              <a16:creationId xmlns:a16="http://schemas.microsoft.com/office/drawing/2014/main" id="{B6CAFC32-311E-4189-9FF5-B69F38C8FC3D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54" name="ColorPalette" hidden="1">
          <a:extLst>
            <a:ext uri="{FF2B5EF4-FFF2-40B4-BE49-F238E27FC236}">
              <a16:creationId xmlns:a16="http://schemas.microsoft.com/office/drawing/2014/main" id="{03993F62-CD6D-4C40-A8D2-4FAF40E9DC2A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55" name="ColorPalette" hidden="1">
          <a:extLst>
            <a:ext uri="{FF2B5EF4-FFF2-40B4-BE49-F238E27FC236}">
              <a16:creationId xmlns:a16="http://schemas.microsoft.com/office/drawing/2014/main" id="{36DA0562-00E7-4B11-8CC7-82E5058A2058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56" name="ColorPalette" hidden="1">
          <a:extLst>
            <a:ext uri="{FF2B5EF4-FFF2-40B4-BE49-F238E27FC236}">
              <a16:creationId xmlns:a16="http://schemas.microsoft.com/office/drawing/2014/main" id="{658884BC-896B-42F0-94D5-B7835F86D0C6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57" name="ColorPalette" hidden="1">
          <a:extLst>
            <a:ext uri="{FF2B5EF4-FFF2-40B4-BE49-F238E27FC236}">
              <a16:creationId xmlns:a16="http://schemas.microsoft.com/office/drawing/2014/main" id="{E7C9D1D5-7311-48A1-B5BC-6A86C6BD684E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58" name="ColorPalette" hidden="1">
          <a:extLst>
            <a:ext uri="{FF2B5EF4-FFF2-40B4-BE49-F238E27FC236}">
              <a16:creationId xmlns:a16="http://schemas.microsoft.com/office/drawing/2014/main" id="{CD2B4139-68DA-47F4-8605-C0C39705D727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59" name="ColorPalette" hidden="1">
          <a:extLst>
            <a:ext uri="{FF2B5EF4-FFF2-40B4-BE49-F238E27FC236}">
              <a16:creationId xmlns:a16="http://schemas.microsoft.com/office/drawing/2014/main" id="{D7F5D39F-4766-475A-A577-F6F3E71C574F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60" name="ColorPalette" hidden="1">
          <a:extLst>
            <a:ext uri="{FF2B5EF4-FFF2-40B4-BE49-F238E27FC236}">
              <a16:creationId xmlns:a16="http://schemas.microsoft.com/office/drawing/2014/main" id="{DB805232-7F47-4581-9EF3-55DF4E16F656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61" name="ColorPalette" hidden="1">
          <a:extLst>
            <a:ext uri="{FF2B5EF4-FFF2-40B4-BE49-F238E27FC236}">
              <a16:creationId xmlns:a16="http://schemas.microsoft.com/office/drawing/2014/main" id="{59603694-3F1D-48E2-B0A5-091BEEE6E1FE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62" name="ColorPalette" hidden="1">
          <a:extLst>
            <a:ext uri="{FF2B5EF4-FFF2-40B4-BE49-F238E27FC236}">
              <a16:creationId xmlns:a16="http://schemas.microsoft.com/office/drawing/2014/main" id="{D123EEA0-59C7-4B29-A19A-A4EAB5E97EA6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63" name="ColorPalette" hidden="1">
          <a:extLst>
            <a:ext uri="{FF2B5EF4-FFF2-40B4-BE49-F238E27FC236}">
              <a16:creationId xmlns:a16="http://schemas.microsoft.com/office/drawing/2014/main" id="{B4FF0971-82D7-47F4-A8DC-D779F379B3D0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64" name="ColorPalette" hidden="1">
          <a:extLst>
            <a:ext uri="{FF2B5EF4-FFF2-40B4-BE49-F238E27FC236}">
              <a16:creationId xmlns:a16="http://schemas.microsoft.com/office/drawing/2014/main" id="{8EBE3CD0-5BDB-4E96-9465-45BE7D833C4C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65" name="ColorPalette" hidden="1">
          <a:extLst>
            <a:ext uri="{FF2B5EF4-FFF2-40B4-BE49-F238E27FC236}">
              <a16:creationId xmlns:a16="http://schemas.microsoft.com/office/drawing/2014/main" id="{807E9502-22ED-429E-AE33-0FC46614390B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66" name="ColorPalette" hidden="1">
          <a:extLst>
            <a:ext uri="{FF2B5EF4-FFF2-40B4-BE49-F238E27FC236}">
              <a16:creationId xmlns:a16="http://schemas.microsoft.com/office/drawing/2014/main" id="{76923398-725F-4AD5-BB9E-FBB3651A25B5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67" name="ColorPalette" hidden="1">
          <a:extLst>
            <a:ext uri="{FF2B5EF4-FFF2-40B4-BE49-F238E27FC236}">
              <a16:creationId xmlns:a16="http://schemas.microsoft.com/office/drawing/2014/main" id="{A5505AA7-EE45-41E4-940B-3FB4FF0BE103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68" name="ColorPalette" hidden="1">
          <a:extLst>
            <a:ext uri="{FF2B5EF4-FFF2-40B4-BE49-F238E27FC236}">
              <a16:creationId xmlns:a16="http://schemas.microsoft.com/office/drawing/2014/main" id="{3E160174-C332-492B-9B25-054529AB215B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69" name="ColorPalette" hidden="1">
          <a:extLst>
            <a:ext uri="{FF2B5EF4-FFF2-40B4-BE49-F238E27FC236}">
              <a16:creationId xmlns:a16="http://schemas.microsoft.com/office/drawing/2014/main" id="{32474FF0-CB34-4AF0-9860-FE593F90D402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70" name="ColorPalette" hidden="1">
          <a:extLst>
            <a:ext uri="{FF2B5EF4-FFF2-40B4-BE49-F238E27FC236}">
              <a16:creationId xmlns:a16="http://schemas.microsoft.com/office/drawing/2014/main" id="{1D66B338-BED2-458D-95CA-378E758C5F3B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71" name="ColorPalette" hidden="1">
          <a:extLst>
            <a:ext uri="{FF2B5EF4-FFF2-40B4-BE49-F238E27FC236}">
              <a16:creationId xmlns:a16="http://schemas.microsoft.com/office/drawing/2014/main" id="{C6C07D0F-2C33-4725-B340-94888A2096A5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72" name="ColorPalette" hidden="1">
          <a:extLst>
            <a:ext uri="{FF2B5EF4-FFF2-40B4-BE49-F238E27FC236}">
              <a16:creationId xmlns:a16="http://schemas.microsoft.com/office/drawing/2014/main" id="{573C27EB-19FB-449E-B945-65A3FC8E1DB1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73" name="ColorPalette" hidden="1">
          <a:extLst>
            <a:ext uri="{FF2B5EF4-FFF2-40B4-BE49-F238E27FC236}">
              <a16:creationId xmlns:a16="http://schemas.microsoft.com/office/drawing/2014/main" id="{6D5F8387-CE42-4A01-8D72-0288C35F2674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74" name="ColorPalette" hidden="1">
          <a:extLst>
            <a:ext uri="{FF2B5EF4-FFF2-40B4-BE49-F238E27FC236}">
              <a16:creationId xmlns:a16="http://schemas.microsoft.com/office/drawing/2014/main" id="{5EBA7F91-78D6-4B29-AE4D-78F91567CAEB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75" name="ColorPalette" hidden="1">
          <a:extLst>
            <a:ext uri="{FF2B5EF4-FFF2-40B4-BE49-F238E27FC236}">
              <a16:creationId xmlns:a16="http://schemas.microsoft.com/office/drawing/2014/main" id="{B6C2A40F-F42D-4123-8956-443DA1CC4C6F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76" name="ColorPalette" hidden="1">
          <a:extLst>
            <a:ext uri="{FF2B5EF4-FFF2-40B4-BE49-F238E27FC236}">
              <a16:creationId xmlns:a16="http://schemas.microsoft.com/office/drawing/2014/main" id="{29B3302C-E595-47F9-98E4-B78932A362A4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77" name="ColorPalette" hidden="1">
          <a:extLst>
            <a:ext uri="{FF2B5EF4-FFF2-40B4-BE49-F238E27FC236}">
              <a16:creationId xmlns:a16="http://schemas.microsoft.com/office/drawing/2014/main" id="{5C92F707-936E-438C-8943-12D36A1650D6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78" name="ColorPalette" hidden="1">
          <a:extLst>
            <a:ext uri="{FF2B5EF4-FFF2-40B4-BE49-F238E27FC236}">
              <a16:creationId xmlns:a16="http://schemas.microsoft.com/office/drawing/2014/main" id="{324C7172-D8FC-48A5-986B-5D5725FBAC30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79" name="ColorPalette" hidden="1">
          <a:extLst>
            <a:ext uri="{FF2B5EF4-FFF2-40B4-BE49-F238E27FC236}">
              <a16:creationId xmlns:a16="http://schemas.microsoft.com/office/drawing/2014/main" id="{B61B8D94-C681-45C4-A196-0B1EEDD40C86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80" name="ColorPalette" hidden="1">
          <a:extLst>
            <a:ext uri="{FF2B5EF4-FFF2-40B4-BE49-F238E27FC236}">
              <a16:creationId xmlns:a16="http://schemas.microsoft.com/office/drawing/2014/main" id="{9151F762-0877-48C3-AD98-200A431709E6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81" name="ColorPalette" hidden="1">
          <a:extLst>
            <a:ext uri="{FF2B5EF4-FFF2-40B4-BE49-F238E27FC236}">
              <a16:creationId xmlns:a16="http://schemas.microsoft.com/office/drawing/2014/main" id="{A635A910-44C9-412A-952F-186334EF2272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82" name="ColorPalette" hidden="1">
          <a:extLst>
            <a:ext uri="{FF2B5EF4-FFF2-40B4-BE49-F238E27FC236}">
              <a16:creationId xmlns:a16="http://schemas.microsoft.com/office/drawing/2014/main" id="{0CAB5A03-BCCF-46AA-A847-2BFA3B0688BB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83" name="ColorPalette" hidden="1">
          <a:extLst>
            <a:ext uri="{FF2B5EF4-FFF2-40B4-BE49-F238E27FC236}">
              <a16:creationId xmlns:a16="http://schemas.microsoft.com/office/drawing/2014/main" id="{F6021612-5000-4090-94DD-693BC83A3A16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84" name="ColorPalette" hidden="1">
          <a:extLst>
            <a:ext uri="{FF2B5EF4-FFF2-40B4-BE49-F238E27FC236}">
              <a16:creationId xmlns:a16="http://schemas.microsoft.com/office/drawing/2014/main" id="{64302E95-AE7F-4BCE-909D-3CFCD763084D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85" name="ColorPalette" hidden="1">
          <a:extLst>
            <a:ext uri="{FF2B5EF4-FFF2-40B4-BE49-F238E27FC236}">
              <a16:creationId xmlns:a16="http://schemas.microsoft.com/office/drawing/2014/main" id="{F698B2D0-6932-4670-9F23-A21885767FA9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86" name="ColorPalette" hidden="1">
          <a:extLst>
            <a:ext uri="{FF2B5EF4-FFF2-40B4-BE49-F238E27FC236}">
              <a16:creationId xmlns:a16="http://schemas.microsoft.com/office/drawing/2014/main" id="{F60A28FA-FFBA-4E15-893F-94D0EEE8A656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87" name="ColorPalette" hidden="1">
          <a:extLst>
            <a:ext uri="{FF2B5EF4-FFF2-40B4-BE49-F238E27FC236}">
              <a16:creationId xmlns:a16="http://schemas.microsoft.com/office/drawing/2014/main" id="{0B773C10-574D-441A-A1DF-FE4005292D19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88" name="ColorPalette" hidden="1">
          <a:extLst>
            <a:ext uri="{FF2B5EF4-FFF2-40B4-BE49-F238E27FC236}">
              <a16:creationId xmlns:a16="http://schemas.microsoft.com/office/drawing/2014/main" id="{78DC7D65-810C-495F-B6CC-CF8E5CBF32CA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89" name="ColorPalette" hidden="1">
          <a:extLst>
            <a:ext uri="{FF2B5EF4-FFF2-40B4-BE49-F238E27FC236}">
              <a16:creationId xmlns:a16="http://schemas.microsoft.com/office/drawing/2014/main" id="{4050B57D-7BA7-45CC-BB60-FB9F13BF1CD7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90" name="ColorPalette" hidden="1">
          <a:extLst>
            <a:ext uri="{FF2B5EF4-FFF2-40B4-BE49-F238E27FC236}">
              <a16:creationId xmlns:a16="http://schemas.microsoft.com/office/drawing/2014/main" id="{AEA5BBE8-2131-4BA6-BC3D-7AD00E4CDBA4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91" name="ColorPalette" hidden="1">
          <a:extLst>
            <a:ext uri="{FF2B5EF4-FFF2-40B4-BE49-F238E27FC236}">
              <a16:creationId xmlns:a16="http://schemas.microsoft.com/office/drawing/2014/main" id="{B23540B2-6785-4AF8-B500-90C96DF64C98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92" name="ColorPalette" hidden="1">
          <a:extLst>
            <a:ext uri="{FF2B5EF4-FFF2-40B4-BE49-F238E27FC236}">
              <a16:creationId xmlns:a16="http://schemas.microsoft.com/office/drawing/2014/main" id="{5161F966-DB91-4034-A382-7CA24BE2085A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93" name="ColorPalette" hidden="1">
          <a:extLst>
            <a:ext uri="{FF2B5EF4-FFF2-40B4-BE49-F238E27FC236}">
              <a16:creationId xmlns:a16="http://schemas.microsoft.com/office/drawing/2014/main" id="{F88BBE8B-6300-4D89-A98E-3A4CCE4C279C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94" name="ColorPalette" hidden="1">
          <a:extLst>
            <a:ext uri="{FF2B5EF4-FFF2-40B4-BE49-F238E27FC236}">
              <a16:creationId xmlns:a16="http://schemas.microsoft.com/office/drawing/2014/main" id="{82065267-B72F-4CF5-BFD8-394B76E92E11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95" name="ColorPalette" hidden="1">
          <a:extLst>
            <a:ext uri="{FF2B5EF4-FFF2-40B4-BE49-F238E27FC236}">
              <a16:creationId xmlns:a16="http://schemas.microsoft.com/office/drawing/2014/main" id="{1C94B3C1-CBFC-489A-ABD6-3553085B2CC0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96" name="ColorPalette" hidden="1">
          <a:extLst>
            <a:ext uri="{FF2B5EF4-FFF2-40B4-BE49-F238E27FC236}">
              <a16:creationId xmlns:a16="http://schemas.microsoft.com/office/drawing/2014/main" id="{7198488C-4624-491F-816C-6930017D2517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97" name="ColorPalette" hidden="1">
          <a:extLst>
            <a:ext uri="{FF2B5EF4-FFF2-40B4-BE49-F238E27FC236}">
              <a16:creationId xmlns:a16="http://schemas.microsoft.com/office/drawing/2014/main" id="{D5623D1C-D50F-4754-8453-9F4C26523646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98" name="ColorPalette" hidden="1">
          <a:extLst>
            <a:ext uri="{FF2B5EF4-FFF2-40B4-BE49-F238E27FC236}">
              <a16:creationId xmlns:a16="http://schemas.microsoft.com/office/drawing/2014/main" id="{B061C3B7-1B3D-4000-A369-04D1C8EB9915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599" name="ColorPalette" hidden="1">
          <a:extLst>
            <a:ext uri="{FF2B5EF4-FFF2-40B4-BE49-F238E27FC236}">
              <a16:creationId xmlns:a16="http://schemas.microsoft.com/office/drawing/2014/main" id="{19097950-60BF-47AF-8A19-4F531DD5E0A3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00" name="ColorPalette" hidden="1">
          <a:extLst>
            <a:ext uri="{FF2B5EF4-FFF2-40B4-BE49-F238E27FC236}">
              <a16:creationId xmlns:a16="http://schemas.microsoft.com/office/drawing/2014/main" id="{EA5C86F4-8EA6-4537-A463-4D8A1AD30353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01" name="ColorPalette" hidden="1">
          <a:extLst>
            <a:ext uri="{FF2B5EF4-FFF2-40B4-BE49-F238E27FC236}">
              <a16:creationId xmlns:a16="http://schemas.microsoft.com/office/drawing/2014/main" id="{678857EF-A931-48C5-98DD-0581CE70134F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02" name="ColorPalette" hidden="1">
          <a:extLst>
            <a:ext uri="{FF2B5EF4-FFF2-40B4-BE49-F238E27FC236}">
              <a16:creationId xmlns:a16="http://schemas.microsoft.com/office/drawing/2014/main" id="{AB8C7286-2535-4A08-843C-CC2C16D08396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03" name="ColorPalette" hidden="1">
          <a:extLst>
            <a:ext uri="{FF2B5EF4-FFF2-40B4-BE49-F238E27FC236}">
              <a16:creationId xmlns:a16="http://schemas.microsoft.com/office/drawing/2014/main" id="{FC966F63-9CA3-4A87-89B3-462FC4D4DA03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04" name="ColorPalette" hidden="1">
          <a:extLst>
            <a:ext uri="{FF2B5EF4-FFF2-40B4-BE49-F238E27FC236}">
              <a16:creationId xmlns:a16="http://schemas.microsoft.com/office/drawing/2014/main" id="{891DB0CE-E0EA-4AE4-8D71-237BCD32E026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05" name="ColorPalette" hidden="1">
          <a:extLst>
            <a:ext uri="{FF2B5EF4-FFF2-40B4-BE49-F238E27FC236}">
              <a16:creationId xmlns:a16="http://schemas.microsoft.com/office/drawing/2014/main" id="{0AAEFD8F-7C7C-482F-8F73-78B2A2361294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06" name="ColorPalette" hidden="1">
          <a:extLst>
            <a:ext uri="{FF2B5EF4-FFF2-40B4-BE49-F238E27FC236}">
              <a16:creationId xmlns:a16="http://schemas.microsoft.com/office/drawing/2014/main" id="{5105E57B-9C47-46FB-928A-D5F65F9FF6AB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07" name="ColorPalette" hidden="1">
          <a:extLst>
            <a:ext uri="{FF2B5EF4-FFF2-40B4-BE49-F238E27FC236}">
              <a16:creationId xmlns:a16="http://schemas.microsoft.com/office/drawing/2014/main" id="{19BE2313-8D8D-4E23-84B5-83E9A3ABD762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08" name="ColorPalette" hidden="1">
          <a:extLst>
            <a:ext uri="{FF2B5EF4-FFF2-40B4-BE49-F238E27FC236}">
              <a16:creationId xmlns:a16="http://schemas.microsoft.com/office/drawing/2014/main" id="{53BE380B-F942-4C7E-B116-1D6BFC564E03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09" name="ColorPalette" hidden="1">
          <a:extLst>
            <a:ext uri="{FF2B5EF4-FFF2-40B4-BE49-F238E27FC236}">
              <a16:creationId xmlns:a16="http://schemas.microsoft.com/office/drawing/2014/main" id="{A0C9AEF9-4913-41A7-8AE9-DC6FF3483E0E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10" name="ColorPalette" hidden="1">
          <a:extLst>
            <a:ext uri="{FF2B5EF4-FFF2-40B4-BE49-F238E27FC236}">
              <a16:creationId xmlns:a16="http://schemas.microsoft.com/office/drawing/2014/main" id="{81C5C2C9-07D7-4E41-8790-4DCA2629CF3A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11" name="ColorPalette" hidden="1">
          <a:extLst>
            <a:ext uri="{FF2B5EF4-FFF2-40B4-BE49-F238E27FC236}">
              <a16:creationId xmlns:a16="http://schemas.microsoft.com/office/drawing/2014/main" id="{C67ED65B-E616-4415-AB24-06F93DC882F7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12" name="ColorPalette" hidden="1">
          <a:extLst>
            <a:ext uri="{FF2B5EF4-FFF2-40B4-BE49-F238E27FC236}">
              <a16:creationId xmlns:a16="http://schemas.microsoft.com/office/drawing/2014/main" id="{53EA6C9F-A535-46F5-8B98-93C63F981EFB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13" name="ColorPalette" hidden="1">
          <a:extLst>
            <a:ext uri="{FF2B5EF4-FFF2-40B4-BE49-F238E27FC236}">
              <a16:creationId xmlns:a16="http://schemas.microsoft.com/office/drawing/2014/main" id="{FCA076AE-5C51-4EBF-B834-F8EA8C54B874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14" name="ColorPalette" hidden="1">
          <a:extLst>
            <a:ext uri="{FF2B5EF4-FFF2-40B4-BE49-F238E27FC236}">
              <a16:creationId xmlns:a16="http://schemas.microsoft.com/office/drawing/2014/main" id="{EE6FB1F2-7449-4BD2-B561-1F116BC4010D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15" name="ColorPalette" hidden="1">
          <a:extLst>
            <a:ext uri="{FF2B5EF4-FFF2-40B4-BE49-F238E27FC236}">
              <a16:creationId xmlns:a16="http://schemas.microsoft.com/office/drawing/2014/main" id="{F4D24FFE-080A-4932-AF2B-E2D4973E2B1C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16" name="ColorPalette" hidden="1">
          <a:extLst>
            <a:ext uri="{FF2B5EF4-FFF2-40B4-BE49-F238E27FC236}">
              <a16:creationId xmlns:a16="http://schemas.microsoft.com/office/drawing/2014/main" id="{EEA02495-B2D0-45EA-954A-B4F59272B047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17" name="ColorPalette" hidden="1">
          <a:extLst>
            <a:ext uri="{FF2B5EF4-FFF2-40B4-BE49-F238E27FC236}">
              <a16:creationId xmlns:a16="http://schemas.microsoft.com/office/drawing/2014/main" id="{514F6497-6B37-4280-A525-4812866433DD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18" name="ColorPalette" hidden="1">
          <a:extLst>
            <a:ext uri="{FF2B5EF4-FFF2-40B4-BE49-F238E27FC236}">
              <a16:creationId xmlns:a16="http://schemas.microsoft.com/office/drawing/2014/main" id="{6294FBF3-CDBD-4EB0-8C81-5751D111AE02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19" name="ColorPalette" hidden="1">
          <a:extLst>
            <a:ext uri="{FF2B5EF4-FFF2-40B4-BE49-F238E27FC236}">
              <a16:creationId xmlns:a16="http://schemas.microsoft.com/office/drawing/2014/main" id="{E348B22B-4F77-4F87-9E39-C9A142E931AF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20" name="ColorPalette" hidden="1">
          <a:extLst>
            <a:ext uri="{FF2B5EF4-FFF2-40B4-BE49-F238E27FC236}">
              <a16:creationId xmlns:a16="http://schemas.microsoft.com/office/drawing/2014/main" id="{034D78A7-158F-4FF4-A065-DACFAA0BE104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21" name="ColorPalette" hidden="1">
          <a:extLst>
            <a:ext uri="{FF2B5EF4-FFF2-40B4-BE49-F238E27FC236}">
              <a16:creationId xmlns:a16="http://schemas.microsoft.com/office/drawing/2014/main" id="{5BBE8A9B-6731-46BD-8ED2-9727DB90954C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22" name="ColorPalette" hidden="1">
          <a:extLst>
            <a:ext uri="{FF2B5EF4-FFF2-40B4-BE49-F238E27FC236}">
              <a16:creationId xmlns:a16="http://schemas.microsoft.com/office/drawing/2014/main" id="{9DA076C1-62CE-4002-8BB3-CE6F799C72CA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23" name="ColorPalette" hidden="1">
          <a:extLst>
            <a:ext uri="{FF2B5EF4-FFF2-40B4-BE49-F238E27FC236}">
              <a16:creationId xmlns:a16="http://schemas.microsoft.com/office/drawing/2014/main" id="{A7B89A70-5625-4565-9479-A09ADCABC517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24" name="ColorPalette" hidden="1">
          <a:extLst>
            <a:ext uri="{FF2B5EF4-FFF2-40B4-BE49-F238E27FC236}">
              <a16:creationId xmlns:a16="http://schemas.microsoft.com/office/drawing/2014/main" id="{ABFB6D7D-5369-4BC9-972B-10C5457320E8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25" name="ColorPalette" hidden="1">
          <a:extLst>
            <a:ext uri="{FF2B5EF4-FFF2-40B4-BE49-F238E27FC236}">
              <a16:creationId xmlns:a16="http://schemas.microsoft.com/office/drawing/2014/main" id="{40B309DF-F120-4B4A-85DE-99FE032CB008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26" name="ColorPalette" hidden="1">
          <a:extLst>
            <a:ext uri="{FF2B5EF4-FFF2-40B4-BE49-F238E27FC236}">
              <a16:creationId xmlns:a16="http://schemas.microsoft.com/office/drawing/2014/main" id="{3A94EE9C-65DF-41EC-9153-EAB3EB873C6A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27" name="ColorPalette" hidden="1">
          <a:extLst>
            <a:ext uri="{FF2B5EF4-FFF2-40B4-BE49-F238E27FC236}">
              <a16:creationId xmlns:a16="http://schemas.microsoft.com/office/drawing/2014/main" id="{B851953F-38DC-44FF-BB98-C456FB89AC64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28" name="ColorPalette" hidden="1">
          <a:extLst>
            <a:ext uri="{FF2B5EF4-FFF2-40B4-BE49-F238E27FC236}">
              <a16:creationId xmlns:a16="http://schemas.microsoft.com/office/drawing/2014/main" id="{649CE63D-7873-4B19-9B48-03E3A804CD7F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29" name="ColorPalette" hidden="1">
          <a:extLst>
            <a:ext uri="{FF2B5EF4-FFF2-40B4-BE49-F238E27FC236}">
              <a16:creationId xmlns:a16="http://schemas.microsoft.com/office/drawing/2014/main" id="{81E9E58E-77D9-48A8-85C9-E939CC843E57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30" name="ColorPalette" hidden="1">
          <a:extLst>
            <a:ext uri="{FF2B5EF4-FFF2-40B4-BE49-F238E27FC236}">
              <a16:creationId xmlns:a16="http://schemas.microsoft.com/office/drawing/2014/main" id="{65F21A9E-6762-42F1-949E-230206F68338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31" name="ColorPalette" hidden="1">
          <a:extLst>
            <a:ext uri="{FF2B5EF4-FFF2-40B4-BE49-F238E27FC236}">
              <a16:creationId xmlns:a16="http://schemas.microsoft.com/office/drawing/2014/main" id="{31CD35B6-03ED-449C-8334-46EEEC428A0B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32" name="ColorPalette" hidden="1">
          <a:extLst>
            <a:ext uri="{FF2B5EF4-FFF2-40B4-BE49-F238E27FC236}">
              <a16:creationId xmlns:a16="http://schemas.microsoft.com/office/drawing/2014/main" id="{11108964-B40E-4F83-AAE1-18CCB2B12EAE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33" name="ColorPalette" hidden="1">
          <a:extLst>
            <a:ext uri="{FF2B5EF4-FFF2-40B4-BE49-F238E27FC236}">
              <a16:creationId xmlns:a16="http://schemas.microsoft.com/office/drawing/2014/main" id="{C99F6F35-30DB-4E29-853D-5FA587428F3E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34" name="ColorPalette" hidden="1">
          <a:extLst>
            <a:ext uri="{FF2B5EF4-FFF2-40B4-BE49-F238E27FC236}">
              <a16:creationId xmlns:a16="http://schemas.microsoft.com/office/drawing/2014/main" id="{234FD007-D9B1-4439-A0B5-97832CCC3CD8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35" name="ColorPalette" hidden="1">
          <a:extLst>
            <a:ext uri="{FF2B5EF4-FFF2-40B4-BE49-F238E27FC236}">
              <a16:creationId xmlns:a16="http://schemas.microsoft.com/office/drawing/2014/main" id="{6218F2D1-54B6-4FBE-909C-E0682A0ED617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36" name="ColorPalette" hidden="1">
          <a:extLst>
            <a:ext uri="{FF2B5EF4-FFF2-40B4-BE49-F238E27FC236}">
              <a16:creationId xmlns:a16="http://schemas.microsoft.com/office/drawing/2014/main" id="{6EFFC48F-7AAE-4119-8374-64D2CD6E4CDF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37" name="ColorPalette" hidden="1">
          <a:extLst>
            <a:ext uri="{FF2B5EF4-FFF2-40B4-BE49-F238E27FC236}">
              <a16:creationId xmlns:a16="http://schemas.microsoft.com/office/drawing/2014/main" id="{B99B96EA-4569-4FC1-AF2E-473F1B6383DC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38" name="ColorPalette" hidden="1">
          <a:extLst>
            <a:ext uri="{FF2B5EF4-FFF2-40B4-BE49-F238E27FC236}">
              <a16:creationId xmlns:a16="http://schemas.microsoft.com/office/drawing/2014/main" id="{6C44F6CA-94EC-45A9-B3E8-0914A49C91D1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39" name="ColorPalette" hidden="1">
          <a:extLst>
            <a:ext uri="{FF2B5EF4-FFF2-40B4-BE49-F238E27FC236}">
              <a16:creationId xmlns:a16="http://schemas.microsoft.com/office/drawing/2014/main" id="{226162EB-CB50-41E6-9C9A-D28012CCCF81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40" name="ColorPalette" hidden="1">
          <a:extLst>
            <a:ext uri="{FF2B5EF4-FFF2-40B4-BE49-F238E27FC236}">
              <a16:creationId xmlns:a16="http://schemas.microsoft.com/office/drawing/2014/main" id="{CD439919-09D5-442F-A999-F863FAA30D0A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41" name="ColorPalette" hidden="1">
          <a:extLst>
            <a:ext uri="{FF2B5EF4-FFF2-40B4-BE49-F238E27FC236}">
              <a16:creationId xmlns:a16="http://schemas.microsoft.com/office/drawing/2014/main" id="{38DC5F47-60CC-4C16-BF30-143D74ED8FA9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42" name="ColorPalette" hidden="1">
          <a:extLst>
            <a:ext uri="{FF2B5EF4-FFF2-40B4-BE49-F238E27FC236}">
              <a16:creationId xmlns:a16="http://schemas.microsoft.com/office/drawing/2014/main" id="{74C4A454-8D83-4974-BA2E-CF03569655F4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43" name="ColorPalette" hidden="1">
          <a:extLst>
            <a:ext uri="{FF2B5EF4-FFF2-40B4-BE49-F238E27FC236}">
              <a16:creationId xmlns:a16="http://schemas.microsoft.com/office/drawing/2014/main" id="{70E9C8F9-270B-482B-83B4-A6865AEB2071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44" name="ColorPalette" hidden="1">
          <a:extLst>
            <a:ext uri="{FF2B5EF4-FFF2-40B4-BE49-F238E27FC236}">
              <a16:creationId xmlns:a16="http://schemas.microsoft.com/office/drawing/2014/main" id="{EED70466-9F98-4460-87F0-2F6CD1453F4E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45" name="ColorPalette" hidden="1">
          <a:extLst>
            <a:ext uri="{FF2B5EF4-FFF2-40B4-BE49-F238E27FC236}">
              <a16:creationId xmlns:a16="http://schemas.microsoft.com/office/drawing/2014/main" id="{B5B41BC5-54D9-42F4-B307-6694B5EC9BBB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46" name="ColorPalette" hidden="1">
          <a:extLst>
            <a:ext uri="{FF2B5EF4-FFF2-40B4-BE49-F238E27FC236}">
              <a16:creationId xmlns:a16="http://schemas.microsoft.com/office/drawing/2014/main" id="{106D6DD2-43E2-423B-82D5-241411D16BDE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47" name="ColorPalette" hidden="1">
          <a:extLst>
            <a:ext uri="{FF2B5EF4-FFF2-40B4-BE49-F238E27FC236}">
              <a16:creationId xmlns:a16="http://schemas.microsoft.com/office/drawing/2014/main" id="{59AEFCA5-6C5B-47B3-94E2-99561D087242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48" name="ColorPalette" hidden="1">
          <a:extLst>
            <a:ext uri="{FF2B5EF4-FFF2-40B4-BE49-F238E27FC236}">
              <a16:creationId xmlns:a16="http://schemas.microsoft.com/office/drawing/2014/main" id="{DDA37D08-FEA0-424A-B707-FEAAAC95BB45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49" name="ColorPalette" hidden="1">
          <a:extLst>
            <a:ext uri="{FF2B5EF4-FFF2-40B4-BE49-F238E27FC236}">
              <a16:creationId xmlns:a16="http://schemas.microsoft.com/office/drawing/2014/main" id="{17AB627F-76AD-407D-85F2-AAE506A44DBE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50" name="ColorPalette" hidden="1">
          <a:extLst>
            <a:ext uri="{FF2B5EF4-FFF2-40B4-BE49-F238E27FC236}">
              <a16:creationId xmlns:a16="http://schemas.microsoft.com/office/drawing/2014/main" id="{EB84283F-6309-44C3-AB77-D7E95267D206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51" name="ColorPalette" hidden="1">
          <a:extLst>
            <a:ext uri="{FF2B5EF4-FFF2-40B4-BE49-F238E27FC236}">
              <a16:creationId xmlns:a16="http://schemas.microsoft.com/office/drawing/2014/main" id="{6496E582-1665-4CAB-B18B-9C17461F3881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52" name="ColorPalette" hidden="1">
          <a:extLst>
            <a:ext uri="{FF2B5EF4-FFF2-40B4-BE49-F238E27FC236}">
              <a16:creationId xmlns:a16="http://schemas.microsoft.com/office/drawing/2014/main" id="{81ADE5C3-8A66-41F3-B65D-770BDDAF552C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53" name="ColorPalette" hidden="1">
          <a:extLst>
            <a:ext uri="{FF2B5EF4-FFF2-40B4-BE49-F238E27FC236}">
              <a16:creationId xmlns:a16="http://schemas.microsoft.com/office/drawing/2014/main" id="{49F0ED39-FB20-4CAB-8A9A-9C724F737311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54" name="ColorPalette" hidden="1">
          <a:extLst>
            <a:ext uri="{FF2B5EF4-FFF2-40B4-BE49-F238E27FC236}">
              <a16:creationId xmlns:a16="http://schemas.microsoft.com/office/drawing/2014/main" id="{1AEB6909-8327-4E7A-B907-F46033AF64D2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55" name="ColorPalette" hidden="1">
          <a:extLst>
            <a:ext uri="{FF2B5EF4-FFF2-40B4-BE49-F238E27FC236}">
              <a16:creationId xmlns:a16="http://schemas.microsoft.com/office/drawing/2014/main" id="{38BA34CA-A55A-49F9-B2BA-33D203C6A3EC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56" name="ColorPalette" hidden="1">
          <a:extLst>
            <a:ext uri="{FF2B5EF4-FFF2-40B4-BE49-F238E27FC236}">
              <a16:creationId xmlns:a16="http://schemas.microsoft.com/office/drawing/2014/main" id="{C8D0EE9C-F79B-4A75-8F08-82F612F9D54B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57" name="ColorPalette" hidden="1">
          <a:extLst>
            <a:ext uri="{FF2B5EF4-FFF2-40B4-BE49-F238E27FC236}">
              <a16:creationId xmlns:a16="http://schemas.microsoft.com/office/drawing/2014/main" id="{C9B4A620-67A9-4138-9174-A92990D1B7EF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58" name="ColorPalette" hidden="1">
          <a:extLst>
            <a:ext uri="{FF2B5EF4-FFF2-40B4-BE49-F238E27FC236}">
              <a16:creationId xmlns:a16="http://schemas.microsoft.com/office/drawing/2014/main" id="{3CEDB19C-7F49-4388-83BF-19323312CD12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59" name="ColorPalette" hidden="1">
          <a:extLst>
            <a:ext uri="{FF2B5EF4-FFF2-40B4-BE49-F238E27FC236}">
              <a16:creationId xmlns:a16="http://schemas.microsoft.com/office/drawing/2014/main" id="{82269F44-F72E-41AF-A1C4-812B5BBD0D2E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60" name="ColorPalette" hidden="1">
          <a:extLst>
            <a:ext uri="{FF2B5EF4-FFF2-40B4-BE49-F238E27FC236}">
              <a16:creationId xmlns:a16="http://schemas.microsoft.com/office/drawing/2014/main" id="{DE34E985-A553-44F7-855F-6C3C339127DD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61" name="ColorPalette" hidden="1">
          <a:extLst>
            <a:ext uri="{FF2B5EF4-FFF2-40B4-BE49-F238E27FC236}">
              <a16:creationId xmlns:a16="http://schemas.microsoft.com/office/drawing/2014/main" id="{4B81365C-324F-4D51-B3B9-561F8CC61FAF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62" name="ColorPalette" hidden="1">
          <a:extLst>
            <a:ext uri="{FF2B5EF4-FFF2-40B4-BE49-F238E27FC236}">
              <a16:creationId xmlns:a16="http://schemas.microsoft.com/office/drawing/2014/main" id="{E31A880B-AD40-4143-AFB7-206F6750F199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63" name="ColorPalette" hidden="1">
          <a:extLst>
            <a:ext uri="{FF2B5EF4-FFF2-40B4-BE49-F238E27FC236}">
              <a16:creationId xmlns:a16="http://schemas.microsoft.com/office/drawing/2014/main" id="{DF24C812-65C9-42CA-AFEA-589E151DDF98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64" name="ColorPalette" hidden="1">
          <a:extLst>
            <a:ext uri="{FF2B5EF4-FFF2-40B4-BE49-F238E27FC236}">
              <a16:creationId xmlns:a16="http://schemas.microsoft.com/office/drawing/2014/main" id="{F861C0CB-793E-4CB0-BDEF-A9AC12F71C50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65" name="ColorPalette" hidden="1">
          <a:extLst>
            <a:ext uri="{FF2B5EF4-FFF2-40B4-BE49-F238E27FC236}">
              <a16:creationId xmlns:a16="http://schemas.microsoft.com/office/drawing/2014/main" id="{836858C2-3A9F-4CAC-BEB4-F7071BD26C0C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66" name="ColorPalette" hidden="1">
          <a:extLst>
            <a:ext uri="{FF2B5EF4-FFF2-40B4-BE49-F238E27FC236}">
              <a16:creationId xmlns:a16="http://schemas.microsoft.com/office/drawing/2014/main" id="{C394A101-F813-45B5-884F-CBD18957052A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67" name="ColorPalette" hidden="1">
          <a:extLst>
            <a:ext uri="{FF2B5EF4-FFF2-40B4-BE49-F238E27FC236}">
              <a16:creationId xmlns:a16="http://schemas.microsoft.com/office/drawing/2014/main" id="{B695AE4F-66CE-4AA2-8A03-10550061D3A5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68" name="ColorPalette" hidden="1">
          <a:extLst>
            <a:ext uri="{FF2B5EF4-FFF2-40B4-BE49-F238E27FC236}">
              <a16:creationId xmlns:a16="http://schemas.microsoft.com/office/drawing/2014/main" id="{CB20D5FF-E689-4F93-8F92-68BE730F60C6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69" name="ColorPalette" hidden="1">
          <a:extLst>
            <a:ext uri="{FF2B5EF4-FFF2-40B4-BE49-F238E27FC236}">
              <a16:creationId xmlns:a16="http://schemas.microsoft.com/office/drawing/2014/main" id="{21E107F1-1704-47EB-82BE-BBCC7C5932D7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70" name="ColorPalette" hidden="1">
          <a:extLst>
            <a:ext uri="{FF2B5EF4-FFF2-40B4-BE49-F238E27FC236}">
              <a16:creationId xmlns:a16="http://schemas.microsoft.com/office/drawing/2014/main" id="{E31A8097-49F0-4700-AF5A-0EC2BDC3D094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71" name="ColorPalette" hidden="1">
          <a:extLst>
            <a:ext uri="{FF2B5EF4-FFF2-40B4-BE49-F238E27FC236}">
              <a16:creationId xmlns:a16="http://schemas.microsoft.com/office/drawing/2014/main" id="{199E60E3-8798-4B60-A584-8E3849359AC1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72" name="ColorPalette" hidden="1">
          <a:extLst>
            <a:ext uri="{FF2B5EF4-FFF2-40B4-BE49-F238E27FC236}">
              <a16:creationId xmlns:a16="http://schemas.microsoft.com/office/drawing/2014/main" id="{1B26CD68-FB61-4D42-8129-B420179AD6C9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73" name="ColorPalette" hidden="1">
          <a:extLst>
            <a:ext uri="{FF2B5EF4-FFF2-40B4-BE49-F238E27FC236}">
              <a16:creationId xmlns:a16="http://schemas.microsoft.com/office/drawing/2014/main" id="{D818260D-4C81-4DB6-9259-F5EAADE04DA6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74" name="ColorPalette" hidden="1">
          <a:extLst>
            <a:ext uri="{FF2B5EF4-FFF2-40B4-BE49-F238E27FC236}">
              <a16:creationId xmlns:a16="http://schemas.microsoft.com/office/drawing/2014/main" id="{F1320389-3DE7-419D-8492-5305EBAA104E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75" name="ColorPalette" hidden="1">
          <a:extLst>
            <a:ext uri="{FF2B5EF4-FFF2-40B4-BE49-F238E27FC236}">
              <a16:creationId xmlns:a16="http://schemas.microsoft.com/office/drawing/2014/main" id="{8556F3FF-DC8C-43CD-A1A9-61B4812E8A3D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76" name="ColorPalette" hidden="1">
          <a:extLst>
            <a:ext uri="{FF2B5EF4-FFF2-40B4-BE49-F238E27FC236}">
              <a16:creationId xmlns:a16="http://schemas.microsoft.com/office/drawing/2014/main" id="{D2194CF3-1D1A-4CC1-8E53-13DF76200254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77" name="ColorPalette" hidden="1">
          <a:extLst>
            <a:ext uri="{FF2B5EF4-FFF2-40B4-BE49-F238E27FC236}">
              <a16:creationId xmlns:a16="http://schemas.microsoft.com/office/drawing/2014/main" id="{920FAD93-C18D-4CA2-B5FA-6815267B94FB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78" name="ColorPalette" hidden="1">
          <a:extLst>
            <a:ext uri="{FF2B5EF4-FFF2-40B4-BE49-F238E27FC236}">
              <a16:creationId xmlns:a16="http://schemas.microsoft.com/office/drawing/2014/main" id="{9BA22704-1C2E-4CF2-BFD8-0FD83B8E3ADC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79" name="ColorPalette" hidden="1">
          <a:extLst>
            <a:ext uri="{FF2B5EF4-FFF2-40B4-BE49-F238E27FC236}">
              <a16:creationId xmlns:a16="http://schemas.microsoft.com/office/drawing/2014/main" id="{CAC6CA43-C694-4628-A297-649EF459E55C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80" name="ColorPalette" hidden="1">
          <a:extLst>
            <a:ext uri="{FF2B5EF4-FFF2-40B4-BE49-F238E27FC236}">
              <a16:creationId xmlns:a16="http://schemas.microsoft.com/office/drawing/2014/main" id="{36B49FB7-B081-4112-BE6F-0119226CC3B6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81" name="ColorPalette" hidden="1">
          <a:extLst>
            <a:ext uri="{FF2B5EF4-FFF2-40B4-BE49-F238E27FC236}">
              <a16:creationId xmlns:a16="http://schemas.microsoft.com/office/drawing/2014/main" id="{75B9413C-4D43-4FDE-BD80-58764441219D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82" name="ColorPalette" hidden="1">
          <a:extLst>
            <a:ext uri="{FF2B5EF4-FFF2-40B4-BE49-F238E27FC236}">
              <a16:creationId xmlns:a16="http://schemas.microsoft.com/office/drawing/2014/main" id="{A3784AB7-9E54-48D1-96FA-1C79BA7FDC52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83" name="ColorPalette" hidden="1">
          <a:extLst>
            <a:ext uri="{FF2B5EF4-FFF2-40B4-BE49-F238E27FC236}">
              <a16:creationId xmlns:a16="http://schemas.microsoft.com/office/drawing/2014/main" id="{D378FDEA-07D8-4739-8429-52F451A20A63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84" name="ColorPalette" hidden="1">
          <a:extLst>
            <a:ext uri="{FF2B5EF4-FFF2-40B4-BE49-F238E27FC236}">
              <a16:creationId xmlns:a16="http://schemas.microsoft.com/office/drawing/2014/main" id="{E4068F52-BEA6-4E42-8165-F780693AD0B3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85" name="ColorPalette" hidden="1">
          <a:extLst>
            <a:ext uri="{FF2B5EF4-FFF2-40B4-BE49-F238E27FC236}">
              <a16:creationId xmlns:a16="http://schemas.microsoft.com/office/drawing/2014/main" id="{C4AD8A06-8D16-4C9F-B02E-42314AB8DD1E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86" name="ColorPalette" hidden="1">
          <a:extLst>
            <a:ext uri="{FF2B5EF4-FFF2-40B4-BE49-F238E27FC236}">
              <a16:creationId xmlns:a16="http://schemas.microsoft.com/office/drawing/2014/main" id="{7167B6E1-1031-41CD-A96A-F8FA3459A7FA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87" name="ColorPalette" hidden="1">
          <a:extLst>
            <a:ext uri="{FF2B5EF4-FFF2-40B4-BE49-F238E27FC236}">
              <a16:creationId xmlns:a16="http://schemas.microsoft.com/office/drawing/2014/main" id="{52737671-A9BC-471E-B56E-2A2C782F95E0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88" name="ColorPalette" hidden="1">
          <a:extLst>
            <a:ext uri="{FF2B5EF4-FFF2-40B4-BE49-F238E27FC236}">
              <a16:creationId xmlns:a16="http://schemas.microsoft.com/office/drawing/2014/main" id="{447AA6B5-DE14-46E4-9731-66DFF2715F98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89" name="ColorPalette" hidden="1">
          <a:extLst>
            <a:ext uri="{FF2B5EF4-FFF2-40B4-BE49-F238E27FC236}">
              <a16:creationId xmlns:a16="http://schemas.microsoft.com/office/drawing/2014/main" id="{0E794743-6A51-4360-89C4-AD60A7AA43A4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90" name="ColorPalette" hidden="1">
          <a:extLst>
            <a:ext uri="{FF2B5EF4-FFF2-40B4-BE49-F238E27FC236}">
              <a16:creationId xmlns:a16="http://schemas.microsoft.com/office/drawing/2014/main" id="{878A72A7-3A4A-4FCF-93F9-F55717BCC728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91" name="ColorPalette" hidden="1">
          <a:extLst>
            <a:ext uri="{FF2B5EF4-FFF2-40B4-BE49-F238E27FC236}">
              <a16:creationId xmlns:a16="http://schemas.microsoft.com/office/drawing/2014/main" id="{777B3A0F-05A9-4F2E-A51D-2D61A6A50E50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92" name="ColorPalette" hidden="1">
          <a:extLst>
            <a:ext uri="{FF2B5EF4-FFF2-40B4-BE49-F238E27FC236}">
              <a16:creationId xmlns:a16="http://schemas.microsoft.com/office/drawing/2014/main" id="{CAE7E61A-A28D-438A-A889-78138F3B207A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93" name="ColorPalette" hidden="1">
          <a:extLst>
            <a:ext uri="{FF2B5EF4-FFF2-40B4-BE49-F238E27FC236}">
              <a16:creationId xmlns:a16="http://schemas.microsoft.com/office/drawing/2014/main" id="{08367D5E-45C7-4894-9EA2-0B4BE6513D67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94" name="ColorPalette" hidden="1">
          <a:extLst>
            <a:ext uri="{FF2B5EF4-FFF2-40B4-BE49-F238E27FC236}">
              <a16:creationId xmlns:a16="http://schemas.microsoft.com/office/drawing/2014/main" id="{0DAF592E-0DC2-4B80-9427-1943499C6658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95" name="ColorPalette" hidden="1">
          <a:extLst>
            <a:ext uri="{FF2B5EF4-FFF2-40B4-BE49-F238E27FC236}">
              <a16:creationId xmlns:a16="http://schemas.microsoft.com/office/drawing/2014/main" id="{5466B3BC-FCCB-4F0A-9E04-FA13428FB727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96" name="ColorPalette" hidden="1">
          <a:extLst>
            <a:ext uri="{FF2B5EF4-FFF2-40B4-BE49-F238E27FC236}">
              <a16:creationId xmlns:a16="http://schemas.microsoft.com/office/drawing/2014/main" id="{DB1F7A6F-944D-424A-A9AA-7F34CA510755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97" name="ColorPalette" hidden="1">
          <a:extLst>
            <a:ext uri="{FF2B5EF4-FFF2-40B4-BE49-F238E27FC236}">
              <a16:creationId xmlns:a16="http://schemas.microsoft.com/office/drawing/2014/main" id="{EE587A64-F132-40B2-AD4E-5DCDCF97579C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98" name="ColorPalette" hidden="1">
          <a:extLst>
            <a:ext uri="{FF2B5EF4-FFF2-40B4-BE49-F238E27FC236}">
              <a16:creationId xmlns:a16="http://schemas.microsoft.com/office/drawing/2014/main" id="{8BEC1ED1-80E5-4F24-917E-805F277F6BF9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699" name="ColorPalette" hidden="1">
          <a:extLst>
            <a:ext uri="{FF2B5EF4-FFF2-40B4-BE49-F238E27FC236}">
              <a16:creationId xmlns:a16="http://schemas.microsoft.com/office/drawing/2014/main" id="{B3949DDC-F687-487E-BBE1-A0603F20B01B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00" name="ColorPalette" hidden="1">
          <a:extLst>
            <a:ext uri="{FF2B5EF4-FFF2-40B4-BE49-F238E27FC236}">
              <a16:creationId xmlns:a16="http://schemas.microsoft.com/office/drawing/2014/main" id="{300C4A82-023F-4CCA-BB78-A9A8F2EA52E7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01" name="ColorPalette" hidden="1">
          <a:extLst>
            <a:ext uri="{FF2B5EF4-FFF2-40B4-BE49-F238E27FC236}">
              <a16:creationId xmlns:a16="http://schemas.microsoft.com/office/drawing/2014/main" id="{D6649D85-6FB8-45D0-943F-3905A32A02C3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02" name="ColorPalette" hidden="1">
          <a:extLst>
            <a:ext uri="{FF2B5EF4-FFF2-40B4-BE49-F238E27FC236}">
              <a16:creationId xmlns:a16="http://schemas.microsoft.com/office/drawing/2014/main" id="{2908EBF4-3BA5-4AD1-9217-38216330045C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03" name="ColorPalette" hidden="1">
          <a:extLst>
            <a:ext uri="{FF2B5EF4-FFF2-40B4-BE49-F238E27FC236}">
              <a16:creationId xmlns:a16="http://schemas.microsoft.com/office/drawing/2014/main" id="{B37B37C5-2396-48D0-B2D8-991B2E7F10A6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04" name="ColorPalette" hidden="1">
          <a:extLst>
            <a:ext uri="{FF2B5EF4-FFF2-40B4-BE49-F238E27FC236}">
              <a16:creationId xmlns:a16="http://schemas.microsoft.com/office/drawing/2014/main" id="{6AB6F573-CAE0-4548-B279-5EB15379D0D1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05" name="ColorPalette" hidden="1">
          <a:extLst>
            <a:ext uri="{FF2B5EF4-FFF2-40B4-BE49-F238E27FC236}">
              <a16:creationId xmlns:a16="http://schemas.microsoft.com/office/drawing/2014/main" id="{C48D3590-DB8C-4EF4-AC66-5924C46094F7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06" name="ColorPalette" hidden="1">
          <a:extLst>
            <a:ext uri="{FF2B5EF4-FFF2-40B4-BE49-F238E27FC236}">
              <a16:creationId xmlns:a16="http://schemas.microsoft.com/office/drawing/2014/main" id="{617E453D-C03B-4153-B5F1-85A45EEB52D6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07" name="ColorPalette" hidden="1">
          <a:extLst>
            <a:ext uri="{FF2B5EF4-FFF2-40B4-BE49-F238E27FC236}">
              <a16:creationId xmlns:a16="http://schemas.microsoft.com/office/drawing/2014/main" id="{FBB301B0-2719-4492-870E-57AC8C4284E0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08" name="ColorPalette" hidden="1">
          <a:extLst>
            <a:ext uri="{FF2B5EF4-FFF2-40B4-BE49-F238E27FC236}">
              <a16:creationId xmlns:a16="http://schemas.microsoft.com/office/drawing/2014/main" id="{4C39C307-7016-44F5-92BF-ABBFF7F019EB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09" name="ColorPalette" hidden="1">
          <a:extLst>
            <a:ext uri="{FF2B5EF4-FFF2-40B4-BE49-F238E27FC236}">
              <a16:creationId xmlns:a16="http://schemas.microsoft.com/office/drawing/2014/main" id="{B96FB90F-842A-41DE-88B6-3C53BA6FA9B6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10" name="ColorPalette" hidden="1">
          <a:extLst>
            <a:ext uri="{FF2B5EF4-FFF2-40B4-BE49-F238E27FC236}">
              <a16:creationId xmlns:a16="http://schemas.microsoft.com/office/drawing/2014/main" id="{F4246FC1-EF00-4140-B92D-68C282662DAF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11" name="ColorPalette" hidden="1">
          <a:extLst>
            <a:ext uri="{FF2B5EF4-FFF2-40B4-BE49-F238E27FC236}">
              <a16:creationId xmlns:a16="http://schemas.microsoft.com/office/drawing/2014/main" id="{21D7F958-5C7F-49EA-A612-F9D32B4C5162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12" name="ColorPalette" hidden="1">
          <a:extLst>
            <a:ext uri="{FF2B5EF4-FFF2-40B4-BE49-F238E27FC236}">
              <a16:creationId xmlns:a16="http://schemas.microsoft.com/office/drawing/2014/main" id="{5014E497-C1F2-4A82-ABC3-8EDADA547DBD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13" name="ColorPalette" hidden="1">
          <a:extLst>
            <a:ext uri="{FF2B5EF4-FFF2-40B4-BE49-F238E27FC236}">
              <a16:creationId xmlns:a16="http://schemas.microsoft.com/office/drawing/2014/main" id="{1208EC50-B291-41F4-9BE7-62CF1E8B8482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14" name="ColorPalette" hidden="1">
          <a:extLst>
            <a:ext uri="{FF2B5EF4-FFF2-40B4-BE49-F238E27FC236}">
              <a16:creationId xmlns:a16="http://schemas.microsoft.com/office/drawing/2014/main" id="{C2C1AC35-E50F-49BA-B13D-10F473338735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15" name="ColorPalette" hidden="1">
          <a:extLst>
            <a:ext uri="{FF2B5EF4-FFF2-40B4-BE49-F238E27FC236}">
              <a16:creationId xmlns:a16="http://schemas.microsoft.com/office/drawing/2014/main" id="{777D77EE-F67C-4DFC-9C7E-FEBEAEF2958F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16" name="ColorPalette" hidden="1">
          <a:extLst>
            <a:ext uri="{FF2B5EF4-FFF2-40B4-BE49-F238E27FC236}">
              <a16:creationId xmlns:a16="http://schemas.microsoft.com/office/drawing/2014/main" id="{6BACB4BD-840A-4D9D-AFA5-BBB47FF02666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17" name="ColorPalette" hidden="1">
          <a:extLst>
            <a:ext uri="{FF2B5EF4-FFF2-40B4-BE49-F238E27FC236}">
              <a16:creationId xmlns:a16="http://schemas.microsoft.com/office/drawing/2014/main" id="{F66BD029-8345-4DD0-BF94-79360F343D6D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18" name="ColorPalette" hidden="1">
          <a:extLst>
            <a:ext uri="{FF2B5EF4-FFF2-40B4-BE49-F238E27FC236}">
              <a16:creationId xmlns:a16="http://schemas.microsoft.com/office/drawing/2014/main" id="{E9D4B060-C477-4785-A06B-FF6A2BE62167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19" name="ColorPalette" hidden="1">
          <a:extLst>
            <a:ext uri="{FF2B5EF4-FFF2-40B4-BE49-F238E27FC236}">
              <a16:creationId xmlns:a16="http://schemas.microsoft.com/office/drawing/2014/main" id="{79122ACC-B7D2-413F-9408-5E9CD19ADF6F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20" name="ColorPalette" hidden="1">
          <a:extLst>
            <a:ext uri="{FF2B5EF4-FFF2-40B4-BE49-F238E27FC236}">
              <a16:creationId xmlns:a16="http://schemas.microsoft.com/office/drawing/2014/main" id="{A4468A0C-C7B3-4307-9F9B-156AF1F38162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21" name="ColorPalette" hidden="1">
          <a:extLst>
            <a:ext uri="{FF2B5EF4-FFF2-40B4-BE49-F238E27FC236}">
              <a16:creationId xmlns:a16="http://schemas.microsoft.com/office/drawing/2014/main" id="{09A6AB9A-43AC-41DD-833F-DDA540B7B7E0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22" name="ColorPalette" hidden="1">
          <a:extLst>
            <a:ext uri="{FF2B5EF4-FFF2-40B4-BE49-F238E27FC236}">
              <a16:creationId xmlns:a16="http://schemas.microsoft.com/office/drawing/2014/main" id="{D40C3EBD-6D3D-464E-83A1-644A2BCAE371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23" name="ColorPalette" hidden="1">
          <a:extLst>
            <a:ext uri="{FF2B5EF4-FFF2-40B4-BE49-F238E27FC236}">
              <a16:creationId xmlns:a16="http://schemas.microsoft.com/office/drawing/2014/main" id="{CD5D64C0-6BEB-4B73-9E0C-0328DBCE2D4B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24" name="ColorPalette" hidden="1">
          <a:extLst>
            <a:ext uri="{FF2B5EF4-FFF2-40B4-BE49-F238E27FC236}">
              <a16:creationId xmlns:a16="http://schemas.microsoft.com/office/drawing/2014/main" id="{8B6DBD92-3B67-4705-BCF7-4D76D7F21F9E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25" name="ColorPalette" hidden="1">
          <a:extLst>
            <a:ext uri="{FF2B5EF4-FFF2-40B4-BE49-F238E27FC236}">
              <a16:creationId xmlns:a16="http://schemas.microsoft.com/office/drawing/2014/main" id="{7ABEBFF3-88C6-4BB2-8011-0C5CE635FFB0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26" name="ColorPalette" hidden="1">
          <a:extLst>
            <a:ext uri="{FF2B5EF4-FFF2-40B4-BE49-F238E27FC236}">
              <a16:creationId xmlns:a16="http://schemas.microsoft.com/office/drawing/2014/main" id="{6E1C4E15-1EA0-42A2-984A-FE9920096442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27" name="ColorPalette" hidden="1">
          <a:extLst>
            <a:ext uri="{FF2B5EF4-FFF2-40B4-BE49-F238E27FC236}">
              <a16:creationId xmlns:a16="http://schemas.microsoft.com/office/drawing/2014/main" id="{2BCA5C37-219B-43E8-A4CF-50B4BCE75126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28" name="ColorPalette" hidden="1">
          <a:extLst>
            <a:ext uri="{FF2B5EF4-FFF2-40B4-BE49-F238E27FC236}">
              <a16:creationId xmlns:a16="http://schemas.microsoft.com/office/drawing/2014/main" id="{9E17CEF2-AD8F-45AC-902F-70B2F44BF289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29" name="ColorPalette" hidden="1">
          <a:extLst>
            <a:ext uri="{FF2B5EF4-FFF2-40B4-BE49-F238E27FC236}">
              <a16:creationId xmlns:a16="http://schemas.microsoft.com/office/drawing/2014/main" id="{140373B7-8860-48FD-B213-D62DF6E24E6A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30" name="ColorPalette" hidden="1">
          <a:extLst>
            <a:ext uri="{FF2B5EF4-FFF2-40B4-BE49-F238E27FC236}">
              <a16:creationId xmlns:a16="http://schemas.microsoft.com/office/drawing/2014/main" id="{2E92443D-2B4D-4BF2-9F5C-C3F653F246E0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31" name="ColorPalette" hidden="1">
          <a:extLst>
            <a:ext uri="{FF2B5EF4-FFF2-40B4-BE49-F238E27FC236}">
              <a16:creationId xmlns:a16="http://schemas.microsoft.com/office/drawing/2014/main" id="{3C0C7437-7B6C-485E-9726-A0933C1B74BF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32" name="ColorPalette" hidden="1">
          <a:extLst>
            <a:ext uri="{FF2B5EF4-FFF2-40B4-BE49-F238E27FC236}">
              <a16:creationId xmlns:a16="http://schemas.microsoft.com/office/drawing/2014/main" id="{71893E58-09AA-4A3B-92D2-8A17F6A294BD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33" name="ColorPalette" hidden="1">
          <a:extLst>
            <a:ext uri="{FF2B5EF4-FFF2-40B4-BE49-F238E27FC236}">
              <a16:creationId xmlns:a16="http://schemas.microsoft.com/office/drawing/2014/main" id="{A1547ADC-749A-4FB5-AB11-01716A8D5F6D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34" name="ColorPalette" hidden="1">
          <a:extLst>
            <a:ext uri="{FF2B5EF4-FFF2-40B4-BE49-F238E27FC236}">
              <a16:creationId xmlns:a16="http://schemas.microsoft.com/office/drawing/2014/main" id="{DEA19DD0-9C1D-4612-A214-26E8D2CA3110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35" name="ColorPalette" hidden="1">
          <a:extLst>
            <a:ext uri="{FF2B5EF4-FFF2-40B4-BE49-F238E27FC236}">
              <a16:creationId xmlns:a16="http://schemas.microsoft.com/office/drawing/2014/main" id="{D053A826-7720-412C-B77A-2B2DAE055B3F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36" name="ColorPalette" hidden="1">
          <a:extLst>
            <a:ext uri="{FF2B5EF4-FFF2-40B4-BE49-F238E27FC236}">
              <a16:creationId xmlns:a16="http://schemas.microsoft.com/office/drawing/2014/main" id="{19CC3834-D54B-4F9D-AA25-D9A1C1D7D8C0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37" name="ColorPalette" hidden="1">
          <a:extLst>
            <a:ext uri="{FF2B5EF4-FFF2-40B4-BE49-F238E27FC236}">
              <a16:creationId xmlns:a16="http://schemas.microsoft.com/office/drawing/2014/main" id="{5AD9A42B-2F86-4AD2-A50B-AA9F3C8DE704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38" name="ColorPalette" hidden="1">
          <a:extLst>
            <a:ext uri="{FF2B5EF4-FFF2-40B4-BE49-F238E27FC236}">
              <a16:creationId xmlns:a16="http://schemas.microsoft.com/office/drawing/2014/main" id="{746D7B2F-6AEC-4308-970C-9F00A8886A84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39" name="ColorPalette" hidden="1">
          <a:extLst>
            <a:ext uri="{FF2B5EF4-FFF2-40B4-BE49-F238E27FC236}">
              <a16:creationId xmlns:a16="http://schemas.microsoft.com/office/drawing/2014/main" id="{B4E46CFC-CE10-445F-A210-DB4D9A630838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40" name="ColorPalette" hidden="1">
          <a:extLst>
            <a:ext uri="{FF2B5EF4-FFF2-40B4-BE49-F238E27FC236}">
              <a16:creationId xmlns:a16="http://schemas.microsoft.com/office/drawing/2014/main" id="{0F8633D0-4225-4437-9878-E3FC2D47117E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41" name="ColorPalette" hidden="1">
          <a:extLst>
            <a:ext uri="{FF2B5EF4-FFF2-40B4-BE49-F238E27FC236}">
              <a16:creationId xmlns:a16="http://schemas.microsoft.com/office/drawing/2014/main" id="{B9D3A2FB-6D49-40EE-9823-098E6A7FE13B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42" name="ColorPalette" hidden="1">
          <a:extLst>
            <a:ext uri="{FF2B5EF4-FFF2-40B4-BE49-F238E27FC236}">
              <a16:creationId xmlns:a16="http://schemas.microsoft.com/office/drawing/2014/main" id="{2018132F-0BFB-4841-8BC4-BCD6CB52D9D2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43" name="ColorPalette" hidden="1">
          <a:extLst>
            <a:ext uri="{FF2B5EF4-FFF2-40B4-BE49-F238E27FC236}">
              <a16:creationId xmlns:a16="http://schemas.microsoft.com/office/drawing/2014/main" id="{7045BAF1-9B8F-4E75-A257-F22191BFB29F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44" name="ColorPalette" hidden="1">
          <a:extLst>
            <a:ext uri="{FF2B5EF4-FFF2-40B4-BE49-F238E27FC236}">
              <a16:creationId xmlns:a16="http://schemas.microsoft.com/office/drawing/2014/main" id="{6B5A97FB-84F9-4532-A530-A8AFBB5FC327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45" name="ColorPalette" hidden="1">
          <a:extLst>
            <a:ext uri="{FF2B5EF4-FFF2-40B4-BE49-F238E27FC236}">
              <a16:creationId xmlns:a16="http://schemas.microsoft.com/office/drawing/2014/main" id="{73701C0D-E473-4F05-8BEB-E3C75F84AE10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46" name="ColorPalette" hidden="1">
          <a:extLst>
            <a:ext uri="{FF2B5EF4-FFF2-40B4-BE49-F238E27FC236}">
              <a16:creationId xmlns:a16="http://schemas.microsoft.com/office/drawing/2014/main" id="{DF1A48CA-E6B3-416A-B7A1-BD7E9C412BAA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47" name="ColorPalette" hidden="1">
          <a:extLst>
            <a:ext uri="{FF2B5EF4-FFF2-40B4-BE49-F238E27FC236}">
              <a16:creationId xmlns:a16="http://schemas.microsoft.com/office/drawing/2014/main" id="{E913DF8C-D2EE-4232-B787-4D0370CE2184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48" name="ColorPalette" hidden="1">
          <a:extLst>
            <a:ext uri="{FF2B5EF4-FFF2-40B4-BE49-F238E27FC236}">
              <a16:creationId xmlns:a16="http://schemas.microsoft.com/office/drawing/2014/main" id="{5187C73B-AA6D-4D6E-817F-688841DA53C1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49" name="ColorPalette" hidden="1">
          <a:extLst>
            <a:ext uri="{FF2B5EF4-FFF2-40B4-BE49-F238E27FC236}">
              <a16:creationId xmlns:a16="http://schemas.microsoft.com/office/drawing/2014/main" id="{13B9688E-78BC-41B6-90C6-FE2083336FCD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50" name="ColorPalette" hidden="1">
          <a:extLst>
            <a:ext uri="{FF2B5EF4-FFF2-40B4-BE49-F238E27FC236}">
              <a16:creationId xmlns:a16="http://schemas.microsoft.com/office/drawing/2014/main" id="{B3485E1A-6300-4EC1-83D5-AB1C13335B39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51" name="ColorPalette" hidden="1">
          <a:extLst>
            <a:ext uri="{FF2B5EF4-FFF2-40B4-BE49-F238E27FC236}">
              <a16:creationId xmlns:a16="http://schemas.microsoft.com/office/drawing/2014/main" id="{CFFC6623-DE6D-43CD-AB42-CC977BC65D04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52" name="ColorPalette" hidden="1">
          <a:extLst>
            <a:ext uri="{FF2B5EF4-FFF2-40B4-BE49-F238E27FC236}">
              <a16:creationId xmlns:a16="http://schemas.microsoft.com/office/drawing/2014/main" id="{13A155E0-EBAB-4599-8367-61B901D7B65C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53" name="ColorPalette" hidden="1">
          <a:extLst>
            <a:ext uri="{FF2B5EF4-FFF2-40B4-BE49-F238E27FC236}">
              <a16:creationId xmlns:a16="http://schemas.microsoft.com/office/drawing/2014/main" id="{07ACEEB6-E065-4F83-8679-7BC5DEAF71F3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54" name="ColorPalette" hidden="1">
          <a:extLst>
            <a:ext uri="{FF2B5EF4-FFF2-40B4-BE49-F238E27FC236}">
              <a16:creationId xmlns:a16="http://schemas.microsoft.com/office/drawing/2014/main" id="{693236CB-15E0-47BA-B626-A7CEB6D7F7AF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55" name="ColorPalette" hidden="1">
          <a:extLst>
            <a:ext uri="{FF2B5EF4-FFF2-40B4-BE49-F238E27FC236}">
              <a16:creationId xmlns:a16="http://schemas.microsoft.com/office/drawing/2014/main" id="{65DE591C-2C0F-4601-A6A1-B42B0BD9EE68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56" name="ColorPalette" hidden="1">
          <a:extLst>
            <a:ext uri="{FF2B5EF4-FFF2-40B4-BE49-F238E27FC236}">
              <a16:creationId xmlns:a16="http://schemas.microsoft.com/office/drawing/2014/main" id="{3043B862-BAA5-4201-A3CD-57C769315D92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57" name="ColorPalette" hidden="1">
          <a:extLst>
            <a:ext uri="{FF2B5EF4-FFF2-40B4-BE49-F238E27FC236}">
              <a16:creationId xmlns:a16="http://schemas.microsoft.com/office/drawing/2014/main" id="{E239F74B-4E04-49BA-A7C8-8930241DA767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58" name="ColorPalette" hidden="1">
          <a:extLst>
            <a:ext uri="{FF2B5EF4-FFF2-40B4-BE49-F238E27FC236}">
              <a16:creationId xmlns:a16="http://schemas.microsoft.com/office/drawing/2014/main" id="{5288F833-00A7-427B-B296-3179865C71DE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59" name="ColorPalette" hidden="1">
          <a:extLst>
            <a:ext uri="{FF2B5EF4-FFF2-40B4-BE49-F238E27FC236}">
              <a16:creationId xmlns:a16="http://schemas.microsoft.com/office/drawing/2014/main" id="{FBC73E66-2B6A-4BD4-88AB-98226475622E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60" name="ColorPalette" hidden="1">
          <a:extLst>
            <a:ext uri="{FF2B5EF4-FFF2-40B4-BE49-F238E27FC236}">
              <a16:creationId xmlns:a16="http://schemas.microsoft.com/office/drawing/2014/main" id="{098C5376-5731-49CB-AD3F-B074791170DF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61" name="ColorPalette" hidden="1">
          <a:extLst>
            <a:ext uri="{FF2B5EF4-FFF2-40B4-BE49-F238E27FC236}">
              <a16:creationId xmlns:a16="http://schemas.microsoft.com/office/drawing/2014/main" id="{E0282172-F346-4A3A-8F6B-BCBC11442AFC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62" name="ColorPalette" hidden="1">
          <a:extLst>
            <a:ext uri="{FF2B5EF4-FFF2-40B4-BE49-F238E27FC236}">
              <a16:creationId xmlns:a16="http://schemas.microsoft.com/office/drawing/2014/main" id="{246ACBD2-1986-40ED-9465-688564F452CA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63" name="ColorPalette" hidden="1">
          <a:extLst>
            <a:ext uri="{FF2B5EF4-FFF2-40B4-BE49-F238E27FC236}">
              <a16:creationId xmlns:a16="http://schemas.microsoft.com/office/drawing/2014/main" id="{C196CAD9-242B-4777-A239-D590B4BE7055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64" name="ColorPalette" hidden="1">
          <a:extLst>
            <a:ext uri="{FF2B5EF4-FFF2-40B4-BE49-F238E27FC236}">
              <a16:creationId xmlns:a16="http://schemas.microsoft.com/office/drawing/2014/main" id="{CF6B3589-93B2-4471-971A-F6C8517D4276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65" name="ColorPalette" hidden="1">
          <a:extLst>
            <a:ext uri="{FF2B5EF4-FFF2-40B4-BE49-F238E27FC236}">
              <a16:creationId xmlns:a16="http://schemas.microsoft.com/office/drawing/2014/main" id="{5CFAC711-598F-4C5B-B6AA-C9563D77C5C9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66" name="ColorPalette" hidden="1">
          <a:extLst>
            <a:ext uri="{FF2B5EF4-FFF2-40B4-BE49-F238E27FC236}">
              <a16:creationId xmlns:a16="http://schemas.microsoft.com/office/drawing/2014/main" id="{13CF0C3D-C171-42DE-9DA1-BBB8D19367B5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67" name="ColorPalette" hidden="1">
          <a:extLst>
            <a:ext uri="{FF2B5EF4-FFF2-40B4-BE49-F238E27FC236}">
              <a16:creationId xmlns:a16="http://schemas.microsoft.com/office/drawing/2014/main" id="{C09B6D3A-8467-46E5-B787-902D439CEDC2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68" name="ColorPalette" hidden="1">
          <a:extLst>
            <a:ext uri="{FF2B5EF4-FFF2-40B4-BE49-F238E27FC236}">
              <a16:creationId xmlns:a16="http://schemas.microsoft.com/office/drawing/2014/main" id="{59B2E337-539D-4B5F-83A4-6D888A5FDA2E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69" name="ColorPalette" hidden="1">
          <a:extLst>
            <a:ext uri="{FF2B5EF4-FFF2-40B4-BE49-F238E27FC236}">
              <a16:creationId xmlns:a16="http://schemas.microsoft.com/office/drawing/2014/main" id="{54CF6E48-F925-4BAA-94F9-88AE03FD32D1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70" name="ColorPalette" hidden="1">
          <a:extLst>
            <a:ext uri="{FF2B5EF4-FFF2-40B4-BE49-F238E27FC236}">
              <a16:creationId xmlns:a16="http://schemas.microsoft.com/office/drawing/2014/main" id="{C811EF53-E7D3-45C9-AD79-61067E6BEDDE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71" name="ColorPalette" hidden="1">
          <a:extLst>
            <a:ext uri="{FF2B5EF4-FFF2-40B4-BE49-F238E27FC236}">
              <a16:creationId xmlns:a16="http://schemas.microsoft.com/office/drawing/2014/main" id="{1276A256-A49F-431E-8D8B-28132AED041C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72" name="ColorPalette" hidden="1">
          <a:extLst>
            <a:ext uri="{FF2B5EF4-FFF2-40B4-BE49-F238E27FC236}">
              <a16:creationId xmlns:a16="http://schemas.microsoft.com/office/drawing/2014/main" id="{C72E5FCA-5082-4D91-B865-35FAB0304A83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73" name="ColorPalette" hidden="1">
          <a:extLst>
            <a:ext uri="{FF2B5EF4-FFF2-40B4-BE49-F238E27FC236}">
              <a16:creationId xmlns:a16="http://schemas.microsoft.com/office/drawing/2014/main" id="{B9156803-558E-4E04-B726-BCDD2119DFFC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74" name="ColorPalette" hidden="1">
          <a:extLst>
            <a:ext uri="{FF2B5EF4-FFF2-40B4-BE49-F238E27FC236}">
              <a16:creationId xmlns:a16="http://schemas.microsoft.com/office/drawing/2014/main" id="{16514EAE-27F5-4FFF-B13C-AB9D7271A97D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75" name="ColorPalette" hidden="1">
          <a:extLst>
            <a:ext uri="{FF2B5EF4-FFF2-40B4-BE49-F238E27FC236}">
              <a16:creationId xmlns:a16="http://schemas.microsoft.com/office/drawing/2014/main" id="{C0538DFF-11D9-4B33-A5D6-2A5C2F85F447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76" name="ColorPalette" hidden="1">
          <a:extLst>
            <a:ext uri="{FF2B5EF4-FFF2-40B4-BE49-F238E27FC236}">
              <a16:creationId xmlns:a16="http://schemas.microsoft.com/office/drawing/2014/main" id="{23D7E55F-F01C-4BCE-8B3A-807715D8F18F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77" name="ColorPalette" hidden="1">
          <a:extLst>
            <a:ext uri="{FF2B5EF4-FFF2-40B4-BE49-F238E27FC236}">
              <a16:creationId xmlns:a16="http://schemas.microsoft.com/office/drawing/2014/main" id="{03DDD08F-773D-4FEF-9EEB-0758B98BC513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78" name="ColorPalette" hidden="1">
          <a:extLst>
            <a:ext uri="{FF2B5EF4-FFF2-40B4-BE49-F238E27FC236}">
              <a16:creationId xmlns:a16="http://schemas.microsoft.com/office/drawing/2014/main" id="{9DD0D44E-BA5D-4128-B2E4-164CD78F043E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79" name="ColorPalette" hidden="1">
          <a:extLst>
            <a:ext uri="{FF2B5EF4-FFF2-40B4-BE49-F238E27FC236}">
              <a16:creationId xmlns:a16="http://schemas.microsoft.com/office/drawing/2014/main" id="{26A48B9E-41EE-4CD4-83ED-F840E58BEE8C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80" name="ColorPalette" hidden="1">
          <a:extLst>
            <a:ext uri="{FF2B5EF4-FFF2-40B4-BE49-F238E27FC236}">
              <a16:creationId xmlns:a16="http://schemas.microsoft.com/office/drawing/2014/main" id="{05711BBB-2685-4B30-A761-23F0A922F605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81" name="ColorPalette" hidden="1">
          <a:extLst>
            <a:ext uri="{FF2B5EF4-FFF2-40B4-BE49-F238E27FC236}">
              <a16:creationId xmlns:a16="http://schemas.microsoft.com/office/drawing/2014/main" id="{98331121-7503-4D7C-B96B-9229F4F58FEC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82" name="ColorPalette" hidden="1">
          <a:extLst>
            <a:ext uri="{FF2B5EF4-FFF2-40B4-BE49-F238E27FC236}">
              <a16:creationId xmlns:a16="http://schemas.microsoft.com/office/drawing/2014/main" id="{33203CD8-E97F-41BE-BB45-15A1284B14B4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83" name="ColorPalette" hidden="1">
          <a:extLst>
            <a:ext uri="{FF2B5EF4-FFF2-40B4-BE49-F238E27FC236}">
              <a16:creationId xmlns:a16="http://schemas.microsoft.com/office/drawing/2014/main" id="{818DFD69-4B18-4596-BCCE-9D4EC12897ED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84" name="ColorPalette" hidden="1">
          <a:extLst>
            <a:ext uri="{FF2B5EF4-FFF2-40B4-BE49-F238E27FC236}">
              <a16:creationId xmlns:a16="http://schemas.microsoft.com/office/drawing/2014/main" id="{DBCC17F1-DC1C-4E4F-963C-748496057C3A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85" name="ColorPalette" hidden="1">
          <a:extLst>
            <a:ext uri="{FF2B5EF4-FFF2-40B4-BE49-F238E27FC236}">
              <a16:creationId xmlns:a16="http://schemas.microsoft.com/office/drawing/2014/main" id="{240DB342-1A66-4BFE-8D33-9A105050192B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86" name="ColorPalette" hidden="1">
          <a:extLst>
            <a:ext uri="{FF2B5EF4-FFF2-40B4-BE49-F238E27FC236}">
              <a16:creationId xmlns:a16="http://schemas.microsoft.com/office/drawing/2014/main" id="{29DCDAB9-AFF1-47C3-AD4D-1C87021EAFDC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87" name="ColorPalette" hidden="1">
          <a:extLst>
            <a:ext uri="{FF2B5EF4-FFF2-40B4-BE49-F238E27FC236}">
              <a16:creationId xmlns:a16="http://schemas.microsoft.com/office/drawing/2014/main" id="{1DBFB9B4-9CC4-42F5-A964-BF2EA1234F82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88" name="ColorPalette" hidden="1">
          <a:extLst>
            <a:ext uri="{FF2B5EF4-FFF2-40B4-BE49-F238E27FC236}">
              <a16:creationId xmlns:a16="http://schemas.microsoft.com/office/drawing/2014/main" id="{52742367-37B5-447E-9C03-0D10CD55D194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89" name="ColorPalette" hidden="1">
          <a:extLst>
            <a:ext uri="{FF2B5EF4-FFF2-40B4-BE49-F238E27FC236}">
              <a16:creationId xmlns:a16="http://schemas.microsoft.com/office/drawing/2014/main" id="{C3BDBF4E-F8DF-42A0-92C0-B1347D44AAA7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90" name="ColorPalette" hidden="1">
          <a:extLst>
            <a:ext uri="{FF2B5EF4-FFF2-40B4-BE49-F238E27FC236}">
              <a16:creationId xmlns:a16="http://schemas.microsoft.com/office/drawing/2014/main" id="{A3E487E5-81C0-40A0-A457-04A563ADBD76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91" name="ColorPalette" hidden="1">
          <a:extLst>
            <a:ext uri="{FF2B5EF4-FFF2-40B4-BE49-F238E27FC236}">
              <a16:creationId xmlns:a16="http://schemas.microsoft.com/office/drawing/2014/main" id="{05300268-1F67-46AA-96BC-F291ECD8E8B8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92" name="ColorPalette" hidden="1">
          <a:extLst>
            <a:ext uri="{FF2B5EF4-FFF2-40B4-BE49-F238E27FC236}">
              <a16:creationId xmlns:a16="http://schemas.microsoft.com/office/drawing/2014/main" id="{325E9BB1-5C1F-447F-BC74-4C53CE7B6B95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93" name="ColorPalette" hidden="1">
          <a:extLst>
            <a:ext uri="{FF2B5EF4-FFF2-40B4-BE49-F238E27FC236}">
              <a16:creationId xmlns:a16="http://schemas.microsoft.com/office/drawing/2014/main" id="{1569D665-E529-44E5-962A-22A3F083D82F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94" name="ColorPalette" hidden="1">
          <a:extLst>
            <a:ext uri="{FF2B5EF4-FFF2-40B4-BE49-F238E27FC236}">
              <a16:creationId xmlns:a16="http://schemas.microsoft.com/office/drawing/2014/main" id="{EC870C4C-342A-45F3-AE48-665E63494D44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95" name="ColorPalette" hidden="1">
          <a:extLst>
            <a:ext uri="{FF2B5EF4-FFF2-40B4-BE49-F238E27FC236}">
              <a16:creationId xmlns:a16="http://schemas.microsoft.com/office/drawing/2014/main" id="{454A9A4F-9BAC-4A7B-A1E6-A97C3B02448A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96" name="ColorPalette" hidden="1">
          <a:extLst>
            <a:ext uri="{FF2B5EF4-FFF2-40B4-BE49-F238E27FC236}">
              <a16:creationId xmlns:a16="http://schemas.microsoft.com/office/drawing/2014/main" id="{849E4129-5194-4045-8C54-3ED426EA86B0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97" name="ColorPalette" hidden="1">
          <a:extLst>
            <a:ext uri="{FF2B5EF4-FFF2-40B4-BE49-F238E27FC236}">
              <a16:creationId xmlns:a16="http://schemas.microsoft.com/office/drawing/2014/main" id="{11D6CB29-E3BF-4F42-B0C3-5968D1901C8D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98" name="ColorPalette" hidden="1">
          <a:extLst>
            <a:ext uri="{FF2B5EF4-FFF2-40B4-BE49-F238E27FC236}">
              <a16:creationId xmlns:a16="http://schemas.microsoft.com/office/drawing/2014/main" id="{9C3D007C-ED10-4F1D-BDEE-59ED0FC109E9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799" name="ColorPalette" hidden="1">
          <a:extLst>
            <a:ext uri="{FF2B5EF4-FFF2-40B4-BE49-F238E27FC236}">
              <a16:creationId xmlns:a16="http://schemas.microsoft.com/office/drawing/2014/main" id="{BB210922-2581-439E-9DBA-5C77B4610E96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00" name="ColorPalette" hidden="1">
          <a:extLst>
            <a:ext uri="{FF2B5EF4-FFF2-40B4-BE49-F238E27FC236}">
              <a16:creationId xmlns:a16="http://schemas.microsoft.com/office/drawing/2014/main" id="{F989B6D4-B50E-4FFA-983B-B43AE90FE077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01" name="ColorPalette" hidden="1">
          <a:extLst>
            <a:ext uri="{FF2B5EF4-FFF2-40B4-BE49-F238E27FC236}">
              <a16:creationId xmlns:a16="http://schemas.microsoft.com/office/drawing/2014/main" id="{32D2D09C-3DD6-4238-9B31-914DF5F56B46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02" name="ColorPalette" hidden="1">
          <a:extLst>
            <a:ext uri="{FF2B5EF4-FFF2-40B4-BE49-F238E27FC236}">
              <a16:creationId xmlns:a16="http://schemas.microsoft.com/office/drawing/2014/main" id="{75B229A5-D8F7-460A-A582-3A37D03AF081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03" name="ColorPalette" hidden="1">
          <a:extLst>
            <a:ext uri="{FF2B5EF4-FFF2-40B4-BE49-F238E27FC236}">
              <a16:creationId xmlns:a16="http://schemas.microsoft.com/office/drawing/2014/main" id="{7DAB1349-5AF8-41A1-A625-BF6BC0E854FA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04" name="ColorPalette" hidden="1">
          <a:extLst>
            <a:ext uri="{FF2B5EF4-FFF2-40B4-BE49-F238E27FC236}">
              <a16:creationId xmlns:a16="http://schemas.microsoft.com/office/drawing/2014/main" id="{07B874AC-4B53-43EC-87C7-5C733FF5C060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05" name="ColorPalette" hidden="1">
          <a:extLst>
            <a:ext uri="{FF2B5EF4-FFF2-40B4-BE49-F238E27FC236}">
              <a16:creationId xmlns:a16="http://schemas.microsoft.com/office/drawing/2014/main" id="{7F657996-FFFD-4B8E-A697-75ACC5CFF63C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06" name="ColorPalette" hidden="1">
          <a:extLst>
            <a:ext uri="{FF2B5EF4-FFF2-40B4-BE49-F238E27FC236}">
              <a16:creationId xmlns:a16="http://schemas.microsoft.com/office/drawing/2014/main" id="{C0CB893D-49C0-4373-A9B9-154BBEFB7FD9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07" name="ColorPalette" hidden="1">
          <a:extLst>
            <a:ext uri="{FF2B5EF4-FFF2-40B4-BE49-F238E27FC236}">
              <a16:creationId xmlns:a16="http://schemas.microsoft.com/office/drawing/2014/main" id="{BF759F95-E3A1-4829-8EE8-1EF7E81F8504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08" name="ColorPalette" hidden="1">
          <a:extLst>
            <a:ext uri="{FF2B5EF4-FFF2-40B4-BE49-F238E27FC236}">
              <a16:creationId xmlns:a16="http://schemas.microsoft.com/office/drawing/2014/main" id="{7C7CA6CD-341B-4C30-B3A7-4144D00BD60E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09" name="ColorPalette" hidden="1">
          <a:extLst>
            <a:ext uri="{FF2B5EF4-FFF2-40B4-BE49-F238E27FC236}">
              <a16:creationId xmlns:a16="http://schemas.microsoft.com/office/drawing/2014/main" id="{0FA8A801-F4C7-4566-B77B-DA9AEC8C2957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10" name="ColorPalette" hidden="1">
          <a:extLst>
            <a:ext uri="{FF2B5EF4-FFF2-40B4-BE49-F238E27FC236}">
              <a16:creationId xmlns:a16="http://schemas.microsoft.com/office/drawing/2014/main" id="{166A319D-68E4-46ED-92F3-937711E9EFB0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11" name="ColorPalette" hidden="1">
          <a:extLst>
            <a:ext uri="{FF2B5EF4-FFF2-40B4-BE49-F238E27FC236}">
              <a16:creationId xmlns:a16="http://schemas.microsoft.com/office/drawing/2014/main" id="{76B199CC-293C-409B-9B5C-9F376E23C7DE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12" name="ColorPalette" hidden="1">
          <a:extLst>
            <a:ext uri="{FF2B5EF4-FFF2-40B4-BE49-F238E27FC236}">
              <a16:creationId xmlns:a16="http://schemas.microsoft.com/office/drawing/2014/main" id="{54227FC2-6617-4E7B-A1BD-9473BCBB9A95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13" name="ColorPalette" hidden="1">
          <a:extLst>
            <a:ext uri="{FF2B5EF4-FFF2-40B4-BE49-F238E27FC236}">
              <a16:creationId xmlns:a16="http://schemas.microsoft.com/office/drawing/2014/main" id="{86A52992-8467-4CAD-8F34-80C469CBFC42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14" name="ColorPalette" hidden="1">
          <a:extLst>
            <a:ext uri="{FF2B5EF4-FFF2-40B4-BE49-F238E27FC236}">
              <a16:creationId xmlns:a16="http://schemas.microsoft.com/office/drawing/2014/main" id="{3A3B3EF2-EE47-4750-A601-8E0AFD3414FC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15" name="ColorPalette" hidden="1">
          <a:extLst>
            <a:ext uri="{FF2B5EF4-FFF2-40B4-BE49-F238E27FC236}">
              <a16:creationId xmlns:a16="http://schemas.microsoft.com/office/drawing/2014/main" id="{A97FD577-B786-48C6-B99B-D15EEA3E32C8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16" name="ColorPalette" hidden="1">
          <a:extLst>
            <a:ext uri="{FF2B5EF4-FFF2-40B4-BE49-F238E27FC236}">
              <a16:creationId xmlns:a16="http://schemas.microsoft.com/office/drawing/2014/main" id="{2673CA2C-1BA9-4DB5-AAF8-3CCFD6CF760E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17" name="ColorPalette" hidden="1">
          <a:extLst>
            <a:ext uri="{FF2B5EF4-FFF2-40B4-BE49-F238E27FC236}">
              <a16:creationId xmlns:a16="http://schemas.microsoft.com/office/drawing/2014/main" id="{0ED987E0-FDC9-44A4-A457-0E31EBC864E6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18" name="ColorPalette" hidden="1">
          <a:extLst>
            <a:ext uri="{FF2B5EF4-FFF2-40B4-BE49-F238E27FC236}">
              <a16:creationId xmlns:a16="http://schemas.microsoft.com/office/drawing/2014/main" id="{8C4FF7B1-A1E7-4986-A3CC-06CC1767824A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19" name="ColorPalette" hidden="1">
          <a:extLst>
            <a:ext uri="{FF2B5EF4-FFF2-40B4-BE49-F238E27FC236}">
              <a16:creationId xmlns:a16="http://schemas.microsoft.com/office/drawing/2014/main" id="{373F26BB-0647-4292-80B9-A6A67BA13848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20" name="ColorPalette" hidden="1">
          <a:extLst>
            <a:ext uri="{FF2B5EF4-FFF2-40B4-BE49-F238E27FC236}">
              <a16:creationId xmlns:a16="http://schemas.microsoft.com/office/drawing/2014/main" id="{11D4DE73-2714-4B80-BD92-F8379045A073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21" name="ColorPalette" hidden="1">
          <a:extLst>
            <a:ext uri="{FF2B5EF4-FFF2-40B4-BE49-F238E27FC236}">
              <a16:creationId xmlns:a16="http://schemas.microsoft.com/office/drawing/2014/main" id="{9205F04C-6459-4588-98DD-9AA1A5E33173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22" name="ColorPalette" hidden="1">
          <a:extLst>
            <a:ext uri="{FF2B5EF4-FFF2-40B4-BE49-F238E27FC236}">
              <a16:creationId xmlns:a16="http://schemas.microsoft.com/office/drawing/2014/main" id="{C9E05B6E-BB8C-49CE-8848-8330CC66D60F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23" name="ColorPalette" hidden="1">
          <a:extLst>
            <a:ext uri="{FF2B5EF4-FFF2-40B4-BE49-F238E27FC236}">
              <a16:creationId xmlns:a16="http://schemas.microsoft.com/office/drawing/2014/main" id="{2A8452F0-719B-407D-B803-8E18CB08F188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24" name="ColorPalette" hidden="1">
          <a:extLst>
            <a:ext uri="{FF2B5EF4-FFF2-40B4-BE49-F238E27FC236}">
              <a16:creationId xmlns:a16="http://schemas.microsoft.com/office/drawing/2014/main" id="{29C691AA-2BA0-4901-BA6A-50CA14E065F9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25" name="ColorPalette" hidden="1">
          <a:extLst>
            <a:ext uri="{FF2B5EF4-FFF2-40B4-BE49-F238E27FC236}">
              <a16:creationId xmlns:a16="http://schemas.microsoft.com/office/drawing/2014/main" id="{A92CFB34-8394-4D66-B379-2A41DCBBD24D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26" name="ColorPalette" hidden="1">
          <a:extLst>
            <a:ext uri="{FF2B5EF4-FFF2-40B4-BE49-F238E27FC236}">
              <a16:creationId xmlns:a16="http://schemas.microsoft.com/office/drawing/2014/main" id="{15536F0A-D284-48C7-A36C-833A1C96D975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27" name="ColorPalette" hidden="1">
          <a:extLst>
            <a:ext uri="{FF2B5EF4-FFF2-40B4-BE49-F238E27FC236}">
              <a16:creationId xmlns:a16="http://schemas.microsoft.com/office/drawing/2014/main" id="{DECA74DD-4520-4501-95B9-166B90589AE5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28" name="ColorPalette" hidden="1">
          <a:extLst>
            <a:ext uri="{FF2B5EF4-FFF2-40B4-BE49-F238E27FC236}">
              <a16:creationId xmlns:a16="http://schemas.microsoft.com/office/drawing/2014/main" id="{E8E02372-FE90-4FAE-B2F9-8A3E100DDADC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29" name="ColorPalette" hidden="1">
          <a:extLst>
            <a:ext uri="{FF2B5EF4-FFF2-40B4-BE49-F238E27FC236}">
              <a16:creationId xmlns:a16="http://schemas.microsoft.com/office/drawing/2014/main" id="{E168CC76-398E-403E-852D-F4132B433499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30" name="ColorPalette" hidden="1">
          <a:extLst>
            <a:ext uri="{FF2B5EF4-FFF2-40B4-BE49-F238E27FC236}">
              <a16:creationId xmlns:a16="http://schemas.microsoft.com/office/drawing/2014/main" id="{0ADD3789-8777-4CD4-8EE9-C189B408CFE7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31" name="ColorPalette" hidden="1">
          <a:extLst>
            <a:ext uri="{FF2B5EF4-FFF2-40B4-BE49-F238E27FC236}">
              <a16:creationId xmlns:a16="http://schemas.microsoft.com/office/drawing/2014/main" id="{98B3AC37-C06D-47B4-B574-13F5195C366F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32" name="ColorPalette" hidden="1">
          <a:extLst>
            <a:ext uri="{FF2B5EF4-FFF2-40B4-BE49-F238E27FC236}">
              <a16:creationId xmlns:a16="http://schemas.microsoft.com/office/drawing/2014/main" id="{C7095E7B-1839-4257-9DB3-B3C93B4A1331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33" name="ColorPalette" hidden="1">
          <a:extLst>
            <a:ext uri="{FF2B5EF4-FFF2-40B4-BE49-F238E27FC236}">
              <a16:creationId xmlns:a16="http://schemas.microsoft.com/office/drawing/2014/main" id="{75805E95-E02A-44EE-8B86-221DFE05720E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34" name="ColorPalette" hidden="1">
          <a:extLst>
            <a:ext uri="{FF2B5EF4-FFF2-40B4-BE49-F238E27FC236}">
              <a16:creationId xmlns:a16="http://schemas.microsoft.com/office/drawing/2014/main" id="{1B9C9330-6D83-4390-BDF5-2F0F650DE4AF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35" name="ColorPalette" hidden="1">
          <a:extLst>
            <a:ext uri="{FF2B5EF4-FFF2-40B4-BE49-F238E27FC236}">
              <a16:creationId xmlns:a16="http://schemas.microsoft.com/office/drawing/2014/main" id="{1C06E10E-5348-4BBB-81A2-6349B9D561CD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36" name="ColorPalette" hidden="1">
          <a:extLst>
            <a:ext uri="{FF2B5EF4-FFF2-40B4-BE49-F238E27FC236}">
              <a16:creationId xmlns:a16="http://schemas.microsoft.com/office/drawing/2014/main" id="{36F9F7FE-2010-4CE6-8D9D-28AFEE44FCFB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37" name="ColorPalette" hidden="1">
          <a:extLst>
            <a:ext uri="{FF2B5EF4-FFF2-40B4-BE49-F238E27FC236}">
              <a16:creationId xmlns:a16="http://schemas.microsoft.com/office/drawing/2014/main" id="{05351600-96F3-48CC-999E-722141EAF288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38" name="ColorPalette" hidden="1">
          <a:extLst>
            <a:ext uri="{FF2B5EF4-FFF2-40B4-BE49-F238E27FC236}">
              <a16:creationId xmlns:a16="http://schemas.microsoft.com/office/drawing/2014/main" id="{04921E13-F29D-42BC-B2AD-F6D5C5C317AD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39" name="ColorPalette" hidden="1">
          <a:extLst>
            <a:ext uri="{FF2B5EF4-FFF2-40B4-BE49-F238E27FC236}">
              <a16:creationId xmlns:a16="http://schemas.microsoft.com/office/drawing/2014/main" id="{3C63CC37-1ECE-4648-9DF8-7B092782F691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40" name="ColorPalette" hidden="1">
          <a:extLst>
            <a:ext uri="{FF2B5EF4-FFF2-40B4-BE49-F238E27FC236}">
              <a16:creationId xmlns:a16="http://schemas.microsoft.com/office/drawing/2014/main" id="{0F57C0F2-064D-40E0-BD6A-83CB813155C7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41" name="ColorPalette" hidden="1">
          <a:extLst>
            <a:ext uri="{FF2B5EF4-FFF2-40B4-BE49-F238E27FC236}">
              <a16:creationId xmlns:a16="http://schemas.microsoft.com/office/drawing/2014/main" id="{33921AFE-7441-4F14-A64C-ECC058FCC6A3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42" name="ColorPalette" hidden="1">
          <a:extLst>
            <a:ext uri="{FF2B5EF4-FFF2-40B4-BE49-F238E27FC236}">
              <a16:creationId xmlns:a16="http://schemas.microsoft.com/office/drawing/2014/main" id="{C812AB12-3E7A-49E2-9AC0-6E858ED17F1D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43" name="ColorPalette" hidden="1">
          <a:extLst>
            <a:ext uri="{FF2B5EF4-FFF2-40B4-BE49-F238E27FC236}">
              <a16:creationId xmlns:a16="http://schemas.microsoft.com/office/drawing/2014/main" id="{F769BCF4-EC25-4AA7-8EB1-F30EAEC4348B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44" name="ColorPalette" hidden="1">
          <a:extLst>
            <a:ext uri="{FF2B5EF4-FFF2-40B4-BE49-F238E27FC236}">
              <a16:creationId xmlns:a16="http://schemas.microsoft.com/office/drawing/2014/main" id="{3D842377-79B6-43E2-A884-9788F0E4E9D8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45" name="ColorPalette" hidden="1">
          <a:extLst>
            <a:ext uri="{FF2B5EF4-FFF2-40B4-BE49-F238E27FC236}">
              <a16:creationId xmlns:a16="http://schemas.microsoft.com/office/drawing/2014/main" id="{9BAACDA1-83E7-4F62-9B37-A13CC1BDBE6E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46" name="ColorPalette" hidden="1">
          <a:extLst>
            <a:ext uri="{FF2B5EF4-FFF2-40B4-BE49-F238E27FC236}">
              <a16:creationId xmlns:a16="http://schemas.microsoft.com/office/drawing/2014/main" id="{B4A66356-AA04-47B2-91DA-1A52999D940B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47" name="ColorPalette" hidden="1">
          <a:extLst>
            <a:ext uri="{FF2B5EF4-FFF2-40B4-BE49-F238E27FC236}">
              <a16:creationId xmlns:a16="http://schemas.microsoft.com/office/drawing/2014/main" id="{77E94A2D-16F5-4966-81E7-08CA4E6A8B68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48" name="ColorPalette" hidden="1">
          <a:extLst>
            <a:ext uri="{FF2B5EF4-FFF2-40B4-BE49-F238E27FC236}">
              <a16:creationId xmlns:a16="http://schemas.microsoft.com/office/drawing/2014/main" id="{19B79447-1DAD-487C-A970-2CDE8E57E69A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49" name="ColorPalette" hidden="1">
          <a:extLst>
            <a:ext uri="{FF2B5EF4-FFF2-40B4-BE49-F238E27FC236}">
              <a16:creationId xmlns:a16="http://schemas.microsoft.com/office/drawing/2014/main" id="{66BA6D65-208D-47F2-990A-C7B7BDA16DC6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50" name="ColorPalette" hidden="1">
          <a:extLst>
            <a:ext uri="{FF2B5EF4-FFF2-40B4-BE49-F238E27FC236}">
              <a16:creationId xmlns:a16="http://schemas.microsoft.com/office/drawing/2014/main" id="{63E96E5B-1D12-4CD4-9381-7E41461B03E8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51" name="ColorPalette" hidden="1">
          <a:extLst>
            <a:ext uri="{FF2B5EF4-FFF2-40B4-BE49-F238E27FC236}">
              <a16:creationId xmlns:a16="http://schemas.microsoft.com/office/drawing/2014/main" id="{A7EB7AD9-9773-4B90-8333-CF94C6002FCC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52" name="ColorPalette" hidden="1">
          <a:extLst>
            <a:ext uri="{FF2B5EF4-FFF2-40B4-BE49-F238E27FC236}">
              <a16:creationId xmlns:a16="http://schemas.microsoft.com/office/drawing/2014/main" id="{DBA5EDAE-B8CF-4AD8-871F-12C6D0A92F89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53" name="ColorPalette" hidden="1">
          <a:extLst>
            <a:ext uri="{FF2B5EF4-FFF2-40B4-BE49-F238E27FC236}">
              <a16:creationId xmlns:a16="http://schemas.microsoft.com/office/drawing/2014/main" id="{97F8F90C-DF17-4903-B547-99EB1CDEFD4C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54" name="ColorPalette" hidden="1">
          <a:extLst>
            <a:ext uri="{FF2B5EF4-FFF2-40B4-BE49-F238E27FC236}">
              <a16:creationId xmlns:a16="http://schemas.microsoft.com/office/drawing/2014/main" id="{5672A4F6-CAFD-498B-898C-C7714642C7D5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55" name="ColorPalette" hidden="1">
          <a:extLst>
            <a:ext uri="{FF2B5EF4-FFF2-40B4-BE49-F238E27FC236}">
              <a16:creationId xmlns:a16="http://schemas.microsoft.com/office/drawing/2014/main" id="{7532D026-2658-4676-8548-9B05957820CA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56" name="ColorPalette" hidden="1">
          <a:extLst>
            <a:ext uri="{FF2B5EF4-FFF2-40B4-BE49-F238E27FC236}">
              <a16:creationId xmlns:a16="http://schemas.microsoft.com/office/drawing/2014/main" id="{6388929B-2113-4D9C-AAD7-2B4CBDA5F1AC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57" name="ColorPalette" hidden="1">
          <a:extLst>
            <a:ext uri="{FF2B5EF4-FFF2-40B4-BE49-F238E27FC236}">
              <a16:creationId xmlns:a16="http://schemas.microsoft.com/office/drawing/2014/main" id="{A3C7ED81-F27B-4383-BB89-41455337C6FB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58" name="ColorPalette" hidden="1">
          <a:extLst>
            <a:ext uri="{FF2B5EF4-FFF2-40B4-BE49-F238E27FC236}">
              <a16:creationId xmlns:a16="http://schemas.microsoft.com/office/drawing/2014/main" id="{7EBE2A6A-0EC1-474A-B21E-CEA9FDAD4C61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59" name="ColorPalette" hidden="1">
          <a:extLst>
            <a:ext uri="{FF2B5EF4-FFF2-40B4-BE49-F238E27FC236}">
              <a16:creationId xmlns:a16="http://schemas.microsoft.com/office/drawing/2014/main" id="{1DF152B7-D9E6-456E-A7A5-6E200D8EB5B3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60" name="ColorPalette" hidden="1">
          <a:extLst>
            <a:ext uri="{FF2B5EF4-FFF2-40B4-BE49-F238E27FC236}">
              <a16:creationId xmlns:a16="http://schemas.microsoft.com/office/drawing/2014/main" id="{2A4AB401-1142-4365-89E9-001CA7090EC6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61" name="ColorPalette" hidden="1">
          <a:extLst>
            <a:ext uri="{FF2B5EF4-FFF2-40B4-BE49-F238E27FC236}">
              <a16:creationId xmlns:a16="http://schemas.microsoft.com/office/drawing/2014/main" id="{0FEA9973-252B-4EAE-867C-FBEA51548FA4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62" name="ColorPalette" hidden="1">
          <a:extLst>
            <a:ext uri="{FF2B5EF4-FFF2-40B4-BE49-F238E27FC236}">
              <a16:creationId xmlns:a16="http://schemas.microsoft.com/office/drawing/2014/main" id="{DB47CD9D-1F11-4723-817D-CF15737E6135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63" name="ColorPalette" hidden="1">
          <a:extLst>
            <a:ext uri="{FF2B5EF4-FFF2-40B4-BE49-F238E27FC236}">
              <a16:creationId xmlns:a16="http://schemas.microsoft.com/office/drawing/2014/main" id="{5B4C8F92-4936-4630-9624-E0630C7B9237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64" name="ColorPalette" hidden="1">
          <a:extLst>
            <a:ext uri="{FF2B5EF4-FFF2-40B4-BE49-F238E27FC236}">
              <a16:creationId xmlns:a16="http://schemas.microsoft.com/office/drawing/2014/main" id="{24DB9188-78A1-4FA7-94AC-27FF6A913BD8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65" name="ColorPalette" hidden="1">
          <a:extLst>
            <a:ext uri="{FF2B5EF4-FFF2-40B4-BE49-F238E27FC236}">
              <a16:creationId xmlns:a16="http://schemas.microsoft.com/office/drawing/2014/main" id="{DDBAE6C0-9D12-4286-AF3C-8C65B04487B8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66" name="ColorPalette" hidden="1">
          <a:extLst>
            <a:ext uri="{FF2B5EF4-FFF2-40B4-BE49-F238E27FC236}">
              <a16:creationId xmlns:a16="http://schemas.microsoft.com/office/drawing/2014/main" id="{FF65D535-52E7-435E-AFC3-FC18A4E39BCC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67" name="ColorPalette" hidden="1">
          <a:extLst>
            <a:ext uri="{FF2B5EF4-FFF2-40B4-BE49-F238E27FC236}">
              <a16:creationId xmlns:a16="http://schemas.microsoft.com/office/drawing/2014/main" id="{C574AA28-4C90-4896-B271-C08D87318BA9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68" name="ColorPalette" hidden="1">
          <a:extLst>
            <a:ext uri="{FF2B5EF4-FFF2-40B4-BE49-F238E27FC236}">
              <a16:creationId xmlns:a16="http://schemas.microsoft.com/office/drawing/2014/main" id="{7B7B37F2-2E44-42D5-ACAE-3B1AD1EFEEEE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69" name="ColorPalette" hidden="1">
          <a:extLst>
            <a:ext uri="{FF2B5EF4-FFF2-40B4-BE49-F238E27FC236}">
              <a16:creationId xmlns:a16="http://schemas.microsoft.com/office/drawing/2014/main" id="{4B116E5F-BAEB-4939-AFD0-1F980221C77C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70" name="ColorPalette" hidden="1">
          <a:extLst>
            <a:ext uri="{FF2B5EF4-FFF2-40B4-BE49-F238E27FC236}">
              <a16:creationId xmlns:a16="http://schemas.microsoft.com/office/drawing/2014/main" id="{0B6394F8-FCD6-4F28-B24C-9E7DB04D8C34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71" name="ColorPalette" hidden="1">
          <a:extLst>
            <a:ext uri="{FF2B5EF4-FFF2-40B4-BE49-F238E27FC236}">
              <a16:creationId xmlns:a16="http://schemas.microsoft.com/office/drawing/2014/main" id="{A75BC568-56C9-452C-8019-F00F641641D6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72" name="ColorPalette" hidden="1">
          <a:extLst>
            <a:ext uri="{FF2B5EF4-FFF2-40B4-BE49-F238E27FC236}">
              <a16:creationId xmlns:a16="http://schemas.microsoft.com/office/drawing/2014/main" id="{2749910E-F722-4D9A-B072-1B42BE29AD28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73" name="ColorPalette" hidden="1">
          <a:extLst>
            <a:ext uri="{FF2B5EF4-FFF2-40B4-BE49-F238E27FC236}">
              <a16:creationId xmlns:a16="http://schemas.microsoft.com/office/drawing/2014/main" id="{0411804A-98FF-4C45-B8A3-6FD2A02174FF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74" name="ColorPalette" hidden="1">
          <a:extLst>
            <a:ext uri="{FF2B5EF4-FFF2-40B4-BE49-F238E27FC236}">
              <a16:creationId xmlns:a16="http://schemas.microsoft.com/office/drawing/2014/main" id="{5741CFE6-5107-4B7F-9D89-2C20AF25896D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75" name="ColorPalette" hidden="1">
          <a:extLst>
            <a:ext uri="{FF2B5EF4-FFF2-40B4-BE49-F238E27FC236}">
              <a16:creationId xmlns:a16="http://schemas.microsoft.com/office/drawing/2014/main" id="{4C9A1CD9-4F9D-44A7-BE17-9DE73A2F6976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76" name="ColorPalette" hidden="1">
          <a:extLst>
            <a:ext uri="{FF2B5EF4-FFF2-40B4-BE49-F238E27FC236}">
              <a16:creationId xmlns:a16="http://schemas.microsoft.com/office/drawing/2014/main" id="{7587A7B5-2082-4E89-82E6-752CDD361D37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77" name="ColorPalette" hidden="1">
          <a:extLst>
            <a:ext uri="{FF2B5EF4-FFF2-40B4-BE49-F238E27FC236}">
              <a16:creationId xmlns:a16="http://schemas.microsoft.com/office/drawing/2014/main" id="{74B49C5A-CBEA-49B3-968E-A14DAB9337A1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78" name="ColorPalette" hidden="1">
          <a:extLst>
            <a:ext uri="{FF2B5EF4-FFF2-40B4-BE49-F238E27FC236}">
              <a16:creationId xmlns:a16="http://schemas.microsoft.com/office/drawing/2014/main" id="{3B7A91F7-C089-450A-AFCA-531B9B39CCC0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79" name="ColorPalette" hidden="1">
          <a:extLst>
            <a:ext uri="{FF2B5EF4-FFF2-40B4-BE49-F238E27FC236}">
              <a16:creationId xmlns:a16="http://schemas.microsoft.com/office/drawing/2014/main" id="{D8BE204C-7B70-4DB4-88BA-1DA46519F6C6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80" name="ColorPalette" hidden="1">
          <a:extLst>
            <a:ext uri="{FF2B5EF4-FFF2-40B4-BE49-F238E27FC236}">
              <a16:creationId xmlns:a16="http://schemas.microsoft.com/office/drawing/2014/main" id="{23AC6017-CB63-468D-ADD3-52F7B2BEE414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81" name="ColorPalette" hidden="1">
          <a:extLst>
            <a:ext uri="{FF2B5EF4-FFF2-40B4-BE49-F238E27FC236}">
              <a16:creationId xmlns:a16="http://schemas.microsoft.com/office/drawing/2014/main" id="{A4129FD6-5A4B-4C30-A8EF-7863B833DAEF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82" name="ColorPalette" hidden="1">
          <a:extLst>
            <a:ext uri="{FF2B5EF4-FFF2-40B4-BE49-F238E27FC236}">
              <a16:creationId xmlns:a16="http://schemas.microsoft.com/office/drawing/2014/main" id="{26CAEE87-93B6-42C7-B156-DBB0077B1FC1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83" name="ColorPalette" hidden="1">
          <a:extLst>
            <a:ext uri="{FF2B5EF4-FFF2-40B4-BE49-F238E27FC236}">
              <a16:creationId xmlns:a16="http://schemas.microsoft.com/office/drawing/2014/main" id="{E4E152E1-FD45-4E47-A497-F50C6A30E3B6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84" name="ColorPalette" hidden="1">
          <a:extLst>
            <a:ext uri="{FF2B5EF4-FFF2-40B4-BE49-F238E27FC236}">
              <a16:creationId xmlns:a16="http://schemas.microsoft.com/office/drawing/2014/main" id="{982A40EB-229C-4F9D-9FCC-17F423E2225C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85" name="ColorPalette" hidden="1">
          <a:extLst>
            <a:ext uri="{FF2B5EF4-FFF2-40B4-BE49-F238E27FC236}">
              <a16:creationId xmlns:a16="http://schemas.microsoft.com/office/drawing/2014/main" id="{35F28F0C-F583-4696-8FE6-F1D2E7272774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86" name="ColorPalette" hidden="1">
          <a:extLst>
            <a:ext uri="{FF2B5EF4-FFF2-40B4-BE49-F238E27FC236}">
              <a16:creationId xmlns:a16="http://schemas.microsoft.com/office/drawing/2014/main" id="{C369FD7F-637C-4B7E-8468-4151BCCE2980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87" name="ColorPalette" hidden="1">
          <a:extLst>
            <a:ext uri="{FF2B5EF4-FFF2-40B4-BE49-F238E27FC236}">
              <a16:creationId xmlns:a16="http://schemas.microsoft.com/office/drawing/2014/main" id="{2D07FBC9-1097-4FAB-8245-6BEA6515A4DC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88" name="ColorPalette" hidden="1">
          <a:extLst>
            <a:ext uri="{FF2B5EF4-FFF2-40B4-BE49-F238E27FC236}">
              <a16:creationId xmlns:a16="http://schemas.microsoft.com/office/drawing/2014/main" id="{76FD5C2E-43B9-45C4-9FE5-BDFF67E27F7B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89" name="ColorPalette" hidden="1">
          <a:extLst>
            <a:ext uri="{FF2B5EF4-FFF2-40B4-BE49-F238E27FC236}">
              <a16:creationId xmlns:a16="http://schemas.microsoft.com/office/drawing/2014/main" id="{CDC5983B-F60A-46DA-9882-9501F72D1A53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90" name="ColorPalette" hidden="1">
          <a:extLst>
            <a:ext uri="{FF2B5EF4-FFF2-40B4-BE49-F238E27FC236}">
              <a16:creationId xmlns:a16="http://schemas.microsoft.com/office/drawing/2014/main" id="{DED04BB1-3FEA-4B57-B4F3-AA3EB54828EF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91" name="ColorPalette" hidden="1">
          <a:extLst>
            <a:ext uri="{FF2B5EF4-FFF2-40B4-BE49-F238E27FC236}">
              <a16:creationId xmlns:a16="http://schemas.microsoft.com/office/drawing/2014/main" id="{B6BF98D3-0033-4788-A0AF-EBCD1E5ACA6B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92" name="ColorPalette" hidden="1">
          <a:extLst>
            <a:ext uri="{FF2B5EF4-FFF2-40B4-BE49-F238E27FC236}">
              <a16:creationId xmlns:a16="http://schemas.microsoft.com/office/drawing/2014/main" id="{00831F0E-73A5-4B1E-A41B-B91829295E5E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93" name="ColorPalette" hidden="1">
          <a:extLst>
            <a:ext uri="{FF2B5EF4-FFF2-40B4-BE49-F238E27FC236}">
              <a16:creationId xmlns:a16="http://schemas.microsoft.com/office/drawing/2014/main" id="{86EDADA3-FA96-46F7-A3B1-1AD278EB5202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94" name="ColorPalette" hidden="1">
          <a:extLst>
            <a:ext uri="{FF2B5EF4-FFF2-40B4-BE49-F238E27FC236}">
              <a16:creationId xmlns:a16="http://schemas.microsoft.com/office/drawing/2014/main" id="{30BDDD0F-83AB-45A9-AEFD-A4A25437E9F6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95" name="ColorPalette" hidden="1">
          <a:extLst>
            <a:ext uri="{FF2B5EF4-FFF2-40B4-BE49-F238E27FC236}">
              <a16:creationId xmlns:a16="http://schemas.microsoft.com/office/drawing/2014/main" id="{3C920362-4CC9-4F3F-BEB2-C16F4A5B3D7B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96" name="ColorPalette" hidden="1">
          <a:extLst>
            <a:ext uri="{FF2B5EF4-FFF2-40B4-BE49-F238E27FC236}">
              <a16:creationId xmlns:a16="http://schemas.microsoft.com/office/drawing/2014/main" id="{AA605865-B60E-4EA0-B724-65F56465B232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97" name="ColorPalette" hidden="1">
          <a:extLst>
            <a:ext uri="{FF2B5EF4-FFF2-40B4-BE49-F238E27FC236}">
              <a16:creationId xmlns:a16="http://schemas.microsoft.com/office/drawing/2014/main" id="{2A304BE4-68FB-426F-806C-F499089B64C2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98" name="ColorPalette" hidden="1">
          <a:extLst>
            <a:ext uri="{FF2B5EF4-FFF2-40B4-BE49-F238E27FC236}">
              <a16:creationId xmlns:a16="http://schemas.microsoft.com/office/drawing/2014/main" id="{86F5CB92-96D6-4C60-A8CF-F9A8B0A8A458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899" name="ColorPalette" hidden="1">
          <a:extLst>
            <a:ext uri="{FF2B5EF4-FFF2-40B4-BE49-F238E27FC236}">
              <a16:creationId xmlns:a16="http://schemas.microsoft.com/office/drawing/2014/main" id="{91B3345A-CD62-4164-8EBE-94EEF27BAB7B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00" name="ColorPalette" hidden="1">
          <a:extLst>
            <a:ext uri="{FF2B5EF4-FFF2-40B4-BE49-F238E27FC236}">
              <a16:creationId xmlns:a16="http://schemas.microsoft.com/office/drawing/2014/main" id="{3C3808CA-0B8B-4975-9345-06D6043CAFFB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01" name="ColorPalette" hidden="1">
          <a:extLst>
            <a:ext uri="{FF2B5EF4-FFF2-40B4-BE49-F238E27FC236}">
              <a16:creationId xmlns:a16="http://schemas.microsoft.com/office/drawing/2014/main" id="{9A87F805-8CD9-4ABE-A31D-4D206903E4A7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02" name="ColorPalette" hidden="1">
          <a:extLst>
            <a:ext uri="{FF2B5EF4-FFF2-40B4-BE49-F238E27FC236}">
              <a16:creationId xmlns:a16="http://schemas.microsoft.com/office/drawing/2014/main" id="{4AB65897-73D5-457B-B6F3-909C62B71C0D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03" name="ColorPalette" hidden="1">
          <a:extLst>
            <a:ext uri="{FF2B5EF4-FFF2-40B4-BE49-F238E27FC236}">
              <a16:creationId xmlns:a16="http://schemas.microsoft.com/office/drawing/2014/main" id="{03C8BE9E-5DA8-48E7-8E10-B2E0547A35E7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04" name="ColorPalette" hidden="1">
          <a:extLst>
            <a:ext uri="{FF2B5EF4-FFF2-40B4-BE49-F238E27FC236}">
              <a16:creationId xmlns:a16="http://schemas.microsoft.com/office/drawing/2014/main" id="{5B158191-3FE5-46E0-8F7E-85D9A6EAF16C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05" name="ColorPalette" hidden="1">
          <a:extLst>
            <a:ext uri="{FF2B5EF4-FFF2-40B4-BE49-F238E27FC236}">
              <a16:creationId xmlns:a16="http://schemas.microsoft.com/office/drawing/2014/main" id="{34E99630-17AA-4A74-AECC-6DBDDC889E5F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06" name="ColorPalette" hidden="1">
          <a:extLst>
            <a:ext uri="{FF2B5EF4-FFF2-40B4-BE49-F238E27FC236}">
              <a16:creationId xmlns:a16="http://schemas.microsoft.com/office/drawing/2014/main" id="{00412FB4-49DC-4685-B452-52590FDC303E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07" name="ColorPalette" hidden="1">
          <a:extLst>
            <a:ext uri="{FF2B5EF4-FFF2-40B4-BE49-F238E27FC236}">
              <a16:creationId xmlns:a16="http://schemas.microsoft.com/office/drawing/2014/main" id="{E765431B-5266-4196-AD46-71BC85EA35B6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08" name="ColorPalette" hidden="1">
          <a:extLst>
            <a:ext uri="{FF2B5EF4-FFF2-40B4-BE49-F238E27FC236}">
              <a16:creationId xmlns:a16="http://schemas.microsoft.com/office/drawing/2014/main" id="{583CEEA0-0036-444B-89B6-EB751902BFEE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09" name="ColorPalette" hidden="1">
          <a:extLst>
            <a:ext uri="{FF2B5EF4-FFF2-40B4-BE49-F238E27FC236}">
              <a16:creationId xmlns:a16="http://schemas.microsoft.com/office/drawing/2014/main" id="{27F70672-96AE-405A-9619-B2298B6B8A20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10" name="ColorPalette" hidden="1">
          <a:extLst>
            <a:ext uri="{FF2B5EF4-FFF2-40B4-BE49-F238E27FC236}">
              <a16:creationId xmlns:a16="http://schemas.microsoft.com/office/drawing/2014/main" id="{1916A16D-6B12-4500-8E81-6AE0CBBD7B8D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11" name="ColorPalette" hidden="1">
          <a:extLst>
            <a:ext uri="{FF2B5EF4-FFF2-40B4-BE49-F238E27FC236}">
              <a16:creationId xmlns:a16="http://schemas.microsoft.com/office/drawing/2014/main" id="{2CC5C308-9D88-4653-BD10-2C6FE9FF5EF3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12" name="ColorPalette" hidden="1">
          <a:extLst>
            <a:ext uri="{FF2B5EF4-FFF2-40B4-BE49-F238E27FC236}">
              <a16:creationId xmlns:a16="http://schemas.microsoft.com/office/drawing/2014/main" id="{A50662C5-2698-4BDA-B8F7-A6797A995D72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13" name="ColorPalette" hidden="1">
          <a:extLst>
            <a:ext uri="{FF2B5EF4-FFF2-40B4-BE49-F238E27FC236}">
              <a16:creationId xmlns:a16="http://schemas.microsoft.com/office/drawing/2014/main" id="{AFC13E72-0ADD-4852-ADB9-128CC7C032BD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14" name="ColorPalette" hidden="1">
          <a:extLst>
            <a:ext uri="{FF2B5EF4-FFF2-40B4-BE49-F238E27FC236}">
              <a16:creationId xmlns:a16="http://schemas.microsoft.com/office/drawing/2014/main" id="{D7D8BF1D-4469-43D4-94D4-B34D1293D988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15" name="ColorPalette" hidden="1">
          <a:extLst>
            <a:ext uri="{FF2B5EF4-FFF2-40B4-BE49-F238E27FC236}">
              <a16:creationId xmlns:a16="http://schemas.microsoft.com/office/drawing/2014/main" id="{D15035BC-E1F2-4D01-9B12-EF56A341C629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16" name="ColorPalette" hidden="1">
          <a:extLst>
            <a:ext uri="{FF2B5EF4-FFF2-40B4-BE49-F238E27FC236}">
              <a16:creationId xmlns:a16="http://schemas.microsoft.com/office/drawing/2014/main" id="{2C8F0203-B04A-4BD6-99A1-CCEB5518FA2F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17" name="ColorPalette" hidden="1">
          <a:extLst>
            <a:ext uri="{FF2B5EF4-FFF2-40B4-BE49-F238E27FC236}">
              <a16:creationId xmlns:a16="http://schemas.microsoft.com/office/drawing/2014/main" id="{BFAAEEAA-95DD-4DC5-B6F7-85CB13818F61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18" name="ColorPalette" hidden="1">
          <a:extLst>
            <a:ext uri="{FF2B5EF4-FFF2-40B4-BE49-F238E27FC236}">
              <a16:creationId xmlns:a16="http://schemas.microsoft.com/office/drawing/2014/main" id="{0BEC3A62-CED6-4674-8CCB-6F35B1FA5E6D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19" name="ColorPalette" hidden="1">
          <a:extLst>
            <a:ext uri="{FF2B5EF4-FFF2-40B4-BE49-F238E27FC236}">
              <a16:creationId xmlns:a16="http://schemas.microsoft.com/office/drawing/2014/main" id="{122AA339-32DF-4DE3-BFA8-F0EE8EB14381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20" name="ColorPalette" hidden="1">
          <a:extLst>
            <a:ext uri="{FF2B5EF4-FFF2-40B4-BE49-F238E27FC236}">
              <a16:creationId xmlns:a16="http://schemas.microsoft.com/office/drawing/2014/main" id="{BEDF0441-EEE1-44A4-A9E5-1857700BE520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21" name="ColorPalette" hidden="1">
          <a:extLst>
            <a:ext uri="{FF2B5EF4-FFF2-40B4-BE49-F238E27FC236}">
              <a16:creationId xmlns:a16="http://schemas.microsoft.com/office/drawing/2014/main" id="{0653148D-FA6D-4990-B593-2E01A6D1B3CC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22" name="ColorPalette" hidden="1">
          <a:extLst>
            <a:ext uri="{FF2B5EF4-FFF2-40B4-BE49-F238E27FC236}">
              <a16:creationId xmlns:a16="http://schemas.microsoft.com/office/drawing/2014/main" id="{9289D476-832F-4AA9-8544-E58EA6B5DAE0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23" name="ColorPalette" hidden="1">
          <a:extLst>
            <a:ext uri="{FF2B5EF4-FFF2-40B4-BE49-F238E27FC236}">
              <a16:creationId xmlns:a16="http://schemas.microsoft.com/office/drawing/2014/main" id="{5E8B4032-72F8-4FC4-BF07-5F64AF8C4CA9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24" name="ColorPalette" hidden="1">
          <a:extLst>
            <a:ext uri="{FF2B5EF4-FFF2-40B4-BE49-F238E27FC236}">
              <a16:creationId xmlns:a16="http://schemas.microsoft.com/office/drawing/2014/main" id="{A7C606F9-7B3E-427F-B4E6-A6908BF7B0AB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25" name="ColorPalette" hidden="1">
          <a:extLst>
            <a:ext uri="{FF2B5EF4-FFF2-40B4-BE49-F238E27FC236}">
              <a16:creationId xmlns:a16="http://schemas.microsoft.com/office/drawing/2014/main" id="{C7390617-D78E-4698-A582-11AA29202E7B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26" name="ColorPalette" hidden="1">
          <a:extLst>
            <a:ext uri="{FF2B5EF4-FFF2-40B4-BE49-F238E27FC236}">
              <a16:creationId xmlns:a16="http://schemas.microsoft.com/office/drawing/2014/main" id="{44C31FB2-28C5-400A-867C-C70B3AFFF3B5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27" name="ColorPalette" hidden="1">
          <a:extLst>
            <a:ext uri="{FF2B5EF4-FFF2-40B4-BE49-F238E27FC236}">
              <a16:creationId xmlns:a16="http://schemas.microsoft.com/office/drawing/2014/main" id="{30FB5B65-4B0C-4970-BF0B-504B4240158A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28" name="ColorPalette" hidden="1">
          <a:extLst>
            <a:ext uri="{FF2B5EF4-FFF2-40B4-BE49-F238E27FC236}">
              <a16:creationId xmlns:a16="http://schemas.microsoft.com/office/drawing/2014/main" id="{09D5F4EB-9687-41A3-B50D-3664B5ED467F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29" name="ColorPalette" hidden="1">
          <a:extLst>
            <a:ext uri="{FF2B5EF4-FFF2-40B4-BE49-F238E27FC236}">
              <a16:creationId xmlns:a16="http://schemas.microsoft.com/office/drawing/2014/main" id="{25D77916-5D48-4D7A-8604-1D520D13B556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30" name="ColorPalette" hidden="1">
          <a:extLst>
            <a:ext uri="{FF2B5EF4-FFF2-40B4-BE49-F238E27FC236}">
              <a16:creationId xmlns:a16="http://schemas.microsoft.com/office/drawing/2014/main" id="{4A52C006-B56E-4906-8B36-6DBFEAD37651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31" name="ColorPalette" hidden="1">
          <a:extLst>
            <a:ext uri="{FF2B5EF4-FFF2-40B4-BE49-F238E27FC236}">
              <a16:creationId xmlns:a16="http://schemas.microsoft.com/office/drawing/2014/main" id="{DC23885F-BEF6-4BC3-846B-8EBE62D9D51A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32" name="ColorPalette" hidden="1">
          <a:extLst>
            <a:ext uri="{FF2B5EF4-FFF2-40B4-BE49-F238E27FC236}">
              <a16:creationId xmlns:a16="http://schemas.microsoft.com/office/drawing/2014/main" id="{0FBBBA33-B20E-4131-9EB9-F708AE406AF0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33" name="ColorPalette" hidden="1">
          <a:extLst>
            <a:ext uri="{FF2B5EF4-FFF2-40B4-BE49-F238E27FC236}">
              <a16:creationId xmlns:a16="http://schemas.microsoft.com/office/drawing/2014/main" id="{76AABB73-174A-460A-8B5C-35FD396AC21E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34" name="ColorPalette" hidden="1">
          <a:extLst>
            <a:ext uri="{FF2B5EF4-FFF2-40B4-BE49-F238E27FC236}">
              <a16:creationId xmlns:a16="http://schemas.microsoft.com/office/drawing/2014/main" id="{D00057F2-2EA3-4D71-B75B-FDA884C1910C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35" name="ColorPalette" hidden="1">
          <a:extLst>
            <a:ext uri="{FF2B5EF4-FFF2-40B4-BE49-F238E27FC236}">
              <a16:creationId xmlns:a16="http://schemas.microsoft.com/office/drawing/2014/main" id="{82939940-BBB2-4278-BC3B-8BFB206269AD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36" name="ColorPalette" hidden="1">
          <a:extLst>
            <a:ext uri="{FF2B5EF4-FFF2-40B4-BE49-F238E27FC236}">
              <a16:creationId xmlns:a16="http://schemas.microsoft.com/office/drawing/2014/main" id="{2939E93A-F336-4E32-8513-6590C71F2E2C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37" name="ColorPalette" hidden="1">
          <a:extLst>
            <a:ext uri="{FF2B5EF4-FFF2-40B4-BE49-F238E27FC236}">
              <a16:creationId xmlns:a16="http://schemas.microsoft.com/office/drawing/2014/main" id="{7C99F702-58CE-4A19-991E-F9E791DE6227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38" name="ColorPalette" hidden="1">
          <a:extLst>
            <a:ext uri="{FF2B5EF4-FFF2-40B4-BE49-F238E27FC236}">
              <a16:creationId xmlns:a16="http://schemas.microsoft.com/office/drawing/2014/main" id="{F677C703-0CB1-44C0-A1E9-FA12732A3F38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39" name="ColorPalette" hidden="1">
          <a:extLst>
            <a:ext uri="{FF2B5EF4-FFF2-40B4-BE49-F238E27FC236}">
              <a16:creationId xmlns:a16="http://schemas.microsoft.com/office/drawing/2014/main" id="{A980C261-F8CB-4BCF-8026-4D1889F1E5EE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40" name="ColorPalette" hidden="1">
          <a:extLst>
            <a:ext uri="{FF2B5EF4-FFF2-40B4-BE49-F238E27FC236}">
              <a16:creationId xmlns:a16="http://schemas.microsoft.com/office/drawing/2014/main" id="{D15385D4-776D-4D7D-B20F-8F32D69F5B9D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41" name="ColorPalette" hidden="1">
          <a:extLst>
            <a:ext uri="{FF2B5EF4-FFF2-40B4-BE49-F238E27FC236}">
              <a16:creationId xmlns:a16="http://schemas.microsoft.com/office/drawing/2014/main" id="{0B69CEC5-8034-4101-95EC-0F8617087624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42" name="ColorPalette" hidden="1">
          <a:extLst>
            <a:ext uri="{FF2B5EF4-FFF2-40B4-BE49-F238E27FC236}">
              <a16:creationId xmlns:a16="http://schemas.microsoft.com/office/drawing/2014/main" id="{8C85EE86-0B43-4542-9371-8A9FD9E086DB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43" name="ColorPalette" hidden="1">
          <a:extLst>
            <a:ext uri="{FF2B5EF4-FFF2-40B4-BE49-F238E27FC236}">
              <a16:creationId xmlns:a16="http://schemas.microsoft.com/office/drawing/2014/main" id="{5B038958-7883-47A3-82B4-20307EA3A96F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44" name="ColorPalette" hidden="1">
          <a:extLst>
            <a:ext uri="{FF2B5EF4-FFF2-40B4-BE49-F238E27FC236}">
              <a16:creationId xmlns:a16="http://schemas.microsoft.com/office/drawing/2014/main" id="{7D5574E5-2D75-476C-978B-57EF1FE8C2AE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45" name="ColorPalette" hidden="1">
          <a:extLst>
            <a:ext uri="{FF2B5EF4-FFF2-40B4-BE49-F238E27FC236}">
              <a16:creationId xmlns:a16="http://schemas.microsoft.com/office/drawing/2014/main" id="{973A3F8C-6137-4671-AAA1-36DA0AF2F183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46" name="ColorPalette" hidden="1">
          <a:extLst>
            <a:ext uri="{FF2B5EF4-FFF2-40B4-BE49-F238E27FC236}">
              <a16:creationId xmlns:a16="http://schemas.microsoft.com/office/drawing/2014/main" id="{2C2637C1-3DC9-4184-AFCF-1E2F9B595704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47" name="ColorPalette" hidden="1">
          <a:extLst>
            <a:ext uri="{FF2B5EF4-FFF2-40B4-BE49-F238E27FC236}">
              <a16:creationId xmlns:a16="http://schemas.microsoft.com/office/drawing/2014/main" id="{B25F5828-9AB7-473C-A097-4751CA359150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48" name="ColorPalette" hidden="1">
          <a:extLst>
            <a:ext uri="{FF2B5EF4-FFF2-40B4-BE49-F238E27FC236}">
              <a16:creationId xmlns:a16="http://schemas.microsoft.com/office/drawing/2014/main" id="{6BD6E6A8-9BC9-42C3-802A-7198ACBD2A67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49" name="ColorPalette" hidden="1">
          <a:extLst>
            <a:ext uri="{FF2B5EF4-FFF2-40B4-BE49-F238E27FC236}">
              <a16:creationId xmlns:a16="http://schemas.microsoft.com/office/drawing/2014/main" id="{C85FEC62-3D79-4A1B-A95F-55BEC5D2417A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50" name="ColorPalette" hidden="1">
          <a:extLst>
            <a:ext uri="{FF2B5EF4-FFF2-40B4-BE49-F238E27FC236}">
              <a16:creationId xmlns:a16="http://schemas.microsoft.com/office/drawing/2014/main" id="{2CBEAB72-F167-432E-B0D9-BC4DF8292970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51" name="ColorPalette" hidden="1">
          <a:extLst>
            <a:ext uri="{FF2B5EF4-FFF2-40B4-BE49-F238E27FC236}">
              <a16:creationId xmlns:a16="http://schemas.microsoft.com/office/drawing/2014/main" id="{5FD92A3C-C42E-4AA8-B3F7-CAF069C9222D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52" name="ColorPalette" hidden="1">
          <a:extLst>
            <a:ext uri="{FF2B5EF4-FFF2-40B4-BE49-F238E27FC236}">
              <a16:creationId xmlns:a16="http://schemas.microsoft.com/office/drawing/2014/main" id="{E4C9CF21-9A84-4D95-90AB-F468647DF7A3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53" name="ColorPalette" hidden="1">
          <a:extLst>
            <a:ext uri="{FF2B5EF4-FFF2-40B4-BE49-F238E27FC236}">
              <a16:creationId xmlns:a16="http://schemas.microsoft.com/office/drawing/2014/main" id="{B5EA8256-3BB7-4EB8-8F05-77E3CED0DECD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54" name="ColorPalette" hidden="1">
          <a:extLst>
            <a:ext uri="{FF2B5EF4-FFF2-40B4-BE49-F238E27FC236}">
              <a16:creationId xmlns:a16="http://schemas.microsoft.com/office/drawing/2014/main" id="{03CB2AAD-7F59-4AE8-99F7-908AB268049D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55" name="ColorPalette" hidden="1">
          <a:extLst>
            <a:ext uri="{FF2B5EF4-FFF2-40B4-BE49-F238E27FC236}">
              <a16:creationId xmlns:a16="http://schemas.microsoft.com/office/drawing/2014/main" id="{5252AB04-C9B2-4ED1-8462-8163DA290E00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56" name="ColorPalette" hidden="1">
          <a:extLst>
            <a:ext uri="{FF2B5EF4-FFF2-40B4-BE49-F238E27FC236}">
              <a16:creationId xmlns:a16="http://schemas.microsoft.com/office/drawing/2014/main" id="{F3A5581B-8BA0-44BB-B4F2-25FD1F0400F8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57" name="ColorPalette" hidden="1">
          <a:extLst>
            <a:ext uri="{FF2B5EF4-FFF2-40B4-BE49-F238E27FC236}">
              <a16:creationId xmlns:a16="http://schemas.microsoft.com/office/drawing/2014/main" id="{9CFDAD7B-6DDD-4B4A-A1E0-5F55AFB29C4F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58" name="ColorPalette" hidden="1">
          <a:extLst>
            <a:ext uri="{FF2B5EF4-FFF2-40B4-BE49-F238E27FC236}">
              <a16:creationId xmlns:a16="http://schemas.microsoft.com/office/drawing/2014/main" id="{FBA93FE6-5BC6-4A92-BF63-77C375069275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59" name="ColorPalette" hidden="1">
          <a:extLst>
            <a:ext uri="{FF2B5EF4-FFF2-40B4-BE49-F238E27FC236}">
              <a16:creationId xmlns:a16="http://schemas.microsoft.com/office/drawing/2014/main" id="{5D208435-50BC-420F-87AD-98A976555FC6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60" name="ColorPalette" hidden="1">
          <a:extLst>
            <a:ext uri="{FF2B5EF4-FFF2-40B4-BE49-F238E27FC236}">
              <a16:creationId xmlns:a16="http://schemas.microsoft.com/office/drawing/2014/main" id="{46BDD539-E384-453D-AB97-7369F887053E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61" name="ColorPalette" hidden="1">
          <a:extLst>
            <a:ext uri="{FF2B5EF4-FFF2-40B4-BE49-F238E27FC236}">
              <a16:creationId xmlns:a16="http://schemas.microsoft.com/office/drawing/2014/main" id="{9D98EE05-ABC6-42F9-8E74-A60E14C88884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62" name="ColorPalette" hidden="1">
          <a:extLst>
            <a:ext uri="{FF2B5EF4-FFF2-40B4-BE49-F238E27FC236}">
              <a16:creationId xmlns:a16="http://schemas.microsoft.com/office/drawing/2014/main" id="{38A81DAB-EA1F-437D-B4B2-02090C8671CA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63" name="ColorPalette" hidden="1">
          <a:extLst>
            <a:ext uri="{FF2B5EF4-FFF2-40B4-BE49-F238E27FC236}">
              <a16:creationId xmlns:a16="http://schemas.microsoft.com/office/drawing/2014/main" id="{06A7B039-EFE1-46FE-B395-4D6CCF8EFFBE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64" name="ColorPalette" hidden="1">
          <a:extLst>
            <a:ext uri="{FF2B5EF4-FFF2-40B4-BE49-F238E27FC236}">
              <a16:creationId xmlns:a16="http://schemas.microsoft.com/office/drawing/2014/main" id="{4143C96E-C7DD-436A-BAAF-070A46A7B9CB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65" name="ColorPalette" hidden="1">
          <a:extLst>
            <a:ext uri="{FF2B5EF4-FFF2-40B4-BE49-F238E27FC236}">
              <a16:creationId xmlns:a16="http://schemas.microsoft.com/office/drawing/2014/main" id="{C18A66BB-A2A4-4D76-A83F-488BAB90C36D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66" name="ColorPalette" hidden="1">
          <a:extLst>
            <a:ext uri="{FF2B5EF4-FFF2-40B4-BE49-F238E27FC236}">
              <a16:creationId xmlns:a16="http://schemas.microsoft.com/office/drawing/2014/main" id="{4B42F056-BE05-453C-B7B6-912EF29DC196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67" name="ColorPalette" hidden="1">
          <a:extLst>
            <a:ext uri="{FF2B5EF4-FFF2-40B4-BE49-F238E27FC236}">
              <a16:creationId xmlns:a16="http://schemas.microsoft.com/office/drawing/2014/main" id="{A97B8275-22DA-4143-879A-84513B8BAFB7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68" name="ColorPalette" hidden="1">
          <a:extLst>
            <a:ext uri="{FF2B5EF4-FFF2-40B4-BE49-F238E27FC236}">
              <a16:creationId xmlns:a16="http://schemas.microsoft.com/office/drawing/2014/main" id="{00022D86-2A1A-46E4-A6AB-DF54D1EC7F4A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69" name="ColorPalette" hidden="1">
          <a:extLst>
            <a:ext uri="{FF2B5EF4-FFF2-40B4-BE49-F238E27FC236}">
              <a16:creationId xmlns:a16="http://schemas.microsoft.com/office/drawing/2014/main" id="{64350BCA-F6D5-4435-BBA8-9FB7E9DF74DC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70" name="ColorPalette" hidden="1">
          <a:extLst>
            <a:ext uri="{FF2B5EF4-FFF2-40B4-BE49-F238E27FC236}">
              <a16:creationId xmlns:a16="http://schemas.microsoft.com/office/drawing/2014/main" id="{E6C2BE6D-CD5F-4DBC-B63B-7E5887E158B0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71" name="ColorPalette" hidden="1">
          <a:extLst>
            <a:ext uri="{FF2B5EF4-FFF2-40B4-BE49-F238E27FC236}">
              <a16:creationId xmlns:a16="http://schemas.microsoft.com/office/drawing/2014/main" id="{936C2578-E57A-4A7B-9E1B-96FC831FFC94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72" name="ColorPalette" hidden="1">
          <a:extLst>
            <a:ext uri="{FF2B5EF4-FFF2-40B4-BE49-F238E27FC236}">
              <a16:creationId xmlns:a16="http://schemas.microsoft.com/office/drawing/2014/main" id="{4B138F01-1E0B-4483-BE98-B6CC8F59ABAE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73" name="ColorPalette" hidden="1">
          <a:extLst>
            <a:ext uri="{FF2B5EF4-FFF2-40B4-BE49-F238E27FC236}">
              <a16:creationId xmlns:a16="http://schemas.microsoft.com/office/drawing/2014/main" id="{2EC30F78-1ABD-4AAD-9859-06214EAF1390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74" name="ColorPalette" hidden="1">
          <a:extLst>
            <a:ext uri="{FF2B5EF4-FFF2-40B4-BE49-F238E27FC236}">
              <a16:creationId xmlns:a16="http://schemas.microsoft.com/office/drawing/2014/main" id="{D4236FEC-6B65-42FE-981C-ACFE696FC737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75" name="ColorPalette" hidden="1">
          <a:extLst>
            <a:ext uri="{FF2B5EF4-FFF2-40B4-BE49-F238E27FC236}">
              <a16:creationId xmlns:a16="http://schemas.microsoft.com/office/drawing/2014/main" id="{B467D9F4-81BA-43CA-BE39-39AD42F066CD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76" name="ColorPalette" hidden="1">
          <a:extLst>
            <a:ext uri="{FF2B5EF4-FFF2-40B4-BE49-F238E27FC236}">
              <a16:creationId xmlns:a16="http://schemas.microsoft.com/office/drawing/2014/main" id="{D8A93E5B-E1A5-420A-AE78-61B011D713B7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77" name="ColorPalette" hidden="1">
          <a:extLst>
            <a:ext uri="{FF2B5EF4-FFF2-40B4-BE49-F238E27FC236}">
              <a16:creationId xmlns:a16="http://schemas.microsoft.com/office/drawing/2014/main" id="{F4586120-A687-462A-A809-47C7D3F6EFCB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78" name="ColorPalette" hidden="1">
          <a:extLst>
            <a:ext uri="{FF2B5EF4-FFF2-40B4-BE49-F238E27FC236}">
              <a16:creationId xmlns:a16="http://schemas.microsoft.com/office/drawing/2014/main" id="{5A00096E-02A7-4DF6-A154-15B1AA855FED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79" name="ColorPalette" hidden="1">
          <a:extLst>
            <a:ext uri="{FF2B5EF4-FFF2-40B4-BE49-F238E27FC236}">
              <a16:creationId xmlns:a16="http://schemas.microsoft.com/office/drawing/2014/main" id="{AEDE2EB9-6B5F-44EB-B063-F2833E0D9702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80" name="ColorPalette" hidden="1">
          <a:extLst>
            <a:ext uri="{FF2B5EF4-FFF2-40B4-BE49-F238E27FC236}">
              <a16:creationId xmlns:a16="http://schemas.microsoft.com/office/drawing/2014/main" id="{189BB732-BDD5-4D49-A8B7-DCD54B33EB53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81" name="ColorPalette" hidden="1">
          <a:extLst>
            <a:ext uri="{FF2B5EF4-FFF2-40B4-BE49-F238E27FC236}">
              <a16:creationId xmlns:a16="http://schemas.microsoft.com/office/drawing/2014/main" id="{2C67BCF9-1018-43F0-9990-33853312EC3A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82" name="ColorPalette" hidden="1">
          <a:extLst>
            <a:ext uri="{FF2B5EF4-FFF2-40B4-BE49-F238E27FC236}">
              <a16:creationId xmlns:a16="http://schemas.microsoft.com/office/drawing/2014/main" id="{D5E25463-E05B-4907-BF36-44068381DE08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83" name="ColorPalette" hidden="1">
          <a:extLst>
            <a:ext uri="{FF2B5EF4-FFF2-40B4-BE49-F238E27FC236}">
              <a16:creationId xmlns:a16="http://schemas.microsoft.com/office/drawing/2014/main" id="{CAEB6C10-724C-4678-B23C-3A3074F63343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84" name="ColorPalette" hidden="1">
          <a:extLst>
            <a:ext uri="{FF2B5EF4-FFF2-40B4-BE49-F238E27FC236}">
              <a16:creationId xmlns:a16="http://schemas.microsoft.com/office/drawing/2014/main" id="{A5FE8232-3C1C-4384-9BD1-158CBA0B21A2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85" name="ColorPalette" hidden="1">
          <a:extLst>
            <a:ext uri="{FF2B5EF4-FFF2-40B4-BE49-F238E27FC236}">
              <a16:creationId xmlns:a16="http://schemas.microsoft.com/office/drawing/2014/main" id="{AB653CC7-C2D4-482A-973E-F10FAFFFC285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86" name="ColorPalette" hidden="1">
          <a:extLst>
            <a:ext uri="{FF2B5EF4-FFF2-40B4-BE49-F238E27FC236}">
              <a16:creationId xmlns:a16="http://schemas.microsoft.com/office/drawing/2014/main" id="{97732847-68A8-4473-BA60-1C8D78AE1C38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87" name="ColorPalette" hidden="1">
          <a:extLst>
            <a:ext uri="{FF2B5EF4-FFF2-40B4-BE49-F238E27FC236}">
              <a16:creationId xmlns:a16="http://schemas.microsoft.com/office/drawing/2014/main" id="{395EF5CA-938A-4458-AAE9-F70E5F0BA2EF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88" name="ColorPalette" hidden="1">
          <a:extLst>
            <a:ext uri="{FF2B5EF4-FFF2-40B4-BE49-F238E27FC236}">
              <a16:creationId xmlns:a16="http://schemas.microsoft.com/office/drawing/2014/main" id="{B9B79633-0C33-4A4E-99CE-D227C255B17A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89" name="ColorPalette" hidden="1">
          <a:extLst>
            <a:ext uri="{FF2B5EF4-FFF2-40B4-BE49-F238E27FC236}">
              <a16:creationId xmlns:a16="http://schemas.microsoft.com/office/drawing/2014/main" id="{6E97F3C8-F572-4D1E-8773-842C2AA31CFC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90" name="ColorPalette" hidden="1">
          <a:extLst>
            <a:ext uri="{FF2B5EF4-FFF2-40B4-BE49-F238E27FC236}">
              <a16:creationId xmlns:a16="http://schemas.microsoft.com/office/drawing/2014/main" id="{D03D8993-A2A6-4467-AA09-A33D616DCF79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91" name="ColorPalette" hidden="1">
          <a:extLst>
            <a:ext uri="{FF2B5EF4-FFF2-40B4-BE49-F238E27FC236}">
              <a16:creationId xmlns:a16="http://schemas.microsoft.com/office/drawing/2014/main" id="{4E566C01-380E-454C-B8CD-E03245ADC5AF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92" name="ColorPalette" hidden="1">
          <a:extLst>
            <a:ext uri="{FF2B5EF4-FFF2-40B4-BE49-F238E27FC236}">
              <a16:creationId xmlns:a16="http://schemas.microsoft.com/office/drawing/2014/main" id="{141EFC65-2EE9-4E71-B677-6F7224DB1572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93" name="ColorPalette" hidden="1">
          <a:extLst>
            <a:ext uri="{FF2B5EF4-FFF2-40B4-BE49-F238E27FC236}">
              <a16:creationId xmlns:a16="http://schemas.microsoft.com/office/drawing/2014/main" id="{A57AF8FB-E97F-41E9-BB5C-36C78A48F22E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94" name="ColorPalette" hidden="1">
          <a:extLst>
            <a:ext uri="{FF2B5EF4-FFF2-40B4-BE49-F238E27FC236}">
              <a16:creationId xmlns:a16="http://schemas.microsoft.com/office/drawing/2014/main" id="{703A204B-2FD7-4060-9B6C-EAE02D4E6026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95" name="ColorPalette" hidden="1">
          <a:extLst>
            <a:ext uri="{FF2B5EF4-FFF2-40B4-BE49-F238E27FC236}">
              <a16:creationId xmlns:a16="http://schemas.microsoft.com/office/drawing/2014/main" id="{D9B04948-4F91-42BB-8DC4-3B50C3745D37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96" name="ColorPalette" hidden="1">
          <a:extLst>
            <a:ext uri="{FF2B5EF4-FFF2-40B4-BE49-F238E27FC236}">
              <a16:creationId xmlns:a16="http://schemas.microsoft.com/office/drawing/2014/main" id="{347772E2-D8F6-4C99-B708-A89BB576135F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97" name="ColorPalette" hidden="1">
          <a:extLst>
            <a:ext uri="{FF2B5EF4-FFF2-40B4-BE49-F238E27FC236}">
              <a16:creationId xmlns:a16="http://schemas.microsoft.com/office/drawing/2014/main" id="{382B9B3D-557A-4C59-B240-2A0F3D9A4D12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98" name="ColorPalette" hidden="1">
          <a:extLst>
            <a:ext uri="{FF2B5EF4-FFF2-40B4-BE49-F238E27FC236}">
              <a16:creationId xmlns:a16="http://schemas.microsoft.com/office/drawing/2014/main" id="{2954AD84-C827-4062-AD51-EFF00F89C7A3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1999" name="ColorPalette" hidden="1">
          <a:extLst>
            <a:ext uri="{FF2B5EF4-FFF2-40B4-BE49-F238E27FC236}">
              <a16:creationId xmlns:a16="http://schemas.microsoft.com/office/drawing/2014/main" id="{C036E8EB-5EA2-4CC1-AF97-994AE7010CFC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2000" name="ColorPalette" hidden="1">
          <a:extLst>
            <a:ext uri="{FF2B5EF4-FFF2-40B4-BE49-F238E27FC236}">
              <a16:creationId xmlns:a16="http://schemas.microsoft.com/office/drawing/2014/main" id="{14E520D3-D8EB-4A81-AEBF-C1217BD4F7B4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2001" name="ColorPalette" hidden="1">
          <a:extLst>
            <a:ext uri="{FF2B5EF4-FFF2-40B4-BE49-F238E27FC236}">
              <a16:creationId xmlns:a16="http://schemas.microsoft.com/office/drawing/2014/main" id="{8C83EA24-AAB0-43E6-BD1D-1957EC797112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2002" name="ColorPalette" hidden="1">
          <a:extLst>
            <a:ext uri="{FF2B5EF4-FFF2-40B4-BE49-F238E27FC236}">
              <a16:creationId xmlns:a16="http://schemas.microsoft.com/office/drawing/2014/main" id="{BA4CABDF-A65C-4084-B081-940A58CF3D5B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2003" name="ColorPalette" hidden="1">
          <a:extLst>
            <a:ext uri="{FF2B5EF4-FFF2-40B4-BE49-F238E27FC236}">
              <a16:creationId xmlns:a16="http://schemas.microsoft.com/office/drawing/2014/main" id="{ADF06E85-8D70-40EF-841D-6E6D64119373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2004" name="ColorPalette" hidden="1">
          <a:extLst>
            <a:ext uri="{FF2B5EF4-FFF2-40B4-BE49-F238E27FC236}">
              <a16:creationId xmlns:a16="http://schemas.microsoft.com/office/drawing/2014/main" id="{E6E8DB8E-A6AB-49CF-B2D6-E5AAD946E86B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2005" name="ColorPalette" hidden="1">
          <a:extLst>
            <a:ext uri="{FF2B5EF4-FFF2-40B4-BE49-F238E27FC236}">
              <a16:creationId xmlns:a16="http://schemas.microsoft.com/office/drawing/2014/main" id="{96EE95AE-F97C-4F7C-B63B-780184BD9F26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2006" name="ColorPalette" hidden="1">
          <a:extLst>
            <a:ext uri="{FF2B5EF4-FFF2-40B4-BE49-F238E27FC236}">
              <a16:creationId xmlns:a16="http://schemas.microsoft.com/office/drawing/2014/main" id="{C23C06E0-F25F-4C3B-8ABD-A2B525D96CC6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2007" name="ColorPalette" hidden="1">
          <a:extLst>
            <a:ext uri="{FF2B5EF4-FFF2-40B4-BE49-F238E27FC236}">
              <a16:creationId xmlns:a16="http://schemas.microsoft.com/office/drawing/2014/main" id="{7188ABCF-DA1C-4AF9-93D1-78ADA4018EE5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2008" name="ColorPalette" hidden="1">
          <a:extLst>
            <a:ext uri="{FF2B5EF4-FFF2-40B4-BE49-F238E27FC236}">
              <a16:creationId xmlns:a16="http://schemas.microsoft.com/office/drawing/2014/main" id="{766953FA-C956-45A3-A988-C883BDB51C94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2009" name="ColorPalette" hidden="1">
          <a:extLst>
            <a:ext uri="{FF2B5EF4-FFF2-40B4-BE49-F238E27FC236}">
              <a16:creationId xmlns:a16="http://schemas.microsoft.com/office/drawing/2014/main" id="{C7CB534F-C897-4C3C-9CB8-E91C7E56D66B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2010" name="ColorPalette" hidden="1">
          <a:extLst>
            <a:ext uri="{FF2B5EF4-FFF2-40B4-BE49-F238E27FC236}">
              <a16:creationId xmlns:a16="http://schemas.microsoft.com/office/drawing/2014/main" id="{00244658-6A58-498A-87EB-AB57C2D44124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2011" name="ColorPalette" hidden="1">
          <a:extLst>
            <a:ext uri="{FF2B5EF4-FFF2-40B4-BE49-F238E27FC236}">
              <a16:creationId xmlns:a16="http://schemas.microsoft.com/office/drawing/2014/main" id="{1755C8C6-537A-4C18-BC42-392460BDF3D5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2012" name="ColorPalette" hidden="1">
          <a:extLst>
            <a:ext uri="{FF2B5EF4-FFF2-40B4-BE49-F238E27FC236}">
              <a16:creationId xmlns:a16="http://schemas.microsoft.com/office/drawing/2014/main" id="{13B0F9A5-7C5A-4ED1-BD91-257D07C09146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2013" name="ColorPalette" hidden="1">
          <a:extLst>
            <a:ext uri="{FF2B5EF4-FFF2-40B4-BE49-F238E27FC236}">
              <a16:creationId xmlns:a16="http://schemas.microsoft.com/office/drawing/2014/main" id="{D93259C2-2536-48B9-87EF-14427AF5295D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2014" name="ColorPalette" hidden="1">
          <a:extLst>
            <a:ext uri="{FF2B5EF4-FFF2-40B4-BE49-F238E27FC236}">
              <a16:creationId xmlns:a16="http://schemas.microsoft.com/office/drawing/2014/main" id="{6ACEB4B2-99FB-4B52-95DA-BF915F7C6F9B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2015" name="ColorPalette" hidden="1">
          <a:extLst>
            <a:ext uri="{FF2B5EF4-FFF2-40B4-BE49-F238E27FC236}">
              <a16:creationId xmlns:a16="http://schemas.microsoft.com/office/drawing/2014/main" id="{06F268DC-BF12-4899-9A36-F6CB2B14C4C6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248" name="ColorPalette" hidden="1">
          <a:extLst>
            <a:ext uri="{FF2B5EF4-FFF2-40B4-BE49-F238E27FC236}">
              <a16:creationId xmlns:a16="http://schemas.microsoft.com/office/drawing/2014/main" id="{1AFDBA96-B251-4F17-BE8B-A108DA0DEC13}"/>
            </a:ext>
          </a:extLst>
        </xdr:cNvPr>
        <xdr:cNvSpPr txBox="1"/>
      </xdr:nvSpPr>
      <xdr:spPr>
        <a:xfrm>
          <a:off x="619125" y="14478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249" name="ColorPalette" hidden="1">
          <a:extLst>
            <a:ext uri="{FF2B5EF4-FFF2-40B4-BE49-F238E27FC236}">
              <a16:creationId xmlns:a16="http://schemas.microsoft.com/office/drawing/2014/main" id="{110FBB5E-C7F3-4596-8A0C-6ABE4E51B7E6}"/>
            </a:ext>
          </a:extLst>
        </xdr:cNvPr>
        <xdr:cNvSpPr txBox="1"/>
      </xdr:nvSpPr>
      <xdr:spPr>
        <a:xfrm>
          <a:off x="619125" y="14478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250" name="ColorPalette" hidden="1">
          <a:extLst>
            <a:ext uri="{FF2B5EF4-FFF2-40B4-BE49-F238E27FC236}">
              <a16:creationId xmlns:a16="http://schemas.microsoft.com/office/drawing/2014/main" id="{FAB18408-93FB-48F8-A352-5E97B3110B14}"/>
            </a:ext>
          </a:extLst>
        </xdr:cNvPr>
        <xdr:cNvSpPr txBox="1"/>
      </xdr:nvSpPr>
      <xdr:spPr>
        <a:xfrm>
          <a:off x="619125" y="14478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251" name="ColorPalette" hidden="1">
          <a:extLst>
            <a:ext uri="{FF2B5EF4-FFF2-40B4-BE49-F238E27FC236}">
              <a16:creationId xmlns:a16="http://schemas.microsoft.com/office/drawing/2014/main" id="{9DD46AE2-CCF2-4A56-8AAC-883938FBB821}"/>
            </a:ext>
          </a:extLst>
        </xdr:cNvPr>
        <xdr:cNvSpPr txBox="1"/>
      </xdr:nvSpPr>
      <xdr:spPr>
        <a:xfrm>
          <a:off x="619125" y="14478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252" name="ColorPalette" hidden="1">
          <a:extLst>
            <a:ext uri="{FF2B5EF4-FFF2-40B4-BE49-F238E27FC236}">
              <a16:creationId xmlns:a16="http://schemas.microsoft.com/office/drawing/2014/main" id="{872EE5E4-5477-4639-90A7-F62BC1B1DEC5}"/>
            </a:ext>
          </a:extLst>
        </xdr:cNvPr>
        <xdr:cNvSpPr txBox="1"/>
      </xdr:nvSpPr>
      <xdr:spPr>
        <a:xfrm>
          <a:off x="619125" y="14478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253" name="ColorPalette" hidden="1">
          <a:extLst>
            <a:ext uri="{FF2B5EF4-FFF2-40B4-BE49-F238E27FC236}">
              <a16:creationId xmlns:a16="http://schemas.microsoft.com/office/drawing/2014/main" id="{2EF25736-DDAB-4029-982B-42136D4EFDF0}"/>
            </a:ext>
          </a:extLst>
        </xdr:cNvPr>
        <xdr:cNvSpPr txBox="1"/>
      </xdr:nvSpPr>
      <xdr:spPr>
        <a:xfrm>
          <a:off x="619125" y="14478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254" name="ColorPalette" hidden="1">
          <a:extLst>
            <a:ext uri="{FF2B5EF4-FFF2-40B4-BE49-F238E27FC236}">
              <a16:creationId xmlns:a16="http://schemas.microsoft.com/office/drawing/2014/main" id="{56513AAA-1407-4238-B164-E47B7A930C92}"/>
            </a:ext>
          </a:extLst>
        </xdr:cNvPr>
        <xdr:cNvSpPr txBox="1"/>
      </xdr:nvSpPr>
      <xdr:spPr>
        <a:xfrm>
          <a:off x="619125" y="14478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255" name="ColorPalette" hidden="1">
          <a:extLst>
            <a:ext uri="{FF2B5EF4-FFF2-40B4-BE49-F238E27FC236}">
              <a16:creationId xmlns:a16="http://schemas.microsoft.com/office/drawing/2014/main" id="{1DCB5FF5-0C15-46F0-870C-C61E29A5C2C5}"/>
            </a:ext>
          </a:extLst>
        </xdr:cNvPr>
        <xdr:cNvSpPr txBox="1"/>
      </xdr:nvSpPr>
      <xdr:spPr>
        <a:xfrm>
          <a:off x="619125" y="14478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256" name="ColorPalette" hidden="1">
          <a:extLst>
            <a:ext uri="{FF2B5EF4-FFF2-40B4-BE49-F238E27FC236}">
              <a16:creationId xmlns:a16="http://schemas.microsoft.com/office/drawing/2014/main" id="{2FB5C1B2-EE0F-4743-9598-50970CB0EB1A}"/>
            </a:ext>
          </a:extLst>
        </xdr:cNvPr>
        <xdr:cNvSpPr txBox="1"/>
      </xdr:nvSpPr>
      <xdr:spPr>
        <a:xfrm>
          <a:off x="619125" y="14668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257" name="ColorPalette" hidden="1">
          <a:extLst>
            <a:ext uri="{FF2B5EF4-FFF2-40B4-BE49-F238E27FC236}">
              <a16:creationId xmlns:a16="http://schemas.microsoft.com/office/drawing/2014/main" id="{3DCF636E-994D-42E8-BF7C-43908EEC9BC4}"/>
            </a:ext>
          </a:extLst>
        </xdr:cNvPr>
        <xdr:cNvSpPr txBox="1"/>
      </xdr:nvSpPr>
      <xdr:spPr>
        <a:xfrm>
          <a:off x="619125" y="14668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258" name="ColorPalette" hidden="1">
          <a:extLst>
            <a:ext uri="{FF2B5EF4-FFF2-40B4-BE49-F238E27FC236}">
              <a16:creationId xmlns:a16="http://schemas.microsoft.com/office/drawing/2014/main" id="{D10739F6-7D9F-40A0-838D-B68B684DA947}"/>
            </a:ext>
          </a:extLst>
        </xdr:cNvPr>
        <xdr:cNvSpPr txBox="1"/>
      </xdr:nvSpPr>
      <xdr:spPr>
        <a:xfrm>
          <a:off x="619125" y="14668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259" name="ColorPalette" hidden="1">
          <a:extLst>
            <a:ext uri="{FF2B5EF4-FFF2-40B4-BE49-F238E27FC236}">
              <a16:creationId xmlns:a16="http://schemas.microsoft.com/office/drawing/2014/main" id="{5FB6D76D-10C7-4E45-BAEC-A76EE746D378}"/>
            </a:ext>
          </a:extLst>
        </xdr:cNvPr>
        <xdr:cNvSpPr txBox="1"/>
      </xdr:nvSpPr>
      <xdr:spPr>
        <a:xfrm>
          <a:off x="619125" y="14668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260" name="ColorPalette" hidden="1">
          <a:extLst>
            <a:ext uri="{FF2B5EF4-FFF2-40B4-BE49-F238E27FC236}">
              <a16:creationId xmlns:a16="http://schemas.microsoft.com/office/drawing/2014/main" id="{561D4485-C59B-4DC2-A1D9-C442ADAB4A3F}"/>
            </a:ext>
          </a:extLst>
        </xdr:cNvPr>
        <xdr:cNvSpPr txBox="1"/>
      </xdr:nvSpPr>
      <xdr:spPr>
        <a:xfrm>
          <a:off x="619125" y="14668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261" name="ColorPalette" hidden="1">
          <a:extLst>
            <a:ext uri="{FF2B5EF4-FFF2-40B4-BE49-F238E27FC236}">
              <a16:creationId xmlns:a16="http://schemas.microsoft.com/office/drawing/2014/main" id="{7493326D-2E88-4BED-85DF-5DF981FADC7E}"/>
            </a:ext>
          </a:extLst>
        </xdr:cNvPr>
        <xdr:cNvSpPr txBox="1"/>
      </xdr:nvSpPr>
      <xdr:spPr>
        <a:xfrm>
          <a:off x="619125" y="14668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262" name="ColorPalette" hidden="1">
          <a:extLst>
            <a:ext uri="{FF2B5EF4-FFF2-40B4-BE49-F238E27FC236}">
              <a16:creationId xmlns:a16="http://schemas.microsoft.com/office/drawing/2014/main" id="{91A6BFBF-1E16-462B-AB3B-B9B49EDA1B38}"/>
            </a:ext>
          </a:extLst>
        </xdr:cNvPr>
        <xdr:cNvSpPr txBox="1"/>
      </xdr:nvSpPr>
      <xdr:spPr>
        <a:xfrm>
          <a:off x="619125" y="14668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263" name="ColorPalette" hidden="1">
          <a:extLst>
            <a:ext uri="{FF2B5EF4-FFF2-40B4-BE49-F238E27FC236}">
              <a16:creationId xmlns:a16="http://schemas.microsoft.com/office/drawing/2014/main" id="{8925CEEC-83A9-42E1-954C-1650400BE664}"/>
            </a:ext>
          </a:extLst>
        </xdr:cNvPr>
        <xdr:cNvSpPr txBox="1"/>
      </xdr:nvSpPr>
      <xdr:spPr>
        <a:xfrm>
          <a:off x="619125" y="14668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2264" name="ColorPalette" hidden="1">
          <a:extLst>
            <a:ext uri="{FF2B5EF4-FFF2-40B4-BE49-F238E27FC236}">
              <a16:creationId xmlns:a16="http://schemas.microsoft.com/office/drawing/2014/main" id="{5BD0A803-BBD9-4C2C-AC7D-571D3FCF2005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2265" name="ColorPalette" hidden="1">
          <a:extLst>
            <a:ext uri="{FF2B5EF4-FFF2-40B4-BE49-F238E27FC236}">
              <a16:creationId xmlns:a16="http://schemas.microsoft.com/office/drawing/2014/main" id="{99D015C8-4F04-4D8E-9C79-F102C328B5E0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2266" name="ColorPalette" hidden="1">
          <a:extLst>
            <a:ext uri="{FF2B5EF4-FFF2-40B4-BE49-F238E27FC236}">
              <a16:creationId xmlns:a16="http://schemas.microsoft.com/office/drawing/2014/main" id="{AD159F76-3BE9-4F76-9FFB-9879F81BAFC9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2267" name="ColorPalette" hidden="1">
          <a:extLst>
            <a:ext uri="{FF2B5EF4-FFF2-40B4-BE49-F238E27FC236}">
              <a16:creationId xmlns:a16="http://schemas.microsoft.com/office/drawing/2014/main" id="{CF3D5A19-F3D5-4381-84DC-6DB5ED2F84A4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2268" name="ColorPalette" hidden="1">
          <a:extLst>
            <a:ext uri="{FF2B5EF4-FFF2-40B4-BE49-F238E27FC236}">
              <a16:creationId xmlns:a16="http://schemas.microsoft.com/office/drawing/2014/main" id="{12DC49A9-9E48-498E-ADE9-E83B701B173E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2269" name="ColorPalette" hidden="1">
          <a:extLst>
            <a:ext uri="{FF2B5EF4-FFF2-40B4-BE49-F238E27FC236}">
              <a16:creationId xmlns:a16="http://schemas.microsoft.com/office/drawing/2014/main" id="{1043CBE8-1333-4194-8EFB-FBAFC6B9E1B6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2270" name="ColorPalette" hidden="1">
          <a:extLst>
            <a:ext uri="{FF2B5EF4-FFF2-40B4-BE49-F238E27FC236}">
              <a16:creationId xmlns:a16="http://schemas.microsoft.com/office/drawing/2014/main" id="{74B9636E-AAFD-463D-BE61-710F115ADDF6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2271" name="ColorPalette" hidden="1">
          <a:extLst>
            <a:ext uri="{FF2B5EF4-FFF2-40B4-BE49-F238E27FC236}">
              <a16:creationId xmlns:a16="http://schemas.microsoft.com/office/drawing/2014/main" id="{1979DE76-E22F-4CE6-8CFD-E9421A39B1A3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2272" name="ColorPalette" hidden="1">
          <a:extLst>
            <a:ext uri="{FF2B5EF4-FFF2-40B4-BE49-F238E27FC236}">
              <a16:creationId xmlns:a16="http://schemas.microsoft.com/office/drawing/2014/main" id="{9AD24578-B5FC-491A-91F3-3046D548D9A5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2273" name="ColorPalette" hidden="1">
          <a:extLst>
            <a:ext uri="{FF2B5EF4-FFF2-40B4-BE49-F238E27FC236}">
              <a16:creationId xmlns:a16="http://schemas.microsoft.com/office/drawing/2014/main" id="{9BA5E77B-F7E6-4C58-81DF-3D60C1DCBE6C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2274" name="ColorPalette" hidden="1">
          <a:extLst>
            <a:ext uri="{FF2B5EF4-FFF2-40B4-BE49-F238E27FC236}">
              <a16:creationId xmlns:a16="http://schemas.microsoft.com/office/drawing/2014/main" id="{35505300-17FA-4B4F-A096-9222703219FF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2275" name="ColorPalette" hidden="1">
          <a:extLst>
            <a:ext uri="{FF2B5EF4-FFF2-40B4-BE49-F238E27FC236}">
              <a16:creationId xmlns:a16="http://schemas.microsoft.com/office/drawing/2014/main" id="{A1C223F5-0151-471E-9BD4-DF39047D7AC4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2276" name="ColorPalette" hidden="1">
          <a:extLst>
            <a:ext uri="{FF2B5EF4-FFF2-40B4-BE49-F238E27FC236}">
              <a16:creationId xmlns:a16="http://schemas.microsoft.com/office/drawing/2014/main" id="{6FB1805E-F2D4-4C67-9814-12753835AA0D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2277" name="ColorPalette" hidden="1">
          <a:extLst>
            <a:ext uri="{FF2B5EF4-FFF2-40B4-BE49-F238E27FC236}">
              <a16:creationId xmlns:a16="http://schemas.microsoft.com/office/drawing/2014/main" id="{0CB0CC24-C4FE-481C-B7B9-655BF6E922AF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2278" name="ColorPalette" hidden="1">
          <a:extLst>
            <a:ext uri="{FF2B5EF4-FFF2-40B4-BE49-F238E27FC236}">
              <a16:creationId xmlns:a16="http://schemas.microsoft.com/office/drawing/2014/main" id="{2DC6F800-A9F3-4F8B-BF13-6C2737B19E05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2279" name="ColorPalette" hidden="1">
          <a:extLst>
            <a:ext uri="{FF2B5EF4-FFF2-40B4-BE49-F238E27FC236}">
              <a16:creationId xmlns:a16="http://schemas.microsoft.com/office/drawing/2014/main" id="{30427503-DE66-48C3-84C2-BA0EF80F792D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2280" name="ColorPalette" hidden="1">
          <a:extLst>
            <a:ext uri="{FF2B5EF4-FFF2-40B4-BE49-F238E27FC236}">
              <a16:creationId xmlns:a16="http://schemas.microsoft.com/office/drawing/2014/main" id="{C5A88A9A-FBDA-4618-BB92-D919B178794A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2281" name="ColorPalette" hidden="1">
          <a:extLst>
            <a:ext uri="{FF2B5EF4-FFF2-40B4-BE49-F238E27FC236}">
              <a16:creationId xmlns:a16="http://schemas.microsoft.com/office/drawing/2014/main" id="{951113B6-C652-439D-B0AE-A95D0558EE6B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2282" name="ColorPalette" hidden="1">
          <a:extLst>
            <a:ext uri="{FF2B5EF4-FFF2-40B4-BE49-F238E27FC236}">
              <a16:creationId xmlns:a16="http://schemas.microsoft.com/office/drawing/2014/main" id="{7A6EE84F-A6ED-4664-B931-4C62D07BE7D1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2283" name="ColorPalette" hidden="1">
          <a:extLst>
            <a:ext uri="{FF2B5EF4-FFF2-40B4-BE49-F238E27FC236}">
              <a16:creationId xmlns:a16="http://schemas.microsoft.com/office/drawing/2014/main" id="{35FCFAF9-BEDB-4BF7-8009-5E84C84B8A42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2284" name="ColorPalette" hidden="1">
          <a:extLst>
            <a:ext uri="{FF2B5EF4-FFF2-40B4-BE49-F238E27FC236}">
              <a16:creationId xmlns:a16="http://schemas.microsoft.com/office/drawing/2014/main" id="{6331B88A-2922-485D-A668-40241E7675BA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2285" name="ColorPalette" hidden="1">
          <a:extLst>
            <a:ext uri="{FF2B5EF4-FFF2-40B4-BE49-F238E27FC236}">
              <a16:creationId xmlns:a16="http://schemas.microsoft.com/office/drawing/2014/main" id="{C07CDB9B-C20F-4BB6-B73F-707E81E79D41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2286" name="ColorPalette" hidden="1">
          <a:extLst>
            <a:ext uri="{FF2B5EF4-FFF2-40B4-BE49-F238E27FC236}">
              <a16:creationId xmlns:a16="http://schemas.microsoft.com/office/drawing/2014/main" id="{DDB2F8A6-E2E9-4F13-B512-8BAFDF2FBA58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2287" name="ColorPalette" hidden="1">
          <a:extLst>
            <a:ext uri="{FF2B5EF4-FFF2-40B4-BE49-F238E27FC236}">
              <a16:creationId xmlns:a16="http://schemas.microsoft.com/office/drawing/2014/main" id="{D57C25D1-5249-4AF3-9455-927ADD09B4A3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2288" name="ColorPalette" hidden="1">
          <a:extLst>
            <a:ext uri="{FF2B5EF4-FFF2-40B4-BE49-F238E27FC236}">
              <a16:creationId xmlns:a16="http://schemas.microsoft.com/office/drawing/2014/main" id="{EB0F18FC-017D-4ABC-8137-30E3B1632342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2289" name="ColorPalette" hidden="1">
          <a:extLst>
            <a:ext uri="{FF2B5EF4-FFF2-40B4-BE49-F238E27FC236}">
              <a16:creationId xmlns:a16="http://schemas.microsoft.com/office/drawing/2014/main" id="{F9E70085-DFB1-4D87-8C5E-73268217A9EC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2290" name="ColorPalette" hidden="1">
          <a:extLst>
            <a:ext uri="{FF2B5EF4-FFF2-40B4-BE49-F238E27FC236}">
              <a16:creationId xmlns:a16="http://schemas.microsoft.com/office/drawing/2014/main" id="{9C5C7157-756B-481B-8D02-C9824BA03DC6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2291" name="ColorPalette" hidden="1">
          <a:extLst>
            <a:ext uri="{FF2B5EF4-FFF2-40B4-BE49-F238E27FC236}">
              <a16:creationId xmlns:a16="http://schemas.microsoft.com/office/drawing/2014/main" id="{D410E7EB-104F-435E-BB08-D3E96F81FD85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2292" name="ColorPalette" hidden="1">
          <a:extLst>
            <a:ext uri="{FF2B5EF4-FFF2-40B4-BE49-F238E27FC236}">
              <a16:creationId xmlns:a16="http://schemas.microsoft.com/office/drawing/2014/main" id="{50E10A5A-8DC5-41FC-BD89-1F7812508A25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2293" name="ColorPalette" hidden="1">
          <a:extLst>
            <a:ext uri="{FF2B5EF4-FFF2-40B4-BE49-F238E27FC236}">
              <a16:creationId xmlns:a16="http://schemas.microsoft.com/office/drawing/2014/main" id="{0F973703-3413-4941-A3B8-A2B954B153F8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2294" name="ColorPalette" hidden="1">
          <a:extLst>
            <a:ext uri="{FF2B5EF4-FFF2-40B4-BE49-F238E27FC236}">
              <a16:creationId xmlns:a16="http://schemas.microsoft.com/office/drawing/2014/main" id="{0D1CDCAE-6321-436B-B586-AA17682B7362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2295" name="ColorPalette" hidden="1">
          <a:extLst>
            <a:ext uri="{FF2B5EF4-FFF2-40B4-BE49-F238E27FC236}">
              <a16:creationId xmlns:a16="http://schemas.microsoft.com/office/drawing/2014/main" id="{353DAE37-E940-4ED5-91A9-C39446852265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2296" name="ColorPalette" hidden="1">
          <a:extLst>
            <a:ext uri="{FF2B5EF4-FFF2-40B4-BE49-F238E27FC236}">
              <a16:creationId xmlns:a16="http://schemas.microsoft.com/office/drawing/2014/main" id="{85851FE8-D8D3-4D9A-923F-8C73CB6ADF28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2297" name="ColorPalette" hidden="1">
          <a:extLst>
            <a:ext uri="{FF2B5EF4-FFF2-40B4-BE49-F238E27FC236}">
              <a16:creationId xmlns:a16="http://schemas.microsoft.com/office/drawing/2014/main" id="{96A5A733-1B8D-4024-87E8-ADBF5C74AD0A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2298" name="ColorPalette" hidden="1">
          <a:extLst>
            <a:ext uri="{FF2B5EF4-FFF2-40B4-BE49-F238E27FC236}">
              <a16:creationId xmlns:a16="http://schemas.microsoft.com/office/drawing/2014/main" id="{6BABF523-44E1-49A5-8FD6-70DF57AFF49F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2299" name="ColorPalette" hidden="1">
          <a:extLst>
            <a:ext uri="{FF2B5EF4-FFF2-40B4-BE49-F238E27FC236}">
              <a16:creationId xmlns:a16="http://schemas.microsoft.com/office/drawing/2014/main" id="{3D7485D3-3A62-4354-BF00-21D4B9374ABA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00" name="ColorPalette" hidden="1">
          <a:extLst>
            <a:ext uri="{FF2B5EF4-FFF2-40B4-BE49-F238E27FC236}">
              <a16:creationId xmlns:a16="http://schemas.microsoft.com/office/drawing/2014/main" id="{50A0B9F5-3496-46F9-B0E5-6F2CF9902CF5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01" name="ColorPalette" hidden="1">
          <a:extLst>
            <a:ext uri="{FF2B5EF4-FFF2-40B4-BE49-F238E27FC236}">
              <a16:creationId xmlns:a16="http://schemas.microsoft.com/office/drawing/2014/main" id="{96EC8572-A313-4A21-8A8E-D7B510E2B9ED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02" name="ColorPalette" hidden="1">
          <a:extLst>
            <a:ext uri="{FF2B5EF4-FFF2-40B4-BE49-F238E27FC236}">
              <a16:creationId xmlns:a16="http://schemas.microsoft.com/office/drawing/2014/main" id="{803F31CB-991F-48D0-A85C-4B63399B8431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03" name="ColorPalette" hidden="1">
          <a:extLst>
            <a:ext uri="{FF2B5EF4-FFF2-40B4-BE49-F238E27FC236}">
              <a16:creationId xmlns:a16="http://schemas.microsoft.com/office/drawing/2014/main" id="{20F5B79A-F6D1-405D-AFD7-5A9CAAFDFE47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04" name="ColorPalette" hidden="1">
          <a:extLst>
            <a:ext uri="{FF2B5EF4-FFF2-40B4-BE49-F238E27FC236}">
              <a16:creationId xmlns:a16="http://schemas.microsoft.com/office/drawing/2014/main" id="{E9F524FE-0F2F-4D5D-83F8-FC27AE17CD33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05" name="ColorPalette" hidden="1">
          <a:extLst>
            <a:ext uri="{FF2B5EF4-FFF2-40B4-BE49-F238E27FC236}">
              <a16:creationId xmlns:a16="http://schemas.microsoft.com/office/drawing/2014/main" id="{D7E877AC-D4AA-4AEF-8CDE-BFB84D58877D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06" name="ColorPalette" hidden="1">
          <a:extLst>
            <a:ext uri="{FF2B5EF4-FFF2-40B4-BE49-F238E27FC236}">
              <a16:creationId xmlns:a16="http://schemas.microsoft.com/office/drawing/2014/main" id="{68C24BE8-3863-42F6-BFDB-D3B7041852C0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07" name="ColorPalette" hidden="1">
          <a:extLst>
            <a:ext uri="{FF2B5EF4-FFF2-40B4-BE49-F238E27FC236}">
              <a16:creationId xmlns:a16="http://schemas.microsoft.com/office/drawing/2014/main" id="{ADE01413-4382-49D4-8C51-CAB4445606EA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08" name="ColorPalette" hidden="1">
          <a:extLst>
            <a:ext uri="{FF2B5EF4-FFF2-40B4-BE49-F238E27FC236}">
              <a16:creationId xmlns:a16="http://schemas.microsoft.com/office/drawing/2014/main" id="{A6879311-2901-4C5A-B4EF-0FF97DBB424C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09" name="ColorPalette" hidden="1">
          <a:extLst>
            <a:ext uri="{FF2B5EF4-FFF2-40B4-BE49-F238E27FC236}">
              <a16:creationId xmlns:a16="http://schemas.microsoft.com/office/drawing/2014/main" id="{C776A741-F945-4E21-B46A-717ED75479EC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10" name="ColorPalette" hidden="1">
          <a:extLst>
            <a:ext uri="{FF2B5EF4-FFF2-40B4-BE49-F238E27FC236}">
              <a16:creationId xmlns:a16="http://schemas.microsoft.com/office/drawing/2014/main" id="{9948FF5C-0140-4823-B2DE-BDF6C2317519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11" name="ColorPalette" hidden="1">
          <a:extLst>
            <a:ext uri="{FF2B5EF4-FFF2-40B4-BE49-F238E27FC236}">
              <a16:creationId xmlns:a16="http://schemas.microsoft.com/office/drawing/2014/main" id="{CE8728FD-5FBF-4F72-99BC-3D3758D5F16B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12" name="ColorPalette" hidden="1">
          <a:extLst>
            <a:ext uri="{FF2B5EF4-FFF2-40B4-BE49-F238E27FC236}">
              <a16:creationId xmlns:a16="http://schemas.microsoft.com/office/drawing/2014/main" id="{725F5696-A3D3-4A4B-A081-5A0FB289EFA3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13" name="ColorPalette" hidden="1">
          <a:extLst>
            <a:ext uri="{FF2B5EF4-FFF2-40B4-BE49-F238E27FC236}">
              <a16:creationId xmlns:a16="http://schemas.microsoft.com/office/drawing/2014/main" id="{0EE5C6CA-F401-4C3B-B600-124493CFC66A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14" name="ColorPalette" hidden="1">
          <a:extLst>
            <a:ext uri="{FF2B5EF4-FFF2-40B4-BE49-F238E27FC236}">
              <a16:creationId xmlns:a16="http://schemas.microsoft.com/office/drawing/2014/main" id="{A0B497E9-7DF0-441D-A008-ED11D5C52F67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15" name="ColorPalette" hidden="1">
          <a:extLst>
            <a:ext uri="{FF2B5EF4-FFF2-40B4-BE49-F238E27FC236}">
              <a16:creationId xmlns:a16="http://schemas.microsoft.com/office/drawing/2014/main" id="{F4347EA9-37CB-48D6-B35B-B94D3DFB342A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16" name="ColorPalette" hidden="1">
          <a:extLst>
            <a:ext uri="{FF2B5EF4-FFF2-40B4-BE49-F238E27FC236}">
              <a16:creationId xmlns:a16="http://schemas.microsoft.com/office/drawing/2014/main" id="{88CB7603-068C-4AFA-A057-6B88EE5F7A52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17" name="ColorPalette" hidden="1">
          <a:extLst>
            <a:ext uri="{FF2B5EF4-FFF2-40B4-BE49-F238E27FC236}">
              <a16:creationId xmlns:a16="http://schemas.microsoft.com/office/drawing/2014/main" id="{5E06E827-192A-4077-8964-9D7223B6D979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18" name="ColorPalette" hidden="1">
          <a:extLst>
            <a:ext uri="{FF2B5EF4-FFF2-40B4-BE49-F238E27FC236}">
              <a16:creationId xmlns:a16="http://schemas.microsoft.com/office/drawing/2014/main" id="{D887BCFD-123C-4B93-A290-F65B51E1CE3E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19" name="ColorPalette" hidden="1">
          <a:extLst>
            <a:ext uri="{FF2B5EF4-FFF2-40B4-BE49-F238E27FC236}">
              <a16:creationId xmlns:a16="http://schemas.microsoft.com/office/drawing/2014/main" id="{F803F5BA-9916-4D4D-879A-4E1C65DE5149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20" name="ColorPalette" hidden="1">
          <a:extLst>
            <a:ext uri="{FF2B5EF4-FFF2-40B4-BE49-F238E27FC236}">
              <a16:creationId xmlns:a16="http://schemas.microsoft.com/office/drawing/2014/main" id="{C44C0E72-25A2-4268-9D9C-7F397D4CADD9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21" name="ColorPalette" hidden="1">
          <a:extLst>
            <a:ext uri="{FF2B5EF4-FFF2-40B4-BE49-F238E27FC236}">
              <a16:creationId xmlns:a16="http://schemas.microsoft.com/office/drawing/2014/main" id="{7A301F64-A2E0-409D-B600-75A4D0334767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22" name="ColorPalette" hidden="1">
          <a:extLst>
            <a:ext uri="{FF2B5EF4-FFF2-40B4-BE49-F238E27FC236}">
              <a16:creationId xmlns:a16="http://schemas.microsoft.com/office/drawing/2014/main" id="{439E2005-F163-4C14-A176-657A52C0FF13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23" name="ColorPalette" hidden="1">
          <a:extLst>
            <a:ext uri="{FF2B5EF4-FFF2-40B4-BE49-F238E27FC236}">
              <a16:creationId xmlns:a16="http://schemas.microsoft.com/office/drawing/2014/main" id="{7151D062-FBD0-4814-AABB-1B3568E81A57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24" name="ColorPalette" hidden="1">
          <a:extLst>
            <a:ext uri="{FF2B5EF4-FFF2-40B4-BE49-F238E27FC236}">
              <a16:creationId xmlns:a16="http://schemas.microsoft.com/office/drawing/2014/main" id="{D73E2F7A-5C23-4E72-A69D-8D4977500757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25" name="ColorPalette" hidden="1">
          <a:extLst>
            <a:ext uri="{FF2B5EF4-FFF2-40B4-BE49-F238E27FC236}">
              <a16:creationId xmlns:a16="http://schemas.microsoft.com/office/drawing/2014/main" id="{78778704-E2B5-4336-8303-40E2332BEAB8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26" name="ColorPalette" hidden="1">
          <a:extLst>
            <a:ext uri="{FF2B5EF4-FFF2-40B4-BE49-F238E27FC236}">
              <a16:creationId xmlns:a16="http://schemas.microsoft.com/office/drawing/2014/main" id="{38B2ADFF-AF7D-499C-8FF9-32701E7CC13C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27" name="ColorPalette" hidden="1">
          <a:extLst>
            <a:ext uri="{FF2B5EF4-FFF2-40B4-BE49-F238E27FC236}">
              <a16:creationId xmlns:a16="http://schemas.microsoft.com/office/drawing/2014/main" id="{29680FC2-B673-46BB-AD36-6A4AE9FDC05E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28" name="ColorPalette" hidden="1">
          <a:extLst>
            <a:ext uri="{FF2B5EF4-FFF2-40B4-BE49-F238E27FC236}">
              <a16:creationId xmlns:a16="http://schemas.microsoft.com/office/drawing/2014/main" id="{0750B53A-84E4-4073-ABF0-77B04A41B7AE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29" name="ColorPalette" hidden="1">
          <a:extLst>
            <a:ext uri="{FF2B5EF4-FFF2-40B4-BE49-F238E27FC236}">
              <a16:creationId xmlns:a16="http://schemas.microsoft.com/office/drawing/2014/main" id="{D972756F-BA4E-45B3-B3D3-F28193315926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30" name="ColorPalette" hidden="1">
          <a:extLst>
            <a:ext uri="{FF2B5EF4-FFF2-40B4-BE49-F238E27FC236}">
              <a16:creationId xmlns:a16="http://schemas.microsoft.com/office/drawing/2014/main" id="{A4F0AB2C-EF66-4586-B306-BEF07B9100F7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31" name="ColorPalette" hidden="1">
          <a:extLst>
            <a:ext uri="{FF2B5EF4-FFF2-40B4-BE49-F238E27FC236}">
              <a16:creationId xmlns:a16="http://schemas.microsoft.com/office/drawing/2014/main" id="{35E3FDCE-B411-4A3F-9AAF-4F1AF41E4790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32" name="ColorPalette" hidden="1">
          <a:extLst>
            <a:ext uri="{FF2B5EF4-FFF2-40B4-BE49-F238E27FC236}">
              <a16:creationId xmlns:a16="http://schemas.microsoft.com/office/drawing/2014/main" id="{575CCB8E-E789-4D88-81A2-1425E06BB1C2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33" name="ColorPalette" hidden="1">
          <a:extLst>
            <a:ext uri="{FF2B5EF4-FFF2-40B4-BE49-F238E27FC236}">
              <a16:creationId xmlns:a16="http://schemas.microsoft.com/office/drawing/2014/main" id="{F69045CF-FD22-465D-8376-DA92D58A277A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34" name="ColorPalette" hidden="1">
          <a:extLst>
            <a:ext uri="{FF2B5EF4-FFF2-40B4-BE49-F238E27FC236}">
              <a16:creationId xmlns:a16="http://schemas.microsoft.com/office/drawing/2014/main" id="{B6A56049-9014-4293-BCAB-88AD30D84413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35" name="ColorPalette" hidden="1">
          <a:extLst>
            <a:ext uri="{FF2B5EF4-FFF2-40B4-BE49-F238E27FC236}">
              <a16:creationId xmlns:a16="http://schemas.microsoft.com/office/drawing/2014/main" id="{5A58EDBA-4185-45D2-B912-7C27488BE436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36" name="ColorPalette" hidden="1">
          <a:extLst>
            <a:ext uri="{FF2B5EF4-FFF2-40B4-BE49-F238E27FC236}">
              <a16:creationId xmlns:a16="http://schemas.microsoft.com/office/drawing/2014/main" id="{523165D7-5CF9-4B6D-81DA-DBA06834B3B4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37" name="ColorPalette" hidden="1">
          <a:extLst>
            <a:ext uri="{FF2B5EF4-FFF2-40B4-BE49-F238E27FC236}">
              <a16:creationId xmlns:a16="http://schemas.microsoft.com/office/drawing/2014/main" id="{9C719B0D-845C-45C4-9728-CDCA796F51D1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38" name="ColorPalette" hidden="1">
          <a:extLst>
            <a:ext uri="{FF2B5EF4-FFF2-40B4-BE49-F238E27FC236}">
              <a16:creationId xmlns:a16="http://schemas.microsoft.com/office/drawing/2014/main" id="{D1B598C8-DB51-4D25-8CA8-06523D9891BD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39" name="ColorPalette" hidden="1">
          <a:extLst>
            <a:ext uri="{FF2B5EF4-FFF2-40B4-BE49-F238E27FC236}">
              <a16:creationId xmlns:a16="http://schemas.microsoft.com/office/drawing/2014/main" id="{BA69E70B-3FD6-4E1F-B0DE-E1F9B5967B10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40" name="ColorPalette" hidden="1">
          <a:extLst>
            <a:ext uri="{FF2B5EF4-FFF2-40B4-BE49-F238E27FC236}">
              <a16:creationId xmlns:a16="http://schemas.microsoft.com/office/drawing/2014/main" id="{2748E8FF-2D8D-46DD-B4AF-79AB0311853C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41" name="ColorPalette" hidden="1">
          <a:extLst>
            <a:ext uri="{FF2B5EF4-FFF2-40B4-BE49-F238E27FC236}">
              <a16:creationId xmlns:a16="http://schemas.microsoft.com/office/drawing/2014/main" id="{7E95E147-245B-4E80-A6E2-BB2608F4AD92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42" name="ColorPalette" hidden="1">
          <a:extLst>
            <a:ext uri="{FF2B5EF4-FFF2-40B4-BE49-F238E27FC236}">
              <a16:creationId xmlns:a16="http://schemas.microsoft.com/office/drawing/2014/main" id="{94259C09-B340-4F4B-B1CF-D230DC8D9A8D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43" name="ColorPalette" hidden="1">
          <a:extLst>
            <a:ext uri="{FF2B5EF4-FFF2-40B4-BE49-F238E27FC236}">
              <a16:creationId xmlns:a16="http://schemas.microsoft.com/office/drawing/2014/main" id="{587B258E-28CF-408E-801D-A471E88BAC60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44" name="ColorPalette" hidden="1">
          <a:extLst>
            <a:ext uri="{FF2B5EF4-FFF2-40B4-BE49-F238E27FC236}">
              <a16:creationId xmlns:a16="http://schemas.microsoft.com/office/drawing/2014/main" id="{3258E9B0-AF84-4733-9E13-A9052EACCFEE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45" name="ColorPalette" hidden="1">
          <a:extLst>
            <a:ext uri="{FF2B5EF4-FFF2-40B4-BE49-F238E27FC236}">
              <a16:creationId xmlns:a16="http://schemas.microsoft.com/office/drawing/2014/main" id="{B5D3BA88-631D-4933-8453-70028340C410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46" name="ColorPalette" hidden="1">
          <a:extLst>
            <a:ext uri="{FF2B5EF4-FFF2-40B4-BE49-F238E27FC236}">
              <a16:creationId xmlns:a16="http://schemas.microsoft.com/office/drawing/2014/main" id="{B1DD522D-FE55-4583-AEAC-F29A420DBF6F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47" name="ColorPalette" hidden="1">
          <a:extLst>
            <a:ext uri="{FF2B5EF4-FFF2-40B4-BE49-F238E27FC236}">
              <a16:creationId xmlns:a16="http://schemas.microsoft.com/office/drawing/2014/main" id="{E3146B4C-FF00-4A66-B1A5-EFE3E3C0D2ED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48" name="ColorPalette" hidden="1">
          <a:extLst>
            <a:ext uri="{FF2B5EF4-FFF2-40B4-BE49-F238E27FC236}">
              <a16:creationId xmlns:a16="http://schemas.microsoft.com/office/drawing/2014/main" id="{A7A06FB5-2D44-4E64-8AB5-2C938C170C64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49" name="ColorPalette" hidden="1">
          <a:extLst>
            <a:ext uri="{FF2B5EF4-FFF2-40B4-BE49-F238E27FC236}">
              <a16:creationId xmlns:a16="http://schemas.microsoft.com/office/drawing/2014/main" id="{B26423FC-5165-4AE5-8D52-E5CFB961D72D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50" name="ColorPalette" hidden="1">
          <a:extLst>
            <a:ext uri="{FF2B5EF4-FFF2-40B4-BE49-F238E27FC236}">
              <a16:creationId xmlns:a16="http://schemas.microsoft.com/office/drawing/2014/main" id="{A8E5DF52-0D49-4C4A-8663-C9C461549857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51" name="ColorPalette" hidden="1">
          <a:extLst>
            <a:ext uri="{FF2B5EF4-FFF2-40B4-BE49-F238E27FC236}">
              <a16:creationId xmlns:a16="http://schemas.microsoft.com/office/drawing/2014/main" id="{42FDDEF2-3961-4829-8BC6-A2F2D0304344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52" name="ColorPalette" hidden="1">
          <a:extLst>
            <a:ext uri="{FF2B5EF4-FFF2-40B4-BE49-F238E27FC236}">
              <a16:creationId xmlns:a16="http://schemas.microsoft.com/office/drawing/2014/main" id="{60551640-1063-4802-A383-590E568B3D34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53" name="ColorPalette" hidden="1">
          <a:extLst>
            <a:ext uri="{FF2B5EF4-FFF2-40B4-BE49-F238E27FC236}">
              <a16:creationId xmlns:a16="http://schemas.microsoft.com/office/drawing/2014/main" id="{26D9FACD-A75A-4887-AA97-E3C09B833C37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54" name="ColorPalette" hidden="1">
          <a:extLst>
            <a:ext uri="{FF2B5EF4-FFF2-40B4-BE49-F238E27FC236}">
              <a16:creationId xmlns:a16="http://schemas.microsoft.com/office/drawing/2014/main" id="{6A228790-0C0A-486B-A05C-8CA1587D59F7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55" name="ColorPalette" hidden="1">
          <a:extLst>
            <a:ext uri="{FF2B5EF4-FFF2-40B4-BE49-F238E27FC236}">
              <a16:creationId xmlns:a16="http://schemas.microsoft.com/office/drawing/2014/main" id="{F8EAFC49-3C73-47E2-9E4B-00E19A14BE8B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56" name="ColorPalette" hidden="1">
          <a:extLst>
            <a:ext uri="{FF2B5EF4-FFF2-40B4-BE49-F238E27FC236}">
              <a16:creationId xmlns:a16="http://schemas.microsoft.com/office/drawing/2014/main" id="{524B438D-1628-4727-ABE6-DA9E38DAEF95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57" name="ColorPalette" hidden="1">
          <a:extLst>
            <a:ext uri="{FF2B5EF4-FFF2-40B4-BE49-F238E27FC236}">
              <a16:creationId xmlns:a16="http://schemas.microsoft.com/office/drawing/2014/main" id="{D6BB2A13-7DF3-42AA-8FCA-4CD2B1CF8F19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58" name="ColorPalette" hidden="1">
          <a:extLst>
            <a:ext uri="{FF2B5EF4-FFF2-40B4-BE49-F238E27FC236}">
              <a16:creationId xmlns:a16="http://schemas.microsoft.com/office/drawing/2014/main" id="{081882EF-E81A-4869-8D76-C010C38C88CD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59" name="ColorPalette" hidden="1">
          <a:extLst>
            <a:ext uri="{FF2B5EF4-FFF2-40B4-BE49-F238E27FC236}">
              <a16:creationId xmlns:a16="http://schemas.microsoft.com/office/drawing/2014/main" id="{1BE12D8F-FE3D-4240-88E9-927BA7A8DF5B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60" name="ColorPalette" hidden="1">
          <a:extLst>
            <a:ext uri="{FF2B5EF4-FFF2-40B4-BE49-F238E27FC236}">
              <a16:creationId xmlns:a16="http://schemas.microsoft.com/office/drawing/2014/main" id="{EE08EA81-7F49-4E3D-890B-8B61B1D3D525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61" name="ColorPalette" hidden="1">
          <a:extLst>
            <a:ext uri="{FF2B5EF4-FFF2-40B4-BE49-F238E27FC236}">
              <a16:creationId xmlns:a16="http://schemas.microsoft.com/office/drawing/2014/main" id="{4FC8F53A-D5CD-4C6D-BFF8-E96EC368F211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62" name="ColorPalette" hidden="1">
          <a:extLst>
            <a:ext uri="{FF2B5EF4-FFF2-40B4-BE49-F238E27FC236}">
              <a16:creationId xmlns:a16="http://schemas.microsoft.com/office/drawing/2014/main" id="{9ED64485-2624-4A0D-8299-DE548BA70074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63" name="ColorPalette" hidden="1">
          <a:extLst>
            <a:ext uri="{FF2B5EF4-FFF2-40B4-BE49-F238E27FC236}">
              <a16:creationId xmlns:a16="http://schemas.microsoft.com/office/drawing/2014/main" id="{8023CE19-160B-47D1-A557-418FECF3998B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64" name="ColorPalette" hidden="1">
          <a:extLst>
            <a:ext uri="{FF2B5EF4-FFF2-40B4-BE49-F238E27FC236}">
              <a16:creationId xmlns:a16="http://schemas.microsoft.com/office/drawing/2014/main" id="{2A174789-B6E0-4464-89AD-BA71C4483B12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65" name="ColorPalette" hidden="1">
          <a:extLst>
            <a:ext uri="{FF2B5EF4-FFF2-40B4-BE49-F238E27FC236}">
              <a16:creationId xmlns:a16="http://schemas.microsoft.com/office/drawing/2014/main" id="{3C299776-3E92-418D-B7E4-356BC2C5E4C0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66" name="ColorPalette" hidden="1">
          <a:extLst>
            <a:ext uri="{FF2B5EF4-FFF2-40B4-BE49-F238E27FC236}">
              <a16:creationId xmlns:a16="http://schemas.microsoft.com/office/drawing/2014/main" id="{8181AD34-9B11-4324-9B96-A88B047906E1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67" name="ColorPalette" hidden="1">
          <a:extLst>
            <a:ext uri="{FF2B5EF4-FFF2-40B4-BE49-F238E27FC236}">
              <a16:creationId xmlns:a16="http://schemas.microsoft.com/office/drawing/2014/main" id="{BBA6229C-FCFB-4792-98A5-334B808062BB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68" name="ColorPalette" hidden="1">
          <a:extLst>
            <a:ext uri="{FF2B5EF4-FFF2-40B4-BE49-F238E27FC236}">
              <a16:creationId xmlns:a16="http://schemas.microsoft.com/office/drawing/2014/main" id="{4B33C157-776C-4161-872F-7AE5B0B026D5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69" name="ColorPalette" hidden="1">
          <a:extLst>
            <a:ext uri="{FF2B5EF4-FFF2-40B4-BE49-F238E27FC236}">
              <a16:creationId xmlns:a16="http://schemas.microsoft.com/office/drawing/2014/main" id="{5728F907-ED01-487A-8891-CF24E93AEF53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70" name="ColorPalette" hidden="1">
          <a:extLst>
            <a:ext uri="{FF2B5EF4-FFF2-40B4-BE49-F238E27FC236}">
              <a16:creationId xmlns:a16="http://schemas.microsoft.com/office/drawing/2014/main" id="{A543BAFB-B83F-487D-8180-2C6FA53D3611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71" name="ColorPalette" hidden="1">
          <a:extLst>
            <a:ext uri="{FF2B5EF4-FFF2-40B4-BE49-F238E27FC236}">
              <a16:creationId xmlns:a16="http://schemas.microsoft.com/office/drawing/2014/main" id="{20081A51-08CF-41D1-9FBC-569EB3F74109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72" name="ColorPalette" hidden="1">
          <a:extLst>
            <a:ext uri="{FF2B5EF4-FFF2-40B4-BE49-F238E27FC236}">
              <a16:creationId xmlns:a16="http://schemas.microsoft.com/office/drawing/2014/main" id="{C7BFFAFA-3AEF-49B0-B046-3B952058CBA7}"/>
            </a:ext>
          </a:extLst>
        </xdr:cNvPr>
        <xdr:cNvSpPr txBox="1"/>
      </xdr:nvSpPr>
      <xdr:spPr>
        <a:xfrm>
          <a:off x="619125" y="14859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73" name="ColorPalette" hidden="1">
          <a:extLst>
            <a:ext uri="{FF2B5EF4-FFF2-40B4-BE49-F238E27FC236}">
              <a16:creationId xmlns:a16="http://schemas.microsoft.com/office/drawing/2014/main" id="{20D3B742-6DC3-4D92-A7F3-3FD7895F6190}"/>
            </a:ext>
          </a:extLst>
        </xdr:cNvPr>
        <xdr:cNvSpPr txBox="1"/>
      </xdr:nvSpPr>
      <xdr:spPr>
        <a:xfrm>
          <a:off x="619125" y="14859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74" name="ColorPalette" hidden="1">
          <a:extLst>
            <a:ext uri="{FF2B5EF4-FFF2-40B4-BE49-F238E27FC236}">
              <a16:creationId xmlns:a16="http://schemas.microsoft.com/office/drawing/2014/main" id="{404BF68C-C335-4F34-BE5F-782DF1AD1CF3}"/>
            </a:ext>
          </a:extLst>
        </xdr:cNvPr>
        <xdr:cNvSpPr txBox="1"/>
      </xdr:nvSpPr>
      <xdr:spPr>
        <a:xfrm>
          <a:off x="619125" y="14859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75" name="ColorPalette" hidden="1">
          <a:extLst>
            <a:ext uri="{FF2B5EF4-FFF2-40B4-BE49-F238E27FC236}">
              <a16:creationId xmlns:a16="http://schemas.microsoft.com/office/drawing/2014/main" id="{85F27116-157F-43BB-8A3B-48D2E87F524A}"/>
            </a:ext>
          </a:extLst>
        </xdr:cNvPr>
        <xdr:cNvSpPr txBox="1"/>
      </xdr:nvSpPr>
      <xdr:spPr>
        <a:xfrm>
          <a:off x="619125" y="14859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76" name="ColorPalette" hidden="1">
          <a:extLst>
            <a:ext uri="{FF2B5EF4-FFF2-40B4-BE49-F238E27FC236}">
              <a16:creationId xmlns:a16="http://schemas.microsoft.com/office/drawing/2014/main" id="{F160A88D-E68F-4C81-A729-46C89A28E5D3}"/>
            </a:ext>
          </a:extLst>
        </xdr:cNvPr>
        <xdr:cNvSpPr txBox="1"/>
      </xdr:nvSpPr>
      <xdr:spPr>
        <a:xfrm>
          <a:off x="619125" y="14859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77" name="ColorPalette" hidden="1">
          <a:extLst>
            <a:ext uri="{FF2B5EF4-FFF2-40B4-BE49-F238E27FC236}">
              <a16:creationId xmlns:a16="http://schemas.microsoft.com/office/drawing/2014/main" id="{E0D8F9FF-0983-4014-9744-C98D92411843}"/>
            </a:ext>
          </a:extLst>
        </xdr:cNvPr>
        <xdr:cNvSpPr txBox="1"/>
      </xdr:nvSpPr>
      <xdr:spPr>
        <a:xfrm>
          <a:off x="619125" y="14859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78" name="ColorPalette" hidden="1">
          <a:extLst>
            <a:ext uri="{FF2B5EF4-FFF2-40B4-BE49-F238E27FC236}">
              <a16:creationId xmlns:a16="http://schemas.microsoft.com/office/drawing/2014/main" id="{EFCC22F2-71D5-4F12-8FF8-F62F0CD29E6E}"/>
            </a:ext>
          </a:extLst>
        </xdr:cNvPr>
        <xdr:cNvSpPr txBox="1"/>
      </xdr:nvSpPr>
      <xdr:spPr>
        <a:xfrm>
          <a:off x="619125" y="14859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79" name="ColorPalette" hidden="1">
          <a:extLst>
            <a:ext uri="{FF2B5EF4-FFF2-40B4-BE49-F238E27FC236}">
              <a16:creationId xmlns:a16="http://schemas.microsoft.com/office/drawing/2014/main" id="{E79FC615-F2A1-492C-A6EB-E223D6980DAF}"/>
            </a:ext>
          </a:extLst>
        </xdr:cNvPr>
        <xdr:cNvSpPr txBox="1"/>
      </xdr:nvSpPr>
      <xdr:spPr>
        <a:xfrm>
          <a:off x="619125" y="14859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80" name="ColorPalette" hidden="1">
          <a:extLst>
            <a:ext uri="{FF2B5EF4-FFF2-40B4-BE49-F238E27FC236}">
              <a16:creationId xmlns:a16="http://schemas.microsoft.com/office/drawing/2014/main" id="{368E1402-8031-4E79-A6CF-90328DC83D36}"/>
            </a:ext>
          </a:extLst>
        </xdr:cNvPr>
        <xdr:cNvSpPr txBox="1"/>
      </xdr:nvSpPr>
      <xdr:spPr>
        <a:xfrm>
          <a:off x="619125" y="14859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81" name="ColorPalette" hidden="1">
          <a:extLst>
            <a:ext uri="{FF2B5EF4-FFF2-40B4-BE49-F238E27FC236}">
              <a16:creationId xmlns:a16="http://schemas.microsoft.com/office/drawing/2014/main" id="{2DFCD17A-8BD0-49DD-935C-1F32A2CA924B}"/>
            </a:ext>
          </a:extLst>
        </xdr:cNvPr>
        <xdr:cNvSpPr txBox="1"/>
      </xdr:nvSpPr>
      <xdr:spPr>
        <a:xfrm>
          <a:off x="619125" y="14859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82" name="ColorPalette" hidden="1">
          <a:extLst>
            <a:ext uri="{FF2B5EF4-FFF2-40B4-BE49-F238E27FC236}">
              <a16:creationId xmlns:a16="http://schemas.microsoft.com/office/drawing/2014/main" id="{ADC4E05E-061E-426A-84F9-8079BE9D0AB0}"/>
            </a:ext>
          </a:extLst>
        </xdr:cNvPr>
        <xdr:cNvSpPr txBox="1"/>
      </xdr:nvSpPr>
      <xdr:spPr>
        <a:xfrm>
          <a:off x="619125" y="14859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2383" name="ColorPalette" hidden="1">
          <a:extLst>
            <a:ext uri="{FF2B5EF4-FFF2-40B4-BE49-F238E27FC236}">
              <a16:creationId xmlns:a16="http://schemas.microsoft.com/office/drawing/2014/main" id="{24D66759-DB93-49F8-910C-BDCED8A06737}"/>
            </a:ext>
          </a:extLst>
        </xdr:cNvPr>
        <xdr:cNvSpPr txBox="1"/>
      </xdr:nvSpPr>
      <xdr:spPr>
        <a:xfrm>
          <a:off x="619125" y="14859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384" name="ColorPalette" hidden="1">
          <a:extLst>
            <a:ext uri="{FF2B5EF4-FFF2-40B4-BE49-F238E27FC236}">
              <a16:creationId xmlns:a16="http://schemas.microsoft.com/office/drawing/2014/main" id="{F64BB8DA-3712-47A8-BA82-EE457379B110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385" name="ColorPalette" hidden="1">
          <a:extLst>
            <a:ext uri="{FF2B5EF4-FFF2-40B4-BE49-F238E27FC236}">
              <a16:creationId xmlns:a16="http://schemas.microsoft.com/office/drawing/2014/main" id="{402327DA-8E52-4F93-AFEF-8F7EF3AC4A75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386" name="ColorPalette" hidden="1">
          <a:extLst>
            <a:ext uri="{FF2B5EF4-FFF2-40B4-BE49-F238E27FC236}">
              <a16:creationId xmlns:a16="http://schemas.microsoft.com/office/drawing/2014/main" id="{1DD7F476-C1FF-4039-8DDE-E542ECAE0B19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387" name="ColorPalette" hidden="1">
          <a:extLst>
            <a:ext uri="{FF2B5EF4-FFF2-40B4-BE49-F238E27FC236}">
              <a16:creationId xmlns:a16="http://schemas.microsoft.com/office/drawing/2014/main" id="{44F5E815-9B15-455D-B5FF-DD152A7C7275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388" name="ColorPalette" hidden="1">
          <a:extLst>
            <a:ext uri="{FF2B5EF4-FFF2-40B4-BE49-F238E27FC236}">
              <a16:creationId xmlns:a16="http://schemas.microsoft.com/office/drawing/2014/main" id="{38F29FE5-9FBE-4052-9776-221000A76F4F}"/>
            </a:ext>
          </a:extLst>
        </xdr:cNvPr>
        <xdr:cNvSpPr txBox="1"/>
      </xdr:nvSpPr>
      <xdr:spPr>
        <a:xfrm>
          <a:off x="619125" y="14287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389" name="ColorPalette" hidden="1">
          <a:extLst>
            <a:ext uri="{FF2B5EF4-FFF2-40B4-BE49-F238E27FC236}">
              <a16:creationId xmlns:a16="http://schemas.microsoft.com/office/drawing/2014/main" id="{A38F1CA5-8675-497F-87CC-D72E6F470B56}"/>
            </a:ext>
          </a:extLst>
        </xdr:cNvPr>
        <xdr:cNvSpPr txBox="1"/>
      </xdr:nvSpPr>
      <xdr:spPr>
        <a:xfrm>
          <a:off x="619125" y="14287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390" name="ColorPalette" hidden="1">
          <a:extLst>
            <a:ext uri="{FF2B5EF4-FFF2-40B4-BE49-F238E27FC236}">
              <a16:creationId xmlns:a16="http://schemas.microsoft.com/office/drawing/2014/main" id="{EE9DBD16-E589-4B6F-A6AF-BDF9AC81F4A8}"/>
            </a:ext>
          </a:extLst>
        </xdr:cNvPr>
        <xdr:cNvSpPr txBox="1"/>
      </xdr:nvSpPr>
      <xdr:spPr>
        <a:xfrm>
          <a:off x="619125" y="14287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391" name="ColorPalette" hidden="1">
          <a:extLst>
            <a:ext uri="{FF2B5EF4-FFF2-40B4-BE49-F238E27FC236}">
              <a16:creationId xmlns:a16="http://schemas.microsoft.com/office/drawing/2014/main" id="{84FF7DB1-268C-4D35-A423-430567DC5DF8}"/>
            </a:ext>
          </a:extLst>
        </xdr:cNvPr>
        <xdr:cNvSpPr txBox="1"/>
      </xdr:nvSpPr>
      <xdr:spPr>
        <a:xfrm>
          <a:off x="619125" y="14287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392" name="ColorPalette" hidden="1">
          <a:extLst>
            <a:ext uri="{FF2B5EF4-FFF2-40B4-BE49-F238E27FC236}">
              <a16:creationId xmlns:a16="http://schemas.microsoft.com/office/drawing/2014/main" id="{98EACECF-A635-4558-A506-C24276399258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393" name="ColorPalette" hidden="1">
          <a:extLst>
            <a:ext uri="{FF2B5EF4-FFF2-40B4-BE49-F238E27FC236}">
              <a16:creationId xmlns:a16="http://schemas.microsoft.com/office/drawing/2014/main" id="{F6BC69A2-FAF0-42B3-B693-2DDE563195A4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394" name="ColorPalette" hidden="1">
          <a:extLst>
            <a:ext uri="{FF2B5EF4-FFF2-40B4-BE49-F238E27FC236}">
              <a16:creationId xmlns:a16="http://schemas.microsoft.com/office/drawing/2014/main" id="{F8A529DB-70A9-4098-95E4-4A8BA2138468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395" name="ColorPalette" hidden="1">
          <a:extLst>
            <a:ext uri="{FF2B5EF4-FFF2-40B4-BE49-F238E27FC236}">
              <a16:creationId xmlns:a16="http://schemas.microsoft.com/office/drawing/2014/main" id="{FB5E8462-14AB-48A2-AF51-01D099417FAC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396" name="ColorPalette" hidden="1">
          <a:extLst>
            <a:ext uri="{FF2B5EF4-FFF2-40B4-BE49-F238E27FC236}">
              <a16:creationId xmlns:a16="http://schemas.microsoft.com/office/drawing/2014/main" id="{8CA9EB5E-A9F4-4981-8086-3F6EA070E75F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397" name="ColorPalette" hidden="1">
          <a:extLst>
            <a:ext uri="{FF2B5EF4-FFF2-40B4-BE49-F238E27FC236}">
              <a16:creationId xmlns:a16="http://schemas.microsoft.com/office/drawing/2014/main" id="{FE2716A6-DCE8-496B-8971-F2826C51A711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398" name="ColorPalette" hidden="1">
          <a:extLst>
            <a:ext uri="{FF2B5EF4-FFF2-40B4-BE49-F238E27FC236}">
              <a16:creationId xmlns:a16="http://schemas.microsoft.com/office/drawing/2014/main" id="{CB527897-8CA3-4D10-8270-AFFD47477CAB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399" name="ColorPalette" hidden="1">
          <a:extLst>
            <a:ext uri="{FF2B5EF4-FFF2-40B4-BE49-F238E27FC236}">
              <a16:creationId xmlns:a16="http://schemas.microsoft.com/office/drawing/2014/main" id="{35B08558-40EB-43A1-84F4-B6553CE97CE7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400" name="ColorPalette" hidden="1">
          <a:extLst>
            <a:ext uri="{FF2B5EF4-FFF2-40B4-BE49-F238E27FC236}">
              <a16:creationId xmlns:a16="http://schemas.microsoft.com/office/drawing/2014/main" id="{175964B4-FC33-4411-94FE-65C517BD0C68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401" name="ColorPalette" hidden="1">
          <a:extLst>
            <a:ext uri="{FF2B5EF4-FFF2-40B4-BE49-F238E27FC236}">
              <a16:creationId xmlns:a16="http://schemas.microsoft.com/office/drawing/2014/main" id="{0B0C4538-D940-45C5-990F-F3F3EF564889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402" name="ColorPalette" hidden="1">
          <a:extLst>
            <a:ext uri="{FF2B5EF4-FFF2-40B4-BE49-F238E27FC236}">
              <a16:creationId xmlns:a16="http://schemas.microsoft.com/office/drawing/2014/main" id="{D97B7DD3-C8B8-4FD8-B536-E6119E35C276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403" name="ColorPalette" hidden="1">
          <a:extLst>
            <a:ext uri="{FF2B5EF4-FFF2-40B4-BE49-F238E27FC236}">
              <a16:creationId xmlns:a16="http://schemas.microsoft.com/office/drawing/2014/main" id="{9A319819-EA37-48E4-8492-8119F02A4E06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404" name="ColorPalette" hidden="1">
          <a:extLst>
            <a:ext uri="{FF2B5EF4-FFF2-40B4-BE49-F238E27FC236}">
              <a16:creationId xmlns:a16="http://schemas.microsoft.com/office/drawing/2014/main" id="{7007BCB7-19B9-421C-8953-C95765B73D8F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405" name="ColorPalette" hidden="1">
          <a:extLst>
            <a:ext uri="{FF2B5EF4-FFF2-40B4-BE49-F238E27FC236}">
              <a16:creationId xmlns:a16="http://schemas.microsoft.com/office/drawing/2014/main" id="{C55514C3-1C23-484B-8F16-8694A3DEA0C4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406" name="ColorPalette" hidden="1">
          <a:extLst>
            <a:ext uri="{FF2B5EF4-FFF2-40B4-BE49-F238E27FC236}">
              <a16:creationId xmlns:a16="http://schemas.microsoft.com/office/drawing/2014/main" id="{FC1455BC-E4BB-43CE-A1DA-CCCA9FE631BE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407" name="ColorPalette" hidden="1">
          <a:extLst>
            <a:ext uri="{FF2B5EF4-FFF2-40B4-BE49-F238E27FC236}">
              <a16:creationId xmlns:a16="http://schemas.microsoft.com/office/drawing/2014/main" id="{0C4E2EA8-93A7-4A4B-8CDE-BF616A42390C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08" name="ColorPalette" hidden="1">
          <a:extLst>
            <a:ext uri="{FF2B5EF4-FFF2-40B4-BE49-F238E27FC236}">
              <a16:creationId xmlns:a16="http://schemas.microsoft.com/office/drawing/2014/main" id="{A70D1C50-CE4B-462D-A13E-AF308564A92E}"/>
            </a:ext>
          </a:extLst>
        </xdr:cNvPr>
        <xdr:cNvSpPr txBox="1"/>
      </xdr:nvSpPr>
      <xdr:spPr>
        <a:xfrm>
          <a:off x="619125" y="14287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09" name="ColorPalette" hidden="1">
          <a:extLst>
            <a:ext uri="{FF2B5EF4-FFF2-40B4-BE49-F238E27FC236}">
              <a16:creationId xmlns:a16="http://schemas.microsoft.com/office/drawing/2014/main" id="{BD1504BF-F2D4-4F49-B687-077F33FA1B43}"/>
            </a:ext>
          </a:extLst>
        </xdr:cNvPr>
        <xdr:cNvSpPr txBox="1"/>
      </xdr:nvSpPr>
      <xdr:spPr>
        <a:xfrm>
          <a:off x="619125" y="14287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10" name="ColorPalette" hidden="1">
          <a:extLst>
            <a:ext uri="{FF2B5EF4-FFF2-40B4-BE49-F238E27FC236}">
              <a16:creationId xmlns:a16="http://schemas.microsoft.com/office/drawing/2014/main" id="{1C25712E-2864-4BA3-89C6-1EBB09B1B34D}"/>
            </a:ext>
          </a:extLst>
        </xdr:cNvPr>
        <xdr:cNvSpPr txBox="1"/>
      </xdr:nvSpPr>
      <xdr:spPr>
        <a:xfrm>
          <a:off x="619125" y="14287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11" name="ColorPalette" hidden="1">
          <a:extLst>
            <a:ext uri="{FF2B5EF4-FFF2-40B4-BE49-F238E27FC236}">
              <a16:creationId xmlns:a16="http://schemas.microsoft.com/office/drawing/2014/main" id="{9DF7A425-3255-4CD2-977A-7C491D0ABF6E}"/>
            </a:ext>
          </a:extLst>
        </xdr:cNvPr>
        <xdr:cNvSpPr txBox="1"/>
      </xdr:nvSpPr>
      <xdr:spPr>
        <a:xfrm>
          <a:off x="619125" y="14287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412" name="ColorPalette" hidden="1">
          <a:extLst>
            <a:ext uri="{FF2B5EF4-FFF2-40B4-BE49-F238E27FC236}">
              <a16:creationId xmlns:a16="http://schemas.microsoft.com/office/drawing/2014/main" id="{96FBBED4-93F5-4EB3-BF09-15CBADFE69A0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413" name="ColorPalette" hidden="1">
          <a:extLst>
            <a:ext uri="{FF2B5EF4-FFF2-40B4-BE49-F238E27FC236}">
              <a16:creationId xmlns:a16="http://schemas.microsoft.com/office/drawing/2014/main" id="{765EDC15-B0C0-4057-A70A-70C225D7329F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414" name="ColorPalette" hidden="1">
          <a:extLst>
            <a:ext uri="{FF2B5EF4-FFF2-40B4-BE49-F238E27FC236}">
              <a16:creationId xmlns:a16="http://schemas.microsoft.com/office/drawing/2014/main" id="{0933440D-349F-46AE-9266-4462F3F6F1AF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415" name="ColorPalette" hidden="1">
          <a:extLst>
            <a:ext uri="{FF2B5EF4-FFF2-40B4-BE49-F238E27FC236}">
              <a16:creationId xmlns:a16="http://schemas.microsoft.com/office/drawing/2014/main" id="{1566ADF3-5BA4-487E-B876-1E2317EB330E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16" name="ColorPalette" hidden="1">
          <a:extLst>
            <a:ext uri="{FF2B5EF4-FFF2-40B4-BE49-F238E27FC236}">
              <a16:creationId xmlns:a16="http://schemas.microsoft.com/office/drawing/2014/main" id="{1420F15C-4FE0-48A4-A1AE-AC7DE5B0AB2E}"/>
            </a:ext>
          </a:extLst>
        </xdr:cNvPr>
        <xdr:cNvSpPr txBox="1"/>
      </xdr:nvSpPr>
      <xdr:spPr>
        <a:xfrm>
          <a:off x="619125" y="14287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17" name="ColorPalette" hidden="1">
          <a:extLst>
            <a:ext uri="{FF2B5EF4-FFF2-40B4-BE49-F238E27FC236}">
              <a16:creationId xmlns:a16="http://schemas.microsoft.com/office/drawing/2014/main" id="{EF7BCF34-5D5B-4829-923A-A9FFCFB0D3B0}"/>
            </a:ext>
          </a:extLst>
        </xdr:cNvPr>
        <xdr:cNvSpPr txBox="1"/>
      </xdr:nvSpPr>
      <xdr:spPr>
        <a:xfrm>
          <a:off x="619125" y="14287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18" name="ColorPalette" hidden="1">
          <a:extLst>
            <a:ext uri="{FF2B5EF4-FFF2-40B4-BE49-F238E27FC236}">
              <a16:creationId xmlns:a16="http://schemas.microsoft.com/office/drawing/2014/main" id="{2440969E-6D4B-4D20-B9B3-ACA00DDFE925}"/>
            </a:ext>
          </a:extLst>
        </xdr:cNvPr>
        <xdr:cNvSpPr txBox="1"/>
      </xdr:nvSpPr>
      <xdr:spPr>
        <a:xfrm>
          <a:off x="619125" y="14287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19" name="ColorPalette" hidden="1">
          <a:extLst>
            <a:ext uri="{FF2B5EF4-FFF2-40B4-BE49-F238E27FC236}">
              <a16:creationId xmlns:a16="http://schemas.microsoft.com/office/drawing/2014/main" id="{C3B263D4-E4D0-4122-AFBD-CE1EF9990B73}"/>
            </a:ext>
          </a:extLst>
        </xdr:cNvPr>
        <xdr:cNvSpPr txBox="1"/>
      </xdr:nvSpPr>
      <xdr:spPr>
        <a:xfrm>
          <a:off x="619125" y="14287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420" name="ColorPalette" hidden="1">
          <a:extLst>
            <a:ext uri="{FF2B5EF4-FFF2-40B4-BE49-F238E27FC236}">
              <a16:creationId xmlns:a16="http://schemas.microsoft.com/office/drawing/2014/main" id="{74210A4D-AED5-4879-93B8-5FBF4F7E166F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421" name="ColorPalette" hidden="1">
          <a:extLst>
            <a:ext uri="{FF2B5EF4-FFF2-40B4-BE49-F238E27FC236}">
              <a16:creationId xmlns:a16="http://schemas.microsoft.com/office/drawing/2014/main" id="{A50166E6-C280-4787-9F66-47FD6C3579D3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422" name="ColorPalette" hidden="1">
          <a:extLst>
            <a:ext uri="{FF2B5EF4-FFF2-40B4-BE49-F238E27FC236}">
              <a16:creationId xmlns:a16="http://schemas.microsoft.com/office/drawing/2014/main" id="{268E8094-9BEB-49B8-B412-2623D74F1A04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423" name="ColorPalette" hidden="1">
          <a:extLst>
            <a:ext uri="{FF2B5EF4-FFF2-40B4-BE49-F238E27FC236}">
              <a16:creationId xmlns:a16="http://schemas.microsoft.com/office/drawing/2014/main" id="{0AAC1198-729D-4508-B495-A3B87AA93CA8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424" name="ColorPalette" hidden="1">
          <a:extLst>
            <a:ext uri="{FF2B5EF4-FFF2-40B4-BE49-F238E27FC236}">
              <a16:creationId xmlns:a16="http://schemas.microsoft.com/office/drawing/2014/main" id="{5E706655-5121-4DCE-BE6A-AA601C4F381E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425" name="ColorPalette" hidden="1">
          <a:extLst>
            <a:ext uri="{FF2B5EF4-FFF2-40B4-BE49-F238E27FC236}">
              <a16:creationId xmlns:a16="http://schemas.microsoft.com/office/drawing/2014/main" id="{07FB1C74-F03E-4103-895D-74886B71F23A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426" name="ColorPalette" hidden="1">
          <a:extLst>
            <a:ext uri="{FF2B5EF4-FFF2-40B4-BE49-F238E27FC236}">
              <a16:creationId xmlns:a16="http://schemas.microsoft.com/office/drawing/2014/main" id="{6D132420-C163-479E-BF2A-A51684C52427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427" name="ColorPalette" hidden="1">
          <a:extLst>
            <a:ext uri="{FF2B5EF4-FFF2-40B4-BE49-F238E27FC236}">
              <a16:creationId xmlns:a16="http://schemas.microsoft.com/office/drawing/2014/main" id="{BA8BC338-A7B6-412B-A55F-DE059C2EACC3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428" name="ColorPalette" hidden="1">
          <a:extLst>
            <a:ext uri="{FF2B5EF4-FFF2-40B4-BE49-F238E27FC236}">
              <a16:creationId xmlns:a16="http://schemas.microsoft.com/office/drawing/2014/main" id="{C31C3607-298C-4797-8FD6-EC4A243424ED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429" name="ColorPalette" hidden="1">
          <a:extLst>
            <a:ext uri="{FF2B5EF4-FFF2-40B4-BE49-F238E27FC236}">
              <a16:creationId xmlns:a16="http://schemas.microsoft.com/office/drawing/2014/main" id="{9237AA7A-1146-4AD9-A865-C54809E78E7D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430" name="ColorPalette" hidden="1">
          <a:extLst>
            <a:ext uri="{FF2B5EF4-FFF2-40B4-BE49-F238E27FC236}">
              <a16:creationId xmlns:a16="http://schemas.microsoft.com/office/drawing/2014/main" id="{F3C77D9B-3433-4382-B1FB-61B2AD09C41E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431" name="ColorPalette" hidden="1">
          <a:extLst>
            <a:ext uri="{FF2B5EF4-FFF2-40B4-BE49-F238E27FC236}">
              <a16:creationId xmlns:a16="http://schemas.microsoft.com/office/drawing/2014/main" id="{0FE13B77-A13F-4442-9A32-0ACEC7B19FC3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432" name="ColorPalette" hidden="1">
          <a:extLst>
            <a:ext uri="{FF2B5EF4-FFF2-40B4-BE49-F238E27FC236}">
              <a16:creationId xmlns:a16="http://schemas.microsoft.com/office/drawing/2014/main" id="{3B38C61F-227A-484E-AB41-A7A050C0B6D1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433" name="ColorPalette" hidden="1">
          <a:extLst>
            <a:ext uri="{FF2B5EF4-FFF2-40B4-BE49-F238E27FC236}">
              <a16:creationId xmlns:a16="http://schemas.microsoft.com/office/drawing/2014/main" id="{19F628CB-B918-4218-B8E3-4A1408F82DCE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434" name="ColorPalette" hidden="1">
          <a:extLst>
            <a:ext uri="{FF2B5EF4-FFF2-40B4-BE49-F238E27FC236}">
              <a16:creationId xmlns:a16="http://schemas.microsoft.com/office/drawing/2014/main" id="{42F226FF-870B-4BC2-9F22-4215F8F02FAB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435" name="ColorPalette" hidden="1">
          <a:extLst>
            <a:ext uri="{FF2B5EF4-FFF2-40B4-BE49-F238E27FC236}">
              <a16:creationId xmlns:a16="http://schemas.microsoft.com/office/drawing/2014/main" id="{E1A15A27-001C-4F52-A4C5-592478B68ABC}"/>
            </a:ext>
          </a:extLst>
        </xdr:cNvPr>
        <xdr:cNvSpPr txBox="1"/>
      </xdr:nvSpPr>
      <xdr:spPr>
        <a:xfrm>
          <a:off x="619125" y="14287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36" name="ColorPalette" hidden="1">
          <a:extLst>
            <a:ext uri="{FF2B5EF4-FFF2-40B4-BE49-F238E27FC236}">
              <a16:creationId xmlns:a16="http://schemas.microsoft.com/office/drawing/2014/main" id="{A9D2B753-ABC8-4136-9952-70F14AD4DF30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37" name="ColorPalette" hidden="1">
          <a:extLst>
            <a:ext uri="{FF2B5EF4-FFF2-40B4-BE49-F238E27FC236}">
              <a16:creationId xmlns:a16="http://schemas.microsoft.com/office/drawing/2014/main" id="{8939B314-615A-4983-96EE-2DC361EF275C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38" name="ColorPalette" hidden="1">
          <a:extLst>
            <a:ext uri="{FF2B5EF4-FFF2-40B4-BE49-F238E27FC236}">
              <a16:creationId xmlns:a16="http://schemas.microsoft.com/office/drawing/2014/main" id="{4B58F579-3611-406F-A72A-0BB956F89AC2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39" name="ColorPalette" hidden="1">
          <a:extLst>
            <a:ext uri="{FF2B5EF4-FFF2-40B4-BE49-F238E27FC236}">
              <a16:creationId xmlns:a16="http://schemas.microsoft.com/office/drawing/2014/main" id="{2A0E141C-B49D-4631-AC2E-D70F9304C7F2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40" name="ColorPalette" hidden="1">
          <a:extLst>
            <a:ext uri="{FF2B5EF4-FFF2-40B4-BE49-F238E27FC236}">
              <a16:creationId xmlns:a16="http://schemas.microsoft.com/office/drawing/2014/main" id="{8DFB514E-3A68-4928-BEE5-144CB2747129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41" name="ColorPalette" hidden="1">
          <a:extLst>
            <a:ext uri="{FF2B5EF4-FFF2-40B4-BE49-F238E27FC236}">
              <a16:creationId xmlns:a16="http://schemas.microsoft.com/office/drawing/2014/main" id="{79C8292C-2F59-417C-8367-57AFBF71E402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42" name="ColorPalette" hidden="1">
          <a:extLst>
            <a:ext uri="{FF2B5EF4-FFF2-40B4-BE49-F238E27FC236}">
              <a16:creationId xmlns:a16="http://schemas.microsoft.com/office/drawing/2014/main" id="{216EF88F-C7E7-421B-997C-87FC5F30DE1F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43" name="ColorPalette" hidden="1">
          <a:extLst>
            <a:ext uri="{FF2B5EF4-FFF2-40B4-BE49-F238E27FC236}">
              <a16:creationId xmlns:a16="http://schemas.microsoft.com/office/drawing/2014/main" id="{E655F1FC-BC53-4E0C-A02A-582B20DE4CEA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44" name="ColorPalette" hidden="1">
          <a:extLst>
            <a:ext uri="{FF2B5EF4-FFF2-40B4-BE49-F238E27FC236}">
              <a16:creationId xmlns:a16="http://schemas.microsoft.com/office/drawing/2014/main" id="{123E5CE6-6A97-4247-8654-4CBB39734596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45" name="ColorPalette" hidden="1">
          <a:extLst>
            <a:ext uri="{FF2B5EF4-FFF2-40B4-BE49-F238E27FC236}">
              <a16:creationId xmlns:a16="http://schemas.microsoft.com/office/drawing/2014/main" id="{3AD6CE5B-56B7-4F1F-BA11-ACC0345355B2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46" name="ColorPalette" hidden="1">
          <a:extLst>
            <a:ext uri="{FF2B5EF4-FFF2-40B4-BE49-F238E27FC236}">
              <a16:creationId xmlns:a16="http://schemas.microsoft.com/office/drawing/2014/main" id="{42BBC6E1-1EAD-4E0E-90B8-91CD40C746D2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47" name="ColorPalette" hidden="1">
          <a:extLst>
            <a:ext uri="{FF2B5EF4-FFF2-40B4-BE49-F238E27FC236}">
              <a16:creationId xmlns:a16="http://schemas.microsoft.com/office/drawing/2014/main" id="{9562B150-90EF-406C-B4DF-FF6EB95C2389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48" name="ColorPalette" hidden="1">
          <a:extLst>
            <a:ext uri="{FF2B5EF4-FFF2-40B4-BE49-F238E27FC236}">
              <a16:creationId xmlns:a16="http://schemas.microsoft.com/office/drawing/2014/main" id="{2D88F57E-4724-480D-97C9-B96E3E63501B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49" name="ColorPalette" hidden="1">
          <a:extLst>
            <a:ext uri="{FF2B5EF4-FFF2-40B4-BE49-F238E27FC236}">
              <a16:creationId xmlns:a16="http://schemas.microsoft.com/office/drawing/2014/main" id="{6954AAD4-17ED-4515-8D8C-997E5C9A5544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50" name="ColorPalette" hidden="1">
          <a:extLst>
            <a:ext uri="{FF2B5EF4-FFF2-40B4-BE49-F238E27FC236}">
              <a16:creationId xmlns:a16="http://schemas.microsoft.com/office/drawing/2014/main" id="{715E14A0-2D4C-4DCA-A90E-00054BDB2AE8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51" name="ColorPalette" hidden="1">
          <a:extLst>
            <a:ext uri="{FF2B5EF4-FFF2-40B4-BE49-F238E27FC236}">
              <a16:creationId xmlns:a16="http://schemas.microsoft.com/office/drawing/2014/main" id="{2C458750-A620-4060-B158-FF79125915E6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52" name="ColorPalette" hidden="1">
          <a:extLst>
            <a:ext uri="{FF2B5EF4-FFF2-40B4-BE49-F238E27FC236}">
              <a16:creationId xmlns:a16="http://schemas.microsoft.com/office/drawing/2014/main" id="{5ED192E5-6B09-4928-A978-A586A5513226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53" name="ColorPalette" hidden="1">
          <a:extLst>
            <a:ext uri="{FF2B5EF4-FFF2-40B4-BE49-F238E27FC236}">
              <a16:creationId xmlns:a16="http://schemas.microsoft.com/office/drawing/2014/main" id="{01420373-6520-4A66-92CC-297F9D8894C1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54" name="ColorPalette" hidden="1">
          <a:extLst>
            <a:ext uri="{FF2B5EF4-FFF2-40B4-BE49-F238E27FC236}">
              <a16:creationId xmlns:a16="http://schemas.microsoft.com/office/drawing/2014/main" id="{EA478639-175C-4579-A68A-88D084BE2E42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55" name="ColorPalette" hidden="1">
          <a:extLst>
            <a:ext uri="{FF2B5EF4-FFF2-40B4-BE49-F238E27FC236}">
              <a16:creationId xmlns:a16="http://schemas.microsoft.com/office/drawing/2014/main" id="{A801E280-7C08-49E3-88A6-8B758FC35234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56" name="ColorPalette" hidden="1">
          <a:extLst>
            <a:ext uri="{FF2B5EF4-FFF2-40B4-BE49-F238E27FC236}">
              <a16:creationId xmlns:a16="http://schemas.microsoft.com/office/drawing/2014/main" id="{F0F8FA4C-5031-498D-98FF-B52FC3B031F7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57" name="ColorPalette" hidden="1">
          <a:extLst>
            <a:ext uri="{FF2B5EF4-FFF2-40B4-BE49-F238E27FC236}">
              <a16:creationId xmlns:a16="http://schemas.microsoft.com/office/drawing/2014/main" id="{AB3D2E84-66B4-4334-9643-4B9D19432B70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58" name="ColorPalette" hidden="1">
          <a:extLst>
            <a:ext uri="{FF2B5EF4-FFF2-40B4-BE49-F238E27FC236}">
              <a16:creationId xmlns:a16="http://schemas.microsoft.com/office/drawing/2014/main" id="{E44E3AF9-BEB6-4B0E-8D5A-5CB57429BB73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59" name="ColorPalette" hidden="1">
          <a:extLst>
            <a:ext uri="{FF2B5EF4-FFF2-40B4-BE49-F238E27FC236}">
              <a16:creationId xmlns:a16="http://schemas.microsoft.com/office/drawing/2014/main" id="{8D01251D-9A71-4DE1-AD42-04D2464F1764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60" name="ColorPalette" hidden="1">
          <a:extLst>
            <a:ext uri="{FF2B5EF4-FFF2-40B4-BE49-F238E27FC236}">
              <a16:creationId xmlns:a16="http://schemas.microsoft.com/office/drawing/2014/main" id="{08A39652-AD00-4029-8903-7EBC2F7239D2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61" name="ColorPalette" hidden="1">
          <a:extLst>
            <a:ext uri="{FF2B5EF4-FFF2-40B4-BE49-F238E27FC236}">
              <a16:creationId xmlns:a16="http://schemas.microsoft.com/office/drawing/2014/main" id="{150F9434-F32C-4A70-BF88-40F6961D7277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62" name="ColorPalette" hidden="1">
          <a:extLst>
            <a:ext uri="{FF2B5EF4-FFF2-40B4-BE49-F238E27FC236}">
              <a16:creationId xmlns:a16="http://schemas.microsoft.com/office/drawing/2014/main" id="{95A3B182-1344-485F-AC97-91CDBE752403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63" name="ColorPalette" hidden="1">
          <a:extLst>
            <a:ext uri="{FF2B5EF4-FFF2-40B4-BE49-F238E27FC236}">
              <a16:creationId xmlns:a16="http://schemas.microsoft.com/office/drawing/2014/main" id="{2EB3DF98-B293-4BBC-B52C-0C340CF24FE7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64" name="ColorPalette" hidden="1">
          <a:extLst>
            <a:ext uri="{FF2B5EF4-FFF2-40B4-BE49-F238E27FC236}">
              <a16:creationId xmlns:a16="http://schemas.microsoft.com/office/drawing/2014/main" id="{836AA42D-D6CC-46BE-B5C2-2D5CE5C7BB27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65" name="ColorPalette" hidden="1">
          <a:extLst>
            <a:ext uri="{FF2B5EF4-FFF2-40B4-BE49-F238E27FC236}">
              <a16:creationId xmlns:a16="http://schemas.microsoft.com/office/drawing/2014/main" id="{043E9269-06F8-46C7-A0CC-3045520B9E1A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66" name="ColorPalette" hidden="1">
          <a:extLst>
            <a:ext uri="{FF2B5EF4-FFF2-40B4-BE49-F238E27FC236}">
              <a16:creationId xmlns:a16="http://schemas.microsoft.com/office/drawing/2014/main" id="{C127E1F2-6441-44A4-A1F6-A80871CF8FE9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67" name="ColorPalette" hidden="1">
          <a:extLst>
            <a:ext uri="{FF2B5EF4-FFF2-40B4-BE49-F238E27FC236}">
              <a16:creationId xmlns:a16="http://schemas.microsoft.com/office/drawing/2014/main" id="{3EF55DEE-4AB3-4717-A59F-EAB991CC8BCD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68" name="ColorPalette" hidden="1">
          <a:extLst>
            <a:ext uri="{FF2B5EF4-FFF2-40B4-BE49-F238E27FC236}">
              <a16:creationId xmlns:a16="http://schemas.microsoft.com/office/drawing/2014/main" id="{653DF22E-792A-4444-8011-B1E61962F6A9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69" name="ColorPalette" hidden="1">
          <a:extLst>
            <a:ext uri="{FF2B5EF4-FFF2-40B4-BE49-F238E27FC236}">
              <a16:creationId xmlns:a16="http://schemas.microsoft.com/office/drawing/2014/main" id="{5B25E724-B12A-4620-9106-109BDD77F745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70" name="ColorPalette" hidden="1">
          <a:extLst>
            <a:ext uri="{FF2B5EF4-FFF2-40B4-BE49-F238E27FC236}">
              <a16:creationId xmlns:a16="http://schemas.microsoft.com/office/drawing/2014/main" id="{66DA4339-8B3F-4040-AD22-44E697919E30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71" name="ColorPalette" hidden="1">
          <a:extLst>
            <a:ext uri="{FF2B5EF4-FFF2-40B4-BE49-F238E27FC236}">
              <a16:creationId xmlns:a16="http://schemas.microsoft.com/office/drawing/2014/main" id="{2C342B09-2EC8-44CC-A5E5-C99D436BE315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72" name="ColorPalette" hidden="1">
          <a:extLst>
            <a:ext uri="{FF2B5EF4-FFF2-40B4-BE49-F238E27FC236}">
              <a16:creationId xmlns:a16="http://schemas.microsoft.com/office/drawing/2014/main" id="{4D058671-7892-4CB1-B250-BF1E6221183B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73" name="ColorPalette" hidden="1">
          <a:extLst>
            <a:ext uri="{FF2B5EF4-FFF2-40B4-BE49-F238E27FC236}">
              <a16:creationId xmlns:a16="http://schemas.microsoft.com/office/drawing/2014/main" id="{1B7BDFB6-1D51-4726-BCB0-7DB60EBC38F0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74" name="ColorPalette" hidden="1">
          <a:extLst>
            <a:ext uri="{FF2B5EF4-FFF2-40B4-BE49-F238E27FC236}">
              <a16:creationId xmlns:a16="http://schemas.microsoft.com/office/drawing/2014/main" id="{52DCFA5E-49D3-4F73-8828-0F73594F8862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75" name="ColorPalette" hidden="1">
          <a:extLst>
            <a:ext uri="{FF2B5EF4-FFF2-40B4-BE49-F238E27FC236}">
              <a16:creationId xmlns:a16="http://schemas.microsoft.com/office/drawing/2014/main" id="{9BA9BE30-5960-4519-A04A-2F10C4B161A5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76" name="ColorPalette" hidden="1">
          <a:extLst>
            <a:ext uri="{FF2B5EF4-FFF2-40B4-BE49-F238E27FC236}">
              <a16:creationId xmlns:a16="http://schemas.microsoft.com/office/drawing/2014/main" id="{0D6ACF0D-BAFF-4391-9615-032EF95ABE9C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77" name="ColorPalette" hidden="1">
          <a:extLst>
            <a:ext uri="{FF2B5EF4-FFF2-40B4-BE49-F238E27FC236}">
              <a16:creationId xmlns:a16="http://schemas.microsoft.com/office/drawing/2014/main" id="{AD32AE6C-C62C-43C2-93D1-291BA99BB796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78" name="ColorPalette" hidden="1">
          <a:extLst>
            <a:ext uri="{FF2B5EF4-FFF2-40B4-BE49-F238E27FC236}">
              <a16:creationId xmlns:a16="http://schemas.microsoft.com/office/drawing/2014/main" id="{D3306A2B-2FC0-48A5-9509-B7C0B2D97EDF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79" name="ColorPalette" hidden="1">
          <a:extLst>
            <a:ext uri="{FF2B5EF4-FFF2-40B4-BE49-F238E27FC236}">
              <a16:creationId xmlns:a16="http://schemas.microsoft.com/office/drawing/2014/main" id="{9E64991C-F21C-49EF-A3E4-112F5BA6D120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80" name="ColorPalette" hidden="1">
          <a:extLst>
            <a:ext uri="{FF2B5EF4-FFF2-40B4-BE49-F238E27FC236}">
              <a16:creationId xmlns:a16="http://schemas.microsoft.com/office/drawing/2014/main" id="{32D058CD-52F1-41D2-8E4F-70840D54D20E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81" name="ColorPalette" hidden="1">
          <a:extLst>
            <a:ext uri="{FF2B5EF4-FFF2-40B4-BE49-F238E27FC236}">
              <a16:creationId xmlns:a16="http://schemas.microsoft.com/office/drawing/2014/main" id="{4C192750-BDDB-40FE-B590-1AC047C81561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82" name="ColorPalette" hidden="1">
          <a:extLst>
            <a:ext uri="{FF2B5EF4-FFF2-40B4-BE49-F238E27FC236}">
              <a16:creationId xmlns:a16="http://schemas.microsoft.com/office/drawing/2014/main" id="{0B9E0FDB-23B8-4AB3-B572-A33E7B7C25A8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83" name="ColorPalette" hidden="1">
          <a:extLst>
            <a:ext uri="{FF2B5EF4-FFF2-40B4-BE49-F238E27FC236}">
              <a16:creationId xmlns:a16="http://schemas.microsoft.com/office/drawing/2014/main" id="{58590B4C-EB1C-44CF-A252-3547FB92860D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84" name="ColorPalette" hidden="1">
          <a:extLst>
            <a:ext uri="{FF2B5EF4-FFF2-40B4-BE49-F238E27FC236}">
              <a16:creationId xmlns:a16="http://schemas.microsoft.com/office/drawing/2014/main" id="{E1A357A2-2073-45BA-A7D7-EED37817E90D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85" name="ColorPalette" hidden="1">
          <a:extLst>
            <a:ext uri="{FF2B5EF4-FFF2-40B4-BE49-F238E27FC236}">
              <a16:creationId xmlns:a16="http://schemas.microsoft.com/office/drawing/2014/main" id="{19A68317-1BC1-451E-9A05-DD635D6FE97D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86" name="ColorPalette" hidden="1">
          <a:extLst>
            <a:ext uri="{FF2B5EF4-FFF2-40B4-BE49-F238E27FC236}">
              <a16:creationId xmlns:a16="http://schemas.microsoft.com/office/drawing/2014/main" id="{A6BE5FFF-8258-4F94-BE4E-D58351235DC3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87" name="ColorPalette" hidden="1">
          <a:extLst>
            <a:ext uri="{FF2B5EF4-FFF2-40B4-BE49-F238E27FC236}">
              <a16:creationId xmlns:a16="http://schemas.microsoft.com/office/drawing/2014/main" id="{CF112F00-38E0-417C-90D7-3444AA64D01B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88" name="ColorPalette" hidden="1">
          <a:extLst>
            <a:ext uri="{FF2B5EF4-FFF2-40B4-BE49-F238E27FC236}">
              <a16:creationId xmlns:a16="http://schemas.microsoft.com/office/drawing/2014/main" id="{448DEB52-E65E-4E78-927F-E23273BB8FE5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89" name="ColorPalette" hidden="1">
          <a:extLst>
            <a:ext uri="{FF2B5EF4-FFF2-40B4-BE49-F238E27FC236}">
              <a16:creationId xmlns:a16="http://schemas.microsoft.com/office/drawing/2014/main" id="{345D6F1F-6DFF-420D-B17C-30E5169CD112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90" name="ColorPalette" hidden="1">
          <a:extLst>
            <a:ext uri="{FF2B5EF4-FFF2-40B4-BE49-F238E27FC236}">
              <a16:creationId xmlns:a16="http://schemas.microsoft.com/office/drawing/2014/main" id="{E9458709-494F-448E-8C14-FF9AC2C51477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91" name="ColorPalette" hidden="1">
          <a:extLst>
            <a:ext uri="{FF2B5EF4-FFF2-40B4-BE49-F238E27FC236}">
              <a16:creationId xmlns:a16="http://schemas.microsoft.com/office/drawing/2014/main" id="{717D81A6-B3D8-446E-AF83-FA7A84459AC5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92" name="ColorPalette" hidden="1">
          <a:extLst>
            <a:ext uri="{FF2B5EF4-FFF2-40B4-BE49-F238E27FC236}">
              <a16:creationId xmlns:a16="http://schemas.microsoft.com/office/drawing/2014/main" id="{440D50E9-C3D0-41C8-9E80-8B95479B25EE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93" name="ColorPalette" hidden="1">
          <a:extLst>
            <a:ext uri="{FF2B5EF4-FFF2-40B4-BE49-F238E27FC236}">
              <a16:creationId xmlns:a16="http://schemas.microsoft.com/office/drawing/2014/main" id="{F5F9282F-F226-4382-86CA-6648BA458381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94" name="ColorPalette" hidden="1">
          <a:extLst>
            <a:ext uri="{FF2B5EF4-FFF2-40B4-BE49-F238E27FC236}">
              <a16:creationId xmlns:a16="http://schemas.microsoft.com/office/drawing/2014/main" id="{A1C9254E-60AB-4363-91A9-6FD97B491B71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95" name="ColorPalette" hidden="1">
          <a:extLst>
            <a:ext uri="{FF2B5EF4-FFF2-40B4-BE49-F238E27FC236}">
              <a16:creationId xmlns:a16="http://schemas.microsoft.com/office/drawing/2014/main" id="{D07D39EE-BEBC-4601-AB55-17C43E98DC61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96" name="ColorPalette" hidden="1">
          <a:extLst>
            <a:ext uri="{FF2B5EF4-FFF2-40B4-BE49-F238E27FC236}">
              <a16:creationId xmlns:a16="http://schemas.microsoft.com/office/drawing/2014/main" id="{3401731E-76B0-449C-9215-FA9F6533C165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97" name="ColorPalette" hidden="1">
          <a:extLst>
            <a:ext uri="{FF2B5EF4-FFF2-40B4-BE49-F238E27FC236}">
              <a16:creationId xmlns:a16="http://schemas.microsoft.com/office/drawing/2014/main" id="{5F7A6EBF-52C3-4B9F-94FC-79D26AEA5494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98" name="ColorPalette" hidden="1">
          <a:extLst>
            <a:ext uri="{FF2B5EF4-FFF2-40B4-BE49-F238E27FC236}">
              <a16:creationId xmlns:a16="http://schemas.microsoft.com/office/drawing/2014/main" id="{EC8F72CE-4600-42F2-9E89-766933AF2AAD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499" name="ColorPalette" hidden="1">
          <a:extLst>
            <a:ext uri="{FF2B5EF4-FFF2-40B4-BE49-F238E27FC236}">
              <a16:creationId xmlns:a16="http://schemas.microsoft.com/office/drawing/2014/main" id="{9DF60A0C-D5F9-4D6A-8529-A484B2CFAB8D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00" name="ColorPalette" hidden="1">
          <a:extLst>
            <a:ext uri="{FF2B5EF4-FFF2-40B4-BE49-F238E27FC236}">
              <a16:creationId xmlns:a16="http://schemas.microsoft.com/office/drawing/2014/main" id="{8F0DC269-FF83-4AA9-8A9C-FDB825F4F0F4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01" name="ColorPalette" hidden="1">
          <a:extLst>
            <a:ext uri="{FF2B5EF4-FFF2-40B4-BE49-F238E27FC236}">
              <a16:creationId xmlns:a16="http://schemas.microsoft.com/office/drawing/2014/main" id="{B2E121A4-0EB2-4D29-9899-9B582262C839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02" name="ColorPalette" hidden="1">
          <a:extLst>
            <a:ext uri="{FF2B5EF4-FFF2-40B4-BE49-F238E27FC236}">
              <a16:creationId xmlns:a16="http://schemas.microsoft.com/office/drawing/2014/main" id="{F9839660-52E2-4936-BA44-A6D8F2C84ABE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03" name="ColorPalette" hidden="1">
          <a:extLst>
            <a:ext uri="{FF2B5EF4-FFF2-40B4-BE49-F238E27FC236}">
              <a16:creationId xmlns:a16="http://schemas.microsoft.com/office/drawing/2014/main" id="{2EF84B8A-01A5-453B-8617-73038646FDBB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04" name="ColorPalette" hidden="1">
          <a:extLst>
            <a:ext uri="{FF2B5EF4-FFF2-40B4-BE49-F238E27FC236}">
              <a16:creationId xmlns:a16="http://schemas.microsoft.com/office/drawing/2014/main" id="{13F083DF-CCF8-449D-A526-FDABF91624D9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05" name="ColorPalette" hidden="1">
          <a:extLst>
            <a:ext uri="{FF2B5EF4-FFF2-40B4-BE49-F238E27FC236}">
              <a16:creationId xmlns:a16="http://schemas.microsoft.com/office/drawing/2014/main" id="{C1BDBA9B-33C1-4048-B25C-D06551F29367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06" name="ColorPalette" hidden="1">
          <a:extLst>
            <a:ext uri="{FF2B5EF4-FFF2-40B4-BE49-F238E27FC236}">
              <a16:creationId xmlns:a16="http://schemas.microsoft.com/office/drawing/2014/main" id="{A8AF2F43-8D80-4069-8D2B-91CC42225766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07" name="ColorPalette" hidden="1">
          <a:extLst>
            <a:ext uri="{FF2B5EF4-FFF2-40B4-BE49-F238E27FC236}">
              <a16:creationId xmlns:a16="http://schemas.microsoft.com/office/drawing/2014/main" id="{58C11317-55FA-456E-A719-CA8D8B39BF8A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08" name="ColorPalette" hidden="1">
          <a:extLst>
            <a:ext uri="{FF2B5EF4-FFF2-40B4-BE49-F238E27FC236}">
              <a16:creationId xmlns:a16="http://schemas.microsoft.com/office/drawing/2014/main" id="{2E1AD862-7937-4787-A850-736D1722F430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09" name="ColorPalette" hidden="1">
          <a:extLst>
            <a:ext uri="{FF2B5EF4-FFF2-40B4-BE49-F238E27FC236}">
              <a16:creationId xmlns:a16="http://schemas.microsoft.com/office/drawing/2014/main" id="{152920CD-1AA4-45C9-875B-643A56F4799E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10" name="ColorPalette" hidden="1">
          <a:extLst>
            <a:ext uri="{FF2B5EF4-FFF2-40B4-BE49-F238E27FC236}">
              <a16:creationId xmlns:a16="http://schemas.microsoft.com/office/drawing/2014/main" id="{196B729B-4290-4F4B-B44A-7060FC542C60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11" name="ColorPalette" hidden="1">
          <a:extLst>
            <a:ext uri="{FF2B5EF4-FFF2-40B4-BE49-F238E27FC236}">
              <a16:creationId xmlns:a16="http://schemas.microsoft.com/office/drawing/2014/main" id="{76341E2C-FE42-4972-B5B5-A4C01E6CA802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12" name="ColorPalette" hidden="1">
          <a:extLst>
            <a:ext uri="{FF2B5EF4-FFF2-40B4-BE49-F238E27FC236}">
              <a16:creationId xmlns:a16="http://schemas.microsoft.com/office/drawing/2014/main" id="{1BCD0CC1-8EA9-428A-8D04-A3BFD5BBBC20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13" name="ColorPalette" hidden="1">
          <a:extLst>
            <a:ext uri="{FF2B5EF4-FFF2-40B4-BE49-F238E27FC236}">
              <a16:creationId xmlns:a16="http://schemas.microsoft.com/office/drawing/2014/main" id="{EC08A09E-7F67-4448-BEFF-8D1DE9D78E93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14" name="ColorPalette" hidden="1">
          <a:extLst>
            <a:ext uri="{FF2B5EF4-FFF2-40B4-BE49-F238E27FC236}">
              <a16:creationId xmlns:a16="http://schemas.microsoft.com/office/drawing/2014/main" id="{0E8AC39D-2597-4418-89DB-047D458F0A2B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15" name="ColorPalette" hidden="1">
          <a:extLst>
            <a:ext uri="{FF2B5EF4-FFF2-40B4-BE49-F238E27FC236}">
              <a16:creationId xmlns:a16="http://schemas.microsoft.com/office/drawing/2014/main" id="{BA5F55F6-E62E-4A03-BC7B-75A406FDA393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16" name="ColorPalette" hidden="1">
          <a:extLst>
            <a:ext uri="{FF2B5EF4-FFF2-40B4-BE49-F238E27FC236}">
              <a16:creationId xmlns:a16="http://schemas.microsoft.com/office/drawing/2014/main" id="{ED2EC892-6D6C-45D3-A615-E00128150162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17" name="ColorPalette" hidden="1">
          <a:extLst>
            <a:ext uri="{FF2B5EF4-FFF2-40B4-BE49-F238E27FC236}">
              <a16:creationId xmlns:a16="http://schemas.microsoft.com/office/drawing/2014/main" id="{8A403708-BC7B-4140-9435-8D7B2F4F3EF2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18" name="ColorPalette" hidden="1">
          <a:extLst>
            <a:ext uri="{FF2B5EF4-FFF2-40B4-BE49-F238E27FC236}">
              <a16:creationId xmlns:a16="http://schemas.microsoft.com/office/drawing/2014/main" id="{9FB13F0B-023D-43D5-94F5-FA5D17414DAA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19" name="ColorPalette" hidden="1">
          <a:extLst>
            <a:ext uri="{FF2B5EF4-FFF2-40B4-BE49-F238E27FC236}">
              <a16:creationId xmlns:a16="http://schemas.microsoft.com/office/drawing/2014/main" id="{9CFF57FD-4BAC-4105-AA25-57999AE820B7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20" name="ColorPalette" hidden="1">
          <a:extLst>
            <a:ext uri="{FF2B5EF4-FFF2-40B4-BE49-F238E27FC236}">
              <a16:creationId xmlns:a16="http://schemas.microsoft.com/office/drawing/2014/main" id="{F751F9D9-6755-4BFB-A5BE-9BC12B9E3F0D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21" name="ColorPalette" hidden="1">
          <a:extLst>
            <a:ext uri="{FF2B5EF4-FFF2-40B4-BE49-F238E27FC236}">
              <a16:creationId xmlns:a16="http://schemas.microsoft.com/office/drawing/2014/main" id="{3945C9F9-4816-40D4-99AE-229A00D95B7E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22" name="ColorPalette" hidden="1">
          <a:extLst>
            <a:ext uri="{FF2B5EF4-FFF2-40B4-BE49-F238E27FC236}">
              <a16:creationId xmlns:a16="http://schemas.microsoft.com/office/drawing/2014/main" id="{1E5684CE-55AA-48B4-97BA-288F063DD6C2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23" name="ColorPalette" hidden="1">
          <a:extLst>
            <a:ext uri="{FF2B5EF4-FFF2-40B4-BE49-F238E27FC236}">
              <a16:creationId xmlns:a16="http://schemas.microsoft.com/office/drawing/2014/main" id="{66A4E606-BE0C-4D82-922A-5F440C5AB858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24" name="ColorPalette" hidden="1">
          <a:extLst>
            <a:ext uri="{FF2B5EF4-FFF2-40B4-BE49-F238E27FC236}">
              <a16:creationId xmlns:a16="http://schemas.microsoft.com/office/drawing/2014/main" id="{56AD63D8-4965-47CE-95CE-1EB3AC850CCE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25" name="ColorPalette" hidden="1">
          <a:extLst>
            <a:ext uri="{FF2B5EF4-FFF2-40B4-BE49-F238E27FC236}">
              <a16:creationId xmlns:a16="http://schemas.microsoft.com/office/drawing/2014/main" id="{7912EC02-DF2F-4475-B701-28ADA3F49546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26" name="ColorPalette" hidden="1">
          <a:extLst>
            <a:ext uri="{FF2B5EF4-FFF2-40B4-BE49-F238E27FC236}">
              <a16:creationId xmlns:a16="http://schemas.microsoft.com/office/drawing/2014/main" id="{86D4AFCD-0712-4E43-A3B4-21DE4C3A897A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27" name="ColorPalette" hidden="1">
          <a:extLst>
            <a:ext uri="{FF2B5EF4-FFF2-40B4-BE49-F238E27FC236}">
              <a16:creationId xmlns:a16="http://schemas.microsoft.com/office/drawing/2014/main" id="{615F96AA-EDFF-4B8D-940B-B624232AE481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28" name="ColorPalette" hidden="1">
          <a:extLst>
            <a:ext uri="{FF2B5EF4-FFF2-40B4-BE49-F238E27FC236}">
              <a16:creationId xmlns:a16="http://schemas.microsoft.com/office/drawing/2014/main" id="{40DE60B6-C178-4B68-ABCD-55EC099A3176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29" name="ColorPalette" hidden="1">
          <a:extLst>
            <a:ext uri="{FF2B5EF4-FFF2-40B4-BE49-F238E27FC236}">
              <a16:creationId xmlns:a16="http://schemas.microsoft.com/office/drawing/2014/main" id="{09853DF1-CE8F-4395-8E7F-56D3AE627132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30" name="ColorPalette" hidden="1">
          <a:extLst>
            <a:ext uri="{FF2B5EF4-FFF2-40B4-BE49-F238E27FC236}">
              <a16:creationId xmlns:a16="http://schemas.microsoft.com/office/drawing/2014/main" id="{34896C2B-5666-450C-990B-6BC9B10419A8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31" name="ColorPalette" hidden="1">
          <a:extLst>
            <a:ext uri="{FF2B5EF4-FFF2-40B4-BE49-F238E27FC236}">
              <a16:creationId xmlns:a16="http://schemas.microsoft.com/office/drawing/2014/main" id="{2049B1F5-5C6D-469E-A125-495F67159203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32" name="ColorPalette" hidden="1">
          <a:extLst>
            <a:ext uri="{FF2B5EF4-FFF2-40B4-BE49-F238E27FC236}">
              <a16:creationId xmlns:a16="http://schemas.microsoft.com/office/drawing/2014/main" id="{1CADA655-C02A-4453-9C4A-B63D47295102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33" name="ColorPalette" hidden="1">
          <a:extLst>
            <a:ext uri="{FF2B5EF4-FFF2-40B4-BE49-F238E27FC236}">
              <a16:creationId xmlns:a16="http://schemas.microsoft.com/office/drawing/2014/main" id="{46FC2491-784A-4930-AFFC-3069C8E250C1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34" name="ColorPalette" hidden="1">
          <a:extLst>
            <a:ext uri="{FF2B5EF4-FFF2-40B4-BE49-F238E27FC236}">
              <a16:creationId xmlns:a16="http://schemas.microsoft.com/office/drawing/2014/main" id="{ACC13FE5-C4BB-49AD-A4B3-01320692D562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35" name="ColorPalette" hidden="1">
          <a:extLst>
            <a:ext uri="{FF2B5EF4-FFF2-40B4-BE49-F238E27FC236}">
              <a16:creationId xmlns:a16="http://schemas.microsoft.com/office/drawing/2014/main" id="{410C7F9B-6CD1-4872-BC68-6EA847862015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36" name="ColorPalette" hidden="1">
          <a:extLst>
            <a:ext uri="{FF2B5EF4-FFF2-40B4-BE49-F238E27FC236}">
              <a16:creationId xmlns:a16="http://schemas.microsoft.com/office/drawing/2014/main" id="{4A8E02CE-ABD7-4E17-9528-4D09B676C3C9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37" name="ColorPalette" hidden="1">
          <a:extLst>
            <a:ext uri="{FF2B5EF4-FFF2-40B4-BE49-F238E27FC236}">
              <a16:creationId xmlns:a16="http://schemas.microsoft.com/office/drawing/2014/main" id="{3AA55454-9251-4797-847D-604F23A9D64B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38" name="ColorPalette" hidden="1">
          <a:extLst>
            <a:ext uri="{FF2B5EF4-FFF2-40B4-BE49-F238E27FC236}">
              <a16:creationId xmlns:a16="http://schemas.microsoft.com/office/drawing/2014/main" id="{5BDF190B-970A-425C-AA19-422BC68F6C56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39" name="ColorPalette" hidden="1">
          <a:extLst>
            <a:ext uri="{FF2B5EF4-FFF2-40B4-BE49-F238E27FC236}">
              <a16:creationId xmlns:a16="http://schemas.microsoft.com/office/drawing/2014/main" id="{AC754216-DE67-455A-9FA4-D35ACD8E85A9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540" name="ColorPalette" hidden="1">
          <a:extLst>
            <a:ext uri="{FF2B5EF4-FFF2-40B4-BE49-F238E27FC236}">
              <a16:creationId xmlns:a16="http://schemas.microsoft.com/office/drawing/2014/main" id="{7D239C40-90E4-49F0-A192-DF74AF5B76E2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541" name="ColorPalette" hidden="1">
          <a:extLst>
            <a:ext uri="{FF2B5EF4-FFF2-40B4-BE49-F238E27FC236}">
              <a16:creationId xmlns:a16="http://schemas.microsoft.com/office/drawing/2014/main" id="{2A0293ED-A2C8-4834-8E2F-875E96C96EC0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542" name="ColorPalette" hidden="1">
          <a:extLst>
            <a:ext uri="{FF2B5EF4-FFF2-40B4-BE49-F238E27FC236}">
              <a16:creationId xmlns:a16="http://schemas.microsoft.com/office/drawing/2014/main" id="{4D461D0E-B717-4059-8CA5-1DB4E8837832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543" name="ColorPalette" hidden="1">
          <a:extLst>
            <a:ext uri="{FF2B5EF4-FFF2-40B4-BE49-F238E27FC236}">
              <a16:creationId xmlns:a16="http://schemas.microsoft.com/office/drawing/2014/main" id="{CF856048-1297-43AE-873E-B619CD106D78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544" name="ColorPalette" hidden="1">
          <a:extLst>
            <a:ext uri="{FF2B5EF4-FFF2-40B4-BE49-F238E27FC236}">
              <a16:creationId xmlns:a16="http://schemas.microsoft.com/office/drawing/2014/main" id="{F036EA13-C490-4C67-9D66-A90DC3673262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545" name="ColorPalette" hidden="1">
          <a:extLst>
            <a:ext uri="{FF2B5EF4-FFF2-40B4-BE49-F238E27FC236}">
              <a16:creationId xmlns:a16="http://schemas.microsoft.com/office/drawing/2014/main" id="{C860DCB2-F63B-40A3-990C-CE481352F4DB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546" name="ColorPalette" hidden="1">
          <a:extLst>
            <a:ext uri="{FF2B5EF4-FFF2-40B4-BE49-F238E27FC236}">
              <a16:creationId xmlns:a16="http://schemas.microsoft.com/office/drawing/2014/main" id="{72596F98-F39F-418A-A4D0-145CE98F4F75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547" name="ColorPalette" hidden="1">
          <a:extLst>
            <a:ext uri="{FF2B5EF4-FFF2-40B4-BE49-F238E27FC236}">
              <a16:creationId xmlns:a16="http://schemas.microsoft.com/office/drawing/2014/main" id="{72A7921D-8715-4797-B916-D771890DDF18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548" name="ColorPalette" hidden="1">
          <a:extLst>
            <a:ext uri="{FF2B5EF4-FFF2-40B4-BE49-F238E27FC236}">
              <a16:creationId xmlns:a16="http://schemas.microsoft.com/office/drawing/2014/main" id="{AD3E4AD7-21F8-4A93-A605-9C34938C00B4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549" name="ColorPalette" hidden="1">
          <a:extLst>
            <a:ext uri="{FF2B5EF4-FFF2-40B4-BE49-F238E27FC236}">
              <a16:creationId xmlns:a16="http://schemas.microsoft.com/office/drawing/2014/main" id="{BB0C19B6-441F-45E7-8B78-F8108F34903C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550" name="ColorPalette" hidden="1">
          <a:extLst>
            <a:ext uri="{FF2B5EF4-FFF2-40B4-BE49-F238E27FC236}">
              <a16:creationId xmlns:a16="http://schemas.microsoft.com/office/drawing/2014/main" id="{780C4AC3-BCD5-4490-82D5-0161BDC860BA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551" name="ColorPalette" hidden="1">
          <a:extLst>
            <a:ext uri="{FF2B5EF4-FFF2-40B4-BE49-F238E27FC236}">
              <a16:creationId xmlns:a16="http://schemas.microsoft.com/office/drawing/2014/main" id="{74D01E43-2F57-48AB-8272-8CA8FC54657A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552" name="ColorPalette" hidden="1">
          <a:extLst>
            <a:ext uri="{FF2B5EF4-FFF2-40B4-BE49-F238E27FC236}">
              <a16:creationId xmlns:a16="http://schemas.microsoft.com/office/drawing/2014/main" id="{9DB57B70-9B28-4139-9B31-F9F2839BE3AF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553" name="ColorPalette" hidden="1">
          <a:extLst>
            <a:ext uri="{FF2B5EF4-FFF2-40B4-BE49-F238E27FC236}">
              <a16:creationId xmlns:a16="http://schemas.microsoft.com/office/drawing/2014/main" id="{034E4F38-C5E5-417F-B18B-3E0729618D49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554" name="ColorPalette" hidden="1">
          <a:extLst>
            <a:ext uri="{FF2B5EF4-FFF2-40B4-BE49-F238E27FC236}">
              <a16:creationId xmlns:a16="http://schemas.microsoft.com/office/drawing/2014/main" id="{4AA177AC-900A-4ECE-A7EB-93F02F9631DC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555" name="ColorPalette" hidden="1">
          <a:extLst>
            <a:ext uri="{FF2B5EF4-FFF2-40B4-BE49-F238E27FC236}">
              <a16:creationId xmlns:a16="http://schemas.microsoft.com/office/drawing/2014/main" id="{D8FD8190-3844-48B3-89D2-8EE179200D46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56" name="ColorPalette" hidden="1">
          <a:extLst>
            <a:ext uri="{FF2B5EF4-FFF2-40B4-BE49-F238E27FC236}">
              <a16:creationId xmlns:a16="http://schemas.microsoft.com/office/drawing/2014/main" id="{D3D67CDA-4F37-4081-B778-0E7645A79BFF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57" name="ColorPalette" hidden="1">
          <a:extLst>
            <a:ext uri="{FF2B5EF4-FFF2-40B4-BE49-F238E27FC236}">
              <a16:creationId xmlns:a16="http://schemas.microsoft.com/office/drawing/2014/main" id="{769291A8-E277-4EDF-8DF9-23B8A50C0255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58" name="ColorPalette" hidden="1">
          <a:extLst>
            <a:ext uri="{FF2B5EF4-FFF2-40B4-BE49-F238E27FC236}">
              <a16:creationId xmlns:a16="http://schemas.microsoft.com/office/drawing/2014/main" id="{DA0BDFC4-11F9-41E1-83C4-6017F75B4BD0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59" name="ColorPalette" hidden="1">
          <a:extLst>
            <a:ext uri="{FF2B5EF4-FFF2-40B4-BE49-F238E27FC236}">
              <a16:creationId xmlns:a16="http://schemas.microsoft.com/office/drawing/2014/main" id="{6827C641-AA45-4520-8DC9-3FBEB8147978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60" name="ColorPalette" hidden="1">
          <a:extLst>
            <a:ext uri="{FF2B5EF4-FFF2-40B4-BE49-F238E27FC236}">
              <a16:creationId xmlns:a16="http://schemas.microsoft.com/office/drawing/2014/main" id="{8B2C29ED-417C-456E-933E-8AE5FEA6CC0C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61" name="ColorPalette" hidden="1">
          <a:extLst>
            <a:ext uri="{FF2B5EF4-FFF2-40B4-BE49-F238E27FC236}">
              <a16:creationId xmlns:a16="http://schemas.microsoft.com/office/drawing/2014/main" id="{39A38D46-C3ED-4AF3-A65A-3B2242894510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62" name="ColorPalette" hidden="1">
          <a:extLst>
            <a:ext uri="{FF2B5EF4-FFF2-40B4-BE49-F238E27FC236}">
              <a16:creationId xmlns:a16="http://schemas.microsoft.com/office/drawing/2014/main" id="{FA42E92C-1971-4737-A319-F93BBC502AA8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63" name="ColorPalette" hidden="1">
          <a:extLst>
            <a:ext uri="{FF2B5EF4-FFF2-40B4-BE49-F238E27FC236}">
              <a16:creationId xmlns:a16="http://schemas.microsoft.com/office/drawing/2014/main" id="{E9F5C895-84D1-4379-A536-48B100B48AEF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64" name="ColorPalette" hidden="1">
          <a:extLst>
            <a:ext uri="{FF2B5EF4-FFF2-40B4-BE49-F238E27FC236}">
              <a16:creationId xmlns:a16="http://schemas.microsoft.com/office/drawing/2014/main" id="{31B4692D-501F-42F9-93E4-C5C27E0D1C3E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65" name="ColorPalette" hidden="1">
          <a:extLst>
            <a:ext uri="{FF2B5EF4-FFF2-40B4-BE49-F238E27FC236}">
              <a16:creationId xmlns:a16="http://schemas.microsoft.com/office/drawing/2014/main" id="{78DDFAEB-DA62-4422-8CCA-2F88EA5EA0C1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66" name="ColorPalette" hidden="1">
          <a:extLst>
            <a:ext uri="{FF2B5EF4-FFF2-40B4-BE49-F238E27FC236}">
              <a16:creationId xmlns:a16="http://schemas.microsoft.com/office/drawing/2014/main" id="{8F6B42CE-4251-4163-9413-7508274E73E4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67" name="ColorPalette" hidden="1">
          <a:extLst>
            <a:ext uri="{FF2B5EF4-FFF2-40B4-BE49-F238E27FC236}">
              <a16:creationId xmlns:a16="http://schemas.microsoft.com/office/drawing/2014/main" id="{43490D5C-E3B0-422D-8101-5FB6EFE2DA5D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68" name="ColorPalette" hidden="1">
          <a:extLst>
            <a:ext uri="{FF2B5EF4-FFF2-40B4-BE49-F238E27FC236}">
              <a16:creationId xmlns:a16="http://schemas.microsoft.com/office/drawing/2014/main" id="{DFEB4058-7D26-49BE-B370-516E4115BC29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69" name="ColorPalette" hidden="1">
          <a:extLst>
            <a:ext uri="{FF2B5EF4-FFF2-40B4-BE49-F238E27FC236}">
              <a16:creationId xmlns:a16="http://schemas.microsoft.com/office/drawing/2014/main" id="{FE0AF8CE-FEEC-4928-B9B8-07286C846886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70" name="ColorPalette" hidden="1">
          <a:extLst>
            <a:ext uri="{FF2B5EF4-FFF2-40B4-BE49-F238E27FC236}">
              <a16:creationId xmlns:a16="http://schemas.microsoft.com/office/drawing/2014/main" id="{B109FDB5-222F-4BF1-BA0C-3213872CD190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71" name="ColorPalette" hidden="1">
          <a:extLst>
            <a:ext uri="{FF2B5EF4-FFF2-40B4-BE49-F238E27FC236}">
              <a16:creationId xmlns:a16="http://schemas.microsoft.com/office/drawing/2014/main" id="{AD497F39-5219-464F-B812-347DCFBB80C8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72" name="ColorPalette" hidden="1">
          <a:extLst>
            <a:ext uri="{FF2B5EF4-FFF2-40B4-BE49-F238E27FC236}">
              <a16:creationId xmlns:a16="http://schemas.microsoft.com/office/drawing/2014/main" id="{D8B1CE0A-FE1E-4C17-B307-DFB064F3340A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73" name="ColorPalette" hidden="1">
          <a:extLst>
            <a:ext uri="{FF2B5EF4-FFF2-40B4-BE49-F238E27FC236}">
              <a16:creationId xmlns:a16="http://schemas.microsoft.com/office/drawing/2014/main" id="{C0774738-5AF0-4848-A75F-F0E1F146497D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74" name="ColorPalette" hidden="1">
          <a:extLst>
            <a:ext uri="{FF2B5EF4-FFF2-40B4-BE49-F238E27FC236}">
              <a16:creationId xmlns:a16="http://schemas.microsoft.com/office/drawing/2014/main" id="{751F8EC2-A426-4AD4-A38C-87D546BB944B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575" name="ColorPalette" hidden="1">
          <a:extLst>
            <a:ext uri="{FF2B5EF4-FFF2-40B4-BE49-F238E27FC236}">
              <a16:creationId xmlns:a16="http://schemas.microsoft.com/office/drawing/2014/main" id="{79CD2DA3-73EA-47D6-BDD7-2643F581BD49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576" name="ColorPalette" hidden="1">
          <a:extLst>
            <a:ext uri="{FF2B5EF4-FFF2-40B4-BE49-F238E27FC236}">
              <a16:creationId xmlns:a16="http://schemas.microsoft.com/office/drawing/2014/main" id="{BB82BB14-CD9E-4125-9C04-53637D4CDADC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577" name="ColorPalette" hidden="1">
          <a:extLst>
            <a:ext uri="{FF2B5EF4-FFF2-40B4-BE49-F238E27FC236}">
              <a16:creationId xmlns:a16="http://schemas.microsoft.com/office/drawing/2014/main" id="{D581F068-987E-4E8A-9321-8334962F01C6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578" name="ColorPalette" hidden="1">
          <a:extLst>
            <a:ext uri="{FF2B5EF4-FFF2-40B4-BE49-F238E27FC236}">
              <a16:creationId xmlns:a16="http://schemas.microsoft.com/office/drawing/2014/main" id="{5B2C9A2D-AE86-4469-AE9E-881AE71C7A82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579" name="ColorPalette" hidden="1">
          <a:extLst>
            <a:ext uri="{FF2B5EF4-FFF2-40B4-BE49-F238E27FC236}">
              <a16:creationId xmlns:a16="http://schemas.microsoft.com/office/drawing/2014/main" id="{DA744687-5C1E-4FF6-BE02-D31A44990BE3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580" name="ColorPalette" hidden="1">
          <a:extLst>
            <a:ext uri="{FF2B5EF4-FFF2-40B4-BE49-F238E27FC236}">
              <a16:creationId xmlns:a16="http://schemas.microsoft.com/office/drawing/2014/main" id="{834F0949-CFD1-4D2F-B27C-C906DA621DAF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581" name="ColorPalette" hidden="1">
          <a:extLst>
            <a:ext uri="{FF2B5EF4-FFF2-40B4-BE49-F238E27FC236}">
              <a16:creationId xmlns:a16="http://schemas.microsoft.com/office/drawing/2014/main" id="{7D7A3F68-B2FD-47A4-86EA-1F59B7083903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582" name="ColorPalette" hidden="1">
          <a:extLst>
            <a:ext uri="{FF2B5EF4-FFF2-40B4-BE49-F238E27FC236}">
              <a16:creationId xmlns:a16="http://schemas.microsoft.com/office/drawing/2014/main" id="{245CFFC2-A28A-4C7D-806D-FDBC2AC64F05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583" name="ColorPalette" hidden="1">
          <a:extLst>
            <a:ext uri="{FF2B5EF4-FFF2-40B4-BE49-F238E27FC236}">
              <a16:creationId xmlns:a16="http://schemas.microsoft.com/office/drawing/2014/main" id="{F7A404C1-3D32-49BB-8779-7AA690EFA6AE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584" name="ColorPalette" hidden="1">
          <a:extLst>
            <a:ext uri="{FF2B5EF4-FFF2-40B4-BE49-F238E27FC236}">
              <a16:creationId xmlns:a16="http://schemas.microsoft.com/office/drawing/2014/main" id="{456B20D2-1A9E-461F-8153-33FE2B5786D0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585" name="ColorPalette" hidden="1">
          <a:extLst>
            <a:ext uri="{FF2B5EF4-FFF2-40B4-BE49-F238E27FC236}">
              <a16:creationId xmlns:a16="http://schemas.microsoft.com/office/drawing/2014/main" id="{8F930456-71F0-4FE7-ACC2-3AD9FF17541D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586" name="ColorPalette" hidden="1">
          <a:extLst>
            <a:ext uri="{FF2B5EF4-FFF2-40B4-BE49-F238E27FC236}">
              <a16:creationId xmlns:a16="http://schemas.microsoft.com/office/drawing/2014/main" id="{D1166710-FE6D-45B9-BE16-25EAFF640194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587" name="ColorPalette" hidden="1">
          <a:extLst>
            <a:ext uri="{FF2B5EF4-FFF2-40B4-BE49-F238E27FC236}">
              <a16:creationId xmlns:a16="http://schemas.microsoft.com/office/drawing/2014/main" id="{67B689F8-4554-46BF-902B-A0BEBADB7E1F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588" name="ColorPalette" hidden="1">
          <a:extLst>
            <a:ext uri="{FF2B5EF4-FFF2-40B4-BE49-F238E27FC236}">
              <a16:creationId xmlns:a16="http://schemas.microsoft.com/office/drawing/2014/main" id="{36032F8A-70E0-42E3-A41F-238E21186C8C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589" name="ColorPalette" hidden="1">
          <a:extLst>
            <a:ext uri="{FF2B5EF4-FFF2-40B4-BE49-F238E27FC236}">
              <a16:creationId xmlns:a16="http://schemas.microsoft.com/office/drawing/2014/main" id="{8178692F-6631-4D94-9EB8-9B5699923DF8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590" name="ColorPalette" hidden="1">
          <a:extLst>
            <a:ext uri="{FF2B5EF4-FFF2-40B4-BE49-F238E27FC236}">
              <a16:creationId xmlns:a16="http://schemas.microsoft.com/office/drawing/2014/main" id="{C9977228-85AC-4533-9989-E4F67AF79E91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591" name="ColorPalette" hidden="1">
          <a:extLst>
            <a:ext uri="{FF2B5EF4-FFF2-40B4-BE49-F238E27FC236}">
              <a16:creationId xmlns:a16="http://schemas.microsoft.com/office/drawing/2014/main" id="{5680BCCD-AD4E-4196-B32C-63ECE93F4722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592" name="ColorPalette" hidden="1">
          <a:extLst>
            <a:ext uri="{FF2B5EF4-FFF2-40B4-BE49-F238E27FC236}">
              <a16:creationId xmlns:a16="http://schemas.microsoft.com/office/drawing/2014/main" id="{C0488D8C-4EA2-4760-BE84-CBA430D387A2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593" name="ColorPalette" hidden="1">
          <a:extLst>
            <a:ext uri="{FF2B5EF4-FFF2-40B4-BE49-F238E27FC236}">
              <a16:creationId xmlns:a16="http://schemas.microsoft.com/office/drawing/2014/main" id="{FEC207C2-5C96-4A31-8D87-C8839322EF7D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594" name="ColorPalette" hidden="1">
          <a:extLst>
            <a:ext uri="{FF2B5EF4-FFF2-40B4-BE49-F238E27FC236}">
              <a16:creationId xmlns:a16="http://schemas.microsoft.com/office/drawing/2014/main" id="{D8E32F12-90FB-4A9D-A46B-3AF2BB8FE765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595" name="ColorPalette" hidden="1">
          <a:extLst>
            <a:ext uri="{FF2B5EF4-FFF2-40B4-BE49-F238E27FC236}">
              <a16:creationId xmlns:a16="http://schemas.microsoft.com/office/drawing/2014/main" id="{67A44FCA-EFAA-4CAD-900F-09A290C46C7A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596" name="ColorPalette" hidden="1">
          <a:extLst>
            <a:ext uri="{FF2B5EF4-FFF2-40B4-BE49-F238E27FC236}">
              <a16:creationId xmlns:a16="http://schemas.microsoft.com/office/drawing/2014/main" id="{814FB3D0-BE31-4E54-A87D-ADB119FC9F1F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597" name="ColorPalette" hidden="1">
          <a:extLst>
            <a:ext uri="{FF2B5EF4-FFF2-40B4-BE49-F238E27FC236}">
              <a16:creationId xmlns:a16="http://schemas.microsoft.com/office/drawing/2014/main" id="{EC88CAF9-CEF9-4821-9D44-0A6AEF4C2EA4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598" name="ColorPalette" hidden="1">
          <a:extLst>
            <a:ext uri="{FF2B5EF4-FFF2-40B4-BE49-F238E27FC236}">
              <a16:creationId xmlns:a16="http://schemas.microsoft.com/office/drawing/2014/main" id="{C50E42A7-FE6A-4E2A-B699-FEDA36E1D291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599" name="ColorPalette" hidden="1">
          <a:extLst>
            <a:ext uri="{FF2B5EF4-FFF2-40B4-BE49-F238E27FC236}">
              <a16:creationId xmlns:a16="http://schemas.microsoft.com/office/drawing/2014/main" id="{44916407-9E70-4AB4-857E-6125ECF16BFC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600" name="ColorPalette" hidden="1">
          <a:extLst>
            <a:ext uri="{FF2B5EF4-FFF2-40B4-BE49-F238E27FC236}">
              <a16:creationId xmlns:a16="http://schemas.microsoft.com/office/drawing/2014/main" id="{EB3E907B-2776-4AEE-A3BC-CC15B9F8FFBB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601" name="ColorPalette" hidden="1">
          <a:extLst>
            <a:ext uri="{FF2B5EF4-FFF2-40B4-BE49-F238E27FC236}">
              <a16:creationId xmlns:a16="http://schemas.microsoft.com/office/drawing/2014/main" id="{A6BBF6A0-7F95-43E1-B9CA-825458DE7421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602" name="ColorPalette" hidden="1">
          <a:extLst>
            <a:ext uri="{FF2B5EF4-FFF2-40B4-BE49-F238E27FC236}">
              <a16:creationId xmlns:a16="http://schemas.microsoft.com/office/drawing/2014/main" id="{6A10A81D-E295-43CD-A4E4-5AF264685199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603" name="ColorPalette" hidden="1">
          <a:extLst>
            <a:ext uri="{FF2B5EF4-FFF2-40B4-BE49-F238E27FC236}">
              <a16:creationId xmlns:a16="http://schemas.microsoft.com/office/drawing/2014/main" id="{43573FC4-E3E5-4402-931C-E2BCE24A47B8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604" name="ColorPalette" hidden="1">
          <a:extLst>
            <a:ext uri="{FF2B5EF4-FFF2-40B4-BE49-F238E27FC236}">
              <a16:creationId xmlns:a16="http://schemas.microsoft.com/office/drawing/2014/main" id="{0B4BE7AC-B790-4251-8807-5C8BDBF3CBB3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605" name="ColorPalette" hidden="1">
          <a:extLst>
            <a:ext uri="{FF2B5EF4-FFF2-40B4-BE49-F238E27FC236}">
              <a16:creationId xmlns:a16="http://schemas.microsoft.com/office/drawing/2014/main" id="{3A08C9AA-4AEE-4223-BD0C-6F81CCD27DDF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606" name="ColorPalette" hidden="1">
          <a:extLst>
            <a:ext uri="{FF2B5EF4-FFF2-40B4-BE49-F238E27FC236}">
              <a16:creationId xmlns:a16="http://schemas.microsoft.com/office/drawing/2014/main" id="{AC3ADFDF-569A-42F5-BB5D-89A22204F975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607" name="ColorPalette" hidden="1">
          <a:extLst>
            <a:ext uri="{FF2B5EF4-FFF2-40B4-BE49-F238E27FC236}">
              <a16:creationId xmlns:a16="http://schemas.microsoft.com/office/drawing/2014/main" id="{F537CED4-8282-492B-ACF6-5D7F6E4216C7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608" name="ColorPalette" hidden="1">
          <a:extLst>
            <a:ext uri="{FF2B5EF4-FFF2-40B4-BE49-F238E27FC236}">
              <a16:creationId xmlns:a16="http://schemas.microsoft.com/office/drawing/2014/main" id="{4CA43D95-0B2A-4946-AF8E-DE8EE6A64641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609" name="ColorPalette" hidden="1">
          <a:extLst>
            <a:ext uri="{FF2B5EF4-FFF2-40B4-BE49-F238E27FC236}">
              <a16:creationId xmlns:a16="http://schemas.microsoft.com/office/drawing/2014/main" id="{5D4AF1A1-23DA-41E5-BC96-9116A6D88EB2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610" name="ColorPalette" hidden="1">
          <a:extLst>
            <a:ext uri="{FF2B5EF4-FFF2-40B4-BE49-F238E27FC236}">
              <a16:creationId xmlns:a16="http://schemas.microsoft.com/office/drawing/2014/main" id="{233FA78E-B1F2-419D-B436-91C25A6218DE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611" name="ColorPalette" hidden="1">
          <a:extLst>
            <a:ext uri="{FF2B5EF4-FFF2-40B4-BE49-F238E27FC236}">
              <a16:creationId xmlns:a16="http://schemas.microsoft.com/office/drawing/2014/main" id="{7152A419-E563-41FA-B596-5D7DAA9E90A8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612" name="ColorPalette" hidden="1">
          <a:extLst>
            <a:ext uri="{FF2B5EF4-FFF2-40B4-BE49-F238E27FC236}">
              <a16:creationId xmlns:a16="http://schemas.microsoft.com/office/drawing/2014/main" id="{2B79A275-46DC-423F-9943-14708AE3573C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613" name="ColorPalette" hidden="1">
          <a:extLst>
            <a:ext uri="{FF2B5EF4-FFF2-40B4-BE49-F238E27FC236}">
              <a16:creationId xmlns:a16="http://schemas.microsoft.com/office/drawing/2014/main" id="{715AE913-EDD5-4A47-BA3B-410A5932D450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614" name="ColorPalette" hidden="1">
          <a:extLst>
            <a:ext uri="{FF2B5EF4-FFF2-40B4-BE49-F238E27FC236}">
              <a16:creationId xmlns:a16="http://schemas.microsoft.com/office/drawing/2014/main" id="{B5EBD741-3399-4C78-B803-2D4B36FE336D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615" name="ColorPalette" hidden="1">
          <a:extLst>
            <a:ext uri="{FF2B5EF4-FFF2-40B4-BE49-F238E27FC236}">
              <a16:creationId xmlns:a16="http://schemas.microsoft.com/office/drawing/2014/main" id="{F668CA5C-91B0-44BD-B1D5-CA2015C7E8EB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616" name="ColorPalette" hidden="1">
          <a:extLst>
            <a:ext uri="{FF2B5EF4-FFF2-40B4-BE49-F238E27FC236}">
              <a16:creationId xmlns:a16="http://schemas.microsoft.com/office/drawing/2014/main" id="{45CD14C7-894A-4999-BF93-CE4F485EBA74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617" name="ColorPalette" hidden="1">
          <a:extLst>
            <a:ext uri="{FF2B5EF4-FFF2-40B4-BE49-F238E27FC236}">
              <a16:creationId xmlns:a16="http://schemas.microsoft.com/office/drawing/2014/main" id="{6804DD4D-7537-4F99-952D-59EC2464BD13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618" name="ColorPalette" hidden="1">
          <a:extLst>
            <a:ext uri="{FF2B5EF4-FFF2-40B4-BE49-F238E27FC236}">
              <a16:creationId xmlns:a16="http://schemas.microsoft.com/office/drawing/2014/main" id="{6EA933F6-7D8C-4533-B85F-E6188CB098C5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619" name="ColorPalette" hidden="1">
          <a:extLst>
            <a:ext uri="{FF2B5EF4-FFF2-40B4-BE49-F238E27FC236}">
              <a16:creationId xmlns:a16="http://schemas.microsoft.com/office/drawing/2014/main" id="{2E2D87B7-A382-4E3E-8174-61BD697947F8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620" name="ColorPalette" hidden="1">
          <a:extLst>
            <a:ext uri="{FF2B5EF4-FFF2-40B4-BE49-F238E27FC236}">
              <a16:creationId xmlns:a16="http://schemas.microsoft.com/office/drawing/2014/main" id="{1E9D54D4-3828-4D81-AE2C-0C3891F0C7C9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621" name="ColorPalette" hidden="1">
          <a:extLst>
            <a:ext uri="{FF2B5EF4-FFF2-40B4-BE49-F238E27FC236}">
              <a16:creationId xmlns:a16="http://schemas.microsoft.com/office/drawing/2014/main" id="{1ECA36BB-3FBA-40A0-A63E-D73C94A8B6D5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622" name="ColorPalette" hidden="1">
          <a:extLst>
            <a:ext uri="{FF2B5EF4-FFF2-40B4-BE49-F238E27FC236}">
              <a16:creationId xmlns:a16="http://schemas.microsoft.com/office/drawing/2014/main" id="{EFB46A7A-C8AE-47E8-BA43-108300FB65EE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623" name="ColorPalette" hidden="1">
          <a:extLst>
            <a:ext uri="{FF2B5EF4-FFF2-40B4-BE49-F238E27FC236}">
              <a16:creationId xmlns:a16="http://schemas.microsoft.com/office/drawing/2014/main" id="{921DC48C-CA72-474B-AA2C-7D7C7F53DB48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624" name="ColorPalette" hidden="1">
          <a:extLst>
            <a:ext uri="{FF2B5EF4-FFF2-40B4-BE49-F238E27FC236}">
              <a16:creationId xmlns:a16="http://schemas.microsoft.com/office/drawing/2014/main" id="{A851AE1B-EA2E-475D-8A09-8A7E728C3B79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625" name="ColorPalette" hidden="1">
          <a:extLst>
            <a:ext uri="{FF2B5EF4-FFF2-40B4-BE49-F238E27FC236}">
              <a16:creationId xmlns:a16="http://schemas.microsoft.com/office/drawing/2014/main" id="{FD091A0A-22D8-4F9A-BCB9-74F82CF175B4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626" name="ColorPalette" hidden="1">
          <a:extLst>
            <a:ext uri="{FF2B5EF4-FFF2-40B4-BE49-F238E27FC236}">
              <a16:creationId xmlns:a16="http://schemas.microsoft.com/office/drawing/2014/main" id="{5E29E21C-EAF5-4ABC-A63A-5FE01A3DC765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627" name="ColorPalette" hidden="1">
          <a:extLst>
            <a:ext uri="{FF2B5EF4-FFF2-40B4-BE49-F238E27FC236}">
              <a16:creationId xmlns:a16="http://schemas.microsoft.com/office/drawing/2014/main" id="{D12976A3-DC97-4424-8FB0-AF477102FFEC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628" name="ColorPalette" hidden="1">
          <a:extLst>
            <a:ext uri="{FF2B5EF4-FFF2-40B4-BE49-F238E27FC236}">
              <a16:creationId xmlns:a16="http://schemas.microsoft.com/office/drawing/2014/main" id="{6F8205A6-8911-47B3-B4FE-3EA23140D291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629" name="ColorPalette" hidden="1">
          <a:extLst>
            <a:ext uri="{FF2B5EF4-FFF2-40B4-BE49-F238E27FC236}">
              <a16:creationId xmlns:a16="http://schemas.microsoft.com/office/drawing/2014/main" id="{096A8AB8-D3C0-430E-8AC9-E5516E9841EC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630" name="ColorPalette" hidden="1">
          <a:extLst>
            <a:ext uri="{FF2B5EF4-FFF2-40B4-BE49-F238E27FC236}">
              <a16:creationId xmlns:a16="http://schemas.microsoft.com/office/drawing/2014/main" id="{ABCCA682-6106-4ED8-BAFE-FDE416D3C575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631" name="ColorPalette" hidden="1">
          <a:extLst>
            <a:ext uri="{FF2B5EF4-FFF2-40B4-BE49-F238E27FC236}">
              <a16:creationId xmlns:a16="http://schemas.microsoft.com/office/drawing/2014/main" id="{D665709E-D04C-4D5C-9F83-6F65894B31F6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632" name="ColorPalette" hidden="1">
          <a:extLst>
            <a:ext uri="{FF2B5EF4-FFF2-40B4-BE49-F238E27FC236}">
              <a16:creationId xmlns:a16="http://schemas.microsoft.com/office/drawing/2014/main" id="{5CC0EA60-6E23-4A9E-B61B-737DA619B7FA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633" name="ColorPalette" hidden="1">
          <a:extLst>
            <a:ext uri="{FF2B5EF4-FFF2-40B4-BE49-F238E27FC236}">
              <a16:creationId xmlns:a16="http://schemas.microsoft.com/office/drawing/2014/main" id="{C1A75D3B-9137-489C-A725-A0AA088B014E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634" name="ColorPalette" hidden="1">
          <a:extLst>
            <a:ext uri="{FF2B5EF4-FFF2-40B4-BE49-F238E27FC236}">
              <a16:creationId xmlns:a16="http://schemas.microsoft.com/office/drawing/2014/main" id="{459AE062-57F3-493F-AA63-E730152472F6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635" name="ColorPalette" hidden="1">
          <a:extLst>
            <a:ext uri="{FF2B5EF4-FFF2-40B4-BE49-F238E27FC236}">
              <a16:creationId xmlns:a16="http://schemas.microsoft.com/office/drawing/2014/main" id="{54F01A18-52FC-47A0-9954-C009BF717282}"/>
            </a:ext>
          </a:extLst>
        </xdr:cNvPr>
        <xdr:cNvSpPr txBox="1"/>
      </xdr:nvSpPr>
      <xdr:spPr>
        <a:xfrm>
          <a:off x="619125" y="14859000"/>
          <a:ext cx="1838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636" name="ColorPalette" hidden="1">
          <a:extLst>
            <a:ext uri="{FF2B5EF4-FFF2-40B4-BE49-F238E27FC236}">
              <a16:creationId xmlns:a16="http://schemas.microsoft.com/office/drawing/2014/main" id="{3C5A9390-4805-4638-9A59-A6638F1A37C0}"/>
            </a:ext>
          </a:extLst>
        </xdr:cNvPr>
        <xdr:cNvSpPr txBox="1"/>
      </xdr:nvSpPr>
      <xdr:spPr>
        <a:xfrm>
          <a:off x="619125" y="14097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637" name="ColorPalette" hidden="1">
          <a:extLst>
            <a:ext uri="{FF2B5EF4-FFF2-40B4-BE49-F238E27FC236}">
              <a16:creationId xmlns:a16="http://schemas.microsoft.com/office/drawing/2014/main" id="{B7938C56-F44C-4075-A047-8E74747082FC}"/>
            </a:ext>
          </a:extLst>
        </xdr:cNvPr>
        <xdr:cNvSpPr txBox="1"/>
      </xdr:nvSpPr>
      <xdr:spPr>
        <a:xfrm>
          <a:off x="619125" y="14097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638" name="ColorPalette" hidden="1">
          <a:extLst>
            <a:ext uri="{FF2B5EF4-FFF2-40B4-BE49-F238E27FC236}">
              <a16:creationId xmlns:a16="http://schemas.microsoft.com/office/drawing/2014/main" id="{FF5A9EEB-4E93-43BD-82E7-857677DD6BC2}"/>
            </a:ext>
          </a:extLst>
        </xdr:cNvPr>
        <xdr:cNvSpPr txBox="1"/>
      </xdr:nvSpPr>
      <xdr:spPr>
        <a:xfrm>
          <a:off x="619125" y="14097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639" name="ColorPalette" hidden="1">
          <a:extLst>
            <a:ext uri="{FF2B5EF4-FFF2-40B4-BE49-F238E27FC236}">
              <a16:creationId xmlns:a16="http://schemas.microsoft.com/office/drawing/2014/main" id="{99A934F4-B456-4103-B601-7B6F2D60461F}"/>
            </a:ext>
          </a:extLst>
        </xdr:cNvPr>
        <xdr:cNvSpPr txBox="1"/>
      </xdr:nvSpPr>
      <xdr:spPr>
        <a:xfrm>
          <a:off x="619125" y="14097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640" name="ColorPalette" hidden="1">
          <a:extLst>
            <a:ext uri="{FF2B5EF4-FFF2-40B4-BE49-F238E27FC236}">
              <a16:creationId xmlns:a16="http://schemas.microsoft.com/office/drawing/2014/main" id="{A7D8EAF8-4ACA-4583-89DA-537C75613050}"/>
            </a:ext>
          </a:extLst>
        </xdr:cNvPr>
        <xdr:cNvSpPr txBox="1"/>
      </xdr:nvSpPr>
      <xdr:spPr>
        <a:xfrm>
          <a:off x="619125" y="14097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641" name="ColorPalette" hidden="1">
          <a:extLst>
            <a:ext uri="{FF2B5EF4-FFF2-40B4-BE49-F238E27FC236}">
              <a16:creationId xmlns:a16="http://schemas.microsoft.com/office/drawing/2014/main" id="{F4A3A5E2-0F8A-4152-B60C-4B260FCC4404}"/>
            </a:ext>
          </a:extLst>
        </xdr:cNvPr>
        <xdr:cNvSpPr txBox="1"/>
      </xdr:nvSpPr>
      <xdr:spPr>
        <a:xfrm>
          <a:off x="619125" y="14097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642" name="ColorPalette" hidden="1">
          <a:extLst>
            <a:ext uri="{FF2B5EF4-FFF2-40B4-BE49-F238E27FC236}">
              <a16:creationId xmlns:a16="http://schemas.microsoft.com/office/drawing/2014/main" id="{C11D0145-12D4-4448-802E-A48DE97378F1}"/>
            </a:ext>
          </a:extLst>
        </xdr:cNvPr>
        <xdr:cNvSpPr txBox="1"/>
      </xdr:nvSpPr>
      <xdr:spPr>
        <a:xfrm>
          <a:off x="619125" y="14097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643" name="ColorPalette" hidden="1">
          <a:extLst>
            <a:ext uri="{FF2B5EF4-FFF2-40B4-BE49-F238E27FC236}">
              <a16:creationId xmlns:a16="http://schemas.microsoft.com/office/drawing/2014/main" id="{0B6B7B9D-D59E-444C-B43B-2D51336D68ED}"/>
            </a:ext>
          </a:extLst>
        </xdr:cNvPr>
        <xdr:cNvSpPr txBox="1"/>
      </xdr:nvSpPr>
      <xdr:spPr>
        <a:xfrm>
          <a:off x="619125" y="14097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644" name="ColorPalette" hidden="1">
          <a:extLst>
            <a:ext uri="{FF2B5EF4-FFF2-40B4-BE49-F238E27FC236}">
              <a16:creationId xmlns:a16="http://schemas.microsoft.com/office/drawing/2014/main" id="{1B2C4CFC-625A-4069-A553-6BA2789CA358}"/>
            </a:ext>
          </a:extLst>
        </xdr:cNvPr>
        <xdr:cNvSpPr txBox="1"/>
      </xdr:nvSpPr>
      <xdr:spPr>
        <a:xfrm>
          <a:off x="619125" y="14668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645" name="ColorPalette" hidden="1">
          <a:extLst>
            <a:ext uri="{FF2B5EF4-FFF2-40B4-BE49-F238E27FC236}">
              <a16:creationId xmlns:a16="http://schemas.microsoft.com/office/drawing/2014/main" id="{E4EA1C2F-8F03-43E6-9426-15E46FEB9365}"/>
            </a:ext>
          </a:extLst>
        </xdr:cNvPr>
        <xdr:cNvSpPr txBox="1"/>
      </xdr:nvSpPr>
      <xdr:spPr>
        <a:xfrm>
          <a:off x="619125" y="14668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646" name="ColorPalette" hidden="1">
          <a:extLst>
            <a:ext uri="{FF2B5EF4-FFF2-40B4-BE49-F238E27FC236}">
              <a16:creationId xmlns:a16="http://schemas.microsoft.com/office/drawing/2014/main" id="{19C08A9F-10BA-4DE8-A546-B2995C77ADD1}"/>
            </a:ext>
          </a:extLst>
        </xdr:cNvPr>
        <xdr:cNvSpPr txBox="1"/>
      </xdr:nvSpPr>
      <xdr:spPr>
        <a:xfrm>
          <a:off x="619125" y="14668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647" name="ColorPalette" hidden="1">
          <a:extLst>
            <a:ext uri="{FF2B5EF4-FFF2-40B4-BE49-F238E27FC236}">
              <a16:creationId xmlns:a16="http://schemas.microsoft.com/office/drawing/2014/main" id="{696EED03-EC64-4FC8-9CCC-BFBD1DE55142}"/>
            </a:ext>
          </a:extLst>
        </xdr:cNvPr>
        <xdr:cNvSpPr txBox="1"/>
      </xdr:nvSpPr>
      <xdr:spPr>
        <a:xfrm>
          <a:off x="619125" y="14668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648" name="ColorPalette" hidden="1">
          <a:extLst>
            <a:ext uri="{FF2B5EF4-FFF2-40B4-BE49-F238E27FC236}">
              <a16:creationId xmlns:a16="http://schemas.microsoft.com/office/drawing/2014/main" id="{CF18C831-B7E0-42CC-9AD1-ECA1B8C099D0}"/>
            </a:ext>
          </a:extLst>
        </xdr:cNvPr>
        <xdr:cNvSpPr txBox="1"/>
      </xdr:nvSpPr>
      <xdr:spPr>
        <a:xfrm>
          <a:off x="619125" y="14668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649" name="ColorPalette" hidden="1">
          <a:extLst>
            <a:ext uri="{FF2B5EF4-FFF2-40B4-BE49-F238E27FC236}">
              <a16:creationId xmlns:a16="http://schemas.microsoft.com/office/drawing/2014/main" id="{ED7F576A-69C9-4E65-BFCF-586E63F54F7D}"/>
            </a:ext>
          </a:extLst>
        </xdr:cNvPr>
        <xdr:cNvSpPr txBox="1"/>
      </xdr:nvSpPr>
      <xdr:spPr>
        <a:xfrm>
          <a:off x="619125" y="14668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650" name="ColorPalette" hidden="1">
          <a:extLst>
            <a:ext uri="{FF2B5EF4-FFF2-40B4-BE49-F238E27FC236}">
              <a16:creationId xmlns:a16="http://schemas.microsoft.com/office/drawing/2014/main" id="{CCB3CA5A-73F9-460A-8B9C-52C4E6AFA437}"/>
            </a:ext>
          </a:extLst>
        </xdr:cNvPr>
        <xdr:cNvSpPr txBox="1"/>
      </xdr:nvSpPr>
      <xdr:spPr>
        <a:xfrm>
          <a:off x="619125" y="14668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651" name="ColorPalette" hidden="1">
          <a:extLst>
            <a:ext uri="{FF2B5EF4-FFF2-40B4-BE49-F238E27FC236}">
              <a16:creationId xmlns:a16="http://schemas.microsoft.com/office/drawing/2014/main" id="{ED33B1DA-2221-4290-8663-227A6FA1505E}"/>
            </a:ext>
          </a:extLst>
        </xdr:cNvPr>
        <xdr:cNvSpPr txBox="1"/>
      </xdr:nvSpPr>
      <xdr:spPr>
        <a:xfrm>
          <a:off x="619125" y="14668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2652" name="ColorPalette" hidden="1">
          <a:extLst>
            <a:ext uri="{FF2B5EF4-FFF2-40B4-BE49-F238E27FC236}">
              <a16:creationId xmlns:a16="http://schemas.microsoft.com/office/drawing/2014/main" id="{9E96AAA2-163B-49EC-B98C-E5B00EC68388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2653" name="ColorPalette" hidden="1">
          <a:extLst>
            <a:ext uri="{FF2B5EF4-FFF2-40B4-BE49-F238E27FC236}">
              <a16:creationId xmlns:a16="http://schemas.microsoft.com/office/drawing/2014/main" id="{17F3C6C3-6ED1-48BA-A9E5-FF67CF0EDE30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2654" name="ColorPalette" hidden="1">
          <a:extLst>
            <a:ext uri="{FF2B5EF4-FFF2-40B4-BE49-F238E27FC236}">
              <a16:creationId xmlns:a16="http://schemas.microsoft.com/office/drawing/2014/main" id="{8576CE93-85C1-41DF-8A47-2888C6FD3FA3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2655" name="ColorPalette" hidden="1">
          <a:extLst>
            <a:ext uri="{FF2B5EF4-FFF2-40B4-BE49-F238E27FC236}">
              <a16:creationId xmlns:a16="http://schemas.microsoft.com/office/drawing/2014/main" id="{F5967301-B099-40A8-BAE1-AF67459DE0C2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2656" name="ColorPalette" hidden="1">
          <a:extLst>
            <a:ext uri="{FF2B5EF4-FFF2-40B4-BE49-F238E27FC236}">
              <a16:creationId xmlns:a16="http://schemas.microsoft.com/office/drawing/2014/main" id="{BBCCB1C5-3058-4C70-910B-F72DF4333CE6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2657" name="ColorPalette" hidden="1">
          <a:extLst>
            <a:ext uri="{FF2B5EF4-FFF2-40B4-BE49-F238E27FC236}">
              <a16:creationId xmlns:a16="http://schemas.microsoft.com/office/drawing/2014/main" id="{2A1B29F8-B83A-4A13-9B77-9200767A7B86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2658" name="ColorPalette" hidden="1">
          <a:extLst>
            <a:ext uri="{FF2B5EF4-FFF2-40B4-BE49-F238E27FC236}">
              <a16:creationId xmlns:a16="http://schemas.microsoft.com/office/drawing/2014/main" id="{5397F4D7-BA23-4BCF-9CE7-2AAF250B165F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2659" name="ColorPalette" hidden="1">
          <a:extLst>
            <a:ext uri="{FF2B5EF4-FFF2-40B4-BE49-F238E27FC236}">
              <a16:creationId xmlns:a16="http://schemas.microsoft.com/office/drawing/2014/main" id="{20E3BE75-48CE-4517-A171-A7D3A986B728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2660" name="ColorPalette" hidden="1">
          <a:extLst>
            <a:ext uri="{FF2B5EF4-FFF2-40B4-BE49-F238E27FC236}">
              <a16:creationId xmlns:a16="http://schemas.microsoft.com/office/drawing/2014/main" id="{126E1604-D829-4083-B170-C9207C5BFAB8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2661" name="ColorPalette" hidden="1">
          <a:extLst>
            <a:ext uri="{FF2B5EF4-FFF2-40B4-BE49-F238E27FC236}">
              <a16:creationId xmlns:a16="http://schemas.microsoft.com/office/drawing/2014/main" id="{407F6644-E156-4273-80A6-61D39C48EC7F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2662" name="ColorPalette" hidden="1">
          <a:extLst>
            <a:ext uri="{FF2B5EF4-FFF2-40B4-BE49-F238E27FC236}">
              <a16:creationId xmlns:a16="http://schemas.microsoft.com/office/drawing/2014/main" id="{4224B33B-F768-4B42-BAE8-6AF9CA77EB70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2663" name="ColorPalette" hidden="1">
          <a:extLst>
            <a:ext uri="{FF2B5EF4-FFF2-40B4-BE49-F238E27FC236}">
              <a16:creationId xmlns:a16="http://schemas.microsoft.com/office/drawing/2014/main" id="{7A1B028D-B857-4C94-8B08-C9113EA5E9E0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2664" name="ColorPalette" hidden="1">
          <a:extLst>
            <a:ext uri="{FF2B5EF4-FFF2-40B4-BE49-F238E27FC236}">
              <a16:creationId xmlns:a16="http://schemas.microsoft.com/office/drawing/2014/main" id="{A0D32B6D-FB1A-4040-9971-DEBCE4BBCAD8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2665" name="ColorPalette" hidden="1">
          <a:extLst>
            <a:ext uri="{FF2B5EF4-FFF2-40B4-BE49-F238E27FC236}">
              <a16:creationId xmlns:a16="http://schemas.microsoft.com/office/drawing/2014/main" id="{A1EEBCDC-635A-4EA5-9FF3-7B809E7797B3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2666" name="ColorPalette" hidden="1">
          <a:extLst>
            <a:ext uri="{FF2B5EF4-FFF2-40B4-BE49-F238E27FC236}">
              <a16:creationId xmlns:a16="http://schemas.microsoft.com/office/drawing/2014/main" id="{2A1774D4-3BB4-4668-BB1A-B31FAFAF8AA2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2667" name="ColorPalette" hidden="1">
          <a:extLst>
            <a:ext uri="{FF2B5EF4-FFF2-40B4-BE49-F238E27FC236}">
              <a16:creationId xmlns:a16="http://schemas.microsoft.com/office/drawing/2014/main" id="{74E8C6BC-0346-4663-B748-FE2C99B45C64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2668" name="ColorPalette" hidden="1">
          <a:extLst>
            <a:ext uri="{FF2B5EF4-FFF2-40B4-BE49-F238E27FC236}">
              <a16:creationId xmlns:a16="http://schemas.microsoft.com/office/drawing/2014/main" id="{10F8EA7A-1D27-4A41-B3CE-F5E802A9E4BC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2669" name="ColorPalette" hidden="1">
          <a:extLst>
            <a:ext uri="{FF2B5EF4-FFF2-40B4-BE49-F238E27FC236}">
              <a16:creationId xmlns:a16="http://schemas.microsoft.com/office/drawing/2014/main" id="{44C5CE82-D785-4EF1-B468-8163DCA9521A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2670" name="ColorPalette" hidden="1">
          <a:extLst>
            <a:ext uri="{FF2B5EF4-FFF2-40B4-BE49-F238E27FC236}">
              <a16:creationId xmlns:a16="http://schemas.microsoft.com/office/drawing/2014/main" id="{B989CB24-EB38-405A-8F4F-520EB76B5F1C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2671" name="ColorPalette" hidden="1">
          <a:extLst>
            <a:ext uri="{FF2B5EF4-FFF2-40B4-BE49-F238E27FC236}">
              <a16:creationId xmlns:a16="http://schemas.microsoft.com/office/drawing/2014/main" id="{1988438A-DB9E-4688-ABA6-31CBB3AAAC5C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2672" name="ColorPalette" hidden="1">
          <a:extLst>
            <a:ext uri="{FF2B5EF4-FFF2-40B4-BE49-F238E27FC236}">
              <a16:creationId xmlns:a16="http://schemas.microsoft.com/office/drawing/2014/main" id="{1A42938B-CCBB-408E-B322-CA95555C6EB6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2673" name="ColorPalette" hidden="1">
          <a:extLst>
            <a:ext uri="{FF2B5EF4-FFF2-40B4-BE49-F238E27FC236}">
              <a16:creationId xmlns:a16="http://schemas.microsoft.com/office/drawing/2014/main" id="{542FFE4C-70B7-41BC-BF8C-7D7CCFCC48DC}"/>
            </a:ext>
          </a:extLst>
        </xdr:cNvPr>
        <xdr:cNvSpPr txBox="1"/>
      </xdr:nvSpPr>
      <xdr:spPr>
        <a:xfrm>
          <a:off x="619125" y="14859000"/>
          <a:ext cx="1838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674" name="ColorPalette" hidden="1">
          <a:extLst>
            <a:ext uri="{FF2B5EF4-FFF2-40B4-BE49-F238E27FC236}">
              <a16:creationId xmlns:a16="http://schemas.microsoft.com/office/drawing/2014/main" id="{0FF6369B-EA91-4550-847D-3DC277503842}"/>
            </a:ext>
          </a:extLst>
        </xdr:cNvPr>
        <xdr:cNvSpPr txBox="1"/>
      </xdr:nvSpPr>
      <xdr:spPr>
        <a:xfrm>
          <a:off x="619125" y="14668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675" name="ColorPalette" hidden="1">
          <a:extLst>
            <a:ext uri="{FF2B5EF4-FFF2-40B4-BE49-F238E27FC236}">
              <a16:creationId xmlns:a16="http://schemas.microsoft.com/office/drawing/2014/main" id="{BC3775F9-77A3-4BEC-8477-2EFBE3386004}"/>
            </a:ext>
          </a:extLst>
        </xdr:cNvPr>
        <xdr:cNvSpPr txBox="1"/>
      </xdr:nvSpPr>
      <xdr:spPr>
        <a:xfrm>
          <a:off x="619125" y="14668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676" name="ColorPalette" hidden="1">
          <a:extLst>
            <a:ext uri="{FF2B5EF4-FFF2-40B4-BE49-F238E27FC236}">
              <a16:creationId xmlns:a16="http://schemas.microsoft.com/office/drawing/2014/main" id="{53A35FB6-B1F0-46D7-BD51-A85835E7322F}"/>
            </a:ext>
          </a:extLst>
        </xdr:cNvPr>
        <xdr:cNvSpPr txBox="1"/>
      </xdr:nvSpPr>
      <xdr:spPr>
        <a:xfrm>
          <a:off x="619125" y="14668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677" name="ColorPalette" hidden="1">
          <a:extLst>
            <a:ext uri="{FF2B5EF4-FFF2-40B4-BE49-F238E27FC236}">
              <a16:creationId xmlns:a16="http://schemas.microsoft.com/office/drawing/2014/main" id="{F75D101B-F243-46FE-9A5B-443DBD5494CB}"/>
            </a:ext>
          </a:extLst>
        </xdr:cNvPr>
        <xdr:cNvSpPr txBox="1"/>
      </xdr:nvSpPr>
      <xdr:spPr>
        <a:xfrm>
          <a:off x="619125" y="14668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678" name="ColorPalette" hidden="1">
          <a:extLst>
            <a:ext uri="{FF2B5EF4-FFF2-40B4-BE49-F238E27FC236}">
              <a16:creationId xmlns:a16="http://schemas.microsoft.com/office/drawing/2014/main" id="{D793F368-841B-41B7-A7CA-41B5D54280A6}"/>
            </a:ext>
          </a:extLst>
        </xdr:cNvPr>
        <xdr:cNvSpPr txBox="1"/>
      </xdr:nvSpPr>
      <xdr:spPr>
        <a:xfrm>
          <a:off x="619125" y="14668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679" name="ColorPalette" hidden="1">
          <a:extLst>
            <a:ext uri="{FF2B5EF4-FFF2-40B4-BE49-F238E27FC236}">
              <a16:creationId xmlns:a16="http://schemas.microsoft.com/office/drawing/2014/main" id="{F40EB7FC-110D-4ACD-A40C-B22C7111A477}"/>
            </a:ext>
          </a:extLst>
        </xdr:cNvPr>
        <xdr:cNvSpPr txBox="1"/>
      </xdr:nvSpPr>
      <xdr:spPr>
        <a:xfrm>
          <a:off x="619125" y="14668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680" name="ColorPalette" hidden="1">
          <a:extLst>
            <a:ext uri="{FF2B5EF4-FFF2-40B4-BE49-F238E27FC236}">
              <a16:creationId xmlns:a16="http://schemas.microsoft.com/office/drawing/2014/main" id="{9CDE00F3-5A34-472B-9085-039D197D5499}"/>
            </a:ext>
          </a:extLst>
        </xdr:cNvPr>
        <xdr:cNvSpPr txBox="1"/>
      </xdr:nvSpPr>
      <xdr:spPr>
        <a:xfrm>
          <a:off x="619125" y="146685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681" name="ColorPalette" hidden="1">
          <a:extLst>
            <a:ext uri="{FF2B5EF4-FFF2-40B4-BE49-F238E27FC236}">
              <a16:creationId xmlns:a16="http://schemas.microsoft.com/office/drawing/2014/main" id="{83919152-5FEF-4E46-9290-FDCF022FF564}"/>
            </a:ext>
          </a:extLst>
        </xdr:cNvPr>
        <xdr:cNvSpPr txBox="1"/>
      </xdr:nvSpPr>
      <xdr:spPr>
        <a:xfrm>
          <a:off x="619125" y="146685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682" name="ColorPalette" hidden="1">
          <a:extLst>
            <a:ext uri="{FF2B5EF4-FFF2-40B4-BE49-F238E27FC236}">
              <a16:creationId xmlns:a16="http://schemas.microsoft.com/office/drawing/2014/main" id="{8AB3484C-1271-405E-8135-F9DCF2B10B81}"/>
            </a:ext>
          </a:extLst>
        </xdr:cNvPr>
        <xdr:cNvSpPr txBox="1"/>
      </xdr:nvSpPr>
      <xdr:spPr>
        <a:xfrm>
          <a:off x="619125" y="146685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683" name="ColorPalette" hidden="1">
          <a:extLst>
            <a:ext uri="{FF2B5EF4-FFF2-40B4-BE49-F238E27FC236}">
              <a16:creationId xmlns:a16="http://schemas.microsoft.com/office/drawing/2014/main" id="{3CB2AAC7-D169-43E9-ABCC-F42B02244F06}"/>
            </a:ext>
          </a:extLst>
        </xdr:cNvPr>
        <xdr:cNvSpPr txBox="1"/>
      </xdr:nvSpPr>
      <xdr:spPr>
        <a:xfrm>
          <a:off x="619125" y="146685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684" name="ColorPalette" hidden="1">
          <a:extLst>
            <a:ext uri="{FF2B5EF4-FFF2-40B4-BE49-F238E27FC236}">
              <a16:creationId xmlns:a16="http://schemas.microsoft.com/office/drawing/2014/main" id="{920E012D-BF24-44B8-8079-3BEA77835CB5}"/>
            </a:ext>
          </a:extLst>
        </xdr:cNvPr>
        <xdr:cNvSpPr txBox="1"/>
      </xdr:nvSpPr>
      <xdr:spPr>
        <a:xfrm>
          <a:off x="619125" y="146685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685" name="ColorPalette" hidden="1">
          <a:extLst>
            <a:ext uri="{FF2B5EF4-FFF2-40B4-BE49-F238E27FC236}">
              <a16:creationId xmlns:a16="http://schemas.microsoft.com/office/drawing/2014/main" id="{E5E7DEEC-C555-4FA1-9B93-3F9B6EE3DB5D}"/>
            </a:ext>
          </a:extLst>
        </xdr:cNvPr>
        <xdr:cNvSpPr txBox="1"/>
      </xdr:nvSpPr>
      <xdr:spPr>
        <a:xfrm>
          <a:off x="619125" y="146685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686" name="ColorPalette" hidden="1">
          <a:extLst>
            <a:ext uri="{FF2B5EF4-FFF2-40B4-BE49-F238E27FC236}">
              <a16:creationId xmlns:a16="http://schemas.microsoft.com/office/drawing/2014/main" id="{5F66430D-597E-4159-AC15-EC6E03A67241}"/>
            </a:ext>
          </a:extLst>
        </xdr:cNvPr>
        <xdr:cNvSpPr txBox="1"/>
      </xdr:nvSpPr>
      <xdr:spPr>
        <a:xfrm>
          <a:off x="619125" y="146685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71</xdr:row>
      <xdr:rowOff>47625</xdr:rowOff>
    </xdr:to>
    <xdr:sp macro="" textlink="">
      <xdr:nvSpPr>
        <xdr:cNvPr id="2687" name="ColorPalette" hidden="1">
          <a:extLst>
            <a:ext uri="{FF2B5EF4-FFF2-40B4-BE49-F238E27FC236}">
              <a16:creationId xmlns:a16="http://schemas.microsoft.com/office/drawing/2014/main" id="{944DE6EA-1AD8-49F6-8167-33D9E0152767}"/>
            </a:ext>
          </a:extLst>
        </xdr:cNvPr>
        <xdr:cNvSpPr txBox="1"/>
      </xdr:nvSpPr>
      <xdr:spPr>
        <a:xfrm>
          <a:off x="619125" y="146685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688" name="ColorPalette" hidden="1">
          <a:extLst>
            <a:ext uri="{FF2B5EF4-FFF2-40B4-BE49-F238E27FC236}">
              <a16:creationId xmlns:a16="http://schemas.microsoft.com/office/drawing/2014/main" id="{9A319AEC-DB05-4026-8D42-19BC6B51CF74}"/>
            </a:ext>
          </a:extLst>
        </xdr:cNvPr>
        <xdr:cNvSpPr txBox="1"/>
      </xdr:nvSpPr>
      <xdr:spPr>
        <a:xfrm>
          <a:off x="619125" y="14668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689" name="ColorPalette" hidden="1">
          <a:extLst>
            <a:ext uri="{FF2B5EF4-FFF2-40B4-BE49-F238E27FC236}">
              <a16:creationId xmlns:a16="http://schemas.microsoft.com/office/drawing/2014/main" id="{03E112F3-3A95-4C0C-8BC2-C5A6B8BFBE6A}"/>
            </a:ext>
          </a:extLst>
        </xdr:cNvPr>
        <xdr:cNvSpPr txBox="1"/>
      </xdr:nvSpPr>
      <xdr:spPr>
        <a:xfrm>
          <a:off x="619125" y="14668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690" name="ColorPalette" hidden="1">
          <a:extLst>
            <a:ext uri="{FF2B5EF4-FFF2-40B4-BE49-F238E27FC236}">
              <a16:creationId xmlns:a16="http://schemas.microsoft.com/office/drawing/2014/main" id="{89FC42EB-C653-4C80-993D-A9DFD9AB1DA6}"/>
            </a:ext>
          </a:extLst>
        </xdr:cNvPr>
        <xdr:cNvSpPr txBox="1"/>
      </xdr:nvSpPr>
      <xdr:spPr>
        <a:xfrm>
          <a:off x="619125" y="14668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691" name="ColorPalette" hidden="1">
          <a:extLst>
            <a:ext uri="{FF2B5EF4-FFF2-40B4-BE49-F238E27FC236}">
              <a16:creationId xmlns:a16="http://schemas.microsoft.com/office/drawing/2014/main" id="{B5385F8D-4B28-490C-BE79-5E0C914E09F4}"/>
            </a:ext>
          </a:extLst>
        </xdr:cNvPr>
        <xdr:cNvSpPr txBox="1"/>
      </xdr:nvSpPr>
      <xdr:spPr>
        <a:xfrm>
          <a:off x="619125" y="14668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692" name="ColorPalette" hidden="1">
          <a:extLst>
            <a:ext uri="{FF2B5EF4-FFF2-40B4-BE49-F238E27FC236}">
              <a16:creationId xmlns:a16="http://schemas.microsoft.com/office/drawing/2014/main" id="{07B8A81B-D0FD-4FAC-98D5-C0309A0DB01A}"/>
            </a:ext>
          </a:extLst>
        </xdr:cNvPr>
        <xdr:cNvSpPr txBox="1"/>
      </xdr:nvSpPr>
      <xdr:spPr>
        <a:xfrm>
          <a:off x="619125" y="14668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693" name="ColorPalette" hidden="1">
          <a:extLst>
            <a:ext uri="{FF2B5EF4-FFF2-40B4-BE49-F238E27FC236}">
              <a16:creationId xmlns:a16="http://schemas.microsoft.com/office/drawing/2014/main" id="{E3AB1B42-9D50-49B8-ACA1-88347C2D6FE1}"/>
            </a:ext>
          </a:extLst>
        </xdr:cNvPr>
        <xdr:cNvSpPr txBox="1"/>
      </xdr:nvSpPr>
      <xdr:spPr>
        <a:xfrm>
          <a:off x="619125" y="14668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2694" name="ColorPalette" hidden="1">
          <a:extLst>
            <a:ext uri="{FF2B5EF4-FFF2-40B4-BE49-F238E27FC236}">
              <a16:creationId xmlns:a16="http://schemas.microsoft.com/office/drawing/2014/main" id="{56DE6CC4-97EE-478E-913E-5AEF71C193CF}"/>
            </a:ext>
          </a:extLst>
        </xdr:cNvPr>
        <xdr:cNvSpPr txBox="1"/>
      </xdr:nvSpPr>
      <xdr:spPr>
        <a:xfrm>
          <a:off x="619125" y="14859000"/>
          <a:ext cx="18383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2695" name="ColorPalette" hidden="1">
          <a:extLst>
            <a:ext uri="{FF2B5EF4-FFF2-40B4-BE49-F238E27FC236}">
              <a16:creationId xmlns:a16="http://schemas.microsoft.com/office/drawing/2014/main" id="{B2C5CFC1-85D8-4C91-ACE0-F15DE0557D68}"/>
            </a:ext>
          </a:extLst>
        </xdr:cNvPr>
        <xdr:cNvSpPr txBox="1"/>
      </xdr:nvSpPr>
      <xdr:spPr>
        <a:xfrm>
          <a:off x="619125" y="14859000"/>
          <a:ext cx="18383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2696" name="ColorPalette" hidden="1">
          <a:extLst>
            <a:ext uri="{FF2B5EF4-FFF2-40B4-BE49-F238E27FC236}">
              <a16:creationId xmlns:a16="http://schemas.microsoft.com/office/drawing/2014/main" id="{7FA493A5-97C6-4815-A1A2-2A648CABD17A}"/>
            </a:ext>
          </a:extLst>
        </xdr:cNvPr>
        <xdr:cNvSpPr txBox="1"/>
      </xdr:nvSpPr>
      <xdr:spPr>
        <a:xfrm>
          <a:off x="619125" y="14859000"/>
          <a:ext cx="18383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2697" name="ColorPalette" hidden="1">
          <a:extLst>
            <a:ext uri="{FF2B5EF4-FFF2-40B4-BE49-F238E27FC236}">
              <a16:creationId xmlns:a16="http://schemas.microsoft.com/office/drawing/2014/main" id="{C023027C-8A6A-4352-9B75-79223A97803E}"/>
            </a:ext>
          </a:extLst>
        </xdr:cNvPr>
        <xdr:cNvSpPr txBox="1"/>
      </xdr:nvSpPr>
      <xdr:spPr>
        <a:xfrm>
          <a:off x="619125" y="14859000"/>
          <a:ext cx="18383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2698" name="ColorPalette" hidden="1">
          <a:extLst>
            <a:ext uri="{FF2B5EF4-FFF2-40B4-BE49-F238E27FC236}">
              <a16:creationId xmlns:a16="http://schemas.microsoft.com/office/drawing/2014/main" id="{764E81C9-9FB6-48AF-AAF1-F46A0D94069B}"/>
            </a:ext>
          </a:extLst>
        </xdr:cNvPr>
        <xdr:cNvSpPr txBox="1"/>
      </xdr:nvSpPr>
      <xdr:spPr>
        <a:xfrm>
          <a:off x="619125" y="14859000"/>
          <a:ext cx="18383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2699" name="ColorPalette" hidden="1">
          <a:extLst>
            <a:ext uri="{FF2B5EF4-FFF2-40B4-BE49-F238E27FC236}">
              <a16:creationId xmlns:a16="http://schemas.microsoft.com/office/drawing/2014/main" id="{54BD8630-FB90-42DD-BDAD-69516020802D}"/>
            </a:ext>
          </a:extLst>
        </xdr:cNvPr>
        <xdr:cNvSpPr txBox="1"/>
      </xdr:nvSpPr>
      <xdr:spPr>
        <a:xfrm>
          <a:off x="619125" y="14859000"/>
          <a:ext cx="18383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2700" name="ColorPalette" hidden="1">
          <a:extLst>
            <a:ext uri="{FF2B5EF4-FFF2-40B4-BE49-F238E27FC236}">
              <a16:creationId xmlns:a16="http://schemas.microsoft.com/office/drawing/2014/main" id="{8A86C283-A4A4-4896-B23B-6357975A4D69}"/>
            </a:ext>
          </a:extLst>
        </xdr:cNvPr>
        <xdr:cNvSpPr txBox="1"/>
      </xdr:nvSpPr>
      <xdr:spPr>
        <a:xfrm>
          <a:off x="619125" y="14859000"/>
          <a:ext cx="18383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2701" name="ColorPalette" hidden="1">
          <a:extLst>
            <a:ext uri="{FF2B5EF4-FFF2-40B4-BE49-F238E27FC236}">
              <a16:creationId xmlns:a16="http://schemas.microsoft.com/office/drawing/2014/main" id="{A594E5A7-CADF-43B0-99AE-B2F4D8208BEF}"/>
            </a:ext>
          </a:extLst>
        </xdr:cNvPr>
        <xdr:cNvSpPr txBox="1"/>
      </xdr:nvSpPr>
      <xdr:spPr>
        <a:xfrm>
          <a:off x="619125" y="14859000"/>
          <a:ext cx="18383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2702" name="ColorPalette" hidden="1">
          <a:extLst>
            <a:ext uri="{FF2B5EF4-FFF2-40B4-BE49-F238E27FC236}">
              <a16:creationId xmlns:a16="http://schemas.microsoft.com/office/drawing/2014/main" id="{E59903C0-22AA-4F26-9F24-6E78B711D5FA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2703" name="ColorPalette" hidden="1">
          <a:extLst>
            <a:ext uri="{FF2B5EF4-FFF2-40B4-BE49-F238E27FC236}">
              <a16:creationId xmlns:a16="http://schemas.microsoft.com/office/drawing/2014/main" id="{FFF08AAE-AF82-48F1-82D0-64A4895A9871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2704" name="ColorPalette" hidden="1">
          <a:extLst>
            <a:ext uri="{FF2B5EF4-FFF2-40B4-BE49-F238E27FC236}">
              <a16:creationId xmlns:a16="http://schemas.microsoft.com/office/drawing/2014/main" id="{464E21FF-D7ED-4E31-8817-9D7B49936C46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2705" name="ColorPalette" hidden="1">
          <a:extLst>
            <a:ext uri="{FF2B5EF4-FFF2-40B4-BE49-F238E27FC236}">
              <a16:creationId xmlns:a16="http://schemas.microsoft.com/office/drawing/2014/main" id="{DE5491B6-6C05-4162-B5B3-EB6576F8359E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2706" name="ColorPalette" hidden="1">
          <a:extLst>
            <a:ext uri="{FF2B5EF4-FFF2-40B4-BE49-F238E27FC236}">
              <a16:creationId xmlns:a16="http://schemas.microsoft.com/office/drawing/2014/main" id="{D3791594-C137-4503-9FCB-6D12751A03E7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2707" name="ColorPalette" hidden="1">
          <a:extLst>
            <a:ext uri="{FF2B5EF4-FFF2-40B4-BE49-F238E27FC236}">
              <a16:creationId xmlns:a16="http://schemas.microsoft.com/office/drawing/2014/main" id="{DE88D14E-8F87-4BDC-808F-8AB554CAB08D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2708" name="ColorPalette" hidden="1">
          <a:extLst>
            <a:ext uri="{FF2B5EF4-FFF2-40B4-BE49-F238E27FC236}">
              <a16:creationId xmlns:a16="http://schemas.microsoft.com/office/drawing/2014/main" id="{C482ACD9-53F9-4013-9859-16A98600C1B1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2709" name="ColorPalette" hidden="1">
          <a:extLst>
            <a:ext uri="{FF2B5EF4-FFF2-40B4-BE49-F238E27FC236}">
              <a16:creationId xmlns:a16="http://schemas.microsoft.com/office/drawing/2014/main" id="{CD55ED02-524E-4FF8-AB4D-12491A16FAF9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2710" name="ColorPalette" hidden="1">
          <a:extLst>
            <a:ext uri="{FF2B5EF4-FFF2-40B4-BE49-F238E27FC236}">
              <a16:creationId xmlns:a16="http://schemas.microsoft.com/office/drawing/2014/main" id="{3AA29F2B-4B4E-464D-996E-337EE29F0483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2711" name="ColorPalette" hidden="1">
          <a:extLst>
            <a:ext uri="{FF2B5EF4-FFF2-40B4-BE49-F238E27FC236}">
              <a16:creationId xmlns:a16="http://schemas.microsoft.com/office/drawing/2014/main" id="{5782516E-AD92-4025-BA3A-CC1B1C4F86F6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2712" name="ColorPalette" hidden="1">
          <a:extLst>
            <a:ext uri="{FF2B5EF4-FFF2-40B4-BE49-F238E27FC236}">
              <a16:creationId xmlns:a16="http://schemas.microsoft.com/office/drawing/2014/main" id="{A4282C54-42AE-4723-B5AA-D53099F1882C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2713" name="ColorPalette" hidden="1">
          <a:extLst>
            <a:ext uri="{FF2B5EF4-FFF2-40B4-BE49-F238E27FC236}">
              <a16:creationId xmlns:a16="http://schemas.microsoft.com/office/drawing/2014/main" id="{2E61494D-41B7-4871-8AB4-4EA9C40D99E2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2714" name="ColorPalette" hidden="1">
          <a:extLst>
            <a:ext uri="{FF2B5EF4-FFF2-40B4-BE49-F238E27FC236}">
              <a16:creationId xmlns:a16="http://schemas.microsoft.com/office/drawing/2014/main" id="{763A78C5-FDE7-4590-92CE-9C9AB05B6A0F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2715" name="ColorPalette" hidden="1">
          <a:extLst>
            <a:ext uri="{FF2B5EF4-FFF2-40B4-BE49-F238E27FC236}">
              <a16:creationId xmlns:a16="http://schemas.microsoft.com/office/drawing/2014/main" id="{63B40209-D818-4AD1-A62A-5A1F1B44E2E0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16" name="ColorPalette" hidden="1">
          <a:extLst>
            <a:ext uri="{FF2B5EF4-FFF2-40B4-BE49-F238E27FC236}">
              <a16:creationId xmlns:a16="http://schemas.microsoft.com/office/drawing/2014/main" id="{92F5D5D6-9C01-4499-85C5-6D77BE3248E1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17" name="ColorPalette" hidden="1">
          <a:extLst>
            <a:ext uri="{FF2B5EF4-FFF2-40B4-BE49-F238E27FC236}">
              <a16:creationId xmlns:a16="http://schemas.microsoft.com/office/drawing/2014/main" id="{AAC0AA05-774A-48B7-851E-645BE3320625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18" name="ColorPalette" hidden="1">
          <a:extLst>
            <a:ext uri="{FF2B5EF4-FFF2-40B4-BE49-F238E27FC236}">
              <a16:creationId xmlns:a16="http://schemas.microsoft.com/office/drawing/2014/main" id="{C559B20F-7B96-43FF-9FFC-0863898DB1AA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19" name="ColorPalette" hidden="1">
          <a:extLst>
            <a:ext uri="{FF2B5EF4-FFF2-40B4-BE49-F238E27FC236}">
              <a16:creationId xmlns:a16="http://schemas.microsoft.com/office/drawing/2014/main" id="{DED672C2-4BF7-4A38-A983-23105A59CFAB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20" name="ColorPalette" hidden="1">
          <a:extLst>
            <a:ext uri="{FF2B5EF4-FFF2-40B4-BE49-F238E27FC236}">
              <a16:creationId xmlns:a16="http://schemas.microsoft.com/office/drawing/2014/main" id="{2E7D039F-50EE-4AFA-9741-B7220C4B3120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21" name="ColorPalette" hidden="1">
          <a:extLst>
            <a:ext uri="{FF2B5EF4-FFF2-40B4-BE49-F238E27FC236}">
              <a16:creationId xmlns:a16="http://schemas.microsoft.com/office/drawing/2014/main" id="{C3856D3C-7D43-48C2-A5DA-AB93C11B9E70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22" name="ColorPalette" hidden="1">
          <a:extLst>
            <a:ext uri="{FF2B5EF4-FFF2-40B4-BE49-F238E27FC236}">
              <a16:creationId xmlns:a16="http://schemas.microsoft.com/office/drawing/2014/main" id="{4D17FC62-5C03-4DB8-9261-0BDF6D034EF6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23" name="ColorPalette" hidden="1">
          <a:extLst>
            <a:ext uri="{FF2B5EF4-FFF2-40B4-BE49-F238E27FC236}">
              <a16:creationId xmlns:a16="http://schemas.microsoft.com/office/drawing/2014/main" id="{D3D4CDDD-091B-499A-882B-0F772A573CCD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24" name="ColorPalette" hidden="1">
          <a:extLst>
            <a:ext uri="{FF2B5EF4-FFF2-40B4-BE49-F238E27FC236}">
              <a16:creationId xmlns:a16="http://schemas.microsoft.com/office/drawing/2014/main" id="{DE29FDD4-1901-4893-8DA6-5E45D868DC46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25" name="ColorPalette" hidden="1">
          <a:extLst>
            <a:ext uri="{FF2B5EF4-FFF2-40B4-BE49-F238E27FC236}">
              <a16:creationId xmlns:a16="http://schemas.microsoft.com/office/drawing/2014/main" id="{9EF4ED28-1250-4867-A724-DDCC2EC7F744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26" name="ColorPalette" hidden="1">
          <a:extLst>
            <a:ext uri="{FF2B5EF4-FFF2-40B4-BE49-F238E27FC236}">
              <a16:creationId xmlns:a16="http://schemas.microsoft.com/office/drawing/2014/main" id="{042CF813-3503-4648-BDF1-EDBE0E3EE07F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27" name="ColorPalette" hidden="1">
          <a:extLst>
            <a:ext uri="{FF2B5EF4-FFF2-40B4-BE49-F238E27FC236}">
              <a16:creationId xmlns:a16="http://schemas.microsoft.com/office/drawing/2014/main" id="{9AF828D6-D740-42F2-AFDD-11C84A442D87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28" name="ColorPalette" hidden="1">
          <a:extLst>
            <a:ext uri="{FF2B5EF4-FFF2-40B4-BE49-F238E27FC236}">
              <a16:creationId xmlns:a16="http://schemas.microsoft.com/office/drawing/2014/main" id="{1B1D0312-C4D4-4307-AED0-0DC2315564E6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29" name="ColorPalette" hidden="1">
          <a:extLst>
            <a:ext uri="{FF2B5EF4-FFF2-40B4-BE49-F238E27FC236}">
              <a16:creationId xmlns:a16="http://schemas.microsoft.com/office/drawing/2014/main" id="{04DF1A5F-F4AB-4C53-8DCC-D6FACD40D563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30" name="ColorPalette" hidden="1">
          <a:extLst>
            <a:ext uri="{FF2B5EF4-FFF2-40B4-BE49-F238E27FC236}">
              <a16:creationId xmlns:a16="http://schemas.microsoft.com/office/drawing/2014/main" id="{99C791F5-3727-4F00-BEA2-31EFBB350DC4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31" name="ColorPalette" hidden="1">
          <a:extLst>
            <a:ext uri="{FF2B5EF4-FFF2-40B4-BE49-F238E27FC236}">
              <a16:creationId xmlns:a16="http://schemas.microsoft.com/office/drawing/2014/main" id="{156D5E9D-163E-480B-89A8-0A88E24EABF1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32" name="ColorPalette" hidden="1">
          <a:extLst>
            <a:ext uri="{FF2B5EF4-FFF2-40B4-BE49-F238E27FC236}">
              <a16:creationId xmlns:a16="http://schemas.microsoft.com/office/drawing/2014/main" id="{AE3C10F5-7E33-4163-9F27-3FA3E6DB2AF8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33" name="ColorPalette" hidden="1">
          <a:extLst>
            <a:ext uri="{FF2B5EF4-FFF2-40B4-BE49-F238E27FC236}">
              <a16:creationId xmlns:a16="http://schemas.microsoft.com/office/drawing/2014/main" id="{466CB8CD-2C90-4B24-BEFC-890B3184F77D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34" name="ColorPalette" hidden="1">
          <a:extLst>
            <a:ext uri="{FF2B5EF4-FFF2-40B4-BE49-F238E27FC236}">
              <a16:creationId xmlns:a16="http://schemas.microsoft.com/office/drawing/2014/main" id="{6ADFD3B5-989D-49A2-9335-CCF0E55FBBBC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35" name="ColorPalette" hidden="1">
          <a:extLst>
            <a:ext uri="{FF2B5EF4-FFF2-40B4-BE49-F238E27FC236}">
              <a16:creationId xmlns:a16="http://schemas.microsoft.com/office/drawing/2014/main" id="{0A90B573-DE77-45BC-91EC-1974072C4DEA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36" name="ColorPalette" hidden="1">
          <a:extLst>
            <a:ext uri="{FF2B5EF4-FFF2-40B4-BE49-F238E27FC236}">
              <a16:creationId xmlns:a16="http://schemas.microsoft.com/office/drawing/2014/main" id="{4CFBA857-76EC-461D-ACA1-E87AF92EABAE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37" name="ColorPalette" hidden="1">
          <a:extLst>
            <a:ext uri="{FF2B5EF4-FFF2-40B4-BE49-F238E27FC236}">
              <a16:creationId xmlns:a16="http://schemas.microsoft.com/office/drawing/2014/main" id="{89D8EFF2-7624-470A-BFDE-6812F9DD7899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38" name="ColorPalette" hidden="1">
          <a:extLst>
            <a:ext uri="{FF2B5EF4-FFF2-40B4-BE49-F238E27FC236}">
              <a16:creationId xmlns:a16="http://schemas.microsoft.com/office/drawing/2014/main" id="{D4F6753A-2FC2-4A04-9598-6767B574BBD1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39" name="ColorPalette" hidden="1">
          <a:extLst>
            <a:ext uri="{FF2B5EF4-FFF2-40B4-BE49-F238E27FC236}">
              <a16:creationId xmlns:a16="http://schemas.microsoft.com/office/drawing/2014/main" id="{C37508A7-2AF7-4990-A4E5-88B9307350DA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40" name="ColorPalette" hidden="1">
          <a:extLst>
            <a:ext uri="{FF2B5EF4-FFF2-40B4-BE49-F238E27FC236}">
              <a16:creationId xmlns:a16="http://schemas.microsoft.com/office/drawing/2014/main" id="{AEDE9BBB-463A-40BF-B2E7-F49429674758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41" name="ColorPalette" hidden="1">
          <a:extLst>
            <a:ext uri="{FF2B5EF4-FFF2-40B4-BE49-F238E27FC236}">
              <a16:creationId xmlns:a16="http://schemas.microsoft.com/office/drawing/2014/main" id="{9AD2D27D-BB2A-4362-89F4-FB38A5CB884B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42" name="ColorPalette" hidden="1">
          <a:extLst>
            <a:ext uri="{FF2B5EF4-FFF2-40B4-BE49-F238E27FC236}">
              <a16:creationId xmlns:a16="http://schemas.microsoft.com/office/drawing/2014/main" id="{B70DFAE7-CE13-4C98-9AF7-204D48749CAD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43" name="ColorPalette" hidden="1">
          <a:extLst>
            <a:ext uri="{FF2B5EF4-FFF2-40B4-BE49-F238E27FC236}">
              <a16:creationId xmlns:a16="http://schemas.microsoft.com/office/drawing/2014/main" id="{4286891E-0DF8-4F2C-A10F-D6D62446C8B7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44" name="ColorPalette" hidden="1">
          <a:extLst>
            <a:ext uri="{FF2B5EF4-FFF2-40B4-BE49-F238E27FC236}">
              <a16:creationId xmlns:a16="http://schemas.microsoft.com/office/drawing/2014/main" id="{E2803F26-7F01-49A4-ACB5-335D6DA6FE06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45" name="ColorPalette" hidden="1">
          <a:extLst>
            <a:ext uri="{FF2B5EF4-FFF2-40B4-BE49-F238E27FC236}">
              <a16:creationId xmlns:a16="http://schemas.microsoft.com/office/drawing/2014/main" id="{A674462C-8C68-4370-A23E-254B9AE571A7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46" name="ColorPalette" hidden="1">
          <a:extLst>
            <a:ext uri="{FF2B5EF4-FFF2-40B4-BE49-F238E27FC236}">
              <a16:creationId xmlns:a16="http://schemas.microsoft.com/office/drawing/2014/main" id="{C8CF3871-4594-4B61-BACB-82E62B649218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47" name="ColorPalette" hidden="1">
          <a:extLst>
            <a:ext uri="{FF2B5EF4-FFF2-40B4-BE49-F238E27FC236}">
              <a16:creationId xmlns:a16="http://schemas.microsoft.com/office/drawing/2014/main" id="{84CBDFC7-A0FB-4630-A4EB-7888490AD409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48" name="ColorPalette" hidden="1">
          <a:extLst>
            <a:ext uri="{FF2B5EF4-FFF2-40B4-BE49-F238E27FC236}">
              <a16:creationId xmlns:a16="http://schemas.microsoft.com/office/drawing/2014/main" id="{6A7F7A64-6732-4604-81DD-2B68360FDC3B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49" name="ColorPalette" hidden="1">
          <a:extLst>
            <a:ext uri="{FF2B5EF4-FFF2-40B4-BE49-F238E27FC236}">
              <a16:creationId xmlns:a16="http://schemas.microsoft.com/office/drawing/2014/main" id="{D0BF26D3-C805-45E4-B4AB-7B60DADA375E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50" name="ColorPalette" hidden="1">
          <a:extLst>
            <a:ext uri="{FF2B5EF4-FFF2-40B4-BE49-F238E27FC236}">
              <a16:creationId xmlns:a16="http://schemas.microsoft.com/office/drawing/2014/main" id="{B648996E-F62F-443A-90BD-C77A43023E4F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51" name="ColorPalette" hidden="1">
          <a:extLst>
            <a:ext uri="{FF2B5EF4-FFF2-40B4-BE49-F238E27FC236}">
              <a16:creationId xmlns:a16="http://schemas.microsoft.com/office/drawing/2014/main" id="{2273C3A9-C179-430B-80F3-9F5E3211FF10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52" name="ColorPalette" hidden="1">
          <a:extLst>
            <a:ext uri="{FF2B5EF4-FFF2-40B4-BE49-F238E27FC236}">
              <a16:creationId xmlns:a16="http://schemas.microsoft.com/office/drawing/2014/main" id="{7DE6B88A-F3B9-49D5-BB70-73C49F1942DB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53" name="ColorPalette" hidden="1">
          <a:extLst>
            <a:ext uri="{FF2B5EF4-FFF2-40B4-BE49-F238E27FC236}">
              <a16:creationId xmlns:a16="http://schemas.microsoft.com/office/drawing/2014/main" id="{AEC0DCC5-D3B7-4C98-AD39-D9A66F34E721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54" name="ColorPalette" hidden="1">
          <a:extLst>
            <a:ext uri="{FF2B5EF4-FFF2-40B4-BE49-F238E27FC236}">
              <a16:creationId xmlns:a16="http://schemas.microsoft.com/office/drawing/2014/main" id="{D6F660D5-5AC9-452C-8A42-DEBDC95CBA60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55" name="ColorPalette" hidden="1">
          <a:extLst>
            <a:ext uri="{FF2B5EF4-FFF2-40B4-BE49-F238E27FC236}">
              <a16:creationId xmlns:a16="http://schemas.microsoft.com/office/drawing/2014/main" id="{59A09697-FAFC-41F3-9479-B48845CD0F5F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56" name="ColorPalette" hidden="1">
          <a:extLst>
            <a:ext uri="{FF2B5EF4-FFF2-40B4-BE49-F238E27FC236}">
              <a16:creationId xmlns:a16="http://schemas.microsoft.com/office/drawing/2014/main" id="{987FD3D5-50DE-4DB8-A0FD-045BFFE8FF0C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57" name="ColorPalette" hidden="1">
          <a:extLst>
            <a:ext uri="{FF2B5EF4-FFF2-40B4-BE49-F238E27FC236}">
              <a16:creationId xmlns:a16="http://schemas.microsoft.com/office/drawing/2014/main" id="{785D94D8-3F71-402F-893A-8F30D7529524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58" name="ColorPalette" hidden="1">
          <a:extLst>
            <a:ext uri="{FF2B5EF4-FFF2-40B4-BE49-F238E27FC236}">
              <a16:creationId xmlns:a16="http://schemas.microsoft.com/office/drawing/2014/main" id="{3BAAA326-2388-4C07-90C5-4E24651117A3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59" name="ColorPalette" hidden="1">
          <a:extLst>
            <a:ext uri="{FF2B5EF4-FFF2-40B4-BE49-F238E27FC236}">
              <a16:creationId xmlns:a16="http://schemas.microsoft.com/office/drawing/2014/main" id="{1FD3FBC0-AD45-4FF2-9F4F-B7E38ACDA899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60" name="ColorPalette" hidden="1">
          <a:extLst>
            <a:ext uri="{FF2B5EF4-FFF2-40B4-BE49-F238E27FC236}">
              <a16:creationId xmlns:a16="http://schemas.microsoft.com/office/drawing/2014/main" id="{CDF4B8AE-D761-46E0-AD1F-2A1F412F0438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61" name="ColorPalette" hidden="1">
          <a:extLst>
            <a:ext uri="{FF2B5EF4-FFF2-40B4-BE49-F238E27FC236}">
              <a16:creationId xmlns:a16="http://schemas.microsoft.com/office/drawing/2014/main" id="{B4D001E7-52C2-4547-9D83-0E39DF3C5666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62" name="ColorPalette" hidden="1">
          <a:extLst>
            <a:ext uri="{FF2B5EF4-FFF2-40B4-BE49-F238E27FC236}">
              <a16:creationId xmlns:a16="http://schemas.microsoft.com/office/drawing/2014/main" id="{D5EBC643-9738-44D0-BB7C-D9BC588AB907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63" name="ColorPalette" hidden="1">
          <a:extLst>
            <a:ext uri="{FF2B5EF4-FFF2-40B4-BE49-F238E27FC236}">
              <a16:creationId xmlns:a16="http://schemas.microsoft.com/office/drawing/2014/main" id="{EBAE4EDC-D1ED-47F6-9D9A-4F3B956E917F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64" name="ColorPalette" hidden="1">
          <a:extLst>
            <a:ext uri="{FF2B5EF4-FFF2-40B4-BE49-F238E27FC236}">
              <a16:creationId xmlns:a16="http://schemas.microsoft.com/office/drawing/2014/main" id="{7B714626-8EAC-461F-95F9-6C288F3E2316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65" name="ColorPalette" hidden="1">
          <a:extLst>
            <a:ext uri="{FF2B5EF4-FFF2-40B4-BE49-F238E27FC236}">
              <a16:creationId xmlns:a16="http://schemas.microsoft.com/office/drawing/2014/main" id="{8BEAF74B-9193-46CF-A574-74AD7A365339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66" name="ColorPalette" hidden="1">
          <a:extLst>
            <a:ext uri="{FF2B5EF4-FFF2-40B4-BE49-F238E27FC236}">
              <a16:creationId xmlns:a16="http://schemas.microsoft.com/office/drawing/2014/main" id="{976A57CD-A75F-4164-8E9C-5535BD5D9C9D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67" name="ColorPalette" hidden="1">
          <a:extLst>
            <a:ext uri="{FF2B5EF4-FFF2-40B4-BE49-F238E27FC236}">
              <a16:creationId xmlns:a16="http://schemas.microsoft.com/office/drawing/2014/main" id="{DD5BA443-297F-4ED9-BEBC-3EFEA7942D7B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68" name="ColorPalette" hidden="1">
          <a:extLst>
            <a:ext uri="{FF2B5EF4-FFF2-40B4-BE49-F238E27FC236}">
              <a16:creationId xmlns:a16="http://schemas.microsoft.com/office/drawing/2014/main" id="{C05A4BA8-A24B-4EDA-8681-E8841FE291BA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69" name="ColorPalette" hidden="1">
          <a:extLst>
            <a:ext uri="{FF2B5EF4-FFF2-40B4-BE49-F238E27FC236}">
              <a16:creationId xmlns:a16="http://schemas.microsoft.com/office/drawing/2014/main" id="{5E951F50-66E0-44E5-AB05-E2D4A186B6B1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70" name="ColorPalette" hidden="1">
          <a:extLst>
            <a:ext uri="{FF2B5EF4-FFF2-40B4-BE49-F238E27FC236}">
              <a16:creationId xmlns:a16="http://schemas.microsoft.com/office/drawing/2014/main" id="{D18D92E6-9A89-4355-9232-B69F81F46326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71" name="ColorPalette" hidden="1">
          <a:extLst>
            <a:ext uri="{FF2B5EF4-FFF2-40B4-BE49-F238E27FC236}">
              <a16:creationId xmlns:a16="http://schemas.microsoft.com/office/drawing/2014/main" id="{C5B3425E-6BA3-4812-A8D9-92427D5DA622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72" name="ColorPalette" hidden="1">
          <a:extLst>
            <a:ext uri="{FF2B5EF4-FFF2-40B4-BE49-F238E27FC236}">
              <a16:creationId xmlns:a16="http://schemas.microsoft.com/office/drawing/2014/main" id="{D13E9B40-A239-4F36-9874-E788D78A13E9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73" name="ColorPalette" hidden="1">
          <a:extLst>
            <a:ext uri="{FF2B5EF4-FFF2-40B4-BE49-F238E27FC236}">
              <a16:creationId xmlns:a16="http://schemas.microsoft.com/office/drawing/2014/main" id="{E143D6CC-C6BD-4E62-ADC1-566B18194AF4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74" name="ColorPalette" hidden="1">
          <a:extLst>
            <a:ext uri="{FF2B5EF4-FFF2-40B4-BE49-F238E27FC236}">
              <a16:creationId xmlns:a16="http://schemas.microsoft.com/office/drawing/2014/main" id="{78A0A3D0-C2FE-4B77-8937-A354AA8B142E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75" name="ColorPalette" hidden="1">
          <a:extLst>
            <a:ext uri="{FF2B5EF4-FFF2-40B4-BE49-F238E27FC236}">
              <a16:creationId xmlns:a16="http://schemas.microsoft.com/office/drawing/2014/main" id="{DEF5DAF6-7944-47A2-A545-74158852AC93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76" name="ColorPalette" hidden="1">
          <a:extLst>
            <a:ext uri="{FF2B5EF4-FFF2-40B4-BE49-F238E27FC236}">
              <a16:creationId xmlns:a16="http://schemas.microsoft.com/office/drawing/2014/main" id="{7FAF276B-DCE4-4E0B-891E-3EB0259F951A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77" name="ColorPalette" hidden="1">
          <a:extLst>
            <a:ext uri="{FF2B5EF4-FFF2-40B4-BE49-F238E27FC236}">
              <a16:creationId xmlns:a16="http://schemas.microsoft.com/office/drawing/2014/main" id="{62F5EEC0-B9F2-4F09-B118-4843F49A07A4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78" name="ColorPalette" hidden="1">
          <a:extLst>
            <a:ext uri="{FF2B5EF4-FFF2-40B4-BE49-F238E27FC236}">
              <a16:creationId xmlns:a16="http://schemas.microsoft.com/office/drawing/2014/main" id="{08C45934-15C6-405B-848B-2F3EEFE8E709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779" name="ColorPalette" hidden="1">
          <a:extLst>
            <a:ext uri="{FF2B5EF4-FFF2-40B4-BE49-F238E27FC236}">
              <a16:creationId xmlns:a16="http://schemas.microsoft.com/office/drawing/2014/main" id="{DF997493-018A-4D1B-90DF-CD930817FDBB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780" name="ColorPalette" hidden="1">
          <a:extLst>
            <a:ext uri="{FF2B5EF4-FFF2-40B4-BE49-F238E27FC236}">
              <a16:creationId xmlns:a16="http://schemas.microsoft.com/office/drawing/2014/main" id="{47D0EEB7-B390-41E1-B392-121574AFFE8F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781" name="ColorPalette" hidden="1">
          <a:extLst>
            <a:ext uri="{FF2B5EF4-FFF2-40B4-BE49-F238E27FC236}">
              <a16:creationId xmlns:a16="http://schemas.microsoft.com/office/drawing/2014/main" id="{6157EEA9-FD46-4C75-B3E3-3FE4DDC81D0B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782" name="ColorPalette" hidden="1">
          <a:extLst>
            <a:ext uri="{FF2B5EF4-FFF2-40B4-BE49-F238E27FC236}">
              <a16:creationId xmlns:a16="http://schemas.microsoft.com/office/drawing/2014/main" id="{8675AD78-97ED-445E-837E-4F7C32F55BF2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783" name="ColorPalette" hidden="1">
          <a:extLst>
            <a:ext uri="{FF2B5EF4-FFF2-40B4-BE49-F238E27FC236}">
              <a16:creationId xmlns:a16="http://schemas.microsoft.com/office/drawing/2014/main" id="{6FE667C7-2BD4-4037-8595-679ABB0B4A13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784" name="ColorPalette" hidden="1">
          <a:extLst>
            <a:ext uri="{FF2B5EF4-FFF2-40B4-BE49-F238E27FC236}">
              <a16:creationId xmlns:a16="http://schemas.microsoft.com/office/drawing/2014/main" id="{A11B593D-0916-45A3-B4A1-A826D4F3A089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785" name="ColorPalette" hidden="1">
          <a:extLst>
            <a:ext uri="{FF2B5EF4-FFF2-40B4-BE49-F238E27FC236}">
              <a16:creationId xmlns:a16="http://schemas.microsoft.com/office/drawing/2014/main" id="{0AFE014A-2DD6-4851-8814-9FD0D57B7A82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786" name="ColorPalette" hidden="1">
          <a:extLst>
            <a:ext uri="{FF2B5EF4-FFF2-40B4-BE49-F238E27FC236}">
              <a16:creationId xmlns:a16="http://schemas.microsoft.com/office/drawing/2014/main" id="{1A5DFA8A-25A8-479B-847A-B5EA5FB0C73A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787" name="ColorPalette" hidden="1">
          <a:extLst>
            <a:ext uri="{FF2B5EF4-FFF2-40B4-BE49-F238E27FC236}">
              <a16:creationId xmlns:a16="http://schemas.microsoft.com/office/drawing/2014/main" id="{92338AEA-59FC-4E32-BED2-6C0D9E9530E1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788" name="ColorPalette" hidden="1">
          <a:extLst>
            <a:ext uri="{FF2B5EF4-FFF2-40B4-BE49-F238E27FC236}">
              <a16:creationId xmlns:a16="http://schemas.microsoft.com/office/drawing/2014/main" id="{D80E721A-F25F-4815-97B1-75A58FC25538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789" name="ColorPalette" hidden="1">
          <a:extLst>
            <a:ext uri="{FF2B5EF4-FFF2-40B4-BE49-F238E27FC236}">
              <a16:creationId xmlns:a16="http://schemas.microsoft.com/office/drawing/2014/main" id="{A84CE302-17A0-4E75-A6F2-270B667E28A9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790" name="ColorPalette" hidden="1">
          <a:extLst>
            <a:ext uri="{FF2B5EF4-FFF2-40B4-BE49-F238E27FC236}">
              <a16:creationId xmlns:a16="http://schemas.microsoft.com/office/drawing/2014/main" id="{68C978A1-6E36-4961-8D0E-7AB98A8FF6BD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791" name="ColorPalette" hidden="1">
          <a:extLst>
            <a:ext uri="{FF2B5EF4-FFF2-40B4-BE49-F238E27FC236}">
              <a16:creationId xmlns:a16="http://schemas.microsoft.com/office/drawing/2014/main" id="{6C107BC8-E6E6-48D2-BEE8-737C04D1E62C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792" name="ColorPalette" hidden="1">
          <a:extLst>
            <a:ext uri="{FF2B5EF4-FFF2-40B4-BE49-F238E27FC236}">
              <a16:creationId xmlns:a16="http://schemas.microsoft.com/office/drawing/2014/main" id="{62B37CC2-7BBE-403A-92E9-1969A5099A18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793" name="ColorPalette" hidden="1">
          <a:extLst>
            <a:ext uri="{FF2B5EF4-FFF2-40B4-BE49-F238E27FC236}">
              <a16:creationId xmlns:a16="http://schemas.microsoft.com/office/drawing/2014/main" id="{54ACC55A-FD0E-478B-A4F8-A37E2207B5C0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794" name="ColorPalette" hidden="1">
          <a:extLst>
            <a:ext uri="{FF2B5EF4-FFF2-40B4-BE49-F238E27FC236}">
              <a16:creationId xmlns:a16="http://schemas.microsoft.com/office/drawing/2014/main" id="{55490FAA-C798-4371-90E2-D3899B8FC1A0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795" name="ColorPalette" hidden="1">
          <a:extLst>
            <a:ext uri="{FF2B5EF4-FFF2-40B4-BE49-F238E27FC236}">
              <a16:creationId xmlns:a16="http://schemas.microsoft.com/office/drawing/2014/main" id="{EA77710B-E21A-4126-8509-1F1C0A07BFED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796" name="ColorPalette" hidden="1">
          <a:extLst>
            <a:ext uri="{FF2B5EF4-FFF2-40B4-BE49-F238E27FC236}">
              <a16:creationId xmlns:a16="http://schemas.microsoft.com/office/drawing/2014/main" id="{AAA086E1-D968-4AEC-BB8D-D5F81A5018B4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797" name="ColorPalette" hidden="1">
          <a:extLst>
            <a:ext uri="{FF2B5EF4-FFF2-40B4-BE49-F238E27FC236}">
              <a16:creationId xmlns:a16="http://schemas.microsoft.com/office/drawing/2014/main" id="{1E16C06E-09E8-434E-8F07-5248907B0898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798" name="ColorPalette" hidden="1">
          <a:extLst>
            <a:ext uri="{FF2B5EF4-FFF2-40B4-BE49-F238E27FC236}">
              <a16:creationId xmlns:a16="http://schemas.microsoft.com/office/drawing/2014/main" id="{13D5AAAE-4F24-4AA8-BFEF-FBD6FC50C193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799" name="ColorPalette" hidden="1">
          <a:extLst>
            <a:ext uri="{FF2B5EF4-FFF2-40B4-BE49-F238E27FC236}">
              <a16:creationId xmlns:a16="http://schemas.microsoft.com/office/drawing/2014/main" id="{BE5F6A92-18D0-4342-9205-C5050548F9F3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00" name="ColorPalette" hidden="1">
          <a:extLst>
            <a:ext uri="{FF2B5EF4-FFF2-40B4-BE49-F238E27FC236}">
              <a16:creationId xmlns:a16="http://schemas.microsoft.com/office/drawing/2014/main" id="{3775DE68-A4FE-4A4B-ACD3-2C1177AB5A8B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01" name="ColorPalette" hidden="1">
          <a:extLst>
            <a:ext uri="{FF2B5EF4-FFF2-40B4-BE49-F238E27FC236}">
              <a16:creationId xmlns:a16="http://schemas.microsoft.com/office/drawing/2014/main" id="{7CFC4087-522B-45EC-8A28-FB7ED02FEFDE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02" name="ColorPalette" hidden="1">
          <a:extLst>
            <a:ext uri="{FF2B5EF4-FFF2-40B4-BE49-F238E27FC236}">
              <a16:creationId xmlns:a16="http://schemas.microsoft.com/office/drawing/2014/main" id="{BE15B839-F8D0-4409-8171-5C0CA65FA939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03" name="ColorPalette" hidden="1">
          <a:extLst>
            <a:ext uri="{FF2B5EF4-FFF2-40B4-BE49-F238E27FC236}">
              <a16:creationId xmlns:a16="http://schemas.microsoft.com/office/drawing/2014/main" id="{35B5F0A2-29AA-42DF-B110-115BE2E4D6AC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04" name="ColorPalette" hidden="1">
          <a:extLst>
            <a:ext uri="{FF2B5EF4-FFF2-40B4-BE49-F238E27FC236}">
              <a16:creationId xmlns:a16="http://schemas.microsoft.com/office/drawing/2014/main" id="{059CC1E9-48F2-4C88-A5B0-8327FC850306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05" name="ColorPalette" hidden="1">
          <a:extLst>
            <a:ext uri="{FF2B5EF4-FFF2-40B4-BE49-F238E27FC236}">
              <a16:creationId xmlns:a16="http://schemas.microsoft.com/office/drawing/2014/main" id="{4B90D474-C04A-4A40-AD6C-6CDAD5B3FDF5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06" name="ColorPalette" hidden="1">
          <a:extLst>
            <a:ext uri="{FF2B5EF4-FFF2-40B4-BE49-F238E27FC236}">
              <a16:creationId xmlns:a16="http://schemas.microsoft.com/office/drawing/2014/main" id="{1D3DCD0C-18A6-4095-B103-A157B75451F0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07" name="ColorPalette" hidden="1">
          <a:extLst>
            <a:ext uri="{FF2B5EF4-FFF2-40B4-BE49-F238E27FC236}">
              <a16:creationId xmlns:a16="http://schemas.microsoft.com/office/drawing/2014/main" id="{344A4E82-C5B9-4523-BFF3-A17F2D5FBC8C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08" name="ColorPalette" hidden="1">
          <a:extLst>
            <a:ext uri="{FF2B5EF4-FFF2-40B4-BE49-F238E27FC236}">
              <a16:creationId xmlns:a16="http://schemas.microsoft.com/office/drawing/2014/main" id="{B23D1275-4765-4218-9D14-94407A679B7B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09" name="ColorPalette" hidden="1">
          <a:extLst>
            <a:ext uri="{FF2B5EF4-FFF2-40B4-BE49-F238E27FC236}">
              <a16:creationId xmlns:a16="http://schemas.microsoft.com/office/drawing/2014/main" id="{78AC5F10-FCAE-4074-A875-85C13876CD23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10" name="ColorPalette" hidden="1">
          <a:extLst>
            <a:ext uri="{FF2B5EF4-FFF2-40B4-BE49-F238E27FC236}">
              <a16:creationId xmlns:a16="http://schemas.microsoft.com/office/drawing/2014/main" id="{21C44635-4B51-48DE-AA93-8DC85F653689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11" name="ColorPalette" hidden="1">
          <a:extLst>
            <a:ext uri="{FF2B5EF4-FFF2-40B4-BE49-F238E27FC236}">
              <a16:creationId xmlns:a16="http://schemas.microsoft.com/office/drawing/2014/main" id="{567FB8C7-21D5-418F-B893-9A1F4BEDB7A7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12" name="ColorPalette" hidden="1">
          <a:extLst>
            <a:ext uri="{FF2B5EF4-FFF2-40B4-BE49-F238E27FC236}">
              <a16:creationId xmlns:a16="http://schemas.microsoft.com/office/drawing/2014/main" id="{EBB6BFE1-0B1D-4BCC-92EB-6B5E98401442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13" name="ColorPalette" hidden="1">
          <a:extLst>
            <a:ext uri="{FF2B5EF4-FFF2-40B4-BE49-F238E27FC236}">
              <a16:creationId xmlns:a16="http://schemas.microsoft.com/office/drawing/2014/main" id="{291C0793-C3F6-4C97-A58C-3B53A91B1961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14" name="ColorPalette" hidden="1">
          <a:extLst>
            <a:ext uri="{FF2B5EF4-FFF2-40B4-BE49-F238E27FC236}">
              <a16:creationId xmlns:a16="http://schemas.microsoft.com/office/drawing/2014/main" id="{39342F47-7552-4B68-96A7-1A81DAD0C02D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15" name="ColorPalette" hidden="1">
          <a:extLst>
            <a:ext uri="{FF2B5EF4-FFF2-40B4-BE49-F238E27FC236}">
              <a16:creationId xmlns:a16="http://schemas.microsoft.com/office/drawing/2014/main" id="{958BB65B-E095-4E89-8A1E-8B4F98410D95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16" name="ColorPalette" hidden="1">
          <a:extLst>
            <a:ext uri="{FF2B5EF4-FFF2-40B4-BE49-F238E27FC236}">
              <a16:creationId xmlns:a16="http://schemas.microsoft.com/office/drawing/2014/main" id="{5EE27778-1B59-42B0-8555-E95DD68C1450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17" name="ColorPalette" hidden="1">
          <a:extLst>
            <a:ext uri="{FF2B5EF4-FFF2-40B4-BE49-F238E27FC236}">
              <a16:creationId xmlns:a16="http://schemas.microsoft.com/office/drawing/2014/main" id="{B5D8C699-0E38-4E99-B557-D38F9B43CE94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18" name="ColorPalette" hidden="1">
          <a:extLst>
            <a:ext uri="{FF2B5EF4-FFF2-40B4-BE49-F238E27FC236}">
              <a16:creationId xmlns:a16="http://schemas.microsoft.com/office/drawing/2014/main" id="{34A6C60A-0C22-4E13-B7A9-450DB7E9E695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19" name="ColorPalette" hidden="1">
          <a:extLst>
            <a:ext uri="{FF2B5EF4-FFF2-40B4-BE49-F238E27FC236}">
              <a16:creationId xmlns:a16="http://schemas.microsoft.com/office/drawing/2014/main" id="{50B70480-19E9-4A3B-A395-5050315B6DFB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20" name="ColorPalette" hidden="1">
          <a:extLst>
            <a:ext uri="{FF2B5EF4-FFF2-40B4-BE49-F238E27FC236}">
              <a16:creationId xmlns:a16="http://schemas.microsoft.com/office/drawing/2014/main" id="{92BC63F7-40FD-4DBF-924A-2A743C1B142B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21" name="ColorPalette" hidden="1">
          <a:extLst>
            <a:ext uri="{FF2B5EF4-FFF2-40B4-BE49-F238E27FC236}">
              <a16:creationId xmlns:a16="http://schemas.microsoft.com/office/drawing/2014/main" id="{B396166B-C183-4713-9A99-CB0F528E65D2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22" name="ColorPalette" hidden="1">
          <a:extLst>
            <a:ext uri="{FF2B5EF4-FFF2-40B4-BE49-F238E27FC236}">
              <a16:creationId xmlns:a16="http://schemas.microsoft.com/office/drawing/2014/main" id="{D4EDDFCA-0752-4ECB-9475-67F599526FDE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23" name="ColorPalette" hidden="1">
          <a:extLst>
            <a:ext uri="{FF2B5EF4-FFF2-40B4-BE49-F238E27FC236}">
              <a16:creationId xmlns:a16="http://schemas.microsoft.com/office/drawing/2014/main" id="{A2A98E69-8F0A-4D9E-A87C-BB848171529B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24" name="ColorPalette" hidden="1">
          <a:extLst>
            <a:ext uri="{FF2B5EF4-FFF2-40B4-BE49-F238E27FC236}">
              <a16:creationId xmlns:a16="http://schemas.microsoft.com/office/drawing/2014/main" id="{149635DC-74BC-4066-8101-97DB339F99A6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25" name="ColorPalette" hidden="1">
          <a:extLst>
            <a:ext uri="{FF2B5EF4-FFF2-40B4-BE49-F238E27FC236}">
              <a16:creationId xmlns:a16="http://schemas.microsoft.com/office/drawing/2014/main" id="{E3A4359E-A94A-4396-9F0B-490D22051D4A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26" name="ColorPalette" hidden="1">
          <a:extLst>
            <a:ext uri="{FF2B5EF4-FFF2-40B4-BE49-F238E27FC236}">
              <a16:creationId xmlns:a16="http://schemas.microsoft.com/office/drawing/2014/main" id="{98F8DC3C-6B6E-4E49-95F9-564E3A7BCBB3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27" name="ColorPalette" hidden="1">
          <a:extLst>
            <a:ext uri="{FF2B5EF4-FFF2-40B4-BE49-F238E27FC236}">
              <a16:creationId xmlns:a16="http://schemas.microsoft.com/office/drawing/2014/main" id="{BE6D70F3-9D02-489E-8DE2-6FAB4C0D7881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28" name="ColorPalette" hidden="1">
          <a:extLst>
            <a:ext uri="{FF2B5EF4-FFF2-40B4-BE49-F238E27FC236}">
              <a16:creationId xmlns:a16="http://schemas.microsoft.com/office/drawing/2014/main" id="{FEBFBD4D-CB85-4B0C-BFC2-D45CC8A6AB8B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29" name="ColorPalette" hidden="1">
          <a:extLst>
            <a:ext uri="{FF2B5EF4-FFF2-40B4-BE49-F238E27FC236}">
              <a16:creationId xmlns:a16="http://schemas.microsoft.com/office/drawing/2014/main" id="{2657CC9E-DB50-4A26-ABCF-BCF07042F285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30" name="ColorPalette" hidden="1">
          <a:extLst>
            <a:ext uri="{FF2B5EF4-FFF2-40B4-BE49-F238E27FC236}">
              <a16:creationId xmlns:a16="http://schemas.microsoft.com/office/drawing/2014/main" id="{8780596A-73D5-4D27-A1D3-0C64F278CA08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31" name="ColorPalette" hidden="1">
          <a:extLst>
            <a:ext uri="{FF2B5EF4-FFF2-40B4-BE49-F238E27FC236}">
              <a16:creationId xmlns:a16="http://schemas.microsoft.com/office/drawing/2014/main" id="{D5A09AEE-9D10-43D8-99B9-55B817E4B23D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32" name="ColorPalette" hidden="1">
          <a:extLst>
            <a:ext uri="{FF2B5EF4-FFF2-40B4-BE49-F238E27FC236}">
              <a16:creationId xmlns:a16="http://schemas.microsoft.com/office/drawing/2014/main" id="{5F4EDD28-A97A-4D35-9EE1-1C08A3589AB1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33" name="ColorPalette" hidden="1">
          <a:extLst>
            <a:ext uri="{FF2B5EF4-FFF2-40B4-BE49-F238E27FC236}">
              <a16:creationId xmlns:a16="http://schemas.microsoft.com/office/drawing/2014/main" id="{9E565141-1F5C-40EE-AC3A-E09C5DE6BB46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34" name="ColorPalette" hidden="1">
          <a:extLst>
            <a:ext uri="{FF2B5EF4-FFF2-40B4-BE49-F238E27FC236}">
              <a16:creationId xmlns:a16="http://schemas.microsoft.com/office/drawing/2014/main" id="{E5B21BD5-B7AE-43DB-AC3E-B1B374DB60FC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35" name="ColorPalette" hidden="1">
          <a:extLst>
            <a:ext uri="{FF2B5EF4-FFF2-40B4-BE49-F238E27FC236}">
              <a16:creationId xmlns:a16="http://schemas.microsoft.com/office/drawing/2014/main" id="{A6D87BB8-65E6-467B-BDA3-41ECD4AF6CB6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36" name="ColorPalette" hidden="1">
          <a:extLst>
            <a:ext uri="{FF2B5EF4-FFF2-40B4-BE49-F238E27FC236}">
              <a16:creationId xmlns:a16="http://schemas.microsoft.com/office/drawing/2014/main" id="{08A517CA-0757-4BF1-87C0-796065A91C5F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37" name="ColorPalette" hidden="1">
          <a:extLst>
            <a:ext uri="{FF2B5EF4-FFF2-40B4-BE49-F238E27FC236}">
              <a16:creationId xmlns:a16="http://schemas.microsoft.com/office/drawing/2014/main" id="{B614797C-C23F-4494-BDDD-6662444327B5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38" name="ColorPalette" hidden="1">
          <a:extLst>
            <a:ext uri="{FF2B5EF4-FFF2-40B4-BE49-F238E27FC236}">
              <a16:creationId xmlns:a16="http://schemas.microsoft.com/office/drawing/2014/main" id="{BB2EDB5E-B472-4131-81DB-03CD4FB8F275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39" name="ColorPalette" hidden="1">
          <a:extLst>
            <a:ext uri="{FF2B5EF4-FFF2-40B4-BE49-F238E27FC236}">
              <a16:creationId xmlns:a16="http://schemas.microsoft.com/office/drawing/2014/main" id="{B3EAC059-1820-4A93-970C-4988D55D6E54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40" name="ColorPalette" hidden="1">
          <a:extLst>
            <a:ext uri="{FF2B5EF4-FFF2-40B4-BE49-F238E27FC236}">
              <a16:creationId xmlns:a16="http://schemas.microsoft.com/office/drawing/2014/main" id="{7C551693-7BAF-4FD8-AD5F-E9B6D22FA897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41" name="ColorPalette" hidden="1">
          <a:extLst>
            <a:ext uri="{FF2B5EF4-FFF2-40B4-BE49-F238E27FC236}">
              <a16:creationId xmlns:a16="http://schemas.microsoft.com/office/drawing/2014/main" id="{9C690D65-5BCF-4869-A6A5-E5B60EC41A68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842" name="ColorPalette" hidden="1">
          <a:extLst>
            <a:ext uri="{FF2B5EF4-FFF2-40B4-BE49-F238E27FC236}">
              <a16:creationId xmlns:a16="http://schemas.microsoft.com/office/drawing/2014/main" id="{4F25E627-FE5E-4D10-AE6D-E64B7D474702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843" name="ColorPalette" hidden="1">
          <a:extLst>
            <a:ext uri="{FF2B5EF4-FFF2-40B4-BE49-F238E27FC236}">
              <a16:creationId xmlns:a16="http://schemas.microsoft.com/office/drawing/2014/main" id="{65708194-3B4F-4F2E-B193-9A38ECBC5759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844" name="ColorPalette" hidden="1">
          <a:extLst>
            <a:ext uri="{FF2B5EF4-FFF2-40B4-BE49-F238E27FC236}">
              <a16:creationId xmlns:a16="http://schemas.microsoft.com/office/drawing/2014/main" id="{D7939C00-DEA4-4DE6-9540-46F04F16861B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845" name="ColorPalette" hidden="1">
          <a:extLst>
            <a:ext uri="{FF2B5EF4-FFF2-40B4-BE49-F238E27FC236}">
              <a16:creationId xmlns:a16="http://schemas.microsoft.com/office/drawing/2014/main" id="{52FF87BE-6377-4CF4-A095-FA59710F48C8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846" name="ColorPalette" hidden="1">
          <a:extLst>
            <a:ext uri="{FF2B5EF4-FFF2-40B4-BE49-F238E27FC236}">
              <a16:creationId xmlns:a16="http://schemas.microsoft.com/office/drawing/2014/main" id="{677B44F5-10E2-44EC-A94A-08A47CE1C48D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847" name="ColorPalette" hidden="1">
          <a:extLst>
            <a:ext uri="{FF2B5EF4-FFF2-40B4-BE49-F238E27FC236}">
              <a16:creationId xmlns:a16="http://schemas.microsoft.com/office/drawing/2014/main" id="{B5706DD5-F723-4108-BF39-0E8CA11A93D6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848" name="ColorPalette" hidden="1">
          <a:extLst>
            <a:ext uri="{FF2B5EF4-FFF2-40B4-BE49-F238E27FC236}">
              <a16:creationId xmlns:a16="http://schemas.microsoft.com/office/drawing/2014/main" id="{C84BF3E7-709B-4CD7-B342-93C490E345E2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849" name="ColorPalette" hidden="1">
          <a:extLst>
            <a:ext uri="{FF2B5EF4-FFF2-40B4-BE49-F238E27FC236}">
              <a16:creationId xmlns:a16="http://schemas.microsoft.com/office/drawing/2014/main" id="{75C0049E-70B2-4C33-A47E-6D9A749E9510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50" name="ColorPalette" hidden="1">
          <a:extLst>
            <a:ext uri="{FF2B5EF4-FFF2-40B4-BE49-F238E27FC236}">
              <a16:creationId xmlns:a16="http://schemas.microsoft.com/office/drawing/2014/main" id="{2EC524BE-AA6B-4F6D-9DF1-BE14835CCF2F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51" name="ColorPalette" hidden="1">
          <a:extLst>
            <a:ext uri="{FF2B5EF4-FFF2-40B4-BE49-F238E27FC236}">
              <a16:creationId xmlns:a16="http://schemas.microsoft.com/office/drawing/2014/main" id="{F30BB17A-698E-44A3-897B-0A8B4121B09B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52" name="ColorPalette" hidden="1">
          <a:extLst>
            <a:ext uri="{FF2B5EF4-FFF2-40B4-BE49-F238E27FC236}">
              <a16:creationId xmlns:a16="http://schemas.microsoft.com/office/drawing/2014/main" id="{5625ECCE-9DC7-41D3-B121-DF00A9FFF3D8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53" name="ColorPalette" hidden="1">
          <a:extLst>
            <a:ext uri="{FF2B5EF4-FFF2-40B4-BE49-F238E27FC236}">
              <a16:creationId xmlns:a16="http://schemas.microsoft.com/office/drawing/2014/main" id="{951F7394-A7C5-436D-B05F-14B347176C6D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54" name="ColorPalette" hidden="1">
          <a:extLst>
            <a:ext uri="{FF2B5EF4-FFF2-40B4-BE49-F238E27FC236}">
              <a16:creationId xmlns:a16="http://schemas.microsoft.com/office/drawing/2014/main" id="{DDEB59DA-0DC4-4143-9677-E8A0DBFAD72F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55" name="ColorPalette" hidden="1">
          <a:extLst>
            <a:ext uri="{FF2B5EF4-FFF2-40B4-BE49-F238E27FC236}">
              <a16:creationId xmlns:a16="http://schemas.microsoft.com/office/drawing/2014/main" id="{A45A7F9D-4245-418A-AA3C-17881CE918DF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56" name="ColorPalette" hidden="1">
          <a:extLst>
            <a:ext uri="{FF2B5EF4-FFF2-40B4-BE49-F238E27FC236}">
              <a16:creationId xmlns:a16="http://schemas.microsoft.com/office/drawing/2014/main" id="{B360D0C8-865B-4026-8907-B8D211A7EF9A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0</xdr:rowOff>
    </xdr:to>
    <xdr:sp macro="" textlink="">
      <xdr:nvSpPr>
        <xdr:cNvPr id="2857" name="ColorPalette" hidden="1">
          <a:extLst>
            <a:ext uri="{FF2B5EF4-FFF2-40B4-BE49-F238E27FC236}">
              <a16:creationId xmlns:a16="http://schemas.microsoft.com/office/drawing/2014/main" id="{AACBC3EE-2F5F-4975-A602-63327FD1B202}"/>
            </a:ext>
          </a:extLst>
        </xdr:cNvPr>
        <xdr:cNvSpPr txBox="1"/>
      </xdr:nvSpPr>
      <xdr:spPr>
        <a:xfrm>
          <a:off x="619125" y="14859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858" name="ColorPalette" hidden="1">
          <a:extLst>
            <a:ext uri="{FF2B5EF4-FFF2-40B4-BE49-F238E27FC236}">
              <a16:creationId xmlns:a16="http://schemas.microsoft.com/office/drawing/2014/main" id="{C4FF6D4D-F685-49B7-B3DC-22D99F87A0D7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859" name="ColorPalette" hidden="1">
          <a:extLst>
            <a:ext uri="{FF2B5EF4-FFF2-40B4-BE49-F238E27FC236}">
              <a16:creationId xmlns:a16="http://schemas.microsoft.com/office/drawing/2014/main" id="{FF117F5B-D78D-4E0F-AF10-AB499B987A5D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860" name="ColorPalette" hidden="1">
          <a:extLst>
            <a:ext uri="{FF2B5EF4-FFF2-40B4-BE49-F238E27FC236}">
              <a16:creationId xmlns:a16="http://schemas.microsoft.com/office/drawing/2014/main" id="{83E64FB0-7D8A-498D-9087-141EBFC473AF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861" name="ColorPalette" hidden="1">
          <a:extLst>
            <a:ext uri="{FF2B5EF4-FFF2-40B4-BE49-F238E27FC236}">
              <a16:creationId xmlns:a16="http://schemas.microsoft.com/office/drawing/2014/main" id="{3B095367-B456-434C-8955-9BDC616AD35E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862" name="ColorPalette" hidden="1">
          <a:extLst>
            <a:ext uri="{FF2B5EF4-FFF2-40B4-BE49-F238E27FC236}">
              <a16:creationId xmlns:a16="http://schemas.microsoft.com/office/drawing/2014/main" id="{2F133715-E6DF-4B7D-AFF6-E24AA8BDD535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863" name="ColorPalette" hidden="1">
          <a:extLst>
            <a:ext uri="{FF2B5EF4-FFF2-40B4-BE49-F238E27FC236}">
              <a16:creationId xmlns:a16="http://schemas.microsoft.com/office/drawing/2014/main" id="{D6DC7BD6-B5A5-4C1F-A7F9-8D10D7B8E801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864" name="ColorPalette" hidden="1">
          <a:extLst>
            <a:ext uri="{FF2B5EF4-FFF2-40B4-BE49-F238E27FC236}">
              <a16:creationId xmlns:a16="http://schemas.microsoft.com/office/drawing/2014/main" id="{B924D27F-6655-4137-A231-BC72F7DCBB33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865" name="ColorPalette" hidden="1">
          <a:extLst>
            <a:ext uri="{FF2B5EF4-FFF2-40B4-BE49-F238E27FC236}">
              <a16:creationId xmlns:a16="http://schemas.microsoft.com/office/drawing/2014/main" id="{440A9429-FD66-4790-A165-BB1F8F906C45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866" name="ColorPalette" hidden="1">
          <a:extLst>
            <a:ext uri="{FF2B5EF4-FFF2-40B4-BE49-F238E27FC236}">
              <a16:creationId xmlns:a16="http://schemas.microsoft.com/office/drawing/2014/main" id="{376A38E7-476B-46F3-BCF8-D381F3D6E93E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867" name="ColorPalette" hidden="1">
          <a:extLst>
            <a:ext uri="{FF2B5EF4-FFF2-40B4-BE49-F238E27FC236}">
              <a16:creationId xmlns:a16="http://schemas.microsoft.com/office/drawing/2014/main" id="{25EFA082-87F1-4EF5-9178-0FD771D98E11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868" name="ColorPalette" hidden="1">
          <a:extLst>
            <a:ext uri="{FF2B5EF4-FFF2-40B4-BE49-F238E27FC236}">
              <a16:creationId xmlns:a16="http://schemas.microsoft.com/office/drawing/2014/main" id="{EEC5D87B-1B03-4F31-9F04-B43BB193BAEC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2869" name="ColorPalette" hidden="1">
          <a:extLst>
            <a:ext uri="{FF2B5EF4-FFF2-40B4-BE49-F238E27FC236}">
              <a16:creationId xmlns:a16="http://schemas.microsoft.com/office/drawing/2014/main" id="{6754735C-C7D0-4765-9C1B-AFDAD5E6F6C2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870" name="ColorPalette" hidden="1">
          <a:extLst>
            <a:ext uri="{FF2B5EF4-FFF2-40B4-BE49-F238E27FC236}">
              <a16:creationId xmlns:a16="http://schemas.microsoft.com/office/drawing/2014/main" id="{D2794458-10AA-45B0-A9E0-63BCF4BA5A4F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871" name="ColorPalette" hidden="1">
          <a:extLst>
            <a:ext uri="{FF2B5EF4-FFF2-40B4-BE49-F238E27FC236}">
              <a16:creationId xmlns:a16="http://schemas.microsoft.com/office/drawing/2014/main" id="{4BCC0552-B444-4E60-99B0-0D8B13F5F4F5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872" name="ColorPalette" hidden="1">
          <a:extLst>
            <a:ext uri="{FF2B5EF4-FFF2-40B4-BE49-F238E27FC236}">
              <a16:creationId xmlns:a16="http://schemas.microsoft.com/office/drawing/2014/main" id="{16F24B6D-422B-4799-A53D-54A077C314DA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873" name="ColorPalette" hidden="1">
          <a:extLst>
            <a:ext uri="{FF2B5EF4-FFF2-40B4-BE49-F238E27FC236}">
              <a16:creationId xmlns:a16="http://schemas.microsoft.com/office/drawing/2014/main" id="{C5425DEF-49E8-433B-8DE4-1E5BF8676DB7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874" name="ColorPalette" hidden="1">
          <a:extLst>
            <a:ext uri="{FF2B5EF4-FFF2-40B4-BE49-F238E27FC236}">
              <a16:creationId xmlns:a16="http://schemas.microsoft.com/office/drawing/2014/main" id="{C73A2090-4B64-4554-8FCD-2B53493992A2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875" name="ColorPalette" hidden="1">
          <a:extLst>
            <a:ext uri="{FF2B5EF4-FFF2-40B4-BE49-F238E27FC236}">
              <a16:creationId xmlns:a16="http://schemas.microsoft.com/office/drawing/2014/main" id="{92058233-507E-49E7-908D-07AC6FF230D7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876" name="ColorPalette" hidden="1">
          <a:extLst>
            <a:ext uri="{FF2B5EF4-FFF2-40B4-BE49-F238E27FC236}">
              <a16:creationId xmlns:a16="http://schemas.microsoft.com/office/drawing/2014/main" id="{34F22486-BA27-4DD1-9A3A-7CFE40DD3F89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877" name="ColorPalette" hidden="1">
          <a:extLst>
            <a:ext uri="{FF2B5EF4-FFF2-40B4-BE49-F238E27FC236}">
              <a16:creationId xmlns:a16="http://schemas.microsoft.com/office/drawing/2014/main" id="{9F6B6677-FEEE-49A6-826C-849B055C0E52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878" name="ColorPalette" hidden="1">
          <a:extLst>
            <a:ext uri="{FF2B5EF4-FFF2-40B4-BE49-F238E27FC236}">
              <a16:creationId xmlns:a16="http://schemas.microsoft.com/office/drawing/2014/main" id="{8C7DC8BE-0172-4CF7-9227-EA3F5AFE21AA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879" name="ColorPalette" hidden="1">
          <a:extLst>
            <a:ext uri="{FF2B5EF4-FFF2-40B4-BE49-F238E27FC236}">
              <a16:creationId xmlns:a16="http://schemas.microsoft.com/office/drawing/2014/main" id="{1751F55E-8D50-47E0-AAF4-33364D30EA3E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880" name="ColorPalette" hidden="1">
          <a:extLst>
            <a:ext uri="{FF2B5EF4-FFF2-40B4-BE49-F238E27FC236}">
              <a16:creationId xmlns:a16="http://schemas.microsoft.com/office/drawing/2014/main" id="{2BA83AD0-10B4-4D33-9522-2AE61E27BB40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881" name="ColorPalette" hidden="1">
          <a:extLst>
            <a:ext uri="{FF2B5EF4-FFF2-40B4-BE49-F238E27FC236}">
              <a16:creationId xmlns:a16="http://schemas.microsoft.com/office/drawing/2014/main" id="{8E1CC7D3-FB70-475E-885A-372E73ADEFDD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882" name="ColorPalette" hidden="1">
          <a:extLst>
            <a:ext uri="{FF2B5EF4-FFF2-40B4-BE49-F238E27FC236}">
              <a16:creationId xmlns:a16="http://schemas.microsoft.com/office/drawing/2014/main" id="{A545A8E8-E792-4A6B-B573-1B9EB90FA7F9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883" name="ColorPalette" hidden="1">
          <a:extLst>
            <a:ext uri="{FF2B5EF4-FFF2-40B4-BE49-F238E27FC236}">
              <a16:creationId xmlns:a16="http://schemas.microsoft.com/office/drawing/2014/main" id="{A74D00CF-EC30-4799-9A03-75C0CC5A90C2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884" name="ColorPalette" hidden="1">
          <a:extLst>
            <a:ext uri="{FF2B5EF4-FFF2-40B4-BE49-F238E27FC236}">
              <a16:creationId xmlns:a16="http://schemas.microsoft.com/office/drawing/2014/main" id="{9F9D9CA1-9ECC-4F49-B5D1-503B66366CC5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885" name="ColorPalette" hidden="1">
          <a:extLst>
            <a:ext uri="{FF2B5EF4-FFF2-40B4-BE49-F238E27FC236}">
              <a16:creationId xmlns:a16="http://schemas.microsoft.com/office/drawing/2014/main" id="{2A4F2688-7C49-4FD5-AB8D-08A3099B3295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886" name="ColorPalette" hidden="1">
          <a:extLst>
            <a:ext uri="{FF2B5EF4-FFF2-40B4-BE49-F238E27FC236}">
              <a16:creationId xmlns:a16="http://schemas.microsoft.com/office/drawing/2014/main" id="{FE6726F8-2587-44B9-BD41-7B28775EA046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887" name="ColorPalette" hidden="1">
          <a:extLst>
            <a:ext uri="{FF2B5EF4-FFF2-40B4-BE49-F238E27FC236}">
              <a16:creationId xmlns:a16="http://schemas.microsoft.com/office/drawing/2014/main" id="{C7517784-D89B-44EC-8765-F173C486B32C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888" name="ColorPalette" hidden="1">
          <a:extLst>
            <a:ext uri="{FF2B5EF4-FFF2-40B4-BE49-F238E27FC236}">
              <a16:creationId xmlns:a16="http://schemas.microsoft.com/office/drawing/2014/main" id="{3DEC4D68-FD93-4841-A3E6-CBC090362A90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889" name="ColorPalette" hidden="1">
          <a:extLst>
            <a:ext uri="{FF2B5EF4-FFF2-40B4-BE49-F238E27FC236}">
              <a16:creationId xmlns:a16="http://schemas.microsoft.com/office/drawing/2014/main" id="{DFE5ED31-F965-4C27-B4DF-9BBEAD400F14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890" name="ColorPalette" hidden="1">
          <a:extLst>
            <a:ext uri="{FF2B5EF4-FFF2-40B4-BE49-F238E27FC236}">
              <a16:creationId xmlns:a16="http://schemas.microsoft.com/office/drawing/2014/main" id="{E41110FC-1ED7-4747-BD86-0A84D89CB3C5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891" name="ColorPalette" hidden="1">
          <a:extLst>
            <a:ext uri="{FF2B5EF4-FFF2-40B4-BE49-F238E27FC236}">
              <a16:creationId xmlns:a16="http://schemas.microsoft.com/office/drawing/2014/main" id="{16908953-70AB-484A-8594-C2BA72E45E9B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892" name="ColorPalette" hidden="1">
          <a:extLst>
            <a:ext uri="{FF2B5EF4-FFF2-40B4-BE49-F238E27FC236}">
              <a16:creationId xmlns:a16="http://schemas.microsoft.com/office/drawing/2014/main" id="{3409B3E9-CE9A-441F-AF8C-AD48E9342349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893" name="ColorPalette" hidden="1">
          <a:extLst>
            <a:ext uri="{FF2B5EF4-FFF2-40B4-BE49-F238E27FC236}">
              <a16:creationId xmlns:a16="http://schemas.microsoft.com/office/drawing/2014/main" id="{BF15EC17-84FB-423B-ABEE-B01246A46565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894" name="ColorPalette" hidden="1">
          <a:extLst>
            <a:ext uri="{FF2B5EF4-FFF2-40B4-BE49-F238E27FC236}">
              <a16:creationId xmlns:a16="http://schemas.microsoft.com/office/drawing/2014/main" id="{3F7AC07B-6EB8-4BB2-8446-FC937B88217D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895" name="ColorPalette" hidden="1">
          <a:extLst>
            <a:ext uri="{FF2B5EF4-FFF2-40B4-BE49-F238E27FC236}">
              <a16:creationId xmlns:a16="http://schemas.microsoft.com/office/drawing/2014/main" id="{96566B38-736A-4E48-B677-A0354E9779C7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896" name="ColorPalette" hidden="1">
          <a:extLst>
            <a:ext uri="{FF2B5EF4-FFF2-40B4-BE49-F238E27FC236}">
              <a16:creationId xmlns:a16="http://schemas.microsoft.com/office/drawing/2014/main" id="{29513E82-877D-44E8-869D-44C9314DA58B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897" name="ColorPalette" hidden="1">
          <a:extLst>
            <a:ext uri="{FF2B5EF4-FFF2-40B4-BE49-F238E27FC236}">
              <a16:creationId xmlns:a16="http://schemas.microsoft.com/office/drawing/2014/main" id="{D99E1169-B4DA-4D0C-937C-5783E20025FB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898" name="ColorPalette" hidden="1">
          <a:extLst>
            <a:ext uri="{FF2B5EF4-FFF2-40B4-BE49-F238E27FC236}">
              <a16:creationId xmlns:a16="http://schemas.microsoft.com/office/drawing/2014/main" id="{FCAB0C83-630F-4BD0-B1FC-108407F6EB4D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899" name="ColorPalette" hidden="1">
          <a:extLst>
            <a:ext uri="{FF2B5EF4-FFF2-40B4-BE49-F238E27FC236}">
              <a16:creationId xmlns:a16="http://schemas.microsoft.com/office/drawing/2014/main" id="{A029CE8A-4CC8-4910-85EF-560512EC8507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900" name="ColorPalette" hidden="1">
          <a:extLst>
            <a:ext uri="{FF2B5EF4-FFF2-40B4-BE49-F238E27FC236}">
              <a16:creationId xmlns:a16="http://schemas.microsoft.com/office/drawing/2014/main" id="{9CF1FCA2-2432-4941-9AEA-8620D9516DB1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901" name="ColorPalette" hidden="1">
          <a:extLst>
            <a:ext uri="{FF2B5EF4-FFF2-40B4-BE49-F238E27FC236}">
              <a16:creationId xmlns:a16="http://schemas.microsoft.com/office/drawing/2014/main" id="{0D99E7E1-2707-4047-9D65-D8CF745D559F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02" name="ColorPalette" hidden="1">
          <a:extLst>
            <a:ext uri="{FF2B5EF4-FFF2-40B4-BE49-F238E27FC236}">
              <a16:creationId xmlns:a16="http://schemas.microsoft.com/office/drawing/2014/main" id="{BED8B585-4FB1-4DFE-819D-D2EC50A7FB83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03" name="ColorPalette" hidden="1">
          <a:extLst>
            <a:ext uri="{FF2B5EF4-FFF2-40B4-BE49-F238E27FC236}">
              <a16:creationId xmlns:a16="http://schemas.microsoft.com/office/drawing/2014/main" id="{7F471D75-02A3-4C3F-8D10-4EE437D68BF3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04" name="ColorPalette" hidden="1">
          <a:extLst>
            <a:ext uri="{FF2B5EF4-FFF2-40B4-BE49-F238E27FC236}">
              <a16:creationId xmlns:a16="http://schemas.microsoft.com/office/drawing/2014/main" id="{B4BFF1D8-8B98-45A5-B2F6-5F3BA2144162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05" name="ColorPalette" hidden="1">
          <a:extLst>
            <a:ext uri="{FF2B5EF4-FFF2-40B4-BE49-F238E27FC236}">
              <a16:creationId xmlns:a16="http://schemas.microsoft.com/office/drawing/2014/main" id="{EF5ED5FB-F513-4926-91F2-DC1827071D5B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906" name="ColorPalette" hidden="1">
          <a:extLst>
            <a:ext uri="{FF2B5EF4-FFF2-40B4-BE49-F238E27FC236}">
              <a16:creationId xmlns:a16="http://schemas.microsoft.com/office/drawing/2014/main" id="{0DFEF84A-4ECF-4345-9F33-2A853B7D60E2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907" name="ColorPalette" hidden="1">
          <a:extLst>
            <a:ext uri="{FF2B5EF4-FFF2-40B4-BE49-F238E27FC236}">
              <a16:creationId xmlns:a16="http://schemas.microsoft.com/office/drawing/2014/main" id="{8F0CF817-0BFB-4FBB-A8B6-ABD3C2810CBC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908" name="ColorPalette" hidden="1">
          <a:extLst>
            <a:ext uri="{FF2B5EF4-FFF2-40B4-BE49-F238E27FC236}">
              <a16:creationId xmlns:a16="http://schemas.microsoft.com/office/drawing/2014/main" id="{10455F74-5C02-4078-9606-3DCCABD759F0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909" name="ColorPalette" hidden="1">
          <a:extLst>
            <a:ext uri="{FF2B5EF4-FFF2-40B4-BE49-F238E27FC236}">
              <a16:creationId xmlns:a16="http://schemas.microsoft.com/office/drawing/2014/main" id="{C383368C-1FAB-4CE6-B7FF-2FA9B944B3BB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910" name="ColorPalette" hidden="1">
          <a:extLst>
            <a:ext uri="{FF2B5EF4-FFF2-40B4-BE49-F238E27FC236}">
              <a16:creationId xmlns:a16="http://schemas.microsoft.com/office/drawing/2014/main" id="{96F143AC-DCC2-4DC9-A8E0-A12FCAE565A4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911" name="ColorPalette" hidden="1">
          <a:extLst>
            <a:ext uri="{FF2B5EF4-FFF2-40B4-BE49-F238E27FC236}">
              <a16:creationId xmlns:a16="http://schemas.microsoft.com/office/drawing/2014/main" id="{A6B51D00-F05B-4CC9-BDE1-34F5533EC302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912" name="ColorPalette" hidden="1">
          <a:extLst>
            <a:ext uri="{FF2B5EF4-FFF2-40B4-BE49-F238E27FC236}">
              <a16:creationId xmlns:a16="http://schemas.microsoft.com/office/drawing/2014/main" id="{D3231D15-4288-494F-8A0F-91BF54BA3C52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913" name="ColorPalette" hidden="1">
          <a:extLst>
            <a:ext uri="{FF2B5EF4-FFF2-40B4-BE49-F238E27FC236}">
              <a16:creationId xmlns:a16="http://schemas.microsoft.com/office/drawing/2014/main" id="{80298F0B-6CF2-44DD-92A6-62C0723F035A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914" name="ColorPalette" hidden="1">
          <a:extLst>
            <a:ext uri="{FF2B5EF4-FFF2-40B4-BE49-F238E27FC236}">
              <a16:creationId xmlns:a16="http://schemas.microsoft.com/office/drawing/2014/main" id="{2246FD4D-2B62-4E0C-8E92-E7C51354913F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915" name="ColorPalette" hidden="1">
          <a:extLst>
            <a:ext uri="{FF2B5EF4-FFF2-40B4-BE49-F238E27FC236}">
              <a16:creationId xmlns:a16="http://schemas.microsoft.com/office/drawing/2014/main" id="{8FDD27B5-4059-425F-A4DE-4079CB918B04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916" name="ColorPalette" hidden="1">
          <a:extLst>
            <a:ext uri="{FF2B5EF4-FFF2-40B4-BE49-F238E27FC236}">
              <a16:creationId xmlns:a16="http://schemas.microsoft.com/office/drawing/2014/main" id="{77C76E80-5205-4CD4-891B-DF35E7DDD2E5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917" name="ColorPalette" hidden="1">
          <a:extLst>
            <a:ext uri="{FF2B5EF4-FFF2-40B4-BE49-F238E27FC236}">
              <a16:creationId xmlns:a16="http://schemas.microsoft.com/office/drawing/2014/main" id="{D9FCFBC7-2F94-46A1-8E1E-40B5AA47B38C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918" name="ColorPalette" hidden="1">
          <a:extLst>
            <a:ext uri="{FF2B5EF4-FFF2-40B4-BE49-F238E27FC236}">
              <a16:creationId xmlns:a16="http://schemas.microsoft.com/office/drawing/2014/main" id="{84769F47-02DB-442B-B432-8CCEB163E4AB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919" name="ColorPalette" hidden="1">
          <a:extLst>
            <a:ext uri="{FF2B5EF4-FFF2-40B4-BE49-F238E27FC236}">
              <a16:creationId xmlns:a16="http://schemas.microsoft.com/office/drawing/2014/main" id="{852BC037-727C-43EA-9774-E10A18426479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920" name="ColorPalette" hidden="1">
          <a:extLst>
            <a:ext uri="{FF2B5EF4-FFF2-40B4-BE49-F238E27FC236}">
              <a16:creationId xmlns:a16="http://schemas.microsoft.com/office/drawing/2014/main" id="{ABA252F0-F895-4D22-B155-EC6D798D6E8A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2921" name="ColorPalette" hidden="1">
          <a:extLst>
            <a:ext uri="{FF2B5EF4-FFF2-40B4-BE49-F238E27FC236}">
              <a16:creationId xmlns:a16="http://schemas.microsoft.com/office/drawing/2014/main" id="{C95CBD8A-4F6B-499A-A13B-21F8E7A6EF7A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22" name="ColorPalette" hidden="1">
          <a:extLst>
            <a:ext uri="{FF2B5EF4-FFF2-40B4-BE49-F238E27FC236}">
              <a16:creationId xmlns:a16="http://schemas.microsoft.com/office/drawing/2014/main" id="{58D24C43-289F-4729-9E49-A2B43478AD9A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23" name="ColorPalette" hidden="1">
          <a:extLst>
            <a:ext uri="{FF2B5EF4-FFF2-40B4-BE49-F238E27FC236}">
              <a16:creationId xmlns:a16="http://schemas.microsoft.com/office/drawing/2014/main" id="{1E3AB868-01B5-4A43-846E-0212616DC114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24" name="ColorPalette" hidden="1">
          <a:extLst>
            <a:ext uri="{FF2B5EF4-FFF2-40B4-BE49-F238E27FC236}">
              <a16:creationId xmlns:a16="http://schemas.microsoft.com/office/drawing/2014/main" id="{CFAFCCA5-2904-4DCB-8CF4-3E628353FC69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25" name="ColorPalette" hidden="1">
          <a:extLst>
            <a:ext uri="{FF2B5EF4-FFF2-40B4-BE49-F238E27FC236}">
              <a16:creationId xmlns:a16="http://schemas.microsoft.com/office/drawing/2014/main" id="{52C9A5F5-4917-4C71-9FDD-1824EDCEFF72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26" name="ColorPalette" hidden="1">
          <a:extLst>
            <a:ext uri="{FF2B5EF4-FFF2-40B4-BE49-F238E27FC236}">
              <a16:creationId xmlns:a16="http://schemas.microsoft.com/office/drawing/2014/main" id="{25822807-FCA3-4519-BFD2-A3180B0C275B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27" name="ColorPalette" hidden="1">
          <a:extLst>
            <a:ext uri="{FF2B5EF4-FFF2-40B4-BE49-F238E27FC236}">
              <a16:creationId xmlns:a16="http://schemas.microsoft.com/office/drawing/2014/main" id="{EC1CD405-82BD-4A5D-A9B3-548792C79A10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28" name="ColorPalette" hidden="1">
          <a:extLst>
            <a:ext uri="{FF2B5EF4-FFF2-40B4-BE49-F238E27FC236}">
              <a16:creationId xmlns:a16="http://schemas.microsoft.com/office/drawing/2014/main" id="{86B38983-6517-41E3-A4EF-540253F1D9FA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29" name="ColorPalette" hidden="1">
          <a:extLst>
            <a:ext uri="{FF2B5EF4-FFF2-40B4-BE49-F238E27FC236}">
              <a16:creationId xmlns:a16="http://schemas.microsoft.com/office/drawing/2014/main" id="{21941799-B043-4CC8-BDC7-75C84F44A861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30" name="ColorPalette" hidden="1">
          <a:extLst>
            <a:ext uri="{FF2B5EF4-FFF2-40B4-BE49-F238E27FC236}">
              <a16:creationId xmlns:a16="http://schemas.microsoft.com/office/drawing/2014/main" id="{457EF460-97D3-4880-9736-0F6157DE7296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31" name="ColorPalette" hidden="1">
          <a:extLst>
            <a:ext uri="{FF2B5EF4-FFF2-40B4-BE49-F238E27FC236}">
              <a16:creationId xmlns:a16="http://schemas.microsoft.com/office/drawing/2014/main" id="{E3571284-D887-4709-B033-FBB00D5B2E7F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32" name="ColorPalette" hidden="1">
          <a:extLst>
            <a:ext uri="{FF2B5EF4-FFF2-40B4-BE49-F238E27FC236}">
              <a16:creationId xmlns:a16="http://schemas.microsoft.com/office/drawing/2014/main" id="{DA232B59-2841-422A-ACE2-D6C6666EA31A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33" name="ColorPalette" hidden="1">
          <a:extLst>
            <a:ext uri="{FF2B5EF4-FFF2-40B4-BE49-F238E27FC236}">
              <a16:creationId xmlns:a16="http://schemas.microsoft.com/office/drawing/2014/main" id="{3185B2A6-4892-44A3-BE62-D6273A86076D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34" name="ColorPalette" hidden="1">
          <a:extLst>
            <a:ext uri="{FF2B5EF4-FFF2-40B4-BE49-F238E27FC236}">
              <a16:creationId xmlns:a16="http://schemas.microsoft.com/office/drawing/2014/main" id="{D97F16C0-E7D0-4460-B5A2-B780D4F63DA5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35" name="ColorPalette" hidden="1">
          <a:extLst>
            <a:ext uri="{FF2B5EF4-FFF2-40B4-BE49-F238E27FC236}">
              <a16:creationId xmlns:a16="http://schemas.microsoft.com/office/drawing/2014/main" id="{12529D9D-60EB-4D2E-A19B-B8BDB770ED4E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36" name="ColorPalette" hidden="1">
          <a:extLst>
            <a:ext uri="{FF2B5EF4-FFF2-40B4-BE49-F238E27FC236}">
              <a16:creationId xmlns:a16="http://schemas.microsoft.com/office/drawing/2014/main" id="{C86A9244-13C7-42FD-8698-4779311147ED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37" name="ColorPalette" hidden="1">
          <a:extLst>
            <a:ext uri="{FF2B5EF4-FFF2-40B4-BE49-F238E27FC236}">
              <a16:creationId xmlns:a16="http://schemas.microsoft.com/office/drawing/2014/main" id="{36C9DDD2-16AF-4738-BF3D-2260C8B3690D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38" name="ColorPalette" hidden="1">
          <a:extLst>
            <a:ext uri="{FF2B5EF4-FFF2-40B4-BE49-F238E27FC236}">
              <a16:creationId xmlns:a16="http://schemas.microsoft.com/office/drawing/2014/main" id="{52C6E27A-EA89-4A15-8823-EC6BD3789205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39" name="ColorPalette" hidden="1">
          <a:extLst>
            <a:ext uri="{FF2B5EF4-FFF2-40B4-BE49-F238E27FC236}">
              <a16:creationId xmlns:a16="http://schemas.microsoft.com/office/drawing/2014/main" id="{7320F056-AD49-4A56-BC8C-02DEC33B435B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40" name="ColorPalette" hidden="1">
          <a:extLst>
            <a:ext uri="{FF2B5EF4-FFF2-40B4-BE49-F238E27FC236}">
              <a16:creationId xmlns:a16="http://schemas.microsoft.com/office/drawing/2014/main" id="{2E7B3451-CD2F-4DE8-BB2B-01F697BA2005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41" name="ColorPalette" hidden="1">
          <a:extLst>
            <a:ext uri="{FF2B5EF4-FFF2-40B4-BE49-F238E27FC236}">
              <a16:creationId xmlns:a16="http://schemas.microsoft.com/office/drawing/2014/main" id="{281D4180-44D8-42E9-BEF3-B1DF313E883A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42" name="ColorPalette" hidden="1">
          <a:extLst>
            <a:ext uri="{FF2B5EF4-FFF2-40B4-BE49-F238E27FC236}">
              <a16:creationId xmlns:a16="http://schemas.microsoft.com/office/drawing/2014/main" id="{4357D49A-12A3-455F-927E-BADBE99BF957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43" name="ColorPalette" hidden="1">
          <a:extLst>
            <a:ext uri="{FF2B5EF4-FFF2-40B4-BE49-F238E27FC236}">
              <a16:creationId xmlns:a16="http://schemas.microsoft.com/office/drawing/2014/main" id="{D645F477-8C42-4C69-8FD6-8A7005177E9F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44" name="ColorPalette" hidden="1">
          <a:extLst>
            <a:ext uri="{FF2B5EF4-FFF2-40B4-BE49-F238E27FC236}">
              <a16:creationId xmlns:a16="http://schemas.microsoft.com/office/drawing/2014/main" id="{33BAD2FE-DB04-42F1-BF69-0BA2FB809D88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45" name="ColorPalette" hidden="1">
          <a:extLst>
            <a:ext uri="{FF2B5EF4-FFF2-40B4-BE49-F238E27FC236}">
              <a16:creationId xmlns:a16="http://schemas.microsoft.com/office/drawing/2014/main" id="{E76F275F-59D3-4E36-8B16-C1086BE0A3A4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46" name="ColorPalette" hidden="1">
          <a:extLst>
            <a:ext uri="{FF2B5EF4-FFF2-40B4-BE49-F238E27FC236}">
              <a16:creationId xmlns:a16="http://schemas.microsoft.com/office/drawing/2014/main" id="{4DFECA6A-B74F-456B-A2E0-0DAA9CDFFD1E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47" name="ColorPalette" hidden="1">
          <a:extLst>
            <a:ext uri="{FF2B5EF4-FFF2-40B4-BE49-F238E27FC236}">
              <a16:creationId xmlns:a16="http://schemas.microsoft.com/office/drawing/2014/main" id="{2BE35CAC-970C-4901-ACB0-3997994F07E8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48" name="ColorPalette" hidden="1">
          <a:extLst>
            <a:ext uri="{FF2B5EF4-FFF2-40B4-BE49-F238E27FC236}">
              <a16:creationId xmlns:a16="http://schemas.microsoft.com/office/drawing/2014/main" id="{99CE6092-D82F-48EF-8D7A-750AF3F1DD07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49" name="ColorPalette" hidden="1">
          <a:extLst>
            <a:ext uri="{FF2B5EF4-FFF2-40B4-BE49-F238E27FC236}">
              <a16:creationId xmlns:a16="http://schemas.microsoft.com/office/drawing/2014/main" id="{38EAE5F5-3393-458F-B10F-E17BEA87B225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50" name="ColorPalette" hidden="1">
          <a:extLst>
            <a:ext uri="{FF2B5EF4-FFF2-40B4-BE49-F238E27FC236}">
              <a16:creationId xmlns:a16="http://schemas.microsoft.com/office/drawing/2014/main" id="{D39FFCF0-5C4B-4B5C-9902-58AA050DF6F6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51" name="ColorPalette" hidden="1">
          <a:extLst>
            <a:ext uri="{FF2B5EF4-FFF2-40B4-BE49-F238E27FC236}">
              <a16:creationId xmlns:a16="http://schemas.microsoft.com/office/drawing/2014/main" id="{73FC9227-5006-467D-B0BE-6FA9011ADFDB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52" name="ColorPalette" hidden="1">
          <a:extLst>
            <a:ext uri="{FF2B5EF4-FFF2-40B4-BE49-F238E27FC236}">
              <a16:creationId xmlns:a16="http://schemas.microsoft.com/office/drawing/2014/main" id="{D175C758-FB3A-4F50-919F-2F8CBFC100AB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53" name="ColorPalette" hidden="1">
          <a:extLst>
            <a:ext uri="{FF2B5EF4-FFF2-40B4-BE49-F238E27FC236}">
              <a16:creationId xmlns:a16="http://schemas.microsoft.com/office/drawing/2014/main" id="{AA6B8503-3546-4C52-B347-8AEF94ECC020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54" name="ColorPalette" hidden="1">
          <a:extLst>
            <a:ext uri="{FF2B5EF4-FFF2-40B4-BE49-F238E27FC236}">
              <a16:creationId xmlns:a16="http://schemas.microsoft.com/office/drawing/2014/main" id="{D163E4DB-ABEE-45CC-8C6C-ED63E73E206B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55" name="ColorPalette" hidden="1">
          <a:extLst>
            <a:ext uri="{FF2B5EF4-FFF2-40B4-BE49-F238E27FC236}">
              <a16:creationId xmlns:a16="http://schemas.microsoft.com/office/drawing/2014/main" id="{1E983575-43F6-439A-84CB-A9D648DFA84C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56" name="ColorPalette" hidden="1">
          <a:extLst>
            <a:ext uri="{FF2B5EF4-FFF2-40B4-BE49-F238E27FC236}">
              <a16:creationId xmlns:a16="http://schemas.microsoft.com/office/drawing/2014/main" id="{8E89437C-2DF3-44C6-9D2C-B29335680832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57" name="ColorPalette" hidden="1">
          <a:extLst>
            <a:ext uri="{FF2B5EF4-FFF2-40B4-BE49-F238E27FC236}">
              <a16:creationId xmlns:a16="http://schemas.microsoft.com/office/drawing/2014/main" id="{97AC22A6-EE9F-42D3-A5B3-B45C8E8FC7B6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58" name="ColorPalette" hidden="1">
          <a:extLst>
            <a:ext uri="{FF2B5EF4-FFF2-40B4-BE49-F238E27FC236}">
              <a16:creationId xmlns:a16="http://schemas.microsoft.com/office/drawing/2014/main" id="{8241B723-7C00-446D-B6C4-0C16B8A8ABB5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59" name="ColorPalette" hidden="1">
          <a:extLst>
            <a:ext uri="{FF2B5EF4-FFF2-40B4-BE49-F238E27FC236}">
              <a16:creationId xmlns:a16="http://schemas.microsoft.com/office/drawing/2014/main" id="{F1460FCF-7C91-471E-9C0E-3A20AE373248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60" name="ColorPalette" hidden="1">
          <a:extLst>
            <a:ext uri="{FF2B5EF4-FFF2-40B4-BE49-F238E27FC236}">
              <a16:creationId xmlns:a16="http://schemas.microsoft.com/office/drawing/2014/main" id="{DBF9857C-383C-4225-9188-662700381FA0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61" name="ColorPalette" hidden="1">
          <a:extLst>
            <a:ext uri="{FF2B5EF4-FFF2-40B4-BE49-F238E27FC236}">
              <a16:creationId xmlns:a16="http://schemas.microsoft.com/office/drawing/2014/main" id="{61782ECC-AF21-4749-B962-3084CF870533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62" name="ColorPalette" hidden="1">
          <a:extLst>
            <a:ext uri="{FF2B5EF4-FFF2-40B4-BE49-F238E27FC236}">
              <a16:creationId xmlns:a16="http://schemas.microsoft.com/office/drawing/2014/main" id="{8063315D-9B21-43CC-808B-0F183E758BFC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63" name="ColorPalette" hidden="1">
          <a:extLst>
            <a:ext uri="{FF2B5EF4-FFF2-40B4-BE49-F238E27FC236}">
              <a16:creationId xmlns:a16="http://schemas.microsoft.com/office/drawing/2014/main" id="{31584941-D5C8-4260-95AE-7B027DD4BF3C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64" name="ColorPalette" hidden="1">
          <a:extLst>
            <a:ext uri="{FF2B5EF4-FFF2-40B4-BE49-F238E27FC236}">
              <a16:creationId xmlns:a16="http://schemas.microsoft.com/office/drawing/2014/main" id="{C7479E5D-8E4D-43F5-B575-DCEE15246450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65" name="ColorPalette" hidden="1">
          <a:extLst>
            <a:ext uri="{FF2B5EF4-FFF2-40B4-BE49-F238E27FC236}">
              <a16:creationId xmlns:a16="http://schemas.microsoft.com/office/drawing/2014/main" id="{25928F73-5AF9-4E4C-BA03-82BB9D776FB9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66" name="ColorPalette" hidden="1">
          <a:extLst>
            <a:ext uri="{FF2B5EF4-FFF2-40B4-BE49-F238E27FC236}">
              <a16:creationId xmlns:a16="http://schemas.microsoft.com/office/drawing/2014/main" id="{E566F389-DF08-4423-81F3-721470D9BA27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67" name="ColorPalette" hidden="1">
          <a:extLst>
            <a:ext uri="{FF2B5EF4-FFF2-40B4-BE49-F238E27FC236}">
              <a16:creationId xmlns:a16="http://schemas.microsoft.com/office/drawing/2014/main" id="{FC5E487B-7730-49E2-9ECD-841C0F0EC15F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68" name="ColorPalette" hidden="1">
          <a:extLst>
            <a:ext uri="{FF2B5EF4-FFF2-40B4-BE49-F238E27FC236}">
              <a16:creationId xmlns:a16="http://schemas.microsoft.com/office/drawing/2014/main" id="{EDCA1981-C8B7-4C4D-A1D9-93382320F6E3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69" name="ColorPalette" hidden="1">
          <a:extLst>
            <a:ext uri="{FF2B5EF4-FFF2-40B4-BE49-F238E27FC236}">
              <a16:creationId xmlns:a16="http://schemas.microsoft.com/office/drawing/2014/main" id="{AC5426FC-9E4D-46E3-8165-F8045D557B70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70" name="ColorPalette" hidden="1">
          <a:extLst>
            <a:ext uri="{FF2B5EF4-FFF2-40B4-BE49-F238E27FC236}">
              <a16:creationId xmlns:a16="http://schemas.microsoft.com/office/drawing/2014/main" id="{8F452A68-A195-47B4-8A96-D15A4682C2A3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71" name="ColorPalette" hidden="1">
          <a:extLst>
            <a:ext uri="{FF2B5EF4-FFF2-40B4-BE49-F238E27FC236}">
              <a16:creationId xmlns:a16="http://schemas.microsoft.com/office/drawing/2014/main" id="{B895A255-1FCD-45C6-88BD-CA53FEE2271C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72" name="ColorPalette" hidden="1">
          <a:extLst>
            <a:ext uri="{FF2B5EF4-FFF2-40B4-BE49-F238E27FC236}">
              <a16:creationId xmlns:a16="http://schemas.microsoft.com/office/drawing/2014/main" id="{F1F73FBB-E543-4E3B-9D12-BFA9AE3A8C57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73" name="ColorPalette" hidden="1">
          <a:extLst>
            <a:ext uri="{FF2B5EF4-FFF2-40B4-BE49-F238E27FC236}">
              <a16:creationId xmlns:a16="http://schemas.microsoft.com/office/drawing/2014/main" id="{1EDF27B3-AF7B-4AA8-AA3A-84B3E28F711A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74" name="ColorPalette" hidden="1">
          <a:extLst>
            <a:ext uri="{FF2B5EF4-FFF2-40B4-BE49-F238E27FC236}">
              <a16:creationId xmlns:a16="http://schemas.microsoft.com/office/drawing/2014/main" id="{9B163A50-BC62-465B-A93C-A225AC3CF30B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75" name="ColorPalette" hidden="1">
          <a:extLst>
            <a:ext uri="{FF2B5EF4-FFF2-40B4-BE49-F238E27FC236}">
              <a16:creationId xmlns:a16="http://schemas.microsoft.com/office/drawing/2014/main" id="{E3619667-9D74-4F83-B29F-F1DDA1A9FC0B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76" name="ColorPalette" hidden="1">
          <a:extLst>
            <a:ext uri="{FF2B5EF4-FFF2-40B4-BE49-F238E27FC236}">
              <a16:creationId xmlns:a16="http://schemas.microsoft.com/office/drawing/2014/main" id="{C679AF9E-9283-4167-8461-857DD5EAE576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77" name="ColorPalette" hidden="1">
          <a:extLst>
            <a:ext uri="{FF2B5EF4-FFF2-40B4-BE49-F238E27FC236}">
              <a16:creationId xmlns:a16="http://schemas.microsoft.com/office/drawing/2014/main" id="{1D0ABD23-440D-4CA6-B326-EF8DF5B9ECE0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78" name="ColorPalette" hidden="1">
          <a:extLst>
            <a:ext uri="{FF2B5EF4-FFF2-40B4-BE49-F238E27FC236}">
              <a16:creationId xmlns:a16="http://schemas.microsoft.com/office/drawing/2014/main" id="{29AB9CDE-A847-452D-857C-0861101773A8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79" name="ColorPalette" hidden="1">
          <a:extLst>
            <a:ext uri="{FF2B5EF4-FFF2-40B4-BE49-F238E27FC236}">
              <a16:creationId xmlns:a16="http://schemas.microsoft.com/office/drawing/2014/main" id="{4CD74EBE-273B-456F-B218-EBE8B3ED3EC2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80" name="ColorPalette" hidden="1">
          <a:extLst>
            <a:ext uri="{FF2B5EF4-FFF2-40B4-BE49-F238E27FC236}">
              <a16:creationId xmlns:a16="http://schemas.microsoft.com/office/drawing/2014/main" id="{9CAE3E7F-1678-4946-9EDF-9C6665816391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81" name="ColorPalette" hidden="1">
          <a:extLst>
            <a:ext uri="{FF2B5EF4-FFF2-40B4-BE49-F238E27FC236}">
              <a16:creationId xmlns:a16="http://schemas.microsoft.com/office/drawing/2014/main" id="{6EEB189F-8B69-42BB-8C4C-B65088423C3C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82" name="ColorPalette" hidden="1">
          <a:extLst>
            <a:ext uri="{FF2B5EF4-FFF2-40B4-BE49-F238E27FC236}">
              <a16:creationId xmlns:a16="http://schemas.microsoft.com/office/drawing/2014/main" id="{C1D72EEA-B105-4933-8674-0FE2E4132C37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83" name="ColorPalette" hidden="1">
          <a:extLst>
            <a:ext uri="{FF2B5EF4-FFF2-40B4-BE49-F238E27FC236}">
              <a16:creationId xmlns:a16="http://schemas.microsoft.com/office/drawing/2014/main" id="{0BFB9BFE-F126-473D-AA24-6352A01ED4B7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84" name="ColorPalette" hidden="1">
          <a:extLst>
            <a:ext uri="{FF2B5EF4-FFF2-40B4-BE49-F238E27FC236}">
              <a16:creationId xmlns:a16="http://schemas.microsoft.com/office/drawing/2014/main" id="{E3BB4DEF-FE84-4C0F-AA67-7C8AAF22A24F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85" name="ColorPalette" hidden="1">
          <a:extLst>
            <a:ext uri="{FF2B5EF4-FFF2-40B4-BE49-F238E27FC236}">
              <a16:creationId xmlns:a16="http://schemas.microsoft.com/office/drawing/2014/main" id="{FD6D96FA-D0E4-4CB7-8909-CB56797479AA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86" name="ColorPalette" hidden="1">
          <a:extLst>
            <a:ext uri="{FF2B5EF4-FFF2-40B4-BE49-F238E27FC236}">
              <a16:creationId xmlns:a16="http://schemas.microsoft.com/office/drawing/2014/main" id="{5E34266F-4FA5-434D-B941-05B208D304D3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87" name="ColorPalette" hidden="1">
          <a:extLst>
            <a:ext uri="{FF2B5EF4-FFF2-40B4-BE49-F238E27FC236}">
              <a16:creationId xmlns:a16="http://schemas.microsoft.com/office/drawing/2014/main" id="{2A374F45-C2F7-4E67-AE4F-2FD3EF1ED09A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88" name="ColorPalette" hidden="1">
          <a:extLst>
            <a:ext uri="{FF2B5EF4-FFF2-40B4-BE49-F238E27FC236}">
              <a16:creationId xmlns:a16="http://schemas.microsoft.com/office/drawing/2014/main" id="{02483BE2-79B4-44EF-B631-C0C192E5A29A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89" name="ColorPalette" hidden="1">
          <a:extLst>
            <a:ext uri="{FF2B5EF4-FFF2-40B4-BE49-F238E27FC236}">
              <a16:creationId xmlns:a16="http://schemas.microsoft.com/office/drawing/2014/main" id="{4C8C7562-9167-4958-92DF-55A9C66F67F9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90" name="ColorPalette" hidden="1">
          <a:extLst>
            <a:ext uri="{FF2B5EF4-FFF2-40B4-BE49-F238E27FC236}">
              <a16:creationId xmlns:a16="http://schemas.microsoft.com/office/drawing/2014/main" id="{68E2F7D6-0AB5-43E3-AE0C-1F51EBAAC1A7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91" name="ColorPalette" hidden="1">
          <a:extLst>
            <a:ext uri="{FF2B5EF4-FFF2-40B4-BE49-F238E27FC236}">
              <a16:creationId xmlns:a16="http://schemas.microsoft.com/office/drawing/2014/main" id="{CD180A95-57A9-43AA-8C0F-D7F5E7AA234F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92" name="ColorPalette" hidden="1">
          <a:extLst>
            <a:ext uri="{FF2B5EF4-FFF2-40B4-BE49-F238E27FC236}">
              <a16:creationId xmlns:a16="http://schemas.microsoft.com/office/drawing/2014/main" id="{0D4A49B9-8A61-4D3D-946F-DEAB896C71B3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93" name="ColorPalette" hidden="1">
          <a:extLst>
            <a:ext uri="{FF2B5EF4-FFF2-40B4-BE49-F238E27FC236}">
              <a16:creationId xmlns:a16="http://schemas.microsoft.com/office/drawing/2014/main" id="{7726FA19-E9BF-46A2-BAD0-202A42FAB420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94" name="ColorPalette" hidden="1">
          <a:extLst>
            <a:ext uri="{FF2B5EF4-FFF2-40B4-BE49-F238E27FC236}">
              <a16:creationId xmlns:a16="http://schemas.microsoft.com/office/drawing/2014/main" id="{8663AF6D-49A6-416C-BA82-5EEDD278CC2B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95" name="ColorPalette" hidden="1">
          <a:extLst>
            <a:ext uri="{FF2B5EF4-FFF2-40B4-BE49-F238E27FC236}">
              <a16:creationId xmlns:a16="http://schemas.microsoft.com/office/drawing/2014/main" id="{71E0D545-EE9C-4AC2-B2C0-A5FF111B264F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96" name="ColorPalette" hidden="1">
          <a:extLst>
            <a:ext uri="{FF2B5EF4-FFF2-40B4-BE49-F238E27FC236}">
              <a16:creationId xmlns:a16="http://schemas.microsoft.com/office/drawing/2014/main" id="{4BD81942-114C-4E03-AA5D-32FE3B1BCAC6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97" name="ColorPalette" hidden="1">
          <a:extLst>
            <a:ext uri="{FF2B5EF4-FFF2-40B4-BE49-F238E27FC236}">
              <a16:creationId xmlns:a16="http://schemas.microsoft.com/office/drawing/2014/main" id="{A694CD1D-2F13-4FE0-AE05-572ECA60EBEE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98" name="ColorPalette" hidden="1">
          <a:extLst>
            <a:ext uri="{FF2B5EF4-FFF2-40B4-BE49-F238E27FC236}">
              <a16:creationId xmlns:a16="http://schemas.microsoft.com/office/drawing/2014/main" id="{143A5F70-3D37-4ECA-A0E5-30C18ECA6767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2999" name="ColorPalette" hidden="1">
          <a:extLst>
            <a:ext uri="{FF2B5EF4-FFF2-40B4-BE49-F238E27FC236}">
              <a16:creationId xmlns:a16="http://schemas.microsoft.com/office/drawing/2014/main" id="{1CE3DBB2-2D75-4C23-9755-ADF3AD7F4FD9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00" name="ColorPalette" hidden="1">
          <a:extLst>
            <a:ext uri="{FF2B5EF4-FFF2-40B4-BE49-F238E27FC236}">
              <a16:creationId xmlns:a16="http://schemas.microsoft.com/office/drawing/2014/main" id="{60E7F9AF-08B9-4076-978C-0029C45F4DEC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01" name="ColorPalette" hidden="1">
          <a:extLst>
            <a:ext uri="{FF2B5EF4-FFF2-40B4-BE49-F238E27FC236}">
              <a16:creationId xmlns:a16="http://schemas.microsoft.com/office/drawing/2014/main" id="{02A3D5BC-0DAE-4A38-9E8D-CB9629AFC967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02" name="ColorPalette" hidden="1">
          <a:extLst>
            <a:ext uri="{FF2B5EF4-FFF2-40B4-BE49-F238E27FC236}">
              <a16:creationId xmlns:a16="http://schemas.microsoft.com/office/drawing/2014/main" id="{B3F8067C-7BFA-46FD-B2CD-631B8CE3A32D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03" name="ColorPalette" hidden="1">
          <a:extLst>
            <a:ext uri="{FF2B5EF4-FFF2-40B4-BE49-F238E27FC236}">
              <a16:creationId xmlns:a16="http://schemas.microsoft.com/office/drawing/2014/main" id="{31986F1A-F801-4DA7-996F-738D291FF867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04" name="ColorPalette" hidden="1">
          <a:extLst>
            <a:ext uri="{FF2B5EF4-FFF2-40B4-BE49-F238E27FC236}">
              <a16:creationId xmlns:a16="http://schemas.microsoft.com/office/drawing/2014/main" id="{959A69B4-4D85-4493-85C6-90B5443F69E8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05" name="ColorPalette" hidden="1">
          <a:extLst>
            <a:ext uri="{FF2B5EF4-FFF2-40B4-BE49-F238E27FC236}">
              <a16:creationId xmlns:a16="http://schemas.microsoft.com/office/drawing/2014/main" id="{2675CD02-93A9-4827-B095-316069705D04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06" name="ColorPalette" hidden="1">
          <a:extLst>
            <a:ext uri="{FF2B5EF4-FFF2-40B4-BE49-F238E27FC236}">
              <a16:creationId xmlns:a16="http://schemas.microsoft.com/office/drawing/2014/main" id="{610F83F1-5543-4BEB-A1F9-CB297DD79E61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07" name="ColorPalette" hidden="1">
          <a:extLst>
            <a:ext uri="{FF2B5EF4-FFF2-40B4-BE49-F238E27FC236}">
              <a16:creationId xmlns:a16="http://schemas.microsoft.com/office/drawing/2014/main" id="{170F993C-8DDF-433B-8ADA-DB87391B7C3C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08" name="ColorPalette" hidden="1">
          <a:extLst>
            <a:ext uri="{FF2B5EF4-FFF2-40B4-BE49-F238E27FC236}">
              <a16:creationId xmlns:a16="http://schemas.microsoft.com/office/drawing/2014/main" id="{44F0CB52-DD0B-4683-8CBD-73AB3CFEE56B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09" name="ColorPalette" hidden="1">
          <a:extLst>
            <a:ext uri="{FF2B5EF4-FFF2-40B4-BE49-F238E27FC236}">
              <a16:creationId xmlns:a16="http://schemas.microsoft.com/office/drawing/2014/main" id="{EC3E9DDD-DD95-4659-9483-7382005A8FE9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10" name="ColorPalette" hidden="1">
          <a:extLst>
            <a:ext uri="{FF2B5EF4-FFF2-40B4-BE49-F238E27FC236}">
              <a16:creationId xmlns:a16="http://schemas.microsoft.com/office/drawing/2014/main" id="{4311C39A-A66B-4441-AF4A-3C9FDAF975EC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11" name="ColorPalette" hidden="1">
          <a:extLst>
            <a:ext uri="{FF2B5EF4-FFF2-40B4-BE49-F238E27FC236}">
              <a16:creationId xmlns:a16="http://schemas.microsoft.com/office/drawing/2014/main" id="{59102EC0-3B7A-46A7-8B52-C574DDF26A6E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12" name="ColorPalette" hidden="1">
          <a:extLst>
            <a:ext uri="{FF2B5EF4-FFF2-40B4-BE49-F238E27FC236}">
              <a16:creationId xmlns:a16="http://schemas.microsoft.com/office/drawing/2014/main" id="{4C7286D5-2191-428E-AF84-980C2F88954B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13" name="ColorPalette" hidden="1">
          <a:extLst>
            <a:ext uri="{FF2B5EF4-FFF2-40B4-BE49-F238E27FC236}">
              <a16:creationId xmlns:a16="http://schemas.microsoft.com/office/drawing/2014/main" id="{F677D9F6-316F-4A3E-93DF-C9AB67D8DA18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14" name="ColorPalette" hidden="1">
          <a:extLst>
            <a:ext uri="{FF2B5EF4-FFF2-40B4-BE49-F238E27FC236}">
              <a16:creationId xmlns:a16="http://schemas.microsoft.com/office/drawing/2014/main" id="{6FE30A31-E90A-45AE-A8F6-1D9B4182ABDE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15" name="ColorPalette" hidden="1">
          <a:extLst>
            <a:ext uri="{FF2B5EF4-FFF2-40B4-BE49-F238E27FC236}">
              <a16:creationId xmlns:a16="http://schemas.microsoft.com/office/drawing/2014/main" id="{C55BE6EB-12E3-4C82-97A8-F7C39E08843C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16" name="ColorPalette" hidden="1">
          <a:extLst>
            <a:ext uri="{FF2B5EF4-FFF2-40B4-BE49-F238E27FC236}">
              <a16:creationId xmlns:a16="http://schemas.microsoft.com/office/drawing/2014/main" id="{16F08394-C4D2-4D67-A1C9-1C18B02782AF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17" name="ColorPalette" hidden="1">
          <a:extLst>
            <a:ext uri="{FF2B5EF4-FFF2-40B4-BE49-F238E27FC236}">
              <a16:creationId xmlns:a16="http://schemas.microsoft.com/office/drawing/2014/main" id="{AA802755-0BFD-4D20-ACA9-7B827C3EAA63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18" name="ColorPalette" hidden="1">
          <a:extLst>
            <a:ext uri="{FF2B5EF4-FFF2-40B4-BE49-F238E27FC236}">
              <a16:creationId xmlns:a16="http://schemas.microsoft.com/office/drawing/2014/main" id="{2A228A4A-6410-47C4-9981-5F24399A5A45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19" name="ColorPalette" hidden="1">
          <a:extLst>
            <a:ext uri="{FF2B5EF4-FFF2-40B4-BE49-F238E27FC236}">
              <a16:creationId xmlns:a16="http://schemas.microsoft.com/office/drawing/2014/main" id="{5C2D1406-579F-4B1E-A007-50F99B622CE6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20" name="ColorPalette" hidden="1">
          <a:extLst>
            <a:ext uri="{FF2B5EF4-FFF2-40B4-BE49-F238E27FC236}">
              <a16:creationId xmlns:a16="http://schemas.microsoft.com/office/drawing/2014/main" id="{5B1D6ABE-C81F-4642-8541-748B225049C6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21" name="ColorPalette" hidden="1">
          <a:extLst>
            <a:ext uri="{FF2B5EF4-FFF2-40B4-BE49-F238E27FC236}">
              <a16:creationId xmlns:a16="http://schemas.microsoft.com/office/drawing/2014/main" id="{0346A3A2-0EBA-484C-9451-B12944D21E38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22" name="ColorPalette" hidden="1">
          <a:extLst>
            <a:ext uri="{FF2B5EF4-FFF2-40B4-BE49-F238E27FC236}">
              <a16:creationId xmlns:a16="http://schemas.microsoft.com/office/drawing/2014/main" id="{54E05F8A-3082-4ED2-97EB-D6428105FE1A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23" name="ColorPalette" hidden="1">
          <a:extLst>
            <a:ext uri="{FF2B5EF4-FFF2-40B4-BE49-F238E27FC236}">
              <a16:creationId xmlns:a16="http://schemas.microsoft.com/office/drawing/2014/main" id="{DCDD5E5E-CEF4-4CCD-B919-088DBA6BC63E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24" name="ColorPalette" hidden="1">
          <a:extLst>
            <a:ext uri="{FF2B5EF4-FFF2-40B4-BE49-F238E27FC236}">
              <a16:creationId xmlns:a16="http://schemas.microsoft.com/office/drawing/2014/main" id="{1F6AF14E-58A8-45A8-A88C-44D4E83932F3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25" name="ColorPalette" hidden="1">
          <a:extLst>
            <a:ext uri="{FF2B5EF4-FFF2-40B4-BE49-F238E27FC236}">
              <a16:creationId xmlns:a16="http://schemas.microsoft.com/office/drawing/2014/main" id="{70C9F0FF-F0CA-4F6B-9669-349872AA98E6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026" name="ColorPalette" hidden="1">
          <a:extLst>
            <a:ext uri="{FF2B5EF4-FFF2-40B4-BE49-F238E27FC236}">
              <a16:creationId xmlns:a16="http://schemas.microsoft.com/office/drawing/2014/main" id="{40390DFC-922B-4FB7-B2D0-DFAF34C8E28F}"/>
            </a:ext>
          </a:extLst>
        </xdr:cNvPr>
        <xdr:cNvSpPr txBox="1"/>
      </xdr:nvSpPr>
      <xdr:spPr>
        <a:xfrm>
          <a:off x="619125" y="148590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027" name="ColorPalette" hidden="1">
          <a:extLst>
            <a:ext uri="{FF2B5EF4-FFF2-40B4-BE49-F238E27FC236}">
              <a16:creationId xmlns:a16="http://schemas.microsoft.com/office/drawing/2014/main" id="{EDC98BAF-B67F-485C-A9B2-BD1141412CC1}"/>
            </a:ext>
          </a:extLst>
        </xdr:cNvPr>
        <xdr:cNvSpPr txBox="1"/>
      </xdr:nvSpPr>
      <xdr:spPr>
        <a:xfrm>
          <a:off x="619125" y="148590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028" name="ColorPalette" hidden="1">
          <a:extLst>
            <a:ext uri="{FF2B5EF4-FFF2-40B4-BE49-F238E27FC236}">
              <a16:creationId xmlns:a16="http://schemas.microsoft.com/office/drawing/2014/main" id="{409E163D-B54B-4981-B018-C2E2618A0FEF}"/>
            </a:ext>
          </a:extLst>
        </xdr:cNvPr>
        <xdr:cNvSpPr txBox="1"/>
      </xdr:nvSpPr>
      <xdr:spPr>
        <a:xfrm>
          <a:off x="619125" y="148590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029" name="ColorPalette" hidden="1">
          <a:extLst>
            <a:ext uri="{FF2B5EF4-FFF2-40B4-BE49-F238E27FC236}">
              <a16:creationId xmlns:a16="http://schemas.microsoft.com/office/drawing/2014/main" id="{3184F779-17EF-4945-9E95-E6F672FEDC68}"/>
            </a:ext>
          </a:extLst>
        </xdr:cNvPr>
        <xdr:cNvSpPr txBox="1"/>
      </xdr:nvSpPr>
      <xdr:spPr>
        <a:xfrm>
          <a:off x="619125" y="148590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030" name="ColorPalette" hidden="1">
          <a:extLst>
            <a:ext uri="{FF2B5EF4-FFF2-40B4-BE49-F238E27FC236}">
              <a16:creationId xmlns:a16="http://schemas.microsoft.com/office/drawing/2014/main" id="{52BBA6AE-BA82-4803-BAF0-F68DEFBB360A}"/>
            </a:ext>
          </a:extLst>
        </xdr:cNvPr>
        <xdr:cNvSpPr txBox="1"/>
      </xdr:nvSpPr>
      <xdr:spPr>
        <a:xfrm>
          <a:off x="619125" y="148590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031" name="ColorPalette" hidden="1">
          <a:extLst>
            <a:ext uri="{FF2B5EF4-FFF2-40B4-BE49-F238E27FC236}">
              <a16:creationId xmlns:a16="http://schemas.microsoft.com/office/drawing/2014/main" id="{034DC5F2-C92C-4558-98D0-8FDD65AA1C80}"/>
            </a:ext>
          </a:extLst>
        </xdr:cNvPr>
        <xdr:cNvSpPr txBox="1"/>
      </xdr:nvSpPr>
      <xdr:spPr>
        <a:xfrm>
          <a:off x="619125" y="148590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032" name="ColorPalette" hidden="1">
          <a:extLst>
            <a:ext uri="{FF2B5EF4-FFF2-40B4-BE49-F238E27FC236}">
              <a16:creationId xmlns:a16="http://schemas.microsoft.com/office/drawing/2014/main" id="{84B24123-CDD1-476A-9950-EC753F82B754}"/>
            </a:ext>
          </a:extLst>
        </xdr:cNvPr>
        <xdr:cNvSpPr txBox="1"/>
      </xdr:nvSpPr>
      <xdr:spPr>
        <a:xfrm>
          <a:off x="619125" y="148590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033" name="ColorPalette" hidden="1">
          <a:extLst>
            <a:ext uri="{FF2B5EF4-FFF2-40B4-BE49-F238E27FC236}">
              <a16:creationId xmlns:a16="http://schemas.microsoft.com/office/drawing/2014/main" id="{5B294F37-2EB5-4614-A07B-DA8371C98218}"/>
            </a:ext>
          </a:extLst>
        </xdr:cNvPr>
        <xdr:cNvSpPr txBox="1"/>
      </xdr:nvSpPr>
      <xdr:spPr>
        <a:xfrm>
          <a:off x="619125" y="148590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034" name="ColorPalette" hidden="1">
          <a:extLst>
            <a:ext uri="{FF2B5EF4-FFF2-40B4-BE49-F238E27FC236}">
              <a16:creationId xmlns:a16="http://schemas.microsoft.com/office/drawing/2014/main" id="{1F1C1CE2-40F1-45D3-92DF-AAAF4A226018}"/>
            </a:ext>
          </a:extLst>
        </xdr:cNvPr>
        <xdr:cNvSpPr txBox="1"/>
      </xdr:nvSpPr>
      <xdr:spPr>
        <a:xfrm>
          <a:off x="619125" y="148590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035" name="ColorPalette" hidden="1">
          <a:extLst>
            <a:ext uri="{FF2B5EF4-FFF2-40B4-BE49-F238E27FC236}">
              <a16:creationId xmlns:a16="http://schemas.microsoft.com/office/drawing/2014/main" id="{DF14FF8D-D294-4F17-ACFF-B1B377F31001}"/>
            </a:ext>
          </a:extLst>
        </xdr:cNvPr>
        <xdr:cNvSpPr txBox="1"/>
      </xdr:nvSpPr>
      <xdr:spPr>
        <a:xfrm>
          <a:off x="619125" y="148590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036" name="ColorPalette" hidden="1">
          <a:extLst>
            <a:ext uri="{FF2B5EF4-FFF2-40B4-BE49-F238E27FC236}">
              <a16:creationId xmlns:a16="http://schemas.microsoft.com/office/drawing/2014/main" id="{946C1F0C-5A77-46CB-9B4D-658309F210AE}"/>
            </a:ext>
          </a:extLst>
        </xdr:cNvPr>
        <xdr:cNvSpPr txBox="1"/>
      </xdr:nvSpPr>
      <xdr:spPr>
        <a:xfrm>
          <a:off x="619125" y="148590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037" name="ColorPalette" hidden="1">
          <a:extLst>
            <a:ext uri="{FF2B5EF4-FFF2-40B4-BE49-F238E27FC236}">
              <a16:creationId xmlns:a16="http://schemas.microsoft.com/office/drawing/2014/main" id="{4224D0EA-5940-45E0-B4E2-EBC5EB65F909}"/>
            </a:ext>
          </a:extLst>
        </xdr:cNvPr>
        <xdr:cNvSpPr txBox="1"/>
      </xdr:nvSpPr>
      <xdr:spPr>
        <a:xfrm>
          <a:off x="619125" y="148590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038" name="ColorPalette" hidden="1">
          <a:extLst>
            <a:ext uri="{FF2B5EF4-FFF2-40B4-BE49-F238E27FC236}">
              <a16:creationId xmlns:a16="http://schemas.microsoft.com/office/drawing/2014/main" id="{8CA10573-521A-42FF-98F6-785A7BE391C3}"/>
            </a:ext>
          </a:extLst>
        </xdr:cNvPr>
        <xdr:cNvSpPr txBox="1"/>
      </xdr:nvSpPr>
      <xdr:spPr>
        <a:xfrm>
          <a:off x="619125" y="148590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039" name="ColorPalette" hidden="1">
          <a:extLst>
            <a:ext uri="{FF2B5EF4-FFF2-40B4-BE49-F238E27FC236}">
              <a16:creationId xmlns:a16="http://schemas.microsoft.com/office/drawing/2014/main" id="{03328150-E061-4632-9641-81EF6A0A5F41}"/>
            </a:ext>
          </a:extLst>
        </xdr:cNvPr>
        <xdr:cNvSpPr txBox="1"/>
      </xdr:nvSpPr>
      <xdr:spPr>
        <a:xfrm>
          <a:off x="619125" y="148590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040" name="ColorPalette" hidden="1">
          <a:extLst>
            <a:ext uri="{FF2B5EF4-FFF2-40B4-BE49-F238E27FC236}">
              <a16:creationId xmlns:a16="http://schemas.microsoft.com/office/drawing/2014/main" id="{D9F71A33-4060-403B-832F-128844F4E16F}"/>
            </a:ext>
          </a:extLst>
        </xdr:cNvPr>
        <xdr:cNvSpPr txBox="1"/>
      </xdr:nvSpPr>
      <xdr:spPr>
        <a:xfrm>
          <a:off x="619125" y="148590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041" name="ColorPalette" hidden="1">
          <a:extLst>
            <a:ext uri="{FF2B5EF4-FFF2-40B4-BE49-F238E27FC236}">
              <a16:creationId xmlns:a16="http://schemas.microsoft.com/office/drawing/2014/main" id="{67C4ED30-00DA-4AA5-9D66-258AADD522E9}"/>
            </a:ext>
          </a:extLst>
        </xdr:cNvPr>
        <xdr:cNvSpPr txBox="1"/>
      </xdr:nvSpPr>
      <xdr:spPr>
        <a:xfrm>
          <a:off x="619125" y="14859000"/>
          <a:ext cx="1838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42" name="ColorPalette" hidden="1">
          <a:extLst>
            <a:ext uri="{FF2B5EF4-FFF2-40B4-BE49-F238E27FC236}">
              <a16:creationId xmlns:a16="http://schemas.microsoft.com/office/drawing/2014/main" id="{2E9F7049-E0F2-4F7B-B931-C875F432B3C3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43" name="ColorPalette" hidden="1">
          <a:extLst>
            <a:ext uri="{FF2B5EF4-FFF2-40B4-BE49-F238E27FC236}">
              <a16:creationId xmlns:a16="http://schemas.microsoft.com/office/drawing/2014/main" id="{7A9C936E-0F7E-458E-81D9-358FEB8538AD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44" name="ColorPalette" hidden="1">
          <a:extLst>
            <a:ext uri="{FF2B5EF4-FFF2-40B4-BE49-F238E27FC236}">
              <a16:creationId xmlns:a16="http://schemas.microsoft.com/office/drawing/2014/main" id="{36D8ADA2-5532-40E4-83B9-483C1545E470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45" name="ColorPalette" hidden="1">
          <a:extLst>
            <a:ext uri="{FF2B5EF4-FFF2-40B4-BE49-F238E27FC236}">
              <a16:creationId xmlns:a16="http://schemas.microsoft.com/office/drawing/2014/main" id="{304F5F9E-187D-46D6-8B23-E8F7A754DC23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46" name="ColorPalette" hidden="1">
          <a:extLst>
            <a:ext uri="{FF2B5EF4-FFF2-40B4-BE49-F238E27FC236}">
              <a16:creationId xmlns:a16="http://schemas.microsoft.com/office/drawing/2014/main" id="{A6FDFE87-DC31-4C52-AB9D-7F84C3B2304B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47" name="ColorPalette" hidden="1">
          <a:extLst>
            <a:ext uri="{FF2B5EF4-FFF2-40B4-BE49-F238E27FC236}">
              <a16:creationId xmlns:a16="http://schemas.microsoft.com/office/drawing/2014/main" id="{008B321D-6B1C-4BF3-85DA-48E095B1C15B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48" name="ColorPalette" hidden="1">
          <a:extLst>
            <a:ext uri="{FF2B5EF4-FFF2-40B4-BE49-F238E27FC236}">
              <a16:creationId xmlns:a16="http://schemas.microsoft.com/office/drawing/2014/main" id="{D91EA161-0592-4FB7-A1C5-F7712399BC81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49" name="ColorPalette" hidden="1">
          <a:extLst>
            <a:ext uri="{FF2B5EF4-FFF2-40B4-BE49-F238E27FC236}">
              <a16:creationId xmlns:a16="http://schemas.microsoft.com/office/drawing/2014/main" id="{F17C9084-8074-44CE-9CEF-C76D6E97B910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50" name="ColorPalette" hidden="1">
          <a:extLst>
            <a:ext uri="{FF2B5EF4-FFF2-40B4-BE49-F238E27FC236}">
              <a16:creationId xmlns:a16="http://schemas.microsoft.com/office/drawing/2014/main" id="{BEECC53F-39E9-44E8-B6F3-243D56E8E0D9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51" name="ColorPalette" hidden="1">
          <a:extLst>
            <a:ext uri="{FF2B5EF4-FFF2-40B4-BE49-F238E27FC236}">
              <a16:creationId xmlns:a16="http://schemas.microsoft.com/office/drawing/2014/main" id="{F18EB08A-F4C1-4B8D-9404-1C6D09F36139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52" name="ColorPalette" hidden="1">
          <a:extLst>
            <a:ext uri="{FF2B5EF4-FFF2-40B4-BE49-F238E27FC236}">
              <a16:creationId xmlns:a16="http://schemas.microsoft.com/office/drawing/2014/main" id="{ADCF1099-9C95-45C6-BCD8-18C22608D578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53" name="ColorPalette" hidden="1">
          <a:extLst>
            <a:ext uri="{FF2B5EF4-FFF2-40B4-BE49-F238E27FC236}">
              <a16:creationId xmlns:a16="http://schemas.microsoft.com/office/drawing/2014/main" id="{21E2E21B-2905-460D-BC72-081BCDB010F7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54" name="ColorPalette" hidden="1">
          <a:extLst>
            <a:ext uri="{FF2B5EF4-FFF2-40B4-BE49-F238E27FC236}">
              <a16:creationId xmlns:a16="http://schemas.microsoft.com/office/drawing/2014/main" id="{D07EDB5E-7CFE-4257-B732-B1D1FB8715B6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55" name="ColorPalette" hidden="1">
          <a:extLst>
            <a:ext uri="{FF2B5EF4-FFF2-40B4-BE49-F238E27FC236}">
              <a16:creationId xmlns:a16="http://schemas.microsoft.com/office/drawing/2014/main" id="{FB245EE3-4A73-423B-BF7B-37065B816174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56" name="ColorPalette" hidden="1">
          <a:extLst>
            <a:ext uri="{FF2B5EF4-FFF2-40B4-BE49-F238E27FC236}">
              <a16:creationId xmlns:a16="http://schemas.microsoft.com/office/drawing/2014/main" id="{A6DF7844-F8E9-4FF3-B6FE-3B0327320ECA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57" name="ColorPalette" hidden="1">
          <a:extLst>
            <a:ext uri="{FF2B5EF4-FFF2-40B4-BE49-F238E27FC236}">
              <a16:creationId xmlns:a16="http://schemas.microsoft.com/office/drawing/2014/main" id="{D36BE5B9-6925-41B0-9915-F1B371580B1A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58" name="ColorPalette" hidden="1">
          <a:extLst>
            <a:ext uri="{FF2B5EF4-FFF2-40B4-BE49-F238E27FC236}">
              <a16:creationId xmlns:a16="http://schemas.microsoft.com/office/drawing/2014/main" id="{B1CA658C-8645-46C1-9936-BCB5135F9728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59" name="ColorPalette" hidden="1">
          <a:extLst>
            <a:ext uri="{FF2B5EF4-FFF2-40B4-BE49-F238E27FC236}">
              <a16:creationId xmlns:a16="http://schemas.microsoft.com/office/drawing/2014/main" id="{80F2BD6B-0CA7-49C5-A851-CD07B2461715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60" name="ColorPalette" hidden="1">
          <a:extLst>
            <a:ext uri="{FF2B5EF4-FFF2-40B4-BE49-F238E27FC236}">
              <a16:creationId xmlns:a16="http://schemas.microsoft.com/office/drawing/2014/main" id="{16B096FC-95A3-4332-B296-2B2E26AF30AE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061" name="ColorPalette" hidden="1">
          <a:extLst>
            <a:ext uri="{FF2B5EF4-FFF2-40B4-BE49-F238E27FC236}">
              <a16:creationId xmlns:a16="http://schemas.microsoft.com/office/drawing/2014/main" id="{6BE05DC8-421F-4A72-A6F5-F8975070F195}"/>
            </a:ext>
          </a:extLst>
        </xdr:cNvPr>
        <xdr:cNvSpPr txBox="1"/>
      </xdr:nvSpPr>
      <xdr:spPr>
        <a:xfrm>
          <a:off x="619125" y="148590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3062" name="ColorPalette" hidden="1">
          <a:extLst>
            <a:ext uri="{FF2B5EF4-FFF2-40B4-BE49-F238E27FC236}">
              <a16:creationId xmlns:a16="http://schemas.microsoft.com/office/drawing/2014/main" id="{F148D1CF-7942-4613-B41E-AD4D627369DD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3063" name="ColorPalette" hidden="1">
          <a:extLst>
            <a:ext uri="{FF2B5EF4-FFF2-40B4-BE49-F238E27FC236}">
              <a16:creationId xmlns:a16="http://schemas.microsoft.com/office/drawing/2014/main" id="{50500088-56BC-4485-A377-0CC59C8CD010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3064" name="ColorPalette" hidden="1">
          <a:extLst>
            <a:ext uri="{FF2B5EF4-FFF2-40B4-BE49-F238E27FC236}">
              <a16:creationId xmlns:a16="http://schemas.microsoft.com/office/drawing/2014/main" id="{E37FE581-8DE0-400B-8FB0-FAFE262DC4BA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3065" name="ColorPalette" hidden="1">
          <a:extLst>
            <a:ext uri="{FF2B5EF4-FFF2-40B4-BE49-F238E27FC236}">
              <a16:creationId xmlns:a16="http://schemas.microsoft.com/office/drawing/2014/main" id="{3F26B2A8-9FA0-45DB-8058-600BAB89D268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3066" name="ColorPalette" hidden="1">
          <a:extLst>
            <a:ext uri="{FF2B5EF4-FFF2-40B4-BE49-F238E27FC236}">
              <a16:creationId xmlns:a16="http://schemas.microsoft.com/office/drawing/2014/main" id="{AF5555BF-5A2E-4963-AA88-FF558194FB39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3067" name="ColorPalette" hidden="1">
          <a:extLst>
            <a:ext uri="{FF2B5EF4-FFF2-40B4-BE49-F238E27FC236}">
              <a16:creationId xmlns:a16="http://schemas.microsoft.com/office/drawing/2014/main" id="{C005CDCB-D573-4C7E-91DA-306ECB82ED08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3068" name="ColorPalette" hidden="1">
          <a:extLst>
            <a:ext uri="{FF2B5EF4-FFF2-40B4-BE49-F238E27FC236}">
              <a16:creationId xmlns:a16="http://schemas.microsoft.com/office/drawing/2014/main" id="{F3BF15E6-9BDF-4B44-9EE8-6162FA4FC7AF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3069" name="ColorPalette" hidden="1">
          <a:extLst>
            <a:ext uri="{FF2B5EF4-FFF2-40B4-BE49-F238E27FC236}">
              <a16:creationId xmlns:a16="http://schemas.microsoft.com/office/drawing/2014/main" id="{5BE78B90-6F41-4864-AB7A-4E845AAC4378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3070" name="ColorPalette" hidden="1">
          <a:extLst>
            <a:ext uri="{FF2B5EF4-FFF2-40B4-BE49-F238E27FC236}">
              <a16:creationId xmlns:a16="http://schemas.microsoft.com/office/drawing/2014/main" id="{3A2EB9B1-6E6D-46A0-BDCF-5E06C0E358C3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3071" name="ColorPalette" hidden="1">
          <a:extLst>
            <a:ext uri="{FF2B5EF4-FFF2-40B4-BE49-F238E27FC236}">
              <a16:creationId xmlns:a16="http://schemas.microsoft.com/office/drawing/2014/main" id="{96CCF1FA-0E97-453E-8539-224806F7E90B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3072" name="ColorPalette" hidden="1">
          <a:extLst>
            <a:ext uri="{FF2B5EF4-FFF2-40B4-BE49-F238E27FC236}">
              <a16:creationId xmlns:a16="http://schemas.microsoft.com/office/drawing/2014/main" id="{C4B88642-1733-40E2-ACB1-C8812923C55E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3073" name="ColorPalette" hidden="1">
          <a:extLst>
            <a:ext uri="{FF2B5EF4-FFF2-40B4-BE49-F238E27FC236}">
              <a16:creationId xmlns:a16="http://schemas.microsoft.com/office/drawing/2014/main" id="{480ACCA1-7CCA-4436-8544-36A5DEB19554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3074" name="ColorPalette" hidden="1">
          <a:extLst>
            <a:ext uri="{FF2B5EF4-FFF2-40B4-BE49-F238E27FC236}">
              <a16:creationId xmlns:a16="http://schemas.microsoft.com/office/drawing/2014/main" id="{DBE99077-9CE1-4FD0-8FD0-2A4126035107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3075" name="ColorPalette" hidden="1">
          <a:extLst>
            <a:ext uri="{FF2B5EF4-FFF2-40B4-BE49-F238E27FC236}">
              <a16:creationId xmlns:a16="http://schemas.microsoft.com/office/drawing/2014/main" id="{132348D0-8601-41C2-AB44-9263C08FE543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3076" name="ColorPalette" hidden="1">
          <a:extLst>
            <a:ext uri="{FF2B5EF4-FFF2-40B4-BE49-F238E27FC236}">
              <a16:creationId xmlns:a16="http://schemas.microsoft.com/office/drawing/2014/main" id="{1D92B076-7DAE-4331-BC9A-8839C6610CA8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3077" name="ColorPalette" hidden="1">
          <a:extLst>
            <a:ext uri="{FF2B5EF4-FFF2-40B4-BE49-F238E27FC236}">
              <a16:creationId xmlns:a16="http://schemas.microsoft.com/office/drawing/2014/main" id="{EC2A2DED-B2D0-4986-853B-870E2D784A6D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3078" name="ColorPalette" hidden="1">
          <a:extLst>
            <a:ext uri="{FF2B5EF4-FFF2-40B4-BE49-F238E27FC236}">
              <a16:creationId xmlns:a16="http://schemas.microsoft.com/office/drawing/2014/main" id="{FC4E55A0-CD72-4584-8487-212C7BAFF793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3079" name="ColorPalette" hidden="1">
          <a:extLst>
            <a:ext uri="{FF2B5EF4-FFF2-40B4-BE49-F238E27FC236}">
              <a16:creationId xmlns:a16="http://schemas.microsoft.com/office/drawing/2014/main" id="{3EEBCD72-A27C-4C47-B16B-48625926E576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3080" name="ColorPalette" hidden="1">
          <a:extLst>
            <a:ext uri="{FF2B5EF4-FFF2-40B4-BE49-F238E27FC236}">
              <a16:creationId xmlns:a16="http://schemas.microsoft.com/office/drawing/2014/main" id="{5C2A449B-F7D9-433D-BCFD-55B6707CA32F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3081" name="ColorPalette" hidden="1">
          <a:extLst>
            <a:ext uri="{FF2B5EF4-FFF2-40B4-BE49-F238E27FC236}">
              <a16:creationId xmlns:a16="http://schemas.microsoft.com/office/drawing/2014/main" id="{DD853A38-BEA3-4C6C-AF9E-96981524D614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3082" name="ColorPalette" hidden="1">
          <a:extLst>
            <a:ext uri="{FF2B5EF4-FFF2-40B4-BE49-F238E27FC236}">
              <a16:creationId xmlns:a16="http://schemas.microsoft.com/office/drawing/2014/main" id="{24CCEBEC-BC54-4C3E-B9F4-2B49226598EA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3083" name="ColorPalette" hidden="1">
          <a:extLst>
            <a:ext uri="{FF2B5EF4-FFF2-40B4-BE49-F238E27FC236}">
              <a16:creationId xmlns:a16="http://schemas.microsoft.com/office/drawing/2014/main" id="{2DE8C98B-2E7B-489D-9191-9D6B810EB262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3084" name="ColorPalette" hidden="1">
          <a:extLst>
            <a:ext uri="{FF2B5EF4-FFF2-40B4-BE49-F238E27FC236}">
              <a16:creationId xmlns:a16="http://schemas.microsoft.com/office/drawing/2014/main" id="{1A7F0302-F68A-473B-B31B-B6D683EF8C52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3085" name="ColorPalette" hidden="1">
          <a:extLst>
            <a:ext uri="{FF2B5EF4-FFF2-40B4-BE49-F238E27FC236}">
              <a16:creationId xmlns:a16="http://schemas.microsoft.com/office/drawing/2014/main" id="{D689BF74-7AA8-48C8-B3CD-DD438E99C59F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3086" name="ColorPalette" hidden="1">
          <a:extLst>
            <a:ext uri="{FF2B5EF4-FFF2-40B4-BE49-F238E27FC236}">
              <a16:creationId xmlns:a16="http://schemas.microsoft.com/office/drawing/2014/main" id="{4D1E3547-FC8E-4AB8-A303-E5CF8D2B4D04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3087" name="ColorPalette" hidden="1">
          <a:extLst>
            <a:ext uri="{FF2B5EF4-FFF2-40B4-BE49-F238E27FC236}">
              <a16:creationId xmlns:a16="http://schemas.microsoft.com/office/drawing/2014/main" id="{4C59C8C2-E676-40D5-AE2F-3690031EAF33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3088" name="ColorPalette" hidden="1">
          <a:extLst>
            <a:ext uri="{FF2B5EF4-FFF2-40B4-BE49-F238E27FC236}">
              <a16:creationId xmlns:a16="http://schemas.microsoft.com/office/drawing/2014/main" id="{7BC9CE53-CF7B-4465-BACF-1A914BC65DA3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3089" name="ColorPalette" hidden="1">
          <a:extLst>
            <a:ext uri="{FF2B5EF4-FFF2-40B4-BE49-F238E27FC236}">
              <a16:creationId xmlns:a16="http://schemas.microsoft.com/office/drawing/2014/main" id="{EAC95E16-7260-44B2-AC7A-2F42CD4BB329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3090" name="ColorPalette" hidden="1">
          <a:extLst>
            <a:ext uri="{FF2B5EF4-FFF2-40B4-BE49-F238E27FC236}">
              <a16:creationId xmlns:a16="http://schemas.microsoft.com/office/drawing/2014/main" id="{E2D24E6E-CDEA-4FE8-8E6E-DFD63E2A86B0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3091" name="ColorPalette" hidden="1">
          <a:extLst>
            <a:ext uri="{FF2B5EF4-FFF2-40B4-BE49-F238E27FC236}">
              <a16:creationId xmlns:a16="http://schemas.microsoft.com/office/drawing/2014/main" id="{65377967-C534-433C-B811-38B651DD2C5E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3092" name="ColorPalette" hidden="1">
          <a:extLst>
            <a:ext uri="{FF2B5EF4-FFF2-40B4-BE49-F238E27FC236}">
              <a16:creationId xmlns:a16="http://schemas.microsoft.com/office/drawing/2014/main" id="{B67C9240-7BFC-4CFB-9605-033B37F4A54B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3093" name="ColorPalette" hidden="1">
          <a:extLst>
            <a:ext uri="{FF2B5EF4-FFF2-40B4-BE49-F238E27FC236}">
              <a16:creationId xmlns:a16="http://schemas.microsoft.com/office/drawing/2014/main" id="{A7CDEADC-E92F-450A-8462-191EF1BB1244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3094" name="ColorPalette" hidden="1">
          <a:extLst>
            <a:ext uri="{FF2B5EF4-FFF2-40B4-BE49-F238E27FC236}">
              <a16:creationId xmlns:a16="http://schemas.microsoft.com/office/drawing/2014/main" id="{2537DA44-7B1A-440A-B215-02B5A3BD2483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3095" name="ColorPalette" hidden="1">
          <a:extLst>
            <a:ext uri="{FF2B5EF4-FFF2-40B4-BE49-F238E27FC236}">
              <a16:creationId xmlns:a16="http://schemas.microsoft.com/office/drawing/2014/main" id="{50829709-D075-471B-9283-8E97BE6C883E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3096" name="ColorPalette" hidden="1">
          <a:extLst>
            <a:ext uri="{FF2B5EF4-FFF2-40B4-BE49-F238E27FC236}">
              <a16:creationId xmlns:a16="http://schemas.microsoft.com/office/drawing/2014/main" id="{0057B46A-E32F-4B21-AA5D-F501C74D3BB0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74</xdr:row>
      <xdr:rowOff>0</xdr:rowOff>
    </xdr:to>
    <xdr:sp macro="" textlink="">
      <xdr:nvSpPr>
        <xdr:cNvPr id="3097" name="ColorPalette" hidden="1">
          <a:extLst>
            <a:ext uri="{FF2B5EF4-FFF2-40B4-BE49-F238E27FC236}">
              <a16:creationId xmlns:a16="http://schemas.microsoft.com/office/drawing/2014/main" id="{A059611A-D46E-4443-8E72-26778D5F0B08}"/>
            </a:ext>
          </a:extLst>
        </xdr:cNvPr>
        <xdr:cNvSpPr txBox="1"/>
      </xdr:nvSpPr>
      <xdr:spPr>
        <a:xfrm>
          <a:off x="619125" y="14668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3098" name="ColorPalette" hidden="1">
          <a:extLst>
            <a:ext uri="{FF2B5EF4-FFF2-40B4-BE49-F238E27FC236}">
              <a16:creationId xmlns:a16="http://schemas.microsoft.com/office/drawing/2014/main" id="{0D4C24B5-0BBD-40DF-883E-3C7AC6DF057B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3099" name="ColorPalette" hidden="1">
          <a:extLst>
            <a:ext uri="{FF2B5EF4-FFF2-40B4-BE49-F238E27FC236}">
              <a16:creationId xmlns:a16="http://schemas.microsoft.com/office/drawing/2014/main" id="{933E1F20-BBB4-4D7E-ABEE-7412558AEC02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3100" name="ColorPalette" hidden="1">
          <a:extLst>
            <a:ext uri="{FF2B5EF4-FFF2-40B4-BE49-F238E27FC236}">
              <a16:creationId xmlns:a16="http://schemas.microsoft.com/office/drawing/2014/main" id="{C7636088-D36B-4F26-9EE7-D276E4258B94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3101" name="ColorPalette" hidden="1">
          <a:extLst>
            <a:ext uri="{FF2B5EF4-FFF2-40B4-BE49-F238E27FC236}">
              <a16:creationId xmlns:a16="http://schemas.microsoft.com/office/drawing/2014/main" id="{A74AC85F-8ED7-4320-9CDE-1178D31DDAF9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3102" name="ColorPalette" hidden="1">
          <a:extLst>
            <a:ext uri="{FF2B5EF4-FFF2-40B4-BE49-F238E27FC236}">
              <a16:creationId xmlns:a16="http://schemas.microsoft.com/office/drawing/2014/main" id="{F7625B2C-08FA-47A6-8BBA-384CC2A8171B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3103" name="ColorPalette" hidden="1">
          <a:extLst>
            <a:ext uri="{FF2B5EF4-FFF2-40B4-BE49-F238E27FC236}">
              <a16:creationId xmlns:a16="http://schemas.microsoft.com/office/drawing/2014/main" id="{0793F209-8FBC-4F1D-87E1-D55221E19B7F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3104" name="ColorPalette" hidden="1">
          <a:extLst>
            <a:ext uri="{FF2B5EF4-FFF2-40B4-BE49-F238E27FC236}">
              <a16:creationId xmlns:a16="http://schemas.microsoft.com/office/drawing/2014/main" id="{5AC21027-4782-4C9F-BE3E-53E8A8D519EB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3105" name="ColorPalette" hidden="1">
          <a:extLst>
            <a:ext uri="{FF2B5EF4-FFF2-40B4-BE49-F238E27FC236}">
              <a16:creationId xmlns:a16="http://schemas.microsoft.com/office/drawing/2014/main" id="{D56CB089-CD79-4943-9FCB-DE2648DC3F09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3106" name="ColorPalette" hidden="1">
          <a:extLst>
            <a:ext uri="{FF2B5EF4-FFF2-40B4-BE49-F238E27FC236}">
              <a16:creationId xmlns:a16="http://schemas.microsoft.com/office/drawing/2014/main" id="{D788F5D6-3200-4CCD-A5F9-B09DCF1E2BFD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3107" name="ColorPalette" hidden="1">
          <a:extLst>
            <a:ext uri="{FF2B5EF4-FFF2-40B4-BE49-F238E27FC236}">
              <a16:creationId xmlns:a16="http://schemas.microsoft.com/office/drawing/2014/main" id="{49807211-7E37-463A-800F-7B3E08341B89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3108" name="ColorPalette" hidden="1">
          <a:extLst>
            <a:ext uri="{FF2B5EF4-FFF2-40B4-BE49-F238E27FC236}">
              <a16:creationId xmlns:a16="http://schemas.microsoft.com/office/drawing/2014/main" id="{6032F0FD-A4EB-4CCD-A6F0-2ED797C37F10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3109" name="ColorPalette" hidden="1">
          <a:extLst>
            <a:ext uri="{FF2B5EF4-FFF2-40B4-BE49-F238E27FC236}">
              <a16:creationId xmlns:a16="http://schemas.microsoft.com/office/drawing/2014/main" id="{FF2F9707-336E-4BF2-A450-A3B7C98AA5A0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3110" name="ColorPalette" hidden="1">
          <a:extLst>
            <a:ext uri="{FF2B5EF4-FFF2-40B4-BE49-F238E27FC236}">
              <a16:creationId xmlns:a16="http://schemas.microsoft.com/office/drawing/2014/main" id="{E31EA85A-0B1B-4128-93BF-D1EC0DABC25F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3111" name="ColorPalette" hidden="1">
          <a:extLst>
            <a:ext uri="{FF2B5EF4-FFF2-40B4-BE49-F238E27FC236}">
              <a16:creationId xmlns:a16="http://schemas.microsoft.com/office/drawing/2014/main" id="{897F38EA-2B53-4F0E-9944-840D7BA1F627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3112" name="ColorPalette" hidden="1">
          <a:extLst>
            <a:ext uri="{FF2B5EF4-FFF2-40B4-BE49-F238E27FC236}">
              <a16:creationId xmlns:a16="http://schemas.microsoft.com/office/drawing/2014/main" id="{357180DF-E2E0-428E-8861-ED5927961C0D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514350</xdr:colOff>
      <xdr:row>73</xdr:row>
      <xdr:rowOff>47625</xdr:rowOff>
    </xdr:to>
    <xdr:sp macro="" textlink="">
      <xdr:nvSpPr>
        <xdr:cNvPr id="3113" name="ColorPalette" hidden="1">
          <a:extLst>
            <a:ext uri="{FF2B5EF4-FFF2-40B4-BE49-F238E27FC236}">
              <a16:creationId xmlns:a16="http://schemas.microsoft.com/office/drawing/2014/main" id="{75BB65AB-33E7-4F6F-88E5-FEF9956013D6}"/>
            </a:ext>
          </a:extLst>
        </xdr:cNvPr>
        <xdr:cNvSpPr txBox="1"/>
      </xdr:nvSpPr>
      <xdr:spPr>
        <a:xfrm>
          <a:off x="619125" y="14668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114" name="ColorPalette" hidden="1">
          <a:extLst>
            <a:ext uri="{FF2B5EF4-FFF2-40B4-BE49-F238E27FC236}">
              <a16:creationId xmlns:a16="http://schemas.microsoft.com/office/drawing/2014/main" id="{2B074654-9446-4541-AB3A-58ED1DD12CE8}"/>
            </a:ext>
          </a:extLst>
        </xdr:cNvPr>
        <xdr:cNvSpPr txBox="1"/>
      </xdr:nvSpPr>
      <xdr:spPr>
        <a:xfrm>
          <a:off x="619125" y="14859000"/>
          <a:ext cx="18383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115" name="ColorPalette" hidden="1">
          <a:extLst>
            <a:ext uri="{FF2B5EF4-FFF2-40B4-BE49-F238E27FC236}">
              <a16:creationId xmlns:a16="http://schemas.microsoft.com/office/drawing/2014/main" id="{0DC3FE7E-3E63-4721-85EE-55EB1769F99E}"/>
            </a:ext>
          </a:extLst>
        </xdr:cNvPr>
        <xdr:cNvSpPr txBox="1"/>
      </xdr:nvSpPr>
      <xdr:spPr>
        <a:xfrm>
          <a:off x="619125" y="14859000"/>
          <a:ext cx="18383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116" name="ColorPalette" hidden="1">
          <a:extLst>
            <a:ext uri="{FF2B5EF4-FFF2-40B4-BE49-F238E27FC236}">
              <a16:creationId xmlns:a16="http://schemas.microsoft.com/office/drawing/2014/main" id="{458BA965-F9EF-4E33-BAD0-038042D86409}"/>
            </a:ext>
          </a:extLst>
        </xdr:cNvPr>
        <xdr:cNvSpPr txBox="1"/>
      </xdr:nvSpPr>
      <xdr:spPr>
        <a:xfrm>
          <a:off x="619125" y="14859000"/>
          <a:ext cx="18383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117" name="ColorPalette" hidden="1">
          <a:extLst>
            <a:ext uri="{FF2B5EF4-FFF2-40B4-BE49-F238E27FC236}">
              <a16:creationId xmlns:a16="http://schemas.microsoft.com/office/drawing/2014/main" id="{6C09C78D-57A1-4AC1-99BE-843BFF5B82FD}"/>
            </a:ext>
          </a:extLst>
        </xdr:cNvPr>
        <xdr:cNvSpPr txBox="1"/>
      </xdr:nvSpPr>
      <xdr:spPr>
        <a:xfrm>
          <a:off x="619125" y="14859000"/>
          <a:ext cx="18383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118" name="ColorPalette" hidden="1">
          <a:extLst>
            <a:ext uri="{FF2B5EF4-FFF2-40B4-BE49-F238E27FC236}">
              <a16:creationId xmlns:a16="http://schemas.microsoft.com/office/drawing/2014/main" id="{ABD71276-5810-442C-A5D3-33183625C008}"/>
            </a:ext>
          </a:extLst>
        </xdr:cNvPr>
        <xdr:cNvSpPr txBox="1"/>
      </xdr:nvSpPr>
      <xdr:spPr>
        <a:xfrm>
          <a:off x="619125" y="14859000"/>
          <a:ext cx="18383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119" name="ColorPalette" hidden="1">
          <a:extLst>
            <a:ext uri="{FF2B5EF4-FFF2-40B4-BE49-F238E27FC236}">
              <a16:creationId xmlns:a16="http://schemas.microsoft.com/office/drawing/2014/main" id="{F4764F7B-CE3E-433D-A481-E0F19196061B}"/>
            </a:ext>
          </a:extLst>
        </xdr:cNvPr>
        <xdr:cNvSpPr txBox="1"/>
      </xdr:nvSpPr>
      <xdr:spPr>
        <a:xfrm>
          <a:off x="619125" y="14859000"/>
          <a:ext cx="18383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120" name="ColorPalette" hidden="1">
          <a:extLst>
            <a:ext uri="{FF2B5EF4-FFF2-40B4-BE49-F238E27FC236}">
              <a16:creationId xmlns:a16="http://schemas.microsoft.com/office/drawing/2014/main" id="{7FCD0CF0-92B3-4FB4-8CB8-B3C0C185C3F7}"/>
            </a:ext>
          </a:extLst>
        </xdr:cNvPr>
        <xdr:cNvSpPr txBox="1"/>
      </xdr:nvSpPr>
      <xdr:spPr>
        <a:xfrm>
          <a:off x="619125" y="14859000"/>
          <a:ext cx="18383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121" name="ColorPalette" hidden="1">
          <a:extLst>
            <a:ext uri="{FF2B5EF4-FFF2-40B4-BE49-F238E27FC236}">
              <a16:creationId xmlns:a16="http://schemas.microsoft.com/office/drawing/2014/main" id="{6B57F237-2C68-4219-B0E9-0F50C9685CA4}"/>
            </a:ext>
          </a:extLst>
        </xdr:cNvPr>
        <xdr:cNvSpPr txBox="1"/>
      </xdr:nvSpPr>
      <xdr:spPr>
        <a:xfrm>
          <a:off x="619125" y="14859000"/>
          <a:ext cx="18383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122" name="ColorPalette" hidden="1">
          <a:extLst>
            <a:ext uri="{FF2B5EF4-FFF2-40B4-BE49-F238E27FC236}">
              <a16:creationId xmlns:a16="http://schemas.microsoft.com/office/drawing/2014/main" id="{19C447EB-B3AA-40E1-A961-5253EFEE66BF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123" name="ColorPalette" hidden="1">
          <a:extLst>
            <a:ext uri="{FF2B5EF4-FFF2-40B4-BE49-F238E27FC236}">
              <a16:creationId xmlns:a16="http://schemas.microsoft.com/office/drawing/2014/main" id="{340CE293-3F36-4D93-9644-B232B3237C03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124" name="ColorPalette" hidden="1">
          <a:extLst>
            <a:ext uri="{FF2B5EF4-FFF2-40B4-BE49-F238E27FC236}">
              <a16:creationId xmlns:a16="http://schemas.microsoft.com/office/drawing/2014/main" id="{563EEF76-9F5A-447C-8D25-2EA1B6D1E3C4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125" name="ColorPalette" hidden="1">
          <a:extLst>
            <a:ext uri="{FF2B5EF4-FFF2-40B4-BE49-F238E27FC236}">
              <a16:creationId xmlns:a16="http://schemas.microsoft.com/office/drawing/2014/main" id="{B122343C-5D3A-433B-9638-2689A88F983D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126" name="ColorPalette" hidden="1">
          <a:extLst>
            <a:ext uri="{FF2B5EF4-FFF2-40B4-BE49-F238E27FC236}">
              <a16:creationId xmlns:a16="http://schemas.microsoft.com/office/drawing/2014/main" id="{4342419A-E140-488D-87D5-44B8FBFF48B0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127" name="ColorPalette" hidden="1">
          <a:extLst>
            <a:ext uri="{FF2B5EF4-FFF2-40B4-BE49-F238E27FC236}">
              <a16:creationId xmlns:a16="http://schemas.microsoft.com/office/drawing/2014/main" id="{CF08800D-E9B9-4380-9C63-D80425A88931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128" name="ColorPalette" hidden="1">
          <a:extLst>
            <a:ext uri="{FF2B5EF4-FFF2-40B4-BE49-F238E27FC236}">
              <a16:creationId xmlns:a16="http://schemas.microsoft.com/office/drawing/2014/main" id="{2545CB8F-4E93-48EA-B6BB-EB9F3562C12D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129" name="ColorPalette" hidden="1">
          <a:extLst>
            <a:ext uri="{FF2B5EF4-FFF2-40B4-BE49-F238E27FC236}">
              <a16:creationId xmlns:a16="http://schemas.microsoft.com/office/drawing/2014/main" id="{2AD8B4C1-75DF-4669-863B-A88CCBF870C7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130" name="ColorPalette" hidden="1">
          <a:extLst>
            <a:ext uri="{FF2B5EF4-FFF2-40B4-BE49-F238E27FC236}">
              <a16:creationId xmlns:a16="http://schemas.microsoft.com/office/drawing/2014/main" id="{5A560DDE-6C7E-40BE-A8DB-E1595B739027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131" name="ColorPalette" hidden="1">
          <a:extLst>
            <a:ext uri="{FF2B5EF4-FFF2-40B4-BE49-F238E27FC236}">
              <a16:creationId xmlns:a16="http://schemas.microsoft.com/office/drawing/2014/main" id="{F124811D-5079-40F3-BBF0-AA3311F2B4B8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132" name="ColorPalette" hidden="1">
          <a:extLst>
            <a:ext uri="{FF2B5EF4-FFF2-40B4-BE49-F238E27FC236}">
              <a16:creationId xmlns:a16="http://schemas.microsoft.com/office/drawing/2014/main" id="{942E8E01-EEBC-4704-961F-6B4FE250431D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133" name="ColorPalette" hidden="1">
          <a:extLst>
            <a:ext uri="{FF2B5EF4-FFF2-40B4-BE49-F238E27FC236}">
              <a16:creationId xmlns:a16="http://schemas.microsoft.com/office/drawing/2014/main" id="{595EB886-8B37-4363-93B9-970D866604F1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134" name="ColorPalette" hidden="1">
          <a:extLst>
            <a:ext uri="{FF2B5EF4-FFF2-40B4-BE49-F238E27FC236}">
              <a16:creationId xmlns:a16="http://schemas.microsoft.com/office/drawing/2014/main" id="{CC876A47-3263-4468-A129-55B79D674477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135" name="ColorPalette" hidden="1">
          <a:extLst>
            <a:ext uri="{FF2B5EF4-FFF2-40B4-BE49-F238E27FC236}">
              <a16:creationId xmlns:a16="http://schemas.microsoft.com/office/drawing/2014/main" id="{ECD8432B-1B84-469A-9ACD-1931D1BEF007}"/>
            </a:ext>
          </a:extLst>
        </xdr:cNvPr>
        <xdr:cNvSpPr txBox="1"/>
      </xdr:nvSpPr>
      <xdr:spPr>
        <a:xfrm>
          <a:off x="619125" y="14859000"/>
          <a:ext cx="18383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36" name="ColorPalette" hidden="1">
          <a:extLst>
            <a:ext uri="{FF2B5EF4-FFF2-40B4-BE49-F238E27FC236}">
              <a16:creationId xmlns:a16="http://schemas.microsoft.com/office/drawing/2014/main" id="{ECF24BBD-9E04-449B-A7A1-6F6F24578CFC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37" name="ColorPalette" hidden="1">
          <a:extLst>
            <a:ext uri="{FF2B5EF4-FFF2-40B4-BE49-F238E27FC236}">
              <a16:creationId xmlns:a16="http://schemas.microsoft.com/office/drawing/2014/main" id="{97153C08-7787-47B1-B2E1-F5206C60CB96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38" name="ColorPalette" hidden="1">
          <a:extLst>
            <a:ext uri="{FF2B5EF4-FFF2-40B4-BE49-F238E27FC236}">
              <a16:creationId xmlns:a16="http://schemas.microsoft.com/office/drawing/2014/main" id="{C42F183E-6AD9-4B4F-BA3F-E380B5550462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39" name="ColorPalette" hidden="1">
          <a:extLst>
            <a:ext uri="{FF2B5EF4-FFF2-40B4-BE49-F238E27FC236}">
              <a16:creationId xmlns:a16="http://schemas.microsoft.com/office/drawing/2014/main" id="{EC31A0FA-7407-4215-83BD-A1089C5A48C7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40" name="ColorPalette" hidden="1">
          <a:extLst>
            <a:ext uri="{FF2B5EF4-FFF2-40B4-BE49-F238E27FC236}">
              <a16:creationId xmlns:a16="http://schemas.microsoft.com/office/drawing/2014/main" id="{DD5C8947-F96B-414E-9AB3-4DE85BFDF9B0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41" name="ColorPalette" hidden="1">
          <a:extLst>
            <a:ext uri="{FF2B5EF4-FFF2-40B4-BE49-F238E27FC236}">
              <a16:creationId xmlns:a16="http://schemas.microsoft.com/office/drawing/2014/main" id="{643EA368-DC8A-4F5F-8936-B335AC54E3BD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42" name="ColorPalette" hidden="1">
          <a:extLst>
            <a:ext uri="{FF2B5EF4-FFF2-40B4-BE49-F238E27FC236}">
              <a16:creationId xmlns:a16="http://schemas.microsoft.com/office/drawing/2014/main" id="{58BCE742-1FE1-48B1-BD9A-F0BE2D9CFF35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43" name="ColorPalette" hidden="1">
          <a:extLst>
            <a:ext uri="{FF2B5EF4-FFF2-40B4-BE49-F238E27FC236}">
              <a16:creationId xmlns:a16="http://schemas.microsoft.com/office/drawing/2014/main" id="{E0F6C52E-C2EE-42DF-BC62-56F47A56AB1E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44" name="ColorPalette" hidden="1">
          <a:extLst>
            <a:ext uri="{FF2B5EF4-FFF2-40B4-BE49-F238E27FC236}">
              <a16:creationId xmlns:a16="http://schemas.microsoft.com/office/drawing/2014/main" id="{553B4D00-14F0-4381-97EC-491266F1B3B5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45" name="ColorPalette" hidden="1">
          <a:extLst>
            <a:ext uri="{FF2B5EF4-FFF2-40B4-BE49-F238E27FC236}">
              <a16:creationId xmlns:a16="http://schemas.microsoft.com/office/drawing/2014/main" id="{7B664A6C-CFC8-4606-AFF6-E09FD42DAE01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46" name="ColorPalette" hidden="1">
          <a:extLst>
            <a:ext uri="{FF2B5EF4-FFF2-40B4-BE49-F238E27FC236}">
              <a16:creationId xmlns:a16="http://schemas.microsoft.com/office/drawing/2014/main" id="{2D858D14-5E52-4E5F-921D-BD28E90D3ECA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47" name="ColorPalette" hidden="1">
          <a:extLst>
            <a:ext uri="{FF2B5EF4-FFF2-40B4-BE49-F238E27FC236}">
              <a16:creationId xmlns:a16="http://schemas.microsoft.com/office/drawing/2014/main" id="{C61B4FF2-ED9D-42BE-843F-E0440FB94C3A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48" name="ColorPalette" hidden="1">
          <a:extLst>
            <a:ext uri="{FF2B5EF4-FFF2-40B4-BE49-F238E27FC236}">
              <a16:creationId xmlns:a16="http://schemas.microsoft.com/office/drawing/2014/main" id="{E5C1D565-85A6-4B28-AD5E-EE55F29C9386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49" name="ColorPalette" hidden="1">
          <a:extLst>
            <a:ext uri="{FF2B5EF4-FFF2-40B4-BE49-F238E27FC236}">
              <a16:creationId xmlns:a16="http://schemas.microsoft.com/office/drawing/2014/main" id="{E91B8672-BB39-4B4C-A19A-20E5AEC46B52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50" name="ColorPalette" hidden="1">
          <a:extLst>
            <a:ext uri="{FF2B5EF4-FFF2-40B4-BE49-F238E27FC236}">
              <a16:creationId xmlns:a16="http://schemas.microsoft.com/office/drawing/2014/main" id="{4E48004E-14A1-4688-B704-313440D95EDD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51" name="ColorPalette" hidden="1">
          <a:extLst>
            <a:ext uri="{FF2B5EF4-FFF2-40B4-BE49-F238E27FC236}">
              <a16:creationId xmlns:a16="http://schemas.microsoft.com/office/drawing/2014/main" id="{D2E96B1F-7A9D-4311-B826-767C47F233D6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52" name="ColorPalette" hidden="1">
          <a:extLst>
            <a:ext uri="{FF2B5EF4-FFF2-40B4-BE49-F238E27FC236}">
              <a16:creationId xmlns:a16="http://schemas.microsoft.com/office/drawing/2014/main" id="{EC8A1BE1-49F8-4989-B3CE-CA3C95A984F8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53" name="ColorPalette" hidden="1">
          <a:extLst>
            <a:ext uri="{FF2B5EF4-FFF2-40B4-BE49-F238E27FC236}">
              <a16:creationId xmlns:a16="http://schemas.microsoft.com/office/drawing/2014/main" id="{342EA6EE-3B91-4B91-A5BA-DA4DA99B5593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54" name="ColorPalette" hidden="1">
          <a:extLst>
            <a:ext uri="{FF2B5EF4-FFF2-40B4-BE49-F238E27FC236}">
              <a16:creationId xmlns:a16="http://schemas.microsoft.com/office/drawing/2014/main" id="{F8B2C543-6FF6-453F-BA1A-DD40642B6623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55" name="ColorPalette" hidden="1">
          <a:extLst>
            <a:ext uri="{FF2B5EF4-FFF2-40B4-BE49-F238E27FC236}">
              <a16:creationId xmlns:a16="http://schemas.microsoft.com/office/drawing/2014/main" id="{A3748194-3AAE-4843-9D38-23A6D654D72E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56" name="ColorPalette" hidden="1">
          <a:extLst>
            <a:ext uri="{FF2B5EF4-FFF2-40B4-BE49-F238E27FC236}">
              <a16:creationId xmlns:a16="http://schemas.microsoft.com/office/drawing/2014/main" id="{2C4DD275-519D-4661-9F78-5C7232C0FA98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57" name="ColorPalette" hidden="1">
          <a:extLst>
            <a:ext uri="{FF2B5EF4-FFF2-40B4-BE49-F238E27FC236}">
              <a16:creationId xmlns:a16="http://schemas.microsoft.com/office/drawing/2014/main" id="{ADCD0FEF-7717-43BF-B393-73E5870374F2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58" name="ColorPalette" hidden="1">
          <a:extLst>
            <a:ext uri="{FF2B5EF4-FFF2-40B4-BE49-F238E27FC236}">
              <a16:creationId xmlns:a16="http://schemas.microsoft.com/office/drawing/2014/main" id="{C42ADB41-78D3-4A4F-9098-4D5CA888A75E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59" name="ColorPalette" hidden="1">
          <a:extLst>
            <a:ext uri="{FF2B5EF4-FFF2-40B4-BE49-F238E27FC236}">
              <a16:creationId xmlns:a16="http://schemas.microsoft.com/office/drawing/2014/main" id="{7A085401-BDF9-4F9C-A5F5-37910DC571DF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60" name="ColorPalette" hidden="1">
          <a:extLst>
            <a:ext uri="{FF2B5EF4-FFF2-40B4-BE49-F238E27FC236}">
              <a16:creationId xmlns:a16="http://schemas.microsoft.com/office/drawing/2014/main" id="{21062707-5B50-4E34-B376-223490BD9195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61" name="ColorPalette" hidden="1">
          <a:extLst>
            <a:ext uri="{FF2B5EF4-FFF2-40B4-BE49-F238E27FC236}">
              <a16:creationId xmlns:a16="http://schemas.microsoft.com/office/drawing/2014/main" id="{D74E06C2-17B0-4FD2-8264-6AA6F15DC046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62" name="ColorPalette" hidden="1">
          <a:extLst>
            <a:ext uri="{FF2B5EF4-FFF2-40B4-BE49-F238E27FC236}">
              <a16:creationId xmlns:a16="http://schemas.microsoft.com/office/drawing/2014/main" id="{DAFAB871-EB9B-45A5-9525-F00FD1C29667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63" name="ColorPalette" hidden="1">
          <a:extLst>
            <a:ext uri="{FF2B5EF4-FFF2-40B4-BE49-F238E27FC236}">
              <a16:creationId xmlns:a16="http://schemas.microsoft.com/office/drawing/2014/main" id="{E9B1ABCB-D3E3-4AD9-9D02-D619B943E7B8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64" name="ColorPalette" hidden="1">
          <a:extLst>
            <a:ext uri="{FF2B5EF4-FFF2-40B4-BE49-F238E27FC236}">
              <a16:creationId xmlns:a16="http://schemas.microsoft.com/office/drawing/2014/main" id="{BBE5B20B-875A-4CAE-823F-F2ADC9BB6191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65" name="ColorPalette" hidden="1">
          <a:extLst>
            <a:ext uri="{FF2B5EF4-FFF2-40B4-BE49-F238E27FC236}">
              <a16:creationId xmlns:a16="http://schemas.microsoft.com/office/drawing/2014/main" id="{94FE7E2D-68F7-4D5A-9D55-2F80E36F50E6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66" name="ColorPalette" hidden="1">
          <a:extLst>
            <a:ext uri="{FF2B5EF4-FFF2-40B4-BE49-F238E27FC236}">
              <a16:creationId xmlns:a16="http://schemas.microsoft.com/office/drawing/2014/main" id="{67C3F878-A52E-4111-A025-E18FC6B4B32B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67" name="ColorPalette" hidden="1">
          <a:extLst>
            <a:ext uri="{FF2B5EF4-FFF2-40B4-BE49-F238E27FC236}">
              <a16:creationId xmlns:a16="http://schemas.microsoft.com/office/drawing/2014/main" id="{D2D6F54F-7239-4911-BE2F-63C27B88414C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68" name="ColorPalette" hidden="1">
          <a:extLst>
            <a:ext uri="{FF2B5EF4-FFF2-40B4-BE49-F238E27FC236}">
              <a16:creationId xmlns:a16="http://schemas.microsoft.com/office/drawing/2014/main" id="{138BFE46-F9C6-493E-98B6-9BF1D0633F38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69" name="ColorPalette" hidden="1">
          <a:extLst>
            <a:ext uri="{FF2B5EF4-FFF2-40B4-BE49-F238E27FC236}">
              <a16:creationId xmlns:a16="http://schemas.microsoft.com/office/drawing/2014/main" id="{9B5C6B74-22F7-4608-964B-3E39B951F761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70" name="ColorPalette" hidden="1">
          <a:extLst>
            <a:ext uri="{FF2B5EF4-FFF2-40B4-BE49-F238E27FC236}">
              <a16:creationId xmlns:a16="http://schemas.microsoft.com/office/drawing/2014/main" id="{9A0C9FA1-7921-48E9-91D7-235D5DA1D85D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71" name="ColorPalette" hidden="1">
          <a:extLst>
            <a:ext uri="{FF2B5EF4-FFF2-40B4-BE49-F238E27FC236}">
              <a16:creationId xmlns:a16="http://schemas.microsoft.com/office/drawing/2014/main" id="{7107E61F-91C5-4E58-B48C-50AD6948D6E9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72" name="ColorPalette" hidden="1">
          <a:extLst>
            <a:ext uri="{FF2B5EF4-FFF2-40B4-BE49-F238E27FC236}">
              <a16:creationId xmlns:a16="http://schemas.microsoft.com/office/drawing/2014/main" id="{8B1D6621-EFD0-4233-8D0B-35E374AB600E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73" name="ColorPalette" hidden="1">
          <a:extLst>
            <a:ext uri="{FF2B5EF4-FFF2-40B4-BE49-F238E27FC236}">
              <a16:creationId xmlns:a16="http://schemas.microsoft.com/office/drawing/2014/main" id="{0D89FA24-1E92-4464-96B5-76DF3F3B8DF6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74" name="ColorPalette" hidden="1">
          <a:extLst>
            <a:ext uri="{FF2B5EF4-FFF2-40B4-BE49-F238E27FC236}">
              <a16:creationId xmlns:a16="http://schemas.microsoft.com/office/drawing/2014/main" id="{A56B9292-A938-4795-ABD2-E7FA1BC5C813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75" name="ColorPalette" hidden="1">
          <a:extLst>
            <a:ext uri="{FF2B5EF4-FFF2-40B4-BE49-F238E27FC236}">
              <a16:creationId xmlns:a16="http://schemas.microsoft.com/office/drawing/2014/main" id="{E62C9A48-BB9D-4347-ABF7-49B4D0C5476F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76" name="ColorPalette" hidden="1">
          <a:extLst>
            <a:ext uri="{FF2B5EF4-FFF2-40B4-BE49-F238E27FC236}">
              <a16:creationId xmlns:a16="http://schemas.microsoft.com/office/drawing/2014/main" id="{2D74517B-AD17-4874-9866-468ABB0F0292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77" name="ColorPalette" hidden="1">
          <a:extLst>
            <a:ext uri="{FF2B5EF4-FFF2-40B4-BE49-F238E27FC236}">
              <a16:creationId xmlns:a16="http://schemas.microsoft.com/office/drawing/2014/main" id="{E9401AF1-C5CB-4D26-B82F-1502FCD24C02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78" name="ColorPalette" hidden="1">
          <a:extLst>
            <a:ext uri="{FF2B5EF4-FFF2-40B4-BE49-F238E27FC236}">
              <a16:creationId xmlns:a16="http://schemas.microsoft.com/office/drawing/2014/main" id="{021D7424-9361-4DA2-AF31-8DC361D5A566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79" name="ColorPalette" hidden="1">
          <a:extLst>
            <a:ext uri="{FF2B5EF4-FFF2-40B4-BE49-F238E27FC236}">
              <a16:creationId xmlns:a16="http://schemas.microsoft.com/office/drawing/2014/main" id="{C1602679-5F0C-4F46-8A86-BD838D8D7022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80" name="ColorPalette" hidden="1">
          <a:extLst>
            <a:ext uri="{FF2B5EF4-FFF2-40B4-BE49-F238E27FC236}">
              <a16:creationId xmlns:a16="http://schemas.microsoft.com/office/drawing/2014/main" id="{D12B4419-4139-4D7A-B649-F644685CDD97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81" name="ColorPalette" hidden="1">
          <a:extLst>
            <a:ext uri="{FF2B5EF4-FFF2-40B4-BE49-F238E27FC236}">
              <a16:creationId xmlns:a16="http://schemas.microsoft.com/office/drawing/2014/main" id="{1CC1A527-BC8C-4422-A6F9-F5979675DB46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82" name="ColorPalette" hidden="1">
          <a:extLst>
            <a:ext uri="{FF2B5EF4-FFF2-40B4-BE49-F238E27FC236}">
              <a16:creationId xmlns:a16="http://schemas.microsoft.com/office/drawing/2014/main" id="{E868B433-DD0C-4FA0-8741-0FEB8A9437AB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83" name="ColorPalette" hidden="1">
          <a:extLst>
            <a:ext uri="{FF2B5EF4-FFF2-40B4-BE49-F238E27FC236}">
              <a16:creationId xmlns:a16="http://schemas.microsoft.com/office/drawing/2014/main" id="{48D4D906-39FA-4399-8AE3-33654BE6CA34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84" name="ColorPalette" hidden="1">
          <a:extLst>
            <a:ext uri="{FF2B5EF4-FFF2-40B4-BE49-F238E27FC236}">
              <a16:creationId xmlns:a16="http://schemas.microsoft.com/office/drawing/2014/main" id="{EE2CB9D2-FA41-4A8D-83B3-A19FE2FAE9E6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85" name="ColorPalette" hidden="1">
          <a:extLst>
            <a:ext uri="{FF2B5EF4-FFF2-40B4-BE49-F238E27FC236}">
              <a16:creationId xmlns:a16="http://schemas.microsoft.com/office/drawing/2014/main" id="{BB12B018-7877-4692-B627-499048A02A44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86" name="ColorPalette" hidden="1">
          <a:extLst>
            <a:ext uri="{FF2B5EF4-FFF2-40B4-BE49-F238E27FC236}">
              <a16:creationId xmlns:a16="http://schemas.microsoft.com/office/drawing/2014/main" id="{F5C04A56-8462-42F9-8C48-03051EB5BF1D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87" name="ColorPalette" hidden="1">
          <a:extLst>
            <a:ext uri="{FF2B5EF4-FFF2-40B4-BE49-F238E27FC236}">
              <a16:creationId xmlns:a16="http://schemas.microsoft.com/office/drawing/2014/main" id="{4268C26C-B847-48C0-A871-42B8A75F75C7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88" name="ColorPalette" hidden="1">
          <a:extLst>
            <a:ext uri="{FF2B5EF4-FFF2-40B4-BE49-F238E27FC236}">
              <a16:creationId xmlns:a16="http://schemas.microsoft.com/office/drawing/2014/main" id="{97C66E34-CA16-4973-B151-69CC614868F0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89" name="ColorPalette" hidden="1">
          <a:extLst>
            <a:ext uri="{FF2B5EF4-FFF2-40B4-BE49-F238E27FC236}">
              <a16:creationId xmlns:a16="http://schemas.microsoft.com/office/drawing/2014/main" id="{EFD17712-533E-4255-A7BB-826EBE1B05DD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90" name="ColorPalette" hidden="1">
          <a:extLst>
            <a:ext uri="{FF2B5EF4-FFF2-40B4-BE49-F238E27FC236}">
              <a16:creationId xmlns:a16="http://schemas.microsoft.com/office/drawing/2014/main" id="{42915940-1564-4B6E-A55E-3BE8968489F0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91" name="ColorPalette" hidden="1">
          <a:extLst>
            <a:ext uri="{FF2B5EF4-FFF2-40B4-BE49-F238E27FC236}">
              <a16:creationId xmlns:a16="http://schemas.microsoft.com/office/drawing/2014/main" id="{9810F528-F812-4981-A4A2-60967746BC63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92" name="ColorPalette" hidden="1">
          <a:extLst>
            <a:ext uri="{FF2B5EF4-FFF2-40B4-BE49-F238E27FC236}">
              <a16:creationId xmlns:a16="http://schemas.microsoft.com/office/drawing/2014/main" id="{B85BB150-9A1F-4C06-A51E-22288D8C3BC2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93" name="ColorPalette" hidden="1">
          <a:extLst>
            <a:ext uri="{FF2B5EF4-FFF2-40B4-BE49-F238E27FC236}">
              <a16:creationId xmlns:a16="http://schemas.microsoft.com/office/drawing/2014/main" id="{6F92DB27-521E-41B4-BC8D-FAAE561DF8A0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94" name="ColorPalette" hidden="1">
          <a:extLst>
            <a:ext uri="{FF2B5EF4-FFF2-40B4-BE49-F238E27FC236}">
              <a16:creationId xmlns:a16="http://schemas.microsoft.com/office/drawing/2014/main" id="{F868D0B1-80C9-4402-B7C6-6E7B62EA2E46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95" name="ColorPalette" hidden="1">
          <a:extLst>
            <a:ext uri="{FF2B5EF4-FFF2-40B4-BE49-F238E27FC236}">
              <a16:creationId xmlns:a16="http://schemas.microsoft.com/office/drawing/2014/main" id="{369BF431-64BC-42BF-97F7-38CE2426F6CB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96" name="ColorPalette" hidden="1">
          <a:extLst>
            <a:ext uri="{FF2B5EF4-FFF2-40B4-BE49-F238E27FC236}">
              <a16:creationId xmlns:a16="http://schemas.microsoft.com/office/drawing/2014/main" id="{99685F99-6AAD-469E-B69C-324BEB3A664A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97" name="ColorPalette" hidden="1">
          <a:extLst>
            <a:ext uri="{FF2B5EF4-FFF2-40B4-BE49-F238E27FC236}">
              <a16:creationId xmlns:a16="http://schemas.microsoft.com/office/drawing/2014/main" id="{306B2319-33A8-4759-A4DD-999514848640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98" name="ColorPalette" hidden="1">
          <a:extLst>
            <a:ext uri="{FF2B5EF4-FFF2-40B4-BE49-F238E27FC236}">
              <a16:creationId xmlns:a16="http://schemas.microsoft.com/office/drawing/2014/main" id="{391A6318-B83F-4DD1-9DEB-3A1352E9D7FF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199" name="ColorPalette" hidden="1">
          <a:extLst>
            <a:ext uri="{FF2B5EF4-FFF2-40B4-BE49-F238E27FC236}">
              <a16:creationId xmlns:a16="http://schemas.microsoft.com/office/drawing/2014/main" id="{930A07DC-DF14-49FD-AD1F-8E199DCAB835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200" name="ColorPalette" hidden="1">
          <a:extLst>
            <a:ext uri="{FF2B5EF4-FFF2-40B4-BE49-F238E27FC236}">
              <a16:creationId xmlns:a16="http://schemas.microsoft.com/office/drawing/2014/main" id="{418C4ADB-E0B3-41E4-9053-C663629A7AA1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201" name="ColorPalette" hidden="1">
          <a:extLst>
            <a:ext uri="{FF2B5EF4-FFF2-40B4-BE49-F238E27FC236}">
              <a16:creationId xmlns:a16="http://schemas.microsoft.com/office/drawing/2014/main" id="{83930738-A9A9-42B7-A864-E52718B4FB80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202" name="ColorPalette" hidden="1">
          <a:extLst>
            <a:ext uri="{FF2B5EF4-FFF2-40B4-BE49-F238E27FC236}">
              <a16:creationId xmlns:a16="http://schemas.microsoft.com/office/drawing/2014/main" id="{12043E64-104B-4C65-AB83-F975FD3EA5B3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203" name="ColorPalette" hidden="1">
          <a:extLst>
            <a:ext uri="{FF2B5EF4-FFF2-40B4-BE49-F238E27FC236}">
              <a16:creationId xmlns:a16="http://schemas.microsoft.com/office/drawing/2014/main" id="{40091106-0793-4D83-9B00-3DFAF4BD7BCA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204" name="ColorPalette" hidden="1">
          <a:extLst>
            <a:ext uri="{FF2B5EF4-FFF2-40B4-BE49-F238E27FC236}">
              <a16:creationId xmlns:a16="http://schemas.microsoft.com/office/drawing/2014/main" id="{5E778F67-4C7C-45C8-A711-45C7F6CD8267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205" name="ColorPalette" hidden="1">
          <a:extLst>
            <a:ext uri="{FF2B5EF4-FFF2-40B4-BE49-F238E27FC236}">
              <a16:creationId xmlns:a16="http://schemas.microsoft.com/office/drawing/2014/main" id="{9BFE3A33-2742-4453-8A9B-FA95CE6B1EEF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206" name="ColorPalette" hidden="1">
          <a:extLst>
            <a:ext uri="{FF2B5EF4-FFF2-40B4-BE49-F238E27FC236}">
              <a16:creationId xmlns:a16="http://schemas.microsoft.com/office/drawing/2014/main" id="{797F0DA7-8C0D-4291-B3C5-543F3389FEBC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207" name="ColorPalette" hidden="1">
          <a:extLst>
            <a:ext uri="{FF2B5EF4-FFF2-40B4-BE49-F238E27FC236}">
              <a16:creationId xmlns:a16="http://schemas.microsoft.com/office/drawing/2014/main" id="{282734E0-5F87-4657-8883-FFA549BABD55}"/>
            </a:ext>
          </a:extLst>
        </xdr:cNvPr>
        <xdr:cNvSpPr txBox="1"/>
      </xdr:nvSpPr>
      <xdr:spPr>
        <a:xfrm>
          <a:off x="619125" y="148590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208" name="ColorPalette" hidden="1">
          <a:extLst>
            <a:ext uri="{FF2B5EF4-FFF2-40B4-BE49-F238E27FC236}">
              <a16:creationId xmlns:a16="http://schemas.microsoft.com/office/drawing/2014/main" id="{DD7BFA64-B261-481D-B491-0807474A4B51}"/>
            </a:ext>
          </a:extLst>
        </xdr:cNvPr>
        <xdr:cNvSpPr txBox="1"/>
      </xdr:nvSpPr>
      <xdr:spPr>
        <a:xfrm>
          <a:off x="619125" y="150495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209" name="ColorPalette" hidden="1">
          <a:extLst>
            <a:ext uri="{FF2B5EF4-FFF2-40B4-BE49-F238E27FC236}">
              <a16:creationId xmlns:a16="http://schemas.microsoft.com/office/drawing/2014/main" id="{23603FE7-1932-41BC-A311-8EB8F003A2E8}"/>
            </a:ext>
          </a:extLst>
        </xdr:cNvPr>
        <xdr:cNvSpPr txBox="1"/>
      </xdr:nvSpPr>
      <xdr:spPr>
        <a:xfrm>
          <a:off x="619125" y="150495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210" name="ColorPalette" hidden="1">
          <a:extLst>
            <a:ext uri="{FF2B5EF4-FFF2-40B4-BE49-F238E27FC236}">
              <a16:creationId xmlns:a16="http://schemas.microsoft.com/office/drawing/2014/main" id="{40D957C1-6B94-493A-BB88-141E3908BEBC}"/>
            </a:ext>
          </a:extLst>
        </xdr:cNvPr>
        <xdr:cNvSpPr txBox="1"/>
      </xdr:nvSpPr>
      <xdr:spPr>
        <a:xfrm>
          <a:off x="619125" y="150495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211" name="ColorPalette" hidden="1">
          <a:extLst>
            <a:ext uri="{FF2B5EF4-FFF2-40B4-BE49-F238E27FC236}">
              <a16:creationId xmlns:a16="http://schemas.microsoft.com/office/drawing/2014/main" id="{9A6352DA-405A-48CE-9CFE-67CF84BBF103}"/>
            </a:ext>
          </a:extLst>
        </xdr:cNvPr>
        <xdr:cNvSpPr txBox="1"/>
      </xdr:nvSpPr>
      <xdr:spPr>
        <a:xfrm>
          <a:off x="619125" y="150495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212" name="ColorPalette" hidden="1">
          <a:extLst>
            <a:ext uri="{FF2B5EF4-FFF2-40B4-BE49-F238E27FC236}">
              <a16:creationId xmlns:a16="http://schemas.microsoft.com/office/drawing/2014/main" id="{0DE3D6CF-6C6E-4177-8726-0A05D8E3E79B}"/>
            </a:ext>
          </a:extLst>
        </xdr:cNvPr>
        <xdr:cNvSpPr txBox="1"/>
      </xdr:nvSpPr>
      <xdr:spPr>
        <a:xfrm>
          <a:off x="619125" y="150495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213" name="ColorPalette" hidden="1">
          <a:extLst>
            <a:ext uri="{FF2B5EF4-FFF2-40B4-BE49-F238E27FC236}">
              <a16:creationId xmlns:a16="http://schemas.microsoft.com/office/drawing/2014/main" id="{43AC2098-F3D3-4E61-B438-96C9E3C7BE8B}"/>
            </a:ext>
          </a:extLst>
        </xdr:cNvPr>
        <xdr:cNvSpPr txBox="1"/>
      </xdr:nvSpPr>
      <xdr:spPr>
        <a:xfrm>
          <a:off x="619125" y="150495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214" name="ColorPalette" hidden="1">
          <a:extLst>
            <a:ext uri="{FF2B5EF4-FFF2-40B4-BE49-F238E27FC236}">
              <a16:creationId xmlns:a16="http://schemas.microsoft.com/office/drawing/2014/main" id="{89936CCF-11C7-497A-8214-5D4C1C8C7D86}"/>
            </a:ext>
          </a:extLst>
        </xdr:cNvPr>
        <xdr:cNvSpPr txBox="1"/>
      </xdr:nvSpPr>
      <xdr:spPr>
        <a:xfrm>
          <a:off x="619125" y="150495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215" name="ColorPalette" hidden="1">
          <a:extLst>
            <a:ext uri="{FF2B5EF4-FFF2-40B4-BE49-F238E27FC236}">
              <a16:creationId xmlns:a16="http://schemas.microsoft.com/office/drawing/2014/main" id="{17849714-D8BF-4898-912B-D051482E5320}"/>
            </a:ext>
          </a:extLst>
        </xdr:cNvPr>
        <xdr:cNvSpPr txBox="1"/>
      </xdr:nvSpPr>
      <xdr:spPr>
        <a:xfrm>
          <a:off x="619125" y="150495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216" name="ColorPalette" hidden="1">
          <a:extLst>
            <a:ext uri="{FF2B5EF4-FFF2-40B4-BE49-F238E27FC236}">
              <a16:creationId xmlns:a16="http://schemas.microsoft.com/office/drawing/2014/main" id="{B91F91F9-7F62-4345-9DDD-D363A104247A}"/>
            </a:ext>
          </a:extLst>
        </xdr:cNvPr>
        <xdr:cNvSpPr txBox="1"/>
      </xdr:nvSpPr>
      <xdr:spPr>
        <a:xfrm>
          <a:off x="619125" y="150495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217" name="ColorPalette" hidden="1">
          <a:extLst>
            <a:ext uri="{FF2B5EF4-FFF2-40B4-BE49-F238E27FC236}">
              <a16:creationId xmlns:a16="http://schemas.microsoft.com/office/drawing/2014/main" id="{FCA2C558-A412-4110-9F79-7A84B441FF58}"/>
            </a:ext>
          </a:extLst>
        </xdr:cNvPr>
        <xdr:cNvSpPr txBox="1"/>
      </xdr:nvSpPr>
      <xdr:spPr>
        <a:xfrm>
          <a:off x="619125" y="150495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218" name="ColorPalette" hidden="1">
          <a:extLst>
            <a:ext uri="{FF2B5EF4-FFF2-40B4-BE49-F238E27FC236}">
              <a16:creationId xmlns:a16="http://schemas.microsoft.com/office/drawing/2014/main" id="{2FDA0508-33EE-4B88-B4A9-973D014DAE7E}"/>
            </a:ext>
          </a:extLst>
        </xdr:cNvPr>
        <xdr:cNvSpPr txBox="1"/>
      </xdr:nvSpPr>
      <xdr:spPr>
        <a:xfrm>
          <a:off x="619125" y="150495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47625</xdr:rowOff>
    </xdr:to>
    <xdr:sp macro="" textlink="">
      <xdr:nvSpPr>
        <xdr:cNvPr id="3219" name="ColorPalette" hidden="1">
          <a:extLst>
            <a:ext uri="{FF2B5EF4-FFF2-40B4-BE49-F238E27FC236}">
              <a16:creationId xmlns:a16="http://schemas.microsoft.com/office/drawing/2014/main" id="{6176DD0B-7840-4C86-A19A-02EADF7724C6}"/>
            </a:ext>
          </a:extLst>
        </xdr:cNvPr>
        <xdr:cNvSpPr txBox="1"/>
      </xdr:nvSpPr>
      <xdr:spPr>
        <a:xfrm>
          <a:off x="619125" y="150495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20" name="ColorPalette" hidden="1">
          <a:extLst>
            <a:ext uri="{FF2B5EF4-FFF2-40B4-BE49-F238E27FC236}">
              <a16:creationId xmlns:a16="http://schemas.microsoft.com/office/drawing/2014/main" id="{2C91F5FD-F744-4AE4-9739-3ADAC8B74B8A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21" name="ColorPalette" hidden="1">
          <a:extLst>
            <a:ext uri="{FF2B5EF4-FFF2-40B4-BE49-F238E27FC236}">
              <a16:creationId xmlns:a16="http://schemas.microsoft.com/office/drawing/2014/main" id="{3357D978-94E4-46C8-B554-3BC5E133FFCF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22" name="ColorPalette" hidden="1">
          <a:extLst>
            <a:ext uri="{FF2B5EF4-FFF2-40B4-BE49-F238E27FC236}">
              <a16:creationId xmlns:a16="http://schemas.microsoft.com/office/drawing/2014/main" id="{638265B3-BC37-49AF-9BFB-A47E4E128FB7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23" name="ColorPalette" hidden="1">
          <a:extLst>
            <a:ext uri="{FF2B5EF4-FFF2-40B4-BE49-F238E27FC236}">
              <a16:creationId xmlns:a16="http://schemas.microsoft.com/office/drawing/2014/main" id="{EFEC0641-C0C5-43F3-A486-12AF40F5D223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224" name="ColorPalette" hidden="1">
          <a:extLst>
            <a:ext uri="{FF2B5EF4-FFF2-40B4-BE49-F238E27FC236}">
              <a16:creationId xmlns:a16="http://schemas.microsoft.com/office/drawing/2014/main" id="{E1DCF282-351C-4B2D-B113-7F2FF1F644B4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225" name="ColorPalette" hidden="1">
          <a:extLst>
            <a:ext uri="{FF2B5EF4-FFF2-40B4-BE49-F238E27FC236}">
              <a16:creationId xmlns:a16="http://schemas.microsoft.com/office/drawing/2014/main" id="{253A211F-6747-4DBE-854F-7D9EAA7AB51A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226" name="ColorPalette" hidden="1">
          <a:extLst>
            <a:ext uri="{FF2B5EF4-FFF2-40B4-BE49-F238E27FC236}">
              <a16:creationId xmlns:a16="http://schemas.microsoft.com/office/drawing/2014/main" id="{A68C2B4E-EC05-42E3-9762-5DCC57E20E29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227" name="ColorPalette" hidden="1">
          <a:extLst>
            <a:ext uri="{FF2B5EF4-FFF2-40B4-BE49-F238E27FC236}">
              <a16:creationId xmlns:a16="http://schemas.microsoft.com/office/drawing/2014/main" id="{BE60A571-8AEA-4EB4-B189-FE13C4365C43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28" name="ColorPalette" hidden="1">
          <a:extLst>
            <a:ext uri="{FF2B5EF4-FFF2-40B4-BE49-F238E27FC236}">
              <a16:creationId xmlns:a16="http://schemas.microsoft.com/office/drawing/2014/main" id="{C4B6E605-A04D-4E94-99E0-F4DFEF2DBA2A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29" name="ColorPalette" hidden="1">
          <a:extLst>
            <a:ext uri="{FF2B5EF4-FFF2-40B4-BE49-F238E27FC236}">
              <a16:creationId xmlns:a16="http://schemas.microsoft.com/office/drawing/2014/main" id="{6082CB03-61A6-4361-814A-72B056DE547B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30" name="ColorPalette" hidden="1">
          <a:extLst>
            <a:ext uri="{FF2B5EF4-FFF2-40B4-BE49-F238E27FC236}">
              <a16:creationId xmlns:a16="http://schemas.microsoft.com/office/drawing/2014/main" id="{5DBFD2E3-2A96-46BA-926B-69978953D9A3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31" name="ColorPalette" hidden="1">
          <a:extLst>
            <a:ext uri="{FF2B5EF4-FFF2-40B4-BE49-F238E27FC236}">
              <a16:creationId xmlns:a16="http://schemas.microsoft.com/office/drawing/2014/main" id="{FA3B6A5E-D17C-4286-A4AD-EFD128F5FF47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32" name="ColorPalette" hidden="1">
          <a:extLst>
            <a:ext uri="{FF2B5EF4-FFF2-40B4-BE49-F238E27FC236}">
              <a16:creationId xmlns:a16="http://schemas.microsoft.com/office/drawing/2014/main" id="{437CD6C2-6C97-47CC-89E2-326059E06125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33" name="ColorPalette" hidden="1">
          <a:extLst>
            <a:ext uri="{FF2B5EF4-FFF2-40B4-BE49-F238E27FC236}">
              <a16:creationId xmlns:a16="http://schemas.microsoft.com/office/drawing/2014/main" id="{B7E575AA-BBE3-4DE4-9DF4-AB766AAC382C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34" name="ColorPalette" hidden="1">
          <a:extLst>
            <a:ext uri="{FF2B5EF4-FFF2-40B4-BE49-F238E27FC236}">
              <a16:creationId xmlns:a16="http://schemas.microsoft.com/office/drawing/2014/main" id="{06FC0556-2789-4915-8897-1A7EAA1CADB0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35" name="ColorPalette" hidden="1">
          <a:extLst>
            <a:ext uri="{FF2B5EF4-FFF2-40B4-BE49-F238E27FC236}">
              <a16:creationId xmlns:a16="http://schemas.microsoft.com/office/drawing/2014/main" id="{652F7FF3-1DFF-422F-8AF1-70D7B06ABAA1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36" name="ColorPalette" hidden="1">
          <a:extLst>
            <a:ext uri="{FF2B5EF4-FFF2-40B4-BE49-F238E27FC236}">
              <a16:creationId xmlns:a16="http://schemas.microsoft.com/office/drawing/2014/main" id="{422E03BC-A72B-4F2C-88A8-FEB8E961101A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37" name="ColorPalette" hidden="1">
          <a:extLst>
            <a:ext uri="{FF2B5EF4-FFF2-40B4-BE49-F238E27FC236}">
              <a16:creationId xmlns:a16="http://schemas.microsoft.com/office/drawing/2014/main" id="{1CD2759E-B92D-4CF3-9B58-CF5CB49E321F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38" name="ColorPalette" hidden="1">
          <a:extLst>
            <a:ext uri="{FF2B5EF4-FFF2-40B4-BE49-F238E27FC236}">
              <a16:creationId xmlns:a16="http://schemas.microsoft.com/office/drawing/2014/main" id="{4D1A79DA-0986-4991-8574-1B30FF60B8F6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39" name="ColorPalette" hidden="1">
          <a:extLst>
            <a:ext uri="{FF2B5EF4-FFF2-40B4-BE49-F238E27FC236}">
              <a16:creationId xmlns:a16="http://schemas.microsoft.com/office/drawing/2014/main" id="{206D0717-2A30-4F33-B4F5-3E769B9B1E49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40" name="ColorPalette" hidden="1">
          <a:extLst>
            <a:ext uri="{FF2B5EF4-FFF2-40B4-BE49-F238E27FC236}">
              <a16:creationId xmlns:a16="http://schemas.microsoft.com/office/drawing/2014/main" id="{3BE11D22-F0CE-4428-9D3B-72E25F6A7D2C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41" name="ColorPalette" hidden="1">
          <a:extLst>
            <a:ext uri="{FF2B5EF4-FFF2-40B4-BE49-F238E27FC236}">
              <a16:creationId xmlns:a16="http://schemas.microsoft.com/office/drawing/2014/main" id="{FF0C19A8-3313-4C54-BDEA-3B98BDA3560A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42" name="ColorPalette" hidden="1">
          <a:extLst>
            <a:ext uri="{FF2B5EF4-FFF2-40B4-BE49-F238E27FC236}">
              <a16:creationId xmlns:a16="http://schemas.microsoft.com/office/drawing/2014/main" id="{9483410B-A365-4594-BBC6-5F04EF8B7770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43" name="ColorPalette" hidden="1">
          <a:extLst>
            <a:ext uri="{FF2B5EF4-FFF2-40B4-BE49-F238E27FC236}">
              <a16:creationId xmlns:a16="http://schemas.microsoft.com/office/drawing/2014/main" id="{0CB3ADD8-AD58-4E26-89B1-56B86EC5EBA4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244" name="ColorPalette" hidden="1">
          <a:extLst>
            <a:ext uri="{FF2B5EF4-FFF2-40B4-BE49-F238E27FC236}">
              <a16:creationId xmlns:a16="http://schemas.microsoft.com/office/drawing/2014/main" id="{868FEDA2-B259-41ED-92BE-556F8B3B407F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245" name="ColorPalette" hidden="1">
          <a:extLst>
            <a:ext uri="{FF2B5EF4-FFF2-40B4-BE49-F238E27FC236}">
              <a16:creationId xmlns:a16="http://schemas.microsoft.com/office/drawing/2014/main" id="{5A929E33-F844-437A-9BD3-E44ED0480634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246" name="ColorPalette" hidden="1">
          <a:extLst>
            <a:ext uri="{FF2B5EF4-FFF2-40B4-BE49-F238E27FC236}">
              <a16:creationId xmlns:a16="http://schemas.microsoft.com/office/drawing/2014/main" id="{240ADB35-8B56-4DA3-9192-3AF6C9E17950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247" name="ColorPalette" hidden="1">
          <a:extLst>
            <a:ext uri="{FF2B5EF4-FFF2-40B4-BE49-F238E27FC236}">
              <a16:creationId xmlns:a16="http://schemas.microsoft.com/office/drawing/2014/main" id="{A64D5FB8-9EAE-46D2-8DED-05EFE472876C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48" name="ColorPalette" hidden="1">
          <a:extLst>
            <a:ext uri="{FF2B5EF4-FFF2-40B4-BE49-F238E27FC236}">
              <a16:creationId xmlns:a16="http://schemas.microsoft.com/office/drawing/2014/main" id="{1A1C8905-0EA6-449E-9921-47521588B3B2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49" name="ColorPalette" hidden="1">
          <a:extLst>
            <a:ext uri="{FF2B5EF4-FFF2-40B4-BE49-F238E27FC236}">
              <a16:creationId xmlns:a16="http://schemas.microsoft.com/office/drawing/2014/main" id="{B9F06D4B-9DEE-4AD9-B862-42156CDAC4AF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50" name="ColorPalette" hidden="1">
          <a:extLst>
            <a:ext uri="{FF2B5EF4-FFF2-40B4-BE49-F238E27FC236}">
              <a16:creationId xmlns:a16="http://schemas.microsoft.com/office/drawing/2014/main" id="{BC35AC31-6E4B-4635-85D2-898311EC32AF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51" name="ColorPalette" hidden="1">
          <a:extLst>
            <a:ext uri="{FF2B5EF4-FFF2-40B4-BE49-F238E27FC236}">
              <a16:creationId xmlns:a16="http://schemas.microsoft.com/office/drawing/2014/main" id="{05D6499D-8722-4E21-A78A-FFB184D34503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252" name="ColorPalette" hidden="1">
          <a:extLst>
            <a:ext uri="{FF2B5EF4-FFF2-40B4-BE49-F238E27FC236}">
              <a16:creationId xmlns:a16="http://schemas.microsoft.com/office/drawing/2014/main" id="{FDA753AE-6699-4432-9F92-736059C912AD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253" name="ColorPalette" hidden="1">
          <a:extLst>
            <a:ext uri="{FF2B5EF4-FFF2-40B4-BE49-F238E27FC236}">
              <a16:creationId xmlns:a16="http://schemas.microsoft.com/office/drawing/2014/main" id="{76F8BCF3-8829-4D1D-BB22-BC7F529D92BE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254" name="ColorPalette" hidden="1">
          <a:extLst>
            <a:ext uri="{FF2B5EF4-FFF2-40B4-BE49-F238E27FC236}">
              <a16:creationId xmlns:a16="http://schemas.microsoft.com/office/drawing/2014/main" id="{2876C5D3-1E53-460D-A67C-4C39CF102CF9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255" name="ColorPalette" hidden="1">
          <a:extLst>
            <a:ext uri="{FF2B5EF4-FFF2-40B4-BE49-F238E27FC236}">
              <a16:creationId xmlns:a16="http://schemas.microsoft.com/office/drawing/2014/main" id="{5983AD9A-9DAF-4CF0-9EC0-CF63F5D4D74C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56" name="ColorPalette" hidden="1">
          <a:extLst>
            <a:ext uri="{FF2B5EF4-FFF2-40B4-BE49-F238E27FC236}">
              <a16:creationId xmlns:a16="http://schemas.microsoft.com/office/drawing/2014/main" id="{BCF79C9E-F8BA-4868-A091-D163B7DFF47E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57" name="ColorPalette" hidden="1">
          <a:extLst>
            <a:ext uri="{FF2B5EF4-FFF2-40B4-BE49-F238E27FC236}">
              <a16:creationId xmlns:a16="http://schemas.microsoft.com/office/drawing/2014/main" id="{D057421A-9A4E-4EB9-BBF9-9532DB20A998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58" name="ColorPalette" hidden="1">
          <a:extLst>
            <a:ext uri="{FF2B5EF4-FFF2-40B4-BE49-F238E27FC236}">
              <a16:creationId xmlns:a16="http://schemas.microsoft.com/office/drawing/2014/main" id="{CFA9D522-551D-45D9-BE20-7B9C6CFA52A1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59" name="ColorPalette" hidden="1">
          <a:extLst>
            <a:ext uri="{FF2B5EF4-FFF2-40B4-BE49-F238E27FC236}">
              <a16:creationId xmlns:a16="http://schemas.microsoft.com/office/drawing/2014/main" id="{7B102864-0143-48C8-8AC7-FEB5A4035FDD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60" name="ColorPalette" hidden="1">
          <a:extLst>
            <a:ext uri="{FF2B5EF4-FFF2-40B4-BE49-F238E27FC236}">
              <a16:creationId xmlns:a16="http://schemas.microsoft.com/office/drawing/2014/main" id="{715A15C4-1C28-4092-AD0C-6C1E62B2E5B1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61" name="ColorPalette" hidden="1">
          <a:extLst>
            <a:ext uri="{FF2B5EF4-FFF2-40B4-BE49-F238E27FC236}">
              <a16:creationId xmlns:a16="http://schemas.microsoft.com/office/drawing/2014/main" id="{E1F9E916-128E-44BC-871B-E9BF310C8337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62" name="ColorPalette" hidden="1">
          <a:extLst>
            <a:ext uri="{FF2B5EF4-FFF2-40B4-BE49-F238E27FC236}">
              <a16:creationId xmlns:a16="http://schemas.microsoft.com/office/drawing/2014/main" id="{5A2B1CD3-555C-41B9-A00E-3B612C80BDCB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63" name="ColorPalette" hidden="1">
          <a:extLst>
            <a:ext uri="{FF2B5EF4-FFF2-40B4-BE49-F238E27FC236}">
              <a16:creationId xmlns:a16="http://schemas.microsoft.com/office/drawing/2014/main" id="{46BA1530-3629-42AB-AE8E-E7451C875A3A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64" name="ColorPalette" hidden="1">
          <a:extLst>
            <a:ext uri="{FF2B5EF4-FFF2-40B4-BE49-F238E27FC236}">
              <a16:creationId xmlns:a16="http://schemas.microsoft.com/office/drawing/2014/main" id="{5DA8A261-F040-4919-AA2C-B111459C3301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65" name="ColorPalette" hidden="1">
          <a:extLst>
            <a:ext uri="{FF2B5EF4-FFF2-40B4-BE49-F238E27FC236}">
              <a16:creationId xmlns:a16="http://schemas.microsoft.com/office/drawing/2014/main" id="{31D8220D-DBD4-4B14-B565-A1667CFB7377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66" name="ColorPalette" hidden="1">
          <a:extLst>
            <a:ext uri="{FF2B5EF4-FFF2-40B4-BE49-F238E27FC236}">
              <a16:creationId xmlns:a16="http://schemas.microsoft.com/office/drawing/2014/main" id="{6A6C2C9E-13E8-40A7-8E42-1DCA7CA9D765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67" name="ColorPalette" hidden="1">
          <a:extLst>
            <a:ext uri="{FF2B5EF4-FFF2-40B4-BE49-F238E27FC236}">
              <a16:creationId xmlns:a16="http://schemas.microsoft.com/office/drawing/2014/main" id="{E975F5D4-C497-43E3-A43B-89222DD4F131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68" name="ColorPalette" hidden="1">
          <a:extLst>
            <a:ext uri="{FF2B5EF4-FFF2-40B4-BE49-F238E27FC236}">
              <a16:creationId xmlns:a16="http://schemas.microsoft.com/office/drawing/2014/main" id="{9531E8AC-3F75-4B3D-B1E6-417276650CC0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69" name="ColorPalette" hidden="1">
          <a:extLst>
            <a:ext uri="{FF2B5EF4-FFF2-40B4-BE49-F238E27FC236}">
              <a16:creationId xmlns:a16="http://schemas.microsoft.com/office/drawing/2014/main" id="{B009CC61-4CBF-4D6F-9BBD-AF24C6C18B4B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70" name="ColorPalette" hidden="1">
          <a:extLst>
            <a:ext uri="{FF2B5EF4-FFF2-40B4-BE49-F238E27FC236}">
              <a16:creationId xmlns:a16="http://schemas.microsoft.com/office/drawing/2014/main" id="{F1E19A10-A5C0-4FDC-B19E-4EA09384CC44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71" name="ColorPalette" hidden="1">
          <a:extLst>
            <a:ext uri="{FF2B5EF4-FFF2-40B4-BE49-F238E27FC236}">
              <a16:creationId xmlns:a16="http://schemas.microsoft.com/office/drawing/2014/main" id="{A5B2AB0E-B5A2-4C97-AE8C-933DB41598AA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72" name="ColorPalette" hidden="1">
          <a:extLst>
            <a:ext uri="{FF2B5EF4-FFF2-40B4-BE49-F238E27FC236}">
              <a16:creationId xmlns:a16="http://schemas.microsoft.com/office/drawing/2014/main" id="{DD40E42E-0126-4838-AD0C-FB820D7BE97B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73" name="ColorPalette" hidden="1">
          <a:extLst>
            <a:ext uri="{FF2B5EF4-FFF2-40B4-BE49-F238E27FC236}">
              <a16:creationId xmlns:a16="http://schemas.microsoft.com/office/drawing/2014/main" id="{77C53B5E-7481-4320-B452-9E5599FE73D5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74" name="ColorPalette" hidden="1">
          <a:extLst>
            <a:ext uri="{FF2B5EF4-FFF2-40B4-BE49-F238E27FC236}">
              <a16:creationId xmlns:a16="http://schemas.microsoft.com/office/drawing/2014/main" id="{D66646A3-49F2-4ADE-8A9C-C7244B0AF43F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75" name="ColorPalette" hidden="1">
          <a:extLst>
            <a:ext uri="{FF2B5EF4-FFF2-40B4-BE49-F238E27FC236}">
              <a16:creationId xmlns:a16="http://schemas.microsoft.com/office/drawing/2014/main" id="{2F35A6D6-B493-4E32-ADFE-DC5201FC8146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276" name="ColorPalette" hidden="1">
          <a:extLst>
            <a:ext uri="{FF2B5EF4-FFF2-40B4-BE49-F238E27FC236}">
              <a16:creationId xmlns:a16="http://schemas.microsoft.com/office/drawing/2014/main" id="{B6062F3C-CE47-40AD-B03E-729E66977AE6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277" name="ColorPalette" hidden="1">
          <a:extLst>
            <a:ext uri="{FF2B5EF4-FFF2-40B4-BE49-F238E27FC236}">
              <a16:creationId xmlns:a16="http://schemas.microsoft.com/office/drawing/2014/main" id="{6175BDA6-6F16-499B-A92C-DCA4C6685248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278" name="ColorPalette" hidden="1">
          <a:extLst>
            <a:ext uri="{FF2B5EF4-FFF2-40B4-BE49-F238E27FC236}">
              <a16:creationId xmlns:a16="http://schemas.microsoft.com/office/drawing/2014/main" id="{511546A7-A098-4D20-B93F-035575E04130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279" name="ColorPalette" hidden="1">
          <a:extLst>
            <a:ext uri="{FF2B5EF4-FFF2-40B4-BE49-F238E27FC236}">
              <a16:creationId xmlns:a16="http://schemas.microsoft.com/office/drawing/2014/main" id="{150ECF1F-8D05-429B-A7F9-77327B501471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80" name="ColorPalette" hidden="1">
          <a:extLst>
            <a:ext uri="{FF2B5EF4-FFF2-40B4-BE49-F238E27FC236}">
              <a16:creationId xmlns:a16="http://schemas.microsoft.com/office/drawing/2014/main" id="{764D1652-CF8E-4F45-B98F-DF507999915B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81" name="ColorPalette" hidden="1">
          <a:extLst>
            <a:ext uri="{FF2B5EF4-FFF2-40B4-BE49-F238E27FC236}">
              <a16:creationId xmlns:a16="http://schemas.microsoft.com/office/drawing/2014/main" id="{6F54A368-1471-4E1E-89D1-CADAC3AFC940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82" name="ColorPalette" hidden="1">
          <a:extLst>
            <a:ext uri="{FF2B5EF4-FFF2-40B4-BE49-F238E27FC236}">
              <a16:creationId xmlns:a16="http://schemas.microsoft.com/office/drawing/2014/main" id="{1DCAD873-F5D6-44A9-A340-692887FFECC1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83" name="ColorPalette" hidden="1">
          <a:extLst>
            <a:ext uri="{FF2B5EF4-FFF2-40B4-BE49-F238E27FC236}">
              <a16:creationId xmlns:a16="http://schemas.microsoft.com/office/drawing/2014/main" id="{1D748BF0-B448-4AF6-A5AA-B7535B39314A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84" name="ColorPalette" hidden="1">
          <a:extLst>
            <a:ext uri="{FF2B5EF4-FFF2-40B4-BE49-F238E27FC236}">
              <a16:creationId xmlns:a16="http://schemas.microsoft.com/office/drawing/2014/main" id="{743FC925-CDAE-4F31-95CF-2EA0CC2788B0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85" name="ColorPalette" hidden="1">
          <a:extLst>
            <a:ext uri="{FF2B5EF4-FFF2-40B4-BE49-F238E27FC236}">
              <a16:creationId xmlns:a16="http://schemas.microsoft.com/office/drawing/2014/main" id="{8920D608-0F1E-4CA6-A718-5EB88EE59DDE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86" name="ColorPalette" hidden="1">
          <a:extLst>
            <a:ext uri="{FF2B5EF4-FFF2-40B4-BE49-F238E27FC236}">
              <a16:creationId xmlns:a16="http://schemas.microsoft.com/office/drawing/2014/main" id="{56211B7F-2076-4181-9C70-387EE08318A9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87" name="ColorPalette" hidden="1">
          <a:extLst>
            <a:ext uri="{FF2B5EF4-FFF2-40B4-BE49-F238E27FC236}">
              <a16:creationId xmlns:a16="http://schemas.microsoft.com/office/drawing/2014/main" id="{3224B72B-85BC-49A7-AB7C-701C653FBCE9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88" name="ColorPalette" hidden="1">
          <a:extLst>
            <a:ext uri="{FF2B5EF4-FFF2-40B4-BE49-F238E27FC236}">
              <a16:creationId xmlns:a16="http://schemas.microsoft.com/office/drawing/2014/main" id="{5A926ADB-2C04-41DE-AC53-1F9678E84453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89" name="ColorPalette" hidden="1">
          <a:extLst>
            <a:ext uri="{FF2B5EF4-FFF2-40B4-BE49-F238E27FC236}">
              <a16:creationId xmlns:a16="http://schemas.microsoft.com/office/drawing/2014/main" id="{800703F1-C4DA-4C25-B113-4427758E5AC4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90" name="ColorPalette" hidden="1">
          <a:extLst>
            <a:ext uri="{FF2B5EF4-FFF2-40B4-BE49-F238E27FC236}">
              <a16:creationId xmlns:a16="http://schemas.microsoft.com/office/drawing/2014/main" id="{B29B2B09-C2FD-464F-92C5-A7F4FB58A26A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91" name="ColorPalette" hidden="1">
          <a:extLst>
            <a:ext uri="{FF2B5EF4-FFF2-40B4-BE49-F238E27FC236}">
              <a16:creationId xmlns:a16="http://schemas.microsoft.com/office/drawing/2014/main" id="{32FD43B2-3838-47B9-80AB-AEC30C96C756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92" name="ColorPalette" hidden="1">
          <a:extLst>
            <a:ext uri="{FF2B5EF4-FFF2-40B4-BE49-F238E27FC236}">
              <a16:creationId xmlns:a16="http://schemas.microsoft.com/office/drawing/2014/main" id="{D2C960B3-A862-45F8-8A9A-A8E34BCCEB9F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93" name="ColorPalette" hidden="1">
          <a:extLst>
            <a:ext uri="{FF2B5EF4-FFF2-40B4-BE49-F238E27FC236}">
              <a16:creationId xmlns:a16="http://schemas.microsoft.com/office/drawing/2014/main" id="{F0459E62-7E8A-4F72-9653-5BDE9E53DBFA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94" name="ColorPalette" hidden="1">
          <a:extLst>
            <a:ext uri="{FF2B5EF4-FFF2-40B4-BE49-F238E27FC236}">
              <a16:creationId xmlns:a16="http://schemas.microsoft.com/office/drawing/2014/main" id="{FB5BA831-0A35-4F79-AEE8-CA70292C935A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295" name="ColorPalette" hidden="1">
          <a:extLst>
            <a:ext uri="{FF2B5EF4-FFF2-40B4-BE49-F238E27FC236}">
              <a16:creationId xmlns:a16="http://schemas.microsoft.com/office/drawing/2014/main" id="{A7EFEF02-C2F6-4EB0-90C9-8F295B197F0C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296" name="ColorPalette" hidden="1">
          <a:extLst>
            <a:ext uri="{FF2B5EF4-FFF2-40B4-BE49-F238E27FC236}">
              <a16:creationId xmlns:a16="http://schemas.microsoft.com/office/drawing/2014/main" id="{1EAC1908-1E45-4895-B31D-321D2FCB3FE0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297" name="ColorPalette" hidden="1">
          <a:extLst>
            <a:ext uri="{FF2B5EF4-FFF2-40B4-BE49-F238E27FC236}">
              <a16:creationId xmlns:a16="http://schemas.microsoft.com/office/drawing/2014/main" id="{AD5E3DD5-7B41-44BD-9B04-BFE392863700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298" name="ColorPalette" hidden="1">
          <a:extLst>
            <a:ext uri="{FF2B5EF4-FFF2-40B4-BE49-F238E27FC236}">
              <a16:creationId xmlns:a16="http://schemas.microsoft.com/office/drawing/2014/main" id="{7C7103EA-E59B-4F9A-AEF2-7F11ACA6F97A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299" name="ColorPalette" hidden="1">
          <a:extLst>
            <a:ext uri="{FF2B5EF4-FFF2-40B4-BE49-F238E27FC236}">
              <a16:creationId xmlns:a16="http://schemas.microsoft.com/office/drawing/2014/main" id="{6E6E2F0A-3598-4555-A94F-0C0D171E8CEA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300" name="ColorPalette" hidden="1">
          <a:extLst>
            <a:ext uri="{FF2B5EF4-FFF2-40B4-BE49-F238E27FC236}">
              <a16:creationId xmlns:a16="http://schemas.microsoft.com/office/drawing/2014/main" id="{AE912CA9-F783-453C-B85C-AF9C4663A167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301" name="ColorPalette" hidden="1">
          <a:extLst>
            <a:ext uri="{FF2B5EF4-FFF2-40B4-BE49-F238E27FC236}">
              <a16:creationId xmlns:a16="http://schemas.microsoft.com/office/drawing/2014/main" id="{5E29EFE4-3FCE-4A44-9360-58C5A9EBC108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302" name="ColorPalette" hidden="1">
          <a:extLst>
            <a:ext uri="{FF2B5EF4-FFF2-40B4-BE49-F238E27FC236}">
              <a16:creationId xmlns:a16="http://schemas.microsoft.com/office/drawing/2014/main" id="{03349760-D275-4B5E-BEB7-FFF34FFB1058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303" name="ColorPalette" hidden="1">
          <a:extLst>
            <a:ext uri="{FF2B5EF4-FFF2-40B4-BE49-F238E27FC236}">
              <a16:creationId xmlns:a16="http://schemas.microsoft.com/office/drawing/2014/main" id="{3D466704-B00D-43FE-AB92-A435E7DA660D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304" name="ColorPalette" hidden="1">
          <a:extLst>
            <a:ext uri="{FF2B5EF4-FFF2-40B4-BE49-F238E27FC236}">
              <a16:creationId xmlns:a16="http://schemas.microsoft.com/office/drawing/2014/main" id="{6C415488-034E-41D0-8613-91715D3F9EE6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305" name="ColorPalette" hidden="1">
          <a:extLst>
            <a:ext uri="{FF2B5EF4-FFF2-40B4-BE49-F238E27FC236}">
              <a16:creationId xmlns:a16="http://schemas.microsoft.com/office/drawing/2014/main" id="{0482EBAE-C93C-451B-BBA6-F4E7C636997A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306" name="ColorPalette" hidden="1">
          <a:extLst>
            <a:ext uri="{FF2B5EF4-FFF2-40B4-BE49-F238E27FC236}">
              <a16:creationId xmlns:a16="http://schemas.microsoft.com/office/drawing/2014/main" id="{86586940-F393-4F10-B1EA-2156F55136B9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73</xdr:row>
      <xdr:rowOff>0</xdr:rowOff>
    </xdr:to>
    <xdr:sp macro="" textlink="">
      <xdr:nvSpPr>
        <xdr:cNvPr id="3307" name="ColorPalette" hidden="1">
          <a:extLst>
            <a:ext uri="{FF2B5EF4-FFF2-40B4-BE49-F238E27FC236}">
              <a16:creationId xmlns:a16="http://schemas.microsoft.com/office/drawing/2014/main" id="{912C1EDD-E116-4B93-B115-0B6E68FA8451}"/>
            </a:ext>
          </a:extLst>
        </xdr:cNvPr>
        <xdr:cNvSpPr txBox="1"/>
      </xdr:nvSpPr>
      <xdr:spPr>
        <a:xfrm>
          <a:off x="619125" y="144780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308" name="ColorPalette" hidden="1">
          <a:extLst>
            <a:ext uri="{FF2B5EF4-FFF2-40B4-BE49-F238E27FC236}">
              <a16:creationId xmlns:a16="http://schemas.microsoft.com/office/drawing/2014/main" id="{2DE4A3BF-3860-4E42-84C8-8A4C5143CDE5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309" name="ColorPalette" hidden="1">
          <a:extLst>
            <a:ext uri="{FF2B5EF4-FFF2-40B4-BE49-F238E27FC236}">
              <a16:creationId xmlns:a16="http://schemas.microsoft.com/office/drawing/2014/main" id="{62DBE7E8-14FD-4E6A-B7E9-CDE2962652B1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310" name="ColorPalette" hidden="1">
          <a:extLst>
            <a:ext uri="{FF2B5EF4-FFF2-40B4-BE49-F238E27FC236}">
              <a16:creationId xmlns:a16="http://schemas.microsoft.com/office/drawing/2014/main" id="{30E806B8-1B43-4F7F-BAB0-1DC52587A673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311" name="ColorPalette" hidden="1">
          <a:extLst>
            <a:ext uri="{FF2B5EF4-FFF2-40B4-BE49-F238E27FC236}">
              <a16:creationId xmlns:a16="http://schemas.microsoft.com/office/drawing/2014/main" id="{B1BEC7E5-321F-45A9-B1C2-2046886DDC68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312" name="ColorPalette" hidden="1">
          <a:extLst>
            <a:ext uri="{FF2B5EF4-FFF2-40B4-BE49-F238E27FC236}">
              <a16:creationId xmlns:a16="http://schemas.microsoft.com/office/drawing/2014/main" id="{5F74C2F2-B83B-4371-B720-530CCA4F24D9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313" name="ColorPalette" hidden="1">
          <a:extLst>
            <a:ext uri="{FF2B5EF4-FFF2-40B4-BE49-F238E27FC236}">
              <a16:creationId xmlns:a16="http://schemas.microsoft.com/office/drawing/2014/main" id="{5D56CD74-B54D-4706-891A-3C7D809EA290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314" name="ColorPalette" hidden="1">
          <a:extLst>
            <a:ext uri="{FF2B5EF4-FFF2-40B4-BE49-F238E27FC236}">
              <a16:creationId xmlns:a16="http://schemas.microsoft.com/office/drawing/2014/main" id="{FBC20E5E-F09B-4172-86D6-A5E607B26BBC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315" name="ColorPalette" hidden="1">
          <a:extLst>
            <a:ext uri="{FF2B5EF4-FFF2-40B4-BE49-F238E27FC236}">
              <a16:creationId xmlns:a16="http://schemas.microsoft.com/office/drawing/2014/main" id="{E85F5B95-2019-47DA-A996-546B21F2367F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316" name="ColorPalette" hidden="1">
          <a:extLst>
            <a:ext uri="{FF2B5EF4-FFF2-40B4-BE49-F238E27FC236}">
              <a16:creationId xmlns:a16="http://schemas.microsoft.com/office/drawing/2014/main" id="{E0039F23-FDCB-4756-9E3B-A1683FB521F1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317" name="ColorPalette" hidden="1">
          <a:extLst>
            <a:ext uri="{FF2B5EF4-FFF2-40B4-BE49-F238E27FC236}">
              <a16:creationId xmlns:a16="http://schemas.microsoft.com/office/drawing/2014/main" id="{3623BF2A-EAB1-42B1-BE1C-133C00145B96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318" name="ColorPalette" hidden="1">
          <a:extLst>
            <a:ext uri="{FF2B5EF4-FFF2-40B4-BE49-F238E27FC236}">
              <a16:creationId xmlns:a16="http://schemas.microsoft.com/office/drawing/2014/main" id="{97EAE34B-3420-4902-BDD4-495E8E6C13D6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319" name="ColorPalette" hidden="1">
          <a:extLst>
            <a:ext uri="{FF2B5EF4-FFF2-40B4-BE49-F238E27FC236}">
              <a16:creationId xmlns:a16="http://schemas.microsoft.com/office/drawing/2014/main" id="{A1F4D72E-D304-4EA6-86B5-E6070FCB68F2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320" name="ColorPalette" hidden="1">
          <a:extLst>
            <a:ext uri="{FF2B5EF4-FFF2-40B4-BE49-F238E27FC236}">
              <a16:creationId xmlns:a16="http://schemas.microsoft.com/office/drawing/2014/main" id="{B1CA2A40-DCD5-4DF4-9298-7EDE4D27480B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321" name="ColorPalette" hidden="1">
          <a:extLst>
            <a:ext uri="{FF2B5EF4-FFF2-40B4-BE49-F238E27FC236}">
              <a16:creationId xmlns:a16="http://schemas.microsoft.com/office/drawing/2014/main" id="{D80FA496-43DC-454D-8C47-187E4F176BE2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322" name="ColorPalette" hidden="1">
          <a:extLst>
            <a:ext uri="{FF2B5EF4-FFF2-40B4-BE49-F238E27FC236}">
              <a16:creationId xmlns:a16="http://schemas.microsoft.com/office/drawing/2014/main" id="{8E4990C0-7158-4AC0-8239-A509F67231C3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2</xdr:col>
      <xdr:colOff>514350</xdr:colOff>
      <xdr:row>72</xdr:row>
      <xdr:rowOff>47625</xdr:rowOff>
    </xdr:to>
    <xdr:sp macro="" textlink="">
      <xdr:nvSpPr>
        <xdr:cNvPr id="3323" name="ColorPalette" hidden="1">
          <a:extLst>
            <a:ext uri="{FF2B5EF4-FFF2-40B4-BE49-F238E27FC236}">
              <a16:creationId xmlns:a16="http://schemas.microsoft.com/office/drawing/2014/main" id="{22A3280A-2087-4736-BE86-8D682C077A78}"/>
            </a:ext>
          </a:extLst>
        </xdr:cNvPr>
        <xdr:cNvSpPr txBox="1"/>
      </xdr:nvSpPr>
      <xdr:spPr>
        <a:xfrm>
          <a:off x="619125" y="144780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24" name="ColorPalette" hidden="1">
          <a:extLst>
            <a:ext uri="{FF2B5EF4-FFF2-40B4-BE49-F238E27FC236}">
              <a16:creationId xmlns:a16="http://schemas.microsoft.com/office/drawing/2014/main" id="{3B21AAF2-BE34-446A-9FA0-90EADA6928C2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25" name="ColorPalette" hidden="1">
          <a:extLst>
            <a:ext uri="{FF2B5EF4-FFF2-40B4-BE49-F238E27FC236}">
              <a16:creationId xmlns:a16="http://schemas.microsoft.com/office/drawing/2014/main" id="{D796CE50-4872-4E56-B12F-B8C3B2D4F7F6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26" name="ColorPalette" hidden="1">
          <a:extLst>
            <a:ext uri="{FF2B5EF4-FFF2-40B4-BE49-F238E27FC236}">
              <a16:creationId xmlns:a16="http://schemas.microsoft.com/office/drawing/2014/main" id="{C5C2E13A-E949-49B6-A8E4-B0BF23C98B9F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27" name="ColorPalette" hidden="1">
          <a:extLst>
            <a:ext uri="{FF2B5EF4-FFF2-40B4-BE49-F238E27FC236}">
              <a16:creationId xmlns:a16="http://schemas.microsoft.com/office/drawing/2014/main" id="{7CB1CE7B-DA81-43E5-9B2B-5092340216CE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28" name="ColorPalette" hidden="1">
          <a:extLst>
            <a:ext uri="{FF2B5EF4-FFF2-40B4-BE49-F238E27FC236}">
              <a16:creationId xmlns:a16="http://schemas.microsoft.com/office/drawing/2014/main" id="{E566BDC4-4F51-47F6-B340-283A11F845BA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29" name="ColorPalette" hidden="1">
          <a:extLst>
            <a:ext uri="{FF2B5EF4-FFF2-40B4-BE49-F238E27FC236}">
              <a16:creationId xmlns:a16="http://schemas.microsoft.com/office/drawing/2014/main" id="{84E8B498-5B4B-4A1F-A6B0-037E42906B6B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330" name="ColorPalette" hidden="1">
          <a:extLst>
            <a:ext uri="{FF2B5EF4-FFF2-40B4-BE49-F238E27FC236}">
              <a16:creationId xmlns:a16="http://schemas.microsoft.com/office/drawing/2014/main" id="{6133B7D8-2FC4-4AAB-B9E4-2F67FE7A729C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331" name="ColorPalette" hidden="1">
          <a:extLst>
            <a:ext uri="{FF2B5EF4-FFF2-40B4-BE49-F238E27FC236}">
              <a16:creationId xmlns:a16="http://schemas.microsoft.com/office/drawing/2014/main" id="{DFD9453F-5E57-4B88-AC7C-833FDE685C57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332" name="ColorPalette" hidden="1">
          <a:extLst>
            <a:ext uri="{FF2B5EF4-FFF2-40B4-BE49-F238E27FC236}">
              <a16:creationId xmlns:a16="http://schemas.microsoft.com/office/drawing/2014/main" id="{C18231E7-0D64-4608-914F-162C5E116101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333" name="ColorPalette" hidden="1">
          <a:extLst>
            <a:ext uri="{FF2B5EF4-FFF2-40B4-BE49-F238E27FC236}">
              <a16:creationId xmlns:a16="http://schemas.microsoft.com/office/drawing/2014/main" id="{A1179D39-3F6A-46F1-ABC5-F53CA928EFB7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334" name="ColorPalette" hidden="1">
          <a:extLst>
            <a:ext uri="{FF2B5EF4-FFF2-40B4-BE49-F238E27FC236}">
              <a16:creationId xmlns:a16="http://schemas.microsoft.com/office/drawing/2014/main" id="{E56072EA-E2D9-4A93-8C13-5F006C0BE1E0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335" name="ColorPalette" hidden="1">
          <a:extLst>
            <a:ext uri="{FF2B5EF4-FFF2-40B4-BE49-F238E27FC236}">
              <a16:creationId xmlns:a16="http://schemas.microsoft.com/office/drawing/2014/main" id="{38061D08-2760-43CD-BD58-CF14A3022A91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336" name="ColorPalette" hidden="1">
          <a:extLst>
            <a:ext uri="{FF2B5EF4-FFF2-40B4-BE49-F238E27FC236}">
              <a16:creationId xmlns:a16="http://schemas.microsoft.com/office/drawing/2014/main" id="{5BC18EAD-C9E1-4026-BD14-B22F0763F559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337" name="ColorPalette" hidden="1">
          <a:extLst>
            <a:ext uri="{FF2B5EF4-FFF2-40B4-BE49-F238E27FC236}">
              <a16:creationId xmlns:a16="http://schemas.microsoft.com/office/drawing/2014/main" id="{EA16A325-EC7A-4537-A29D-A5B648388EC7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38" name="ColorPalette" hidden="1">
          <a:extLst>
            <a:ext uri="{FF2B5EF4-FFF2-40B4-BE49-F238E27FC236}">
              <a16:creationId xmlns:a16="http://schemas.microsoft.com/office/drawing/2014/main" id="{9E6DF1CF-A517-4C0C-A729-EE981D10E3DF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39" name="ColorPalette" hidden="1">
          <a:extLst>
            <a:ext uri="{FF2B5EF4-FFF2-40B4-BE49-F238E27FC236}">
              <a16:creationId xmlns:a16="http://schemas.microsoft.com/office/drawing/2014/main" id="{8ECA1587-E610-4C88-9A5B-B0E5BA095B24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40" name="ColorPalette" hidden="1">
          <a:extLst>
            <a:ext uri="{FF2B5EF4-FFF2-40B4-BE49-F238E27FC236}">
              <a16:creationId xmlns:a16="http://schemas.microsoft.com/office/drawing/2014/main" id="{77CB68F2-08F4-4836-97AB-77ECFA0B9513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41" name="ColorPalette" hidden="1">
          <a:extLst>
            <a:ext uri="{FF2B5EF4-FFF2-40B4-BE49-F238E27FC236}">
              <a16:creationId xmlns:a16="http://schemas.microsoft.com/office/drawing/2014/main" id="{00DEF5F2-3424-440E-8F32-C567A0558C52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42" name="ColorPalette" hidden="1">
          <a:extLst>
            <a:ext uri="{FF2B5EF4-FFF2-40B4-BE49-F238E27FC236}">
              <a16:creationId xmlns:a16="http://schemas.microsoft.com/office/drawing/2014/main" id="{3124F3D2-EB42-4276-ABCC-ED72480FC873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43" name="ColorPalette" hidden="1">
          <a:extLst>
            <a:ext uri="{FF2B5EF4-FFF2-40B4-BE49-F238E27FC236}">
              <a16:creationId xmlns:a16="http://schemas.microsoft.com/office/drawing/2014/main" id="{1944C724-2187-456A-AD14-F8F5D03F8995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44" name="ColorPalette" hidden="1">
          <a:extLst>
            <a:ext uri="{FF2B5EF4-FFF2-40B4-BE49-F238E27FC236}">
              <a16:creationId xmlns:a16="http://schemas.microsoft.com/office/drawing/2014/main" id="{C9064C45-2DD1-4298-9D2A-9FD378294EB6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45" name="ColorPalette" hidden="1">
          <a:extLst>
            <a:ext uri="{FF2B5EF4-FFF2-40B4-BE49-F238E27FC236}">
              <a16:creationId xmlns:a16="http://schemas.microsoft.com/office/drawing/2014/main" id="{884322E3-D8EA-45D0-B16D-2B299BB738BE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46" name="ColorPalette" hidden="1">
          <a:extLst>
            <a:ext uri="{FF2B5EF4-FFF2-40B4-BE49-F238E27FC236}">
              <a16:creationId xmlns:a16="http://schemas.microsoft.com/office/drawing/2014/main" id="{FC2B7D53-015E-4D93-99B1-D37CBE310830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47" name="ColorPalette" hidden="1">
          <a:extLst>
            <a:ext uri="{FF2B5EF4-FFF2-40B4-BE49-F238E27FC236}">
              <a16:creationId xmlns:a16="http://schemas.microsoft.com/office/drawing/2014/main" id="{8404A394-C8EA-41DA-B445-8A0F6E266AB5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48" name="ColorPalette" hidden="1">
          <a:extLst>
            <a:ext uri="{FF2B5EF4-FFF2-40B4-BE49-F238E27FC236}">
              <a16:creationId xmlns:a16="http://schemas.microsoft.com/office/drawing/2014/main" id="{EF68FCBF-CEDB-4F8C-BEE0-677B3BE1C999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49" name="ColorPalette" hidden="1">
          <a:extLst>
            <a:ext uri="{FF2B5EF4-FFF2-40B4-BE49-F238E27FC236}">
              <a16:creationId xmlns:a16="http://schemas.microsoft.com/office/drawing/2014/main" id="{A87BF946-81F9-4C4C-82EF-DF35088F6A9B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50" name="ColorPalette" hidden="1">
          <a:extLst>
            <a:ext uri="{FF2B5EF4-FFF2-40B4-BE49-F238E27FC236}">
              <a16:creationId xmlns:a16="http://schemas.microsoft.com/office/drawing/2014/main" id="{4DCE318F-9815-4566-82EE-D5BBA8555A89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51" name="ColorPalette" hidden="1">
          <a:extLst>
            <a:ext uri="{FF2B5EF4-FFF2-40B4-BE49-F238E27FC236}">
              <a16:creationId xmlns:a16="http://schemas.microsoft.com/office/drawing/2014/main" id="{C81DA859-4A4B-4D77-858D-AF21F2947927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52" name="ColorPalette" hidden="1">
          <a:extLst>
            <a:ext uri="{FF2B5EF4-FFF2-40B4-BE49-F238E27FC236}">
              <a16:creationId xmlns:a16="http://schemas.microsoft.com/office/drawing/2014/main" id="{21C15951-F5AE-4B2B-9095-64C98586AFAB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53" name="ColorPalette" hidden="1">
          <a:extLst>
            <a:ext uri="{FF2B5EF4-FFF2-40B4-BE49-F238E27FC236}">
              <a16:creationId xmlns:a16="http://schemas.microsoft.com/office/drawing/2014/main" id="{9D22B276-5001-4B42-BF74-4183570E6C21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54" name="ColorPalette" hidden="1">
          <a:extLst>
            <a:ext uri="{FF2B5EF4-FFF2-40B4-BE49-F238E27FC236}">
              <a16:creationId xmlns:a16="http://schemas.microsoft.com/office/drawing/2014/main" id="{F1D998DA-F343-46BA-99F3-3B17031B2D0F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55" name="ColorPalette" hidden="1">
          <a:extLst>
            <a:ext uri="{FF2B5EF4-FFF2-40B4-BE49-F238E27FC236}">
              <a16:creationId xmlns:a16="http://schemas.microsoft.com/office/drawing/2014/main" id="{CAD91635-7CD0-47C6-9DDF-3CFFBB775BCF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56" name="ColorPalette" hidden="1">
          <a:extLst>
            <a:ext uri="{FF2B5EF4-FFF2-40B4-BE49-F238E27FC236}">
              <a16:creationId xmlns:a16="http://schemas.microsoft.com/office/drawing/2014/main" id="{8D09BF7A-801B-4F2F-BA4B-9EFA6E5B4224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57" name="ColorPalette" hidden="1">
          <a:extLst>
            <a:ext uri="{FF2B5EF4-FFF2-40B4-BE49-F238E27FC236}">
              <a16:creationId xmlns:a16="http://schemas.microsoft.com/office/drawing/2014/main" id="{79A20B61-6F03-4701-A947-B80EFD9AE5C2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58" name="ColorPalette" hidden="1">
          <a:extLst>
            <a:ext uri="{FF2B5EF4-FFF2-40B4-BE49-F238E27FC236}">
              <a16:creationId xmlns:a16="http://schemas.microsoft.com/office/drawing/2014/main" id="{5C45B723-36C4-47A8-9087-EE296138E466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59" name="ColorPalette" hidden="1">
          <a:extLst>
            <a:ext uri="{FF2B5EF4-FFF2-40B4-BE49-F238E27FC236}">
              <a16:creationId xmlns:a16="http://schemas.microsoft.com/office/drawing/2014/main" id="{1CD663DA-088E-41D1-8861-952E9B68FD9F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60" name="ColorPalette" hidden="1">
          <a:extLst>
            <a:ext uri="{FF2B5EF4-FFF2-40B4-BE49-F238E27FC236}">
              <a16:creationId xmlns:a16="http://schemas.microsoft.com/office/drawing/2014/main" id="{3EA821D0-4BF3-4485-8FDC-052F64C6B3B3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61" name="ColorPalette" hidden="1">
          <a:extLst>
            <a:ext uri="{FF2B5EF4-FFF2-40B4-BE49-F238E27FC236}">
              <a16:creationId xmlns:a16="http://schemas.microsoft.com/office/drawing/2014/main" id="{06A3FEFE-616D-4D70-A93D-8B08CDC7FF6A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62" name="ColorPalette" hidden="1">
          <a:extLst>
            <a:ext uri="{FF2B5EF4-FFF2-40B4-BE49-F238E27FC236}">
              <a16:creationId xmlns:a16="http://schemas.microsoft.com/office/drawing/2014/main" id="{9D4E72D7-322C-433F-BDB5-0E6871399785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63" name="ColorPalette" hidden="1">
          <a:extLst>
            <a:ext uri="{FF2B5EF4-FFF2-40B4-BE49-F238E27FC236}">
              <a16:creationId xmlns:a16="http://schemas.microsoft.com/office/drawing/2014/main" id="{1D2A4E73-D421-494B-AFAD-549483FC77E8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364" name="ColorPalette" hidden="1">
          <a:extLst>
            <a:ext uri="{FF2B5EF4-FFF2-40B4-BE49-F238E27FC236}">
              <a16:creationId xmlns:a16="http://schemas.microsoft.com/office/drawing/2014/main" id="{B3F46A17-3B9B-489C-956E-6229C0B5EE4B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365" name="ColorPalette" hidden="1">
          <a:extLst>
            <a:ext uri="{FF2B5EF4-FFF2-40B4-BE49-F238E27FC236}">
              <a16:creationId xmlns:a16="http://schemas.microsoft.com/office/drawing/2014/main" id="{83A059C4-8056-41D8-B4A7-192BE145E6B2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366" name="ColorPalette" hidden="1">
          <a:extLst>
            <a:ext uri="{FF2B5EF4-FFF2-40B4-BE49-F238E27FC236}">
              <a16:creationId xmlns:a16="http://schemas.microsoft.com/office/drawing/2014/main" id="{C491AD2C-55A4-4B27-9778-80B10CFC93D9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367" name="ColorPalette" hidden="1">
          <a:extLst>
            <a:ext uri="{FF2B5EF4-FFF2-40B4-BE49-F238E27FC236}">
              <a16:creationId xmlns:a16="http://schemas.microsoft.com/office/drawing/2014/main" id="{C1301642-E084-47CE-B24A-7B0E70DDF312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368" name="ColorPalette" hidden="1">
          <a:extLst>
            <a:ext uri="{FF2B5EF4-FFF2-40B4-BE49-F238E27FC236}">
              <a16:creationId xmlns:a16="http://schemas.microsoft.com/office/drawing/2014/main" id="{67BA956E-5FEE-4BEE-B3F3-9DF181AB5EC8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369" name="ColorPalette" hidden="1">
          <a:extLst>
            <a:ext uri="{FF2B5EF4-FFF2-40B4-BE49-F238E27FC236}">
              <a16:creationId xmlns:a16="http://schemas.microsoft.com/office/drawing/2014/main" id="{FF372D2C-3E4C-4A1B-8135-C6AE8487A89E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370" name="ColorPalette" hidden="1">
          <a:extLst>
            <a:ext uri="{FF2B5EF4-FFF2-40B4-BE49-F238E27FC236}">
              <a16:creationId xmlns:a16="http://schemas.microsoft.com/office/drawing/2014/main" id="{495F6803-89C1-4F22-9228-FAA0AA7E7558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371" name="ColorPalette" hidden="1">
          <a:extLst>
            <a:ext uri="{FF2B5EF4-FFF2-40B4-BE49-F238E27FC236}">
              <a16:creationId xmlns:a16="http://schemas.microsoft.com/office/drawing/2014/main" id="{8CC6711D-885B-4433-8556-6A12B3C1492E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372" name="ColorPalette" hidden="1">
          <a:extLst>
            <a:ext uri="{FF2B5EF4-FFF2-40B4-BE49-F238E27FC236}">
              <a16:creationId xmlns:a16="http://schemas.microsoft.com/office/drawing/2014/main" id="{87BA5A33-3782-443C-8153-912C422DBF86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373" name="ColorPalette" hidden="1">
          <a:extLst>
            <a:ext uri="{FF2B5EF4-FFF2-40B4-BE49-F238E27FC236}">
              <a16:creationId xmlns:a16="http://schemas.microsoft.com/office/drawing/2014/main" id="{6C8B43F7-DE2C-434A-81CD-105A3DA8292B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374" name="ColorPalette" hidden="1">
          <a:extLst>
            <a:ext uri="{FF2B5EF4-FFF2-40B4-BE49-F238E27FC236}">
              <a16:creationId xmlns:a16="http://schemas.microsoft.com/office/drawing/2014/main" id="{129F71E3-4563-44C1-89BF-D0EA042E1B67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375" name="ColorPalette" hidden="1">
          <a:extLst>
            <a:ext uri="{FF2B5EF4-FFF2-40B4-BE49-F238E27FC236}">
              <a16:creationId xmlns:a16="http://schemas.microsoft.com/office/drawing/2014/main" id="{FB07E486-E964-45E6-8A4D-9D1010A8E857}"/>
            </a:ext>
          </a:extLst>
        </xdr:cNvPr>
        <xdr:cNvSpPr txBox="1"/>
      </xdr:nvSpPr>
      <xdr:spPr>
        <a:xfrm>
          <a:off x="619125" y="14859000"/>
          <a:ext cx="18383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76" name="ColorPalette" hidden="1">
          <a:extLst>
            <a:ext uri="{FF2B5EF4-FFF2-40B4-BE49-F238E27FC236}">
              <a16:creationId xmlns:a16="http://schemas.microsoft.com/office/drawing/2014/main" id="{9F40CCAE-BF85-4D9B-B3E6-A4DAE82888F7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77" name="ColorPalette" hidden="1">
          <a:extLst>
            <a:ext uri="{FF2B5EF4-FFF2-40B4-BE49-F238E27FC236}">
              <a16:creationId xmlns:a16="http://schemas.microsoft.com/office/drawing/2014/main" id="{38917D51-9C55-4642-BA11-2190824758E4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78" name="ColorPalette" hidden="1">
          <a:extLst>
            <a:ext uri="{FF2B5EF4-FFF2-40B4-BE49-F238E27FC236}">
              <a16:creationId xmlns:a16="http://schemas.microsoft.com/office/drawing/2014/main" id="{8C3B22E5-6951-4DB6-91EC-7D6A179D6EC4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79" name="ColorPalette" hidden="1">
          <a:extLst>
            <a:ext uri="{FF2B5EF4-FFF2-40B4-BE49-F238E27FC236}">
              <a16:creationId xmlns:a16="http://schemas.microsoft.com/office/drawing/2014/main" id="{9E36D030-65D2-4B0C-9596-CF2E57440190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80" name="ColorPalette" hidden="1">
          <a:extLst>
            <a:ext uri="{FF2B5EF4-FFF2-40B4-BE49-F238E27FC236}">
              <a16:creationId xmlns:a16="http://schemas.microsoft.com/office/drawing/2014/main" id="{C68ADDAA-BCAD-4E3D-9AB9-32FB03326F5F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81" name="ColorPalette" hidden="1">
          <a:extLst>
            <a:ext uri="{FF2B5EF4-FFF2-40B4-BE49-F238E27FC236}">
              <a16:creationId xmlns:a16="http://schemas.microsoft.com/office/drawing/2014/main" id="{734F7212-D3A1-4AAF-A981-27096F93A2D3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82" name="ColorPalette" hidden="1">
          <a:extLst>
            <a:ext uri="{FF2B5EF4-FFF2-40B4-BE49-F238E27FC236}">
              <a16:creationId xmlns:a16="http://schemas.microsoft.com/office/drawing/2014/main" id="{521C69F1-7CEE-4CA0-9039-4CC2D55CE67C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83" name="ColorPalette" hidden="1">
          <a:extLst>
            <a:ext uri="{FF2B5EF4-FFF2-40B4-BE49-F238E27FC236}">
              <a16:creationId xmlns:a16="http://schemas.microsoft.com/office/drawing/2014/main" id="{1E85CCCB-C1EE-4A95-ADD0-BFA8ADFB7311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84" name="ColorPalette" hidden="1">
          <a:extLst>
            <a:ext uri="{FF2B5EF4-FFF2-40B4-BE49-F238E27FC236}">
              <a16:creationId xmlns:a16="http://schemas.microsoft.com/office/drawing/2014/main" id="{9CF092A1-B055-48C1-A764-65837797A2FA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85" name="ColorPalette" hidden="1">
          <a:extLst>
            <a:ext uri="{FF2B5EF4-FFF2-40B4-BE49-F238E27FC236}">
              <a16:creationId xmlns:a16="http://schemas.microsoft.com/office/drawing/2014/main" id="{581424BA-9CE4-4BC7-A878-E7575AA93DE3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86" name="ColorPalette" hidden="1">
          <a:extLst>
            <a:ext uri="{FF2B5EF4-FFF2-40B4-BE49-F238E27FC236}">
              <a16:creationId xmlns:a16="http://schemas.microsoft.com/office/drawing/2014/main" id="{2A90D52D-3435-4E15-BC80-CEE2F9613110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87" name="ColorPalette" hidden="1">
          <a:extLst>
            <a:ext uri="{FF2B5EF4-FFF2-40B4-BE49-F238E27FC236}">
              <a16:creationId xmlns:a16="http://schemas.microsoft.com/office/drawing/2014/main" id="{EE47F8BA-5259-43A4-8B2E-04452E81320E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88" name="ColorPalette" hidden="1">
          <a:extLst>
            <a:ext uri="{FF2B5EF4-FFF2-40B4-BE49-F238E27FC236}">
              <a16:creationId xmlns:a16="http://schemas.microsoft.com/office/drawing/2014/main" id="{5824851B-22D2-43A4-ADDA-6989782E4A21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389" name="ColorPalette" hidden="1">
          <a:extLst>
            <a:ext uri="{FF2B5EF4-FFF2-40B4-BE49-F238E27FC236}">
              <a16:creationId xmlns:a16="http://schemas.microsoft.com/office/drawing/2014/main" id="{8024CC3F-7FC2-446C-A4B8-2D5E4630C825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390" name="ColorPalette" hidden="1">
          <a:extLst>
            <a:ext uri="{FF2B5EF4-FFF2-40B4-BE49-F238E27FC236}">
              <a16:creationId xmlns:a16="http://schemas.microsoft.com/office/drawing/2014/main" id="{72E038FD-85B7-449A-AC05-5FE5C142FD7B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391" name="ColorPalette" hidden="1">
          <a:extLst>
            <a:ext uri="{FF2B5EF4-FFF2-40B4-BE49-F238E27FC236}">
              <a16:creationId xmlns:a16="http://schemas.microsoft.com/office/drawing/2014/main" id="{57EB3B3D-EF35-40AF-ACA8-EE007051CE69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392" name="ColorPalette" hidden="1">
          <a:extLst>
            <a:ext uri="{FF2B5EF4-FFF2-40B4-BE49-F238E27FC236}">
              <a16:creationId xmlns:a16="http://schemas.microsoft.com/office/drawing/2014/main" id="{2C07BAE3-64A4-41F6-B6E4-0C4E0167BC87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393" name="ColorPalette" hidden="1">
          <a:extLst>
            <a:ext uri="{FF2B5EF4-FFF2-40B4-BE49-F238E27FC236}">
              <a16:creationId xmlns:a16="http://schemas.microsoft.com/office/drawing/2014/main" id="{DAD50356-ADB1-4D95-91C4-73F3434077C9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394" name="ColorPalette" hidden="1">
          <a:extLst>
            <a:ext uri="{FF2B5EF4-FFF2-40B4-BE49-F238E27FC236}">
              <a16:creationId xmlns:a16="http://schemas.microsoft.com/office/drawing/2014/main" id="{249AA821-CEA1-4E92-991A-375309D7039C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395" name="ColorPalette" hidden="1">
          <a:extLst>
            <a:ext uri="{FF2B5EF4-FFF2-40B4-BE49-F238E27FC236}">
              <a16:creationId xmlns:a16="http://schemas.microsoft.com/office/drawing/2014/main" id="{32168274-CC31-47BA-92F3-D7E00242D4F6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396" name="ColorPalette" hidden="1">
          <a:extLst>
            <a:ext uri="{FF2B5EF4-FFF2-40B4-BE49-F238E27FC236}">
              <a16:creationId xmlns:a16="http://schemas.microsoft.com/office/drawing/2014/main" id="{964A464C-537B-491D-9286-E5758047F655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397" name="ColorPalette" hidden="1">
          <a:extLst>
            <a:ext uri="{FF2B5EF4-FFF2-40B4-BE49-F238E27FC236}">
              <a16:creationId xmlns:a16="http://schemas.microsoft.com/office/drawing/2014/main" id="{89164085-A79E-4414-8387-186F7EDF7124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398" name="ColorPalette" hidden="1">
          <a:extLst>
            <a:ext uri="{FF2B5EF4-FFF2-40B4-BE49-F238E27FC236}">
              <a16:creationId xmlns:a16="http://schemas.microsoft.com/office/drawing/2014/main" id="{581BCE33-7C3D-40C3-8BA0-09E3681D74AC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399" name="ColorPalette" hidden="1">
          <a:extLst>
            <a:ext uri="{FF2B5EF4-FFF2-40B4-BE49-F238E27FC236}">
              <a16:creationId xmlns:a16="http://schemas.microsoft.com/office/drawing/2014/main" id="{862E6DFF-77A4-4E9C-BD19-8EA4C36E91CC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00" name="ColorPalette" hidden="1">
          <a:extLst>
            <a:ext uri="{FF2B5EF4-FFF2-40B4-BE49-F238E27FC236}">
              <a16:creationId xmlns:a16="http://schemas.microsoft.com/office/drawing/2014/main" id="{82F5D891-8EA9-4579-8F7C-4713BB7DA03A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01" name="ColorPalette" hidden="1">
          <a:extLst>
            <a:ext uri="{FF2B5EF4-FFF2-40B4-BE49-F238E27FC236}">
              <a16:creationId xmlns:a16="http://schemas.microsoft.com/office/drawing/2014/main" id="{4DA1CB63-1D54-4052-81EC-FE86D693F85E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02" name="ColorPalette" hidden="1">
          <a:extLst>
            <a:ext uri="{FF2B5EF4-FFF2-40B4-BE49-F238E27FC236}">
              <a16:creationId xmlns:a16="http://schemas.microsoft.com/office/drawing/2014/main" id="{25E6EFBB-B9CE-4D91-9ABB-F635F68E68DF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03" name="ColorPalette" hidden="1">
          <a:extLst>
            <a:ext uri="{FF2B5EF4-FFF2-40B4-BE49-F238E27FC236}">
              <a16:creationId xmlns:a16="http://schemas.microsoft.com/office/drawing/2014/main" id="{4FBDB365-7DA6-425B-AAC9-3A2AC9A15190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04" name="ColorPalette" hidden="1">
          <a:extLst>
            <a:ext uri="{FF2B5EF4-FFF2-40B4-BE49-F238E27FC236}">
              <a16:creationId xmlns:a16="http://schemas.microsoft.com/office/drawing/2014/main" id="{1FBC04A2-8F19-4A82-B515-60FF198A71BD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05" name="ColorPalette" hidden="1">
          <a:extLst>
            <a:ext uri="{FF2B5EF4-FFF2-40B4-BE49-F238E27FC236}">
              <a16:creationId xmlns:a16="http://schemas.microsoft.com/office/drawing/2014/main" id="{B466995A-FCC1-4859-89A9-F28E16555978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06" name="ColorPalette" hidden="1">
          <a:extLst>
            <a:ext uri="{FF2B5EF4-FFF2-40B4-BE49-F238E27FC236}">
              <a16:creationId xmlns:a16="http://schemas.microsoft.com/office/drawing/2014/main" id="{DD72C70D-2E5E-43CA-A8B3-09D9FAE7E90E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07" name="ColorPalette" hidden="1">
          <a:extLst>
            <a:ext uri="{FF2B5EF4-FFF2-40B4-BE49-F238E27FC236}">
              <a16:creationId xmlns:a16="http://schemas.microsoft.com/office/drawing/2014/main" id="{084E4485-59E5-48A8-B221-6CEDE278D3CC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08" name="ColorPalette" hidden="1">
          <a:extLst>
            <a:ext uri="{FF2B5EF4-FFF2-40B4-BE49-F238E27FC236}">
              <a16:creationId xmlns:a16="http://schemas.microsoft.com/office/drawing/2014/main" id="{996F57DE-D187-41C4-AACF-8BF4E3BBB62A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09" name="ColorPalette" hidden="1">
          <a:extLst>
            <a:ext uri="{FF2B5EF4-FFF2-40B4-BE49-F238E27FC236}">
              <a16:creationId xmlns:a16="http://schemas.microsoft.com/office/drawing/2014/main" id="{6BF89EB6-09F5-4897-ADBF-93D50150D8DC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10" name="ColorPalette" hidden="1">
          <a:extLst>
            <a:ext uri="{FF2B5EF4-FFF2-40B4-BE49-F238E27FC236}">
              <a16:creationId xmlns:a16="http://schemas.microsoft.com/office/drawing/2014/main" id="{6490CE03-FCC1-4C9A-ADD0-BCEF643B36F3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11" name="ColorPalette" hidden="1">
          <a:extLst>
            <a:ext uri="{FF2B5EF4-FFF2-40B4-BE49-F238E27FC236}">
              <a16:creationId xmlns:a16="http://schemas.microsoft.com/office/drawing/2014/main" id="{4F0F75DB-32F1-4668-A9F2-E5D98C5C4976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12" name="ColorPalette" hidden="1">
          <a:extLst>
            <a:ext uri="{FF2B5EF4-FFF2-40B4-BE49-F238E27FC236}">
              <a16:creationId xmlns:a16="http://schemas.microsoft.com/office/drawing/2014/main" id="{BB3C1EB9-25A6-48F2-9BB1-97E2DF69A301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13" name="ColorPalette" hidden="1">
          <a:extLst>
            <a:ext uri="{FF2B5EF4-FFF2-40B4-BE49-F238E27FC236}">
              <a16:creationId xmlns:a16="http://schemas.microsoft.com/office/drawing/2014/main" id="{E59FE260-5355-450D-88E7-4137FFBC0E40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14" name="ColorPalette" hidden="1">
          <a:extLst>
            <a:ext uri="{FF2B5EF4-FFF2-40B4-BE49-F238E27FC236}">
              <a16:creationId xmlns:a16="http://schemas.microsoft.com/office/drawing/2014/main" id="{4C77F0D1-76A9-4694-BB15-A808D1BD261D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15" name="ColorPalette" hidden="1">
          <a:extLst>
            <a:ext uri="{FF2B5EF4-FFF2-40B4-BE49-F238E27FC236}">
              <a16:creationId xmlns:a16="http://schemas.microsoft.com/office/drawing/2014/main" id="{E48C4701-4DD1-4399-8801-ADC5EB757C36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16" name="ColorPalette" hidden="1">
          <a:extLst>
            <a:ext uri="{FF2B5EF4-FFF2-40B4-BE49-F238E27FC236}">
              <a16:creationId xmlns:a16="http://schemas.microsoft.com/office/drawing/2014/main" id="{685416C8-894F-458B-83C5-452EC905EAE9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17" name="ColorPalette" hidden="1">
          <a:extLst>
            <a:ext uri="{FF2B5EF4-FFF2-40B4-BE49-F238E27FC236}">
              <a16:creationId xmlns:a16="http://schemas.microsoft.com/office/drawing/2014/main" id="{2C3C40E5-5C65-47D1-94A9-73A9111219C4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18" name="ColorPalette" hidden="1">
          <a:extLst>
            <a:ext uri="{FF2B5EF4-FFF2-40B4-BE49-F238E27FC236}">
              <a16:creationId xmlns:a16="http://schemas.microsoft.com/office/drawing/2014/main" id="{8AE0A5EC-28ED-45D9-A026-F062A1041B13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19" name="ColorPalette" hidden="1">
          <a:extLst>
            <a:ext uri="{FF2B5EF4-FFF2-40B4-BE49-F238E27FC236}">
              <a16:creationId xmlns:a16="http://schemas.microsoft.com/office/drawing/2014/main" id="{433E926A-3D0C-4E5A-950D-54002B6748D8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20" name="ColorPalette" hidden="1">
          <a:extLst>
            <a:ext uri="{FF2B5EF4-FFF2-40B4-BE49-F238E27FC236}">
              <a16:creationId xmlns:a16="http://schemas.microsoft.com/office/drawing/2014/main" id="{730BB78D-7106-499C-A3EA-89ED29F6CEC5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21" name="ColorPalette" hidden="1">
          <a:extLst>
            <a:ext uri="{FF2B5EF4-FFF2-40B4-BE49-F238E27FC236}">
              <a16:creationId xmlns:a16="http://schemas.microsoft.com/office/drawing/2014/main" id="{001630E2-4773-428D-9F16-15A008AC201E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22" name="ColorPalette" hidden="1">
          <a:extLst>
            <a:ext uri="{FF2B5EF4-FFF2-40B4-BE49-F238E27FC236}">
              <a16:creationId xmlns:a16="http://schemas.microsoft.com/office/drawing/2014/main" id="{5700B133-AD37-4E81-B69F-89ED975F084F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23" name="ColorPalette" hidden="1">
          <a:extLst>
            <a:ext uri="{FF2B5EF4-FFF2-40B4-BE49-F238E27FC236}">
              <a16:creationId xmlns:a16="http://schemas.microsoft.com/office/drawing/2014/main" id="{7FCE66B0-58DF-4FC6-9262-2BA9187FAE53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24" name="ColorPalette" hidden="1">
          <a:extLst>
            <a:ext uri="{FF2B5EF4-FFF2-40B4-BE49-F238E27FC236}">
              <a16:creationId xmlns:a16="http://schemas.microsoft.com/office/drawing/2014/main" id="{7EC8CF8F-9521-48ED-B454-0D6BB9E0AD8E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25" name="ColorPalette" hidden="1">
          <a:extLst>
            <a:ext uri="{FF2B5EF4-FFF2-40B4-BE49-F238E27FC236}">
              <a16:creationId xmlns:a16="http://schemas.microsoft.com/office/drawing/2014/main" id="{B70B8B8D-2DF2-4F76-8E1B-784CA28291CC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26" name="ColorPalette" hidden="1">
          <a:extLst>
            <a:ext uri="{FF2B5EF4-FFF2-40B4-BE49-F238E27FC236}">
              <a16:creationId xmlns:a16="http://schemas.microsoft.com/office/drawing/2014/main" id="{07D4776E-C0FC-4FE0-8336-74B6F9C1850B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27" name="ColorPalette" hidden="1">
          <a:extLst>
            <a:ext uri="{FF2B5EF4-FFF2-40B4-BE49-F238E27FC236}">
              <a16:creationId xmlns:a16="http://schemas.microsoft.com/office/drawing/2014/main" id="{7F7DB58C-62DA-4636-94E5-1E3876A16312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28" name="ColorPalette" hidden="1">
          <a:extLst>
            <a:ext uri="{FF2B5EF4-FFF2-40B4-BE49-F238E27FC236}">
              <a16:creationId xmlns:a16="http://schemas.microsoft.com/office/drawing/2014/main" id="{EA4700C7-E287-4E7E-A7AC-DB156EF6F2B8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29" name="ColorPalette" hidden="1">
          <a:extLst>
            <a:ext uri="{FF2B5EF4-FFF2-40B4-BE49-F238E27FC236}">
              <a16:creationId xmlns:a16="http://schemas.microsoft.com/office/drawing/2014/main" id="{571691F9-9EDA-444B-8A3D-009B0BB1903F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30" name="ColorPalette" hidden="1">
          <a:extLst>
            <a:ext uri="{FF2B5EF4-FFF2-40B4-BE49-F238E27FC236}">
              <a16:creationId xmlns:a16="http://schemas.microsoft.com/office/drawing/2014/main" id="{E77C562C-8426-4464-AA4D-A4B4DF94304D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31" name="ColorPalette" hidden="1">
          <a:extLst>
            <a:ext uri="{FF2B5EF4-FFF2-40B4-BE49-F238E27FC236}">
              <a16:creationId xmlns:a16="http://schemas.microsoft.com/office/drawing/2014/main" id="{E7B58E54-9DB8-4CE4-A9B5-8DE575A9AA53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32" name="ColorPalette" hidden="1">
          <a:extLst>
            <a:ext uri="{FF2B5EF4-FFF2-40B4-BE49-F238E27FC236}">
              <a16:creationId xmlns:a16="http://schemas.microsoft.com/office/drawing/2014/main" id="{A7D6C77C-43CF-4EF6-B66D-4F3D4D5E2EDC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33" name="ColorPalette" hidden="1">
          <a:extLst>
            <a:ext uri="{FF2B5EF4-FFF2-40B4-BE49-F238E27FC236}">
              <a16:creationId xmlns:a16="http://schemas.microsoft.com/office/drawing/2014/main" id="{C090C595-AA0E-4CAC-AE18-AE1BDC85814C}"/>
            </a:ext>
          </a:extLst>
        </xdr:cNvPr>
        <xdr:cNvSpPr txBox="1"/>
      </xdr:nvSpPr>
      <xdr:spPr>
        <a:xfrm>
          <a:off x="619125" y="15049500"/>
          <a:ext cx="18383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34" name="ColorPalette" hidden="1">
          <a:extLst>
            <a:ext uri="{FF2B5EF4-FFF2-40B4-BE49-F238E27FC236}">
              <a16:creationId xmlns:a16="http://schemas.microsoft.com/office/drawing/2014/main" id="{4F4ADB6D-06AE-46F9-9903-9D86F1450200}"/>
            </a:ext>
          </a:extLst>
        </xdr:cNvPr>
        <xdr:cNvSpPr txBox="1"/>
      </xdr:nvSpPr>
      <xdr:spPr>
        <a:xfrm>
          <a:off x="619125" y="15240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35" name="ColorPalette" hidden="1">
          <a:extLst>
            <a:ext uri="{FF2B5EF4-FFF2-40B4-BE49-F238E27FC236}">
              <a16:creationId xmlns:a16="http://schemas.microsoft.com/office/drawing/2014/main" id="{77170CBC-07B5-484C-8110-AF3DA8450903}"/>
            </a:ext>
          </a:extLst>
        </xdr:cNvPr>
        <xdr:cNvSpPr txBox="1"/>
      </xdr:nvSpPr>
      <xdr:spPr>
        <a:xfrm>
          <a:off x="619125" y="15240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36" name="ColorPalette" hidden="1">
          <a:extLst>
            <a:ext uri="{FF2B5EF4-FFF2-40B4-BE49-F238E27FC236}">
              <a16:creationId xmlns:a16="http://schemas.microsoft.com/office/drawing/2014/main" id="{9C1DB55D-3D40-40E0-AF3B-CF90B715FBBB}"/>
            </a:ext>
          </a:extLst>
        </xdr:cNvPr>
        <xdr:cNvSpPr txBox="1"/>
      </xdr:nvSpPr>
      <xdr:spPr>
        <a:xfrm>
          <a:off x="619125" y="15240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37" name="ColorPalette" hidden="1">
          <a:extLst>
            <a:ext uri="{FF2B5EF4-FFF2-40B4-BE49-F238E27FC236}">
              <a16:creationId xmlns:a16="http://schemas.microsoft.com/office/drawing/2014/main" id="{72F720E5-F661-4D4D-B5C0-7FFD6B22FBDB}"/>
            </a:ext>
          </a:extLst>
        </xdr:cNvPr>
        <xdr:cNvSpPr txBox="1"/>
      </xdr:nvSpPr>
      <xdr:spPr>
        <a:xfrm>
          <a:off x="619125" y="15240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38" name="ColorPalette" hidden="1">
          <a:extLst>
            <a:ext uri="{FF2B5EF4-FFF2-40B4-BE49-F238E27FC236}">
              <a16:creationId xmlns:a16="http://schemas.microsoft.com/office/drawing/2014/main" id="{95B8115B-3744-48ED-AB64-B41233B764AD}"/>
            </a:ext>
          </a:extLst>
        </xdr:cNvPr>
        <xdr:cNvSpPr txBox="1"/>
      </xdr:nvSpPr>
      <xdr:spPr>
        <a:xfrm>
          <a:off x="619125" y="15240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39" name="ColorPalette" hidden="1">
          <a:extLst>
            <a:ext uri="{FF2B5EF4-FFF2-40B4-BE49-F238E27FC236}">
              <a16:creationId xmlns:a16="http://schemas.microsoft.com/office/drawing/2014/main" id="{87B985C9-2450-4BDF-AD36-66336D4849EF}"/>
            </a:ext>
          </a:extLst>
        </xdr:cNvPr>
        <xdr:cNvSpPr txBox="1"/>
      </xdr:nvSpPr>
      <xdr:spPr>
        <a:xfrm>
          <a:off x="619125" y="15240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40" name="ColorPalette" hidden="1">
          <a:extLst>
            <a:ext uri="{FF2B5EF4-FFF2-40B4-BE49-F238E27FC236}">
              <a16:creationId xmlns:a16="http://schemas.microsoft.com/office/drawing/2014/main" id="{D7901CA4-ED2C-4D06-8C0C-A47E626BB79E}"/>
            </a:ext>
          </a:extLst>
        </xdr:cNvPr>
        <xdr:cNvSpPr txBox="1"/>
      </xdr:nvSpPr>
      <xdr:spPr>
        <a:xfrm>
          <a:off x="619125" y="15240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441" name="ColorPalette" hidden="1">
          <a:extLst>
            <a:ext uri="{FF2B5EF4-FFF2-40B4-BE49-F238E27FC236}">
              <a16:creationId xmlns:a16="http://schemas.microsoft.com/office/drawing/2014/main" id="{BD370844-6508-4CA2-B667-D9BBB9DB67CE}"/>
            </a:ext>
          </a:extLst>
        </xdr:cNvPr>
        <xdr:cNvSpPr txBox="1"/>
      </xdr:nvSpPr>
      <xdr:spPr>
        <a:xfrm>
          <a:off x="619125" y="15240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42" name="ColorPalette" hidden="1">
          <a:extLst>
            <a:ext uri="{FF2B5EF4-FFF2-40B4-BE49-F238E27FC236}">
              <a16:creationId xmlns:a16="http://schemas.microsoft.com/office/drawing/2014/main" id="{B49B354B-239D-4512-9005-3609EAD016B6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43" name="ColorPalette" hidden="1">
          <a:extLst>
            <a:ext uri="{FF2B5EF4-FFF2-40B4-BE49-F238E27FC236}">
              <a16:creationId xmlns:a16="http://schemas.microsoft.com/office/drawing/2014/main" id="{C61BE9C7-1C21-4F07-A689-59BCF27D6D80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44" name="ColorPalette" hidden="1">
          <a:extLst>
            <a:ext uri="{FF2B5EF4-FFF2-40B4-BE49-F238E27FC236}">
              <a16:creationId xmlns:a16="http://schemas.microsoft.com/office/drawing/2014/main" id="{F75AFBA3-93BC-4855-AFA9-DBAA3CE88F00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45" name="ColorPalette" hidden="1">
          <a:extLst>
            <a:ext uri="{FF2B5EF4-FFF2-40B4-BE49-F238E27FC236}">
              <a16:creationId xmlns:a16="http://schemas.microsoft.com/office/drawing/2014/main" id="{15543A37-F17D-4C62-AE12-2CCD826CC604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46" name="ColorPalette" hidden="1">
          <a:extLst>
            <a:ext uri="{FF2B5EF4-FFF2-40B4-BE49-F238E27FC236}">
              <a16:creationId xmlns:a16="http://schemas.microsoft.com/office/drawing/2014/main" id="{70872828-670B-49F4-ADB6-8A899FDA7879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47" name="ColorPalette" hidden="1">
          <a:extLst>
            <a:ext uri="{FF2B5EF4-FFF2-40B4-BE49-F238E27FC236}">
              <a16:creationId xmlns:a16="http://schemas.microsoft.com/office/drawing/2014/main" id="{398B39E6-7846-4B71-9785-AAFE2DAF0B68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48" name="ColorPalette" hidden="1">
          <a:extLst>
            <a:ext uri="{FF2B5EF4-FFF2-40B4-BE49-F238E27FC236}">
              <a16:creationId xmlns:a16="http://schemas.microsoft.com/office/drawing/2014/main" id="{5059A15C-A142-4B47-BB16-3EC499E9A360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49" name="ColorPalette" hidden="1">
          <a:extLst>
            <a:ext uri="{FF2B5EF4-FFF2-40B4-BE49-F238E27FC236}">
              <a16:creationId xmlns:a16="http://schemas.microsoft.com/office/drawing/2014/main" id="{217BA5DE-2C6A-4EF6-AA30-D755065E9106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50" name="ColorPalette" hidden="1">
          <a:extLst>
            <a:ext uri="{FF2B5EF4-FFF2-40B4-BE49-F238E27FC236}">
              <a16:creationId xmlns:a16="http://schemas.microsoft.com/office/drawing/2014/main" id="{4ED90877-C25D-4972-9699-8A9CE23E9338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51" name="ColorPalette" hidden="1">
          <a:extLst>
            <a:ext uri="{FF2B5EF4-FFF2-40B4-BE49-F238E27FC236}">
              <a16:creationId xmlns:a16="http://schemas.microsoft.com/office/drawing/2014/main" id="{A584AD14-ABF8-4727-84F6-AB9A4ADAE2D7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52" name="ColorPalette" hidden="1">
          <a:extLst>
            <a:ext uri="{FF2B5EF4-FFF2-40B4-BE49-F238E27FC236}">
              <a16:creationId xmlns:a16="http://schemas.microsoft.com/office/drawing/2014/main" id="{1A3496AB-917B-403C-A766-3529D136C930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53" name="ColorPalette" hidden="1">
          <a:extLst>
            <a:ext uri="{FF2B5EF4-FFF2-40B4-BE49-F238E27FC236}">
              <a16:creationId xmlns:a16="http://schemas.microsoft.com/office/drawing/2014/main" id="{5375B516-E225-49A8-A6FF-F85BC65D91A8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54" name="ColorPalette" hidden="1">
          <a:extLst>
            <a:ext uri="{FF2B5EF4-FFF2-40B4-BE49-F238E27FC236}">
              <a16:creationId xmlns:a16="http://schemas.microsoft.com/office/drawing/2014/main" id="{7BE67B94-E98E-43F3-9A4F-F114E3ACE433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55" name="ColorPalette" hidden="1">
          <a:extLst>
            <a:ext uri="{FF2B5EF4-FFF2-40B4-BE49-F238E27FC236}">
              <a16:creationId xmlns:a16="http://schemas.microsoft.com/office/drawing/2014/main" id="{3DD33337-6002-4DA4-9C11-1348591A57C5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56" name="ColorPalette" hidden="1">
          <a:extLst>
            <a:ext uri="{FF2B5EF4-FFF2-40B4-BE49-F238E27FC236}">
              <a16:creationId xmlns:a16="http://schemas.microsoft.com/office/drawing/2014/main" id="{4AFCE24F-0F42-46C1-83CE-38AB09B5BAE1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57" name="ColorPalette" hidden="1">
          <a:extLst>
            <a:ext uri="{FF2B5EF4-FFF2-40B4-BE49-F238E27FC236}">
              <a16:creationId xmlns:a16="http://schemas.microsoft.com/office/drawing/2014/main" id="{E7D12DCB-03DE-421B-A2EB-6CDF040EB256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58" name="ColorPalette" hidden="1">
          <a:extLst>
            <a:ext uri="{FF2B5EF4-FFF2-40B4-BE49-F238E27FC236}">
              <a16:creationId xmlns:a16="http://schemas.microsoft.com/office/drawing/2014/main" id="{E05092BF-EDCD-432D-B6B3-B7EC5DF363B2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59" name="ColorPalette" hidden="1">
          <a:extLst>
            <a:ext uri="{FF2B5EF4-FFF2-40B4-BE49-F238E27FC236}">
              <a16:creationId xmlns:a16="http://schemas.microsoft.com/office/drawing/2014/main" id="{FCC115E9-F834-43A5-9082-8BECFE6CBE8A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60" name="ColorPalette" hidden="1">
          <a:extLst>
            <a:ext uri="{FF2B5EF4-FFF2-40B4-BE49-F238E27FC236}">
              <a16:creationId xmlns:a16="http://schemas.microsoft.com/office/drawing/2014/main" id="{CC2A8D96-1F54-41C7-9273-BF055E64ED1E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61" name="ColorPalette" hidden="1">
          <a:extLst>
            <a:ext uri="{FF2B5EF4-FFF2-40B4-BE49-F238E27FC236}">
              <a16:creationId xmlns:a16="http://schemas.microsoft.com/office/drawing/2014/main" id="{6C836662-3D04-4746-9EEA-DF833FC56CE1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62" name="ColorPalette" hidden="1">
          <a:extLst>
            <a:ext uri="{FF2B5EF4-FFF2-40B4-BE49-F238E27FC236}">
              <a16:creationId xmlns:a16="http://schemas.microsoft.com/office/drawing/2014/main" id="{39A4C316-A09E-4B83-B86C-D3DAAD13019B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63" name="ColorPalette" hidden="1">
          <a:extLst>
            <a:ext uri="{FF2B5EF4-FFF2-40B4-BE49-F238E27FC236}">
              <a16:creationId xmlns:a16="http://schemas.microsoft.com/office/drawing/2014/main" id="{D24D95AE-73A6-45B1-8CA7-3D3C6CE62435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64" name="ColorPalette" hidden="1">
          <a:extLst>
            <a:ext uri="{FF2B5EF4-FFF2-40B4-BE49-F238E27FC236}">
              <a16:creationId xmlns:a16="http://schemas.microsoft.com/office/drawing/2014/main" id="{3C8F8955-C95D-4FAC-A79A-78DB7517B8A5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65" name="ColorPalette" hidden="1">
          <a:extLst>
            <a:ext uri="{FF2B5EF4-FFF2-40B4-BE49-F238E27FC236}">
              <a16:creationId xmlns:a16="http://schemas.microsoft.com/office/drawing/2014/main" id="{1EEB0DA1-4F9C-4E9F-B45B-2ABF75721E6B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66" name="ColorPalette" hidden="1">
          <a:extLst>
            <a:ext uri="{FF2B5EF4-FFF2-40B4-BE49-F238E27FC236}">
              <a16:creationId xmlns:a16="http://schemas.microsoft.com/office/drawing/2014/main" id="{679BEA56-23A1-4FB7-B813-ADA5A1CD854A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67" name="ColorPalette" hidden="1">
          <a:extLst>
            <a:ext uri="{FF2B5EF4-FFF2-40B4-BE49-F238E27FC236}">
              <a16:creationId xmlns:a16="http://schemas.microsoft.com/office/drawing/2014/main" id="{E9DAF3E9-8642-4C35-8315-294B89CA42C7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68" name="ColorPalette" hidden="1">
          <a:extLst>
            <a:ext uri="{FF2B5EF4-FFF2-40B4-BE49-F238E27FC236}">
              <a16:creationId xmlns:a16="http://schemas.microsoft.com/office/drawing/2014/main" id="{A34C17EB-1875-4B8F-93A3-04AF9A18CEAC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69" name="ColorPalette" hidden="1">
          <a:extLst>
            <a:ext uri="{FF2B5EF4-FFF2-40B4-BE49-F238E27FC236}">
              <a16:creationId xmlns:a16="http://schemas.microsoft.com/office/drawing/2014/main" id="{2443126B-0618-477B-9CED-DAF28A5BBE69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70" name="ColorPalette" hidden="1">
          <a:extLst>
            <a:ext uri="{FF2B5EF4-FFF2-40B4-BE49-F238E27FC236}">
              <a16:creationId xmlns:a16="http://schemas.microsoft.com/office/drawing/2014/main" id="{5481B52C-4147-4B12-9BEB-473BD1D499D5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71" name="ColorPalette" hidden="1">
          <a:extLst>
            <a:ext uri="{FF2B5EF4-FFF2-40B4-BE49-F238E27FC236}">
              <a16:creationId xmlns:a16="http://schemas.microsoft.com/office/drawing/2014/main" id="{8CE372F4-F74A-483A-981D-A14000F5CEFB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72" name="ColorPalette" hidden="1">
          <a:extLst>
            <a:ext uri="{FF2B5EF4-FFF2-40B4-BE49-F238E27FC236}">
              <a16:creationId xmlns:a16="http://schemas.microsoft.com/office/drawing/2014/main" id="{E58AB3E6-1B8F-4CFA-9D01-8C2B3A7962A6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73" name="ColorPalette" hidden="1">
          <a:extLst>
            <a:ext uri="{FF2B5EF4-FFF2-40B4-BE49-F238E27FC236}">
              <a16:creationId xmlns:a16="http://schemas.microsoft.com/office/drawing/2014/main" id="{C686F523-AC0F-4990-99B1-BF0644251C65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74" name="ColorPalette" hidden="1">
          <a:extLst>
            <a:ext uri="{FF2B5EF4-FFF2-40B4-BE49-F238E27FC236}">
              <a16:creationId xmlns:a16="http://schemas.microsoft.com/office/drawing/2014/main" id="{C46529AE-2C14-473D-A04D-F974E4981EAC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75" name="ColorPalette" hidden="1">
          <a:extLst>
            <a:ext uri="{FF2B5EF4-FFF2-40B4-BE49-F238E27FC236}">
              <a16:creationId xmlns:a16="http://schemas.microsoft.com/office/drawing/2014/main" id="{5D0F38B5-0757-4BA5-BF7F-F664A5C2459A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76" name="ColorPalette" hidden="1">
          <a:extLst>
            <a:ext uri="{FF2B5EF4-FFF2-40B4-BE49-F238E27FC236}">
              <a16:creationId xmlns:a16="http://schemas.microsoft.com/office/drawing/2014/main" id="{A9C802D2-B775-4151-A4B5-AFCFE328C9D9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77" name="ColorPalette" hidden="1">
          <a:extLst>
            <a:ext uri="{FF2B5EF4-FFF2-40B4-BE49-F238E27FC236}">
              <a16:creationId xmlns:a16="http://schemas.microsoft.com/office/drawing/2014/main" id="{5C437E37-EA54-46A3-9240-FCCE5FFD8736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78" name="ColorPalette" hidden="1">
          <a:extLst>
            <a:ext uri="{FF2B5EF4-FFF2-40B4-BE49-F238E27FC236}">
              <a16:creationId xmlns:a16="http://schemas.microsoft.com/office/drawing/2014/main" id="{1F879D49-299E-4239-8DD3-B5140EA45BAC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79" name="ColorPalette" hidden="1">
          <a:extLst>
            <a:ext uri="{FF2B5EF4-FFF2-40B4-BE49-F238E27FC236}">
              <a16:creationId xmlns:a16="http://schemas.microsoft.com/office/drawing/2014/main" id="{BCFF84C6-181C-40BE-BCE0-04C5772F9EFD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80" name="ColorPalette" hidden="1">
          <a:extLst>
            <a:ext uri="{FF2B5EF4-FFF2-40B4-BE49-F238E27FC236}">
              <a16:creationId xmlns:a16="http://schemas.microsoft.com/office/drawing/2014/main" id="{0D2F6B00-CBE8-4A39-8D0E-D987CE298943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81" name="ColorPalette" hidden="1">
          <a:extLst>
            <a:ext uri="{FF2B5EF4-FFF2-40B4-BE49-F238E27FC236}">
              <a16:creationId xmlns:a16="http://schemas.microsoft.com/office/drawing/2014/main" id="{9589E0A3-8663-4FDE-B686-BC6D70F8B344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82" name="ColorPalette" hidden="1">
          <a:extLst>
            <a:ext uri="{FF2B5EF4-FFF2-40B4-BE49-F238E27FC236}">
              <a16:creationId xmlns:a16="http://schemas.microsoft.com/office/drawing/2014/main" id="{AADFBE90-809E-446A-B404-6AF6189E3613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83" name="ColorPalette" hidden="1">
          <a:extLst>
            <a:ext uri="{FF2B5EF4-FFF2-40B4-BE49-F238E27FC236}">
              <a16:creationId xmlns:a16="http://schemas.microsoft.com/office/drawing/2014/main" id="{33041CEF-3E89-4632-846F-815D69C58D1E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84" name="ColorPalette" hidden="1">
          <a:extLst>
            <a:ext uri="{FF2B5EF4-FFF2-40B4-BE49-F238E27FC236}">
              <a16:creationId xmlns:a16="http://schemas.microsoft.com/office/drawing/2014/main" id="{663773FE-8060-4385-9DED-14C1D919770D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85" name="ColorPalette" hidden="1">
          <a:extLst>
            <a:ext uri="{FF2B5EF4-FFF2-40B4-BE49-F238E27FC236}">
              <a16:creationId xmlns:a16="http://schemas.microsoft.com/office/drawing/2014/main" id="{771B1819-F94B-408B-84C4-D0A24FA0816B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86" name="ColorPalette" hidden="1">
          <a:extLst>
            <a:ext uri="{FF2B5EF4-FFF2-40B4-BE49-F238E27FC236}">
              <a16:creationId xmlns:a16="http://schemas.microsoft.com/office/drawing/2014/main" id="{5C432E27-CF7F-4DCF-B516-3E7DFD5F9D78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87" name="ColorPalette" hidden="1">
          <a:extLst>
            <a:ext uri="{FF2B5EF4-FFF2-40B4-BE49-F238E27FC236}">
              <a16:creationId xmlns:a16="http://schemas.microsoft.com/office/drawing/2014/main" id="{88FBA0F3-8AE1-463D-A171-4100171C9927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88" name="ColorPalette" hidden="1">
          <a:extLst>
            <a:ext uri="{FF2B5EF4-FFF2-40B4-BE49-F238E27FC236}">
              <a16:creationId xmlns:a16="http://schemas.microsoft.com/office/drawing/2014/main" id="{E0D8C60E-4892-43F5-ABC1-2876A3DC8D70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89" name="ColorPalette" hidden="1">
          <a:extLst>
            <a:ext uri="{FF2B5EF4-FFF2-40B4-BE49-F238E27FC236}">
              <a16:creationId xmlns:a16="http://schemas.microsoft.com/office/drawing/2014/main" id="{B275D30F-175F-4C7A-9902-0BC3929A141A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90" name="ColorPalette" hidden="1">
          <a:extLst>
            <a:ext uri="{FF2B5EF4-FFF2-40B4-BE49-F238E27FC236}">
              <a16:creationId xmlns:a16="http://schemas.microsoft.com/office/drawing/2014/main" id="{33CB4778-0BFD-4D64-A5AE-43BAD8832036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91" name="ColorPalette" hidden="1">
          <a:extLst>
            <a:ext uri="{FF2B5EF4-FFF2-40B4-BE49-F238E27FC236}">
              <a16:creationId xmlns:a16="http://schemas.microsoft.com/office/drawing/2014/main" id="{52E3BFF9-3D31-47FA-8E2E-D6D627668858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92" name="ColorPalette" hidden="1">
          <a:extLst>
            <a:ext uri="{FF2B5EF4-FFF2-40B4-BE49-F238E27FC236}">
              <a16:creationId xmlns:a16="http://schemas.microsoft.com/office/drawing/2014/main" id="{75FC4A83-A122-401E-98BB-1DDDF2B6A6E3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93" name="ColorPalette" hidden="1">
          <a:extLst>
            <a:ext uri="{FF2B5EF4-FFF2-40B4-BE49-F238E27FC236}">
              <a16:creationId xmlns:a16="http://schemas.microsoft.com/office/drawing/2014/main" id="{C3BA90BD-8A79-47A4-AFA7-D1E765D56296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94" name="ColorPalette" hidden="1">
          <a:extLst>
            <a:ext uri="{FF2B5EF4-FFF2-40B4-BE49-F238E27FC236}">
              <a16:creationId xmlns:a16="http://schemas.microsoft.com/office/drawing/2014/main" id="{D0119E06-3DB0-426F-A58D-5165C444636B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95" name="ColorPalette" hidden="1">
          <a:extLst>
            <a:ext uri="{FF2B5EF4-FFF2-40B4-BE49-F238E27FC236}">
              <a16:creationId xmlns:a16="http://schemas.microsoft.com/office/drawing/2014/main" id="{379A71BD-8232-4893-947E-51DD57F96879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96" name="ColorPalette" hidden="1">
          <a:extLst>
            <a:ext uri="{FF2B5EF4-FFF2-40B4-BE49-F238E27FC236}">
              <a16:creationId xmlns:a16="http://schemas.microsoft.com/office/drawing/2014/main" id="{F935291A-289A-4A9B-81C6-8FC86241EB10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97" name="ColorPalette" hidden="1">
          <a:extLst>
            <a:ext uri="{FF2B5EF4-FFF2-40B4-BE49-F238E27FC236}">
              <a16:creationId xmlns:a16="http://schemas.microsoft.com/office/drawing/2014/main" id="{8896A5E6-B317-450C-8E8A-6E7A35E17F19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98" name="ColorPalette" hidden="1">
          <a:extLst>
            <a:ext uri="{FF2B5EF4-FFF2-40B4-BE49-F238E27FC236}">
              <a16:creationId xmlns:a16="http://schemas.microsoft.com/office/drawing/2014/main" id="{7FAD7428-3F2D-4A1B-83F0-7707AF6E3C68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499" name="ColorPalette" hidden="1">
          <a:extLst>
            <a:ext uri="{FF2B5EF4-FFF2-40B4-BE49-F238E27FC236}">
              <a16:creationId xmlns:a16="http://schemas.microsoft.com/office/drawing/2014/main" id="{1D669CB6-A001-4866-80FE-9B1990AFFC05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500" name="ColorPalette" hidden="1">
          <a:extLst>
            <a:ext uri="{FF2B5EF4-FFF2-40B4-BE49-F238E27FC236}">
              <a16:creationId xmlns:a16="http://schemas.microsoft.com/office/drawing/2014/main" id="{B5DA2BDF-9A4A-42D8-B559-CF123C715E93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501" name="ColorPalette" hidden="1">
          <a:extLst>
            <a:ext uri="{FF2B5EF4-FFF2-40B4-BE49-F238E27FC236}">
              <a16:creationId xmlns:a16="http://schemas.microsoft.com/office/drawing/2014/main" id="{21C523A0-B8F8-4BF7-9067-88DF1418F798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502" name="ColorPalette" hidden="1">
          <a:extLst>
            <a:ext uri="{FF2B5EF4-FFF2-40B4-BE49-F238E27FC236}">
              <a16:creationId xmlns:a16="http://schemas.microsoft.com/office/drawing/2014/main" id="{318CE9C0-B26B-4356-A85C-D511736237C9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503" name="ColorPalette" hidden="1">
          <a:extLst>
            <a:ext uri="{FF2B5EF4-FFF2-40B4-BE49-F238E27FC236}">
              <a16:creationId xmlns:a16="http://schemas.microsoft.com/office/drawing/2014/main" id="{3A2E37B0-B3BB-410B-9953-D04BE077A58A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504" name="ColorPalette" hidden="1">
          <a:extLst>
            <a:ext uri="{FF2B5EF4-FFF2-40B4-BE49-F238E27FC236}">
              <a16:creationId xmlns:a16="http://schemas.microsoft.com/office/drawing/2014/main" id="{8E4B03AD-8ACD-44C5-B8F1-E884222B3298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505" name="ColorPalette" hidden="1">
          <a:extLst>
            <a:ext uri="{FF2B5EF4-FFF2-40B4-BE49-F238E27FC236}">
              <a16:creationId xmlns:a16="http://schemas.microsoft.com/office/drawing/2014/main" id="{020B3914-5482-4A7B-968A-891FF66E964A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06" name="ColorPalette" hidden="1">
          <a:extLst>
            <a:ext uri="{FF2B5EF4-FFF2-40B4-BE49-F238E27FC236}">
              <a16:creationId xmlns:a16="http://schemas.microsoft.com/office/drawing/2014/main" id="{29FABDF6-488C-425C-81B8-5D5763F8AFA3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07" name="ColorPalette" hidden="1">
          <a:extLst>
            <a:ext uri="{FF2B5EF4-FFF2-40B4-BE49-F238E27FC236}">
              <a16:creationId xmlns:a16="http://schemas.microsoft.com/office/drawing/2014/main" id="{29DF9AE2-524D-44C5-8C60-990A579F681B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08" name="ColorPalette" hidden="1">
          <a:extLst>
            <a:ext uri="{FF2B5EF4-FFF2-40B4-BE49-F238E27FC236}">
              <a16:creationId xmlns:a16="http://schemas.microsoft.com/office/drawing/2014/main" id="{B4B4C1CD-D634-4E9F-B11F-2C358CC31E7A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09" name="ColorPalette" hidden="1">
          <a:extLst>
            <a:ext uri="{FF2B5EF4-FFF2-40B4-BE49-F238E27FC236}">
              <a16:creationId xmlns:a16="http://schemas.microsoft.com/office/drawing/2014/main" id="{B3BBD959-2DFD-418B-A620-09C49A9F8D9B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10" name="ColorPalette" hidden="1">
          <a:extLst>
            <a:ext uri="{FF2B5EF4-FFF2-40B4-BE49-F238E27FC236}">
              <a16:creationId xmlns:a16="http://schemas.microsoft.com/office/drawing/2014/main" id="{669A5CE0-A289-4A92-90D2-5842B6460996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11" name="ColorPalette" hidden="1">
          <a:extLst>
            <a:ext uri="{FF2B5EF4-FFF2-40B4-BE49-F238E27FC236}">
              <a16:creationId xmlns:a16="http://schemas.microsoft.com/office/drawing/2014/main" id="{2D9067F1-C0AF-488E-B509-C147D055B3EE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12" name="ColorPalette" hidden="1">
          <a:extLst>
            <a:ext uri="{FF2B5EF4-FFF2-40B4-BE49-F238E27FC236}">
              <a16:creationId xmlns:a16="http://schemas.microsoft.com/office/drawing/2014/main" id="{8F2FBC25-2165-4FCB-99EE-B0C7A16446C9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13" name="ColorPalette" hidden="1">
          <a:extLst>
            <a:ext uri="{FF2B5EF4-FFF2-40B4-BE49-F238E27FC236}">
              <a16:creationId xmlns:a16="http://schemas.microsoft.com/office/drawing/2014/main" id="{035ECB6D-09BA-4923-8971-89B4910B3AE6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14" name="ColorPalette" hidden="1">
          <a:extLst>
            <a:ext uri="{FF2B5EF4-FFF2-40B4-BE49-F238E27FC236}">
              <a16:creationId xmlns:a16="http://schemas.microsoft.com/office/drawing/2014/main" id="{DB30A36A-81F1-49C6-AFCA-7786188FA7CD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15" name="ColorPalette" hidden="1">
          <a:extLst>
            <a:ext uri="{FF2B5EF4-FFF2-40B4-BE49-F238E27FC236}">
              <a16:creationId xmlns:a16="http://schemas.microsoft.com/office/drawing/2014/main" id="{4ADE25A3-1548-4B1F-AAAD-BFDB4C3B5BC7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16" name="ColorPalette" hidden="1">
          <a:extLst>
            <a:ext uri="{FF2B5EF4-FFF2-40B4-BE49-F238E27FC236}">
              <a16:creationId xmlns:a16="http://schemas.microsoft.com/office/drawing/2014/main" id="{D5848D66-8209-492F-BB0B-4DA4E7C6DF14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17" name="ColorPalette" hidden="1">
          <a:extLst>
            <a:ext uri="{FF2B5EF4-FFF2-40B4-BE49-F238E27FC236}">
              <a16:creationId xmlns:a16="http://schemas.microsoft.com/office/drawing/2014/main" id="{5AD66331-2494-4FF6-9B5D-44B0EE0F131D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18" name="ColorPalette" hidden="1">
          <a:extLst>
            <a:ext uri="{FF2B5EF4-FFF2-40B4-BE49-F238E27FC236}">
              <a16:creationId xmlns:a16="http://schemas.microsoft.com/office/drawing/2014/main" id="{FD6B1B08-2CFC-4EF1-9530-F3D1721E77B5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19" name="ColorPalette" hidden="1">
          <a:extLst>
            <a:ext uri="{FF2B5EF4-FFF2-40B4-BE49-F238E27FC236}">
              <a16:creationId xmlns:a16="http://schemas.microsoft.com/office/drawing/2014/main" id="{ED2A7DA5-D277-44D7-8DBC-EDAEB6410727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20" name="ColorPalette" hidden="1">
          <a:extLst>
            <a:ext uri="{FF2B5EF4-FFF2-40B4-BE49-F238E27FC236}">
              <a16:creationId xmlns:a16="http://schemas.microsoft.com/office/drawing/2014/main" id="{50C099A5-0E15-4A96-B573-89503613C6DD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21" name="ColorPalette" hidden="1">
          <a:extLst>
            <a:ext uri="{FF2B5EF4-FFF2-40B4-BE49-F238E27FC236}">
              <a16:creationId xmlns:a16="http://schemas.microsoft.com/office/drawing/2014/main" id="{F35595B8-70BC-4112-928D-4C95CB8F88CE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22" name="ColorPalette" hidden="1">
          <a:extLst>
            <a:ext uri="{FF2B5EF4-FFF2-40B4-BE49-F238E27FC236}">
              <a16:creationId xmlns:a16="http://schemas.microsoft.com/office/drawing/2014/main" id="{2BC27572-CC19-4859-B376-67248E279BCE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23" name="ColorPalette" hidden="1">
          <a:extLst>
            <a:ext uri="{FF2B5EF4-FFF2-40B4-BE49-F238E27FC236}">
              <a16:creationId xmlns:a16="http://schemas.microsoft.com/office/drawing/2014/main" id="{D5AC5293-780D-41EF-9E11-DA3E9E0FD2F4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24" name="ColorPalette" hidden="1">
          <a:extLst>
            <a:ext uri="{FF2B5EF4-FFF2-40B4-BE49-F238E27FC236}">
              <a16:creationId xmlns:a16="http://schemas.microsoft.com/office/drawing/2014/main" id="{3847EE1A-5F21-45E1-84D8-FD63D5D7EC15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25" name="ColorPalette" hidden="1">
          <a:extLst>
            <a:ext uri="{FF2B5EF4-FFF2-40B4-BE49-F238E27FC236}">
              <a16:creationId xmlns:a16="http://schemas.microsoft.com/office/drawing/2014/main" id="{CBB2CD8B-782F-4E47-BE7A-AED96F3FE3AD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26" name="ColorPalette" hidden="1">
          <a:extLst>
            <a:ext uri="{FF2B5EF4-FFF2-40B4-BE49-F238E27FC236}">
              <a16:creationId xmlns:a16="http://schemas.microsoft.com/office/drawing/2014/main" id="{8EFA9D62-5383-4310-8576-43B966D379AA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27" name="ColorPalette" hidden="1">
          <a:extLst>
            <a:ext uri="{FF2B5EF4-FFF2-40B4-BE49-F238E27FC236}">
              <a16:creationId xmlns:a16="http://schemas.microsoft.com/office/drawing/2014/main" id="{E7C20A85-57DE-47C2-BE97-AC4829C649E8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28" name="ColorPalette" hidden="1">
          <a:extLst>
            <a:ext uri="{FF2B5EF4-FFF2-40B4-BE49-F238E27FC236}">
              <a16:creationId xmlns:a16="http://schemas.microsoft.com/office/drawing/2014/main" id="{EA358D62-910D-440E-96E9-A7813753F512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29" name="ColorPalette" hidden="1">
          <a:extLst>
            <a:ext uri="{FF2B5EF4-FFF2-40B4-BE49-F238E27FC236}">
              <a16:creationId xmlns:a16="http://schemas.microsoft.com/office/drawing/2014/main" id="{60A9D3F8-CADF-4E27-B48E-487ED11723D3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30" name="ColorPalette" hidden="1">
          <a:extLst>
            <a:ext uri="{FF2B5EF4-FFF2-40B4-BE49-F238E27FC236}">
              <a16:creationId xmlns:a16="http://schemas.microsoft.com/office/drawing/2014/main" id="{B69F3DD0-F520-40F9-8565-88406099F5AD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31" name="ColorPalette" hidden="1">
          <a:extLst>
            <a:ext uri="{FF2B5EF4-FFF2-40B4-BE49-F238E27FC236}">
              <a16:creationId xmlns:a16="http://schemas.microsoft.com/office/drawing/2014/main" id="{2D798754-E2B6-4E3F-B79B-742BD81B13E6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32" name="ColorPalette" hidden="1">
          <a:extLst>
            <a:ext uri="{FF2B5EF4-FFF2-40B4-BE49-F238E27FC236}">
              <a16:creationId xmlns:a16="http://schemas.microsoft.com/office/drawing/2014/main" id="{7CF2C3E8-F2A3-4F02-AB11-DD60D6448B9C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33" name="ColorPalette" hidden="1">
          <a:extLst>
            <a:ext uri="{FF2B5EF4-FFF2-40B4-BE49-F238E27FC236}">
              <a16:creationId xmlns:a16="http://schemas.microsoft.com/office/drawing/2014/main" id="{61D6F11B-C76B-4A61-B579-AD93813BC6BE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34" name="ColorPalette" hidden="1">
          <a:extLst>
            <a:ext uri="{FF2B5EF4-FFF2-40B4-BE49-F238E27FC236}">
              <a16:creationId xmlns:a16="http://schemas.microsoft.com/office/drawing/2014/main" id="{B5D91BC6-3BD0-4864-A508-51FDA440C1F5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35" name="ColorPalette" hidden="1">
          <a:extLst>
            <a:ext uri="{FF2B5EF4-FFF2-40B4-BE49-F238E27FC236}">
              <a16:creationId xmlns:a16="http://schemas.microsoft.com/office/drawing/2014/main" id="{372E2C95-C8B6-449D-8B8B-A6B22101B148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36" name="ColorPalette" hidden="1">
          <a:extLst>
            <a:ext uri="{FF2B5EF4-FFF2-40B4-BE49-F238E27FC236}">
              <a16:creationId xmlns:a16="http://schemas.microsoft.com/office/drawing/2014/main" id="{EAA31CEA-B517-4879-90B2-AFE35F338785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37" name="ColorPalette" hidden="1">
          <a:extLst>
            <a:ext uri="{FF2B5EF4-FFF2-40B4-BE49-F238E27FC236}">
              <a16:creationId xmlns:a16="http://schemas.microsoft.com/office/drawing/2014/main" id="{5F5A2245-FDCA-4641-8FAD-601ABA35FD27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38" name="ColorPalette" hidden="1">
          <a:extLst>
            <a:ext uri="{FF2B5EF4-FFF2-40B4-BE49-F238E27FC236}">
              <a16:creationId xmlns:a16="http://schemas.microsoft.com/office/drawing/2014/main" id="{8FED56CA-A04C-4E83-90A9-240603FA8C3D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39" name="ColorPalette" hidden="1">
          <a:extLst>
            <a:ext uri="{FF2B5EF4-FFF2-40B4-BE49-F238E27FC236}">
              <a16:creationId xmlns:a16="http://schemas.microsoft.com/office/drawing/2014/main" id="{FEB175D7-6AED-471A-920F-167C46DDD018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40" name="ColorPalette" hidden="1">
          <a:extLst>
            <a:ext uri="{FF2B5EF4-FFF2-40B4-BE49-F238E27FC236}">
              <a16:creationId xmlns:a16="http://schemas.microsoft.com/office/drawing/2014/main" id="{E1979E07-F4C4-4CD0-848B-416BC80FC503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41" name="ColorPalette" hidden="1">
          <a:extLst>
            <a:ext uri="{FF2B5EF4-FFF2-40B4-BE49-F238E27FC236}">
              <a16:creationId xmlns:a16="http://schemas.microsoft.com/office/drawing/2014/main" id="{67F7FD0C-2892-45FE-BA95-1B9ED6498A34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42" name="ColorPalette" hidden="1">
          <a:extLst>
            <a:ext uri="{FF2B5EF4-FFF2-40B4-BE49-F238E27FC236}">
              <a16:creationId xmlns:a16="http://schemas.microsoft.com/office/drawing/2014/main" id="{A75B8B22-53D4-408B-9098-6FCF5D847E90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43" name="ColorPalette" hidden="1">
          <a:extLst>
            <a:ext uri="{FF2B5EF4-FFF2-40B4-BE49-F238E27FC236}">
              <a16:creationId xmlns:a16="http://schemas.microsoft.com/office/drawing/2014/main" id="{DAE6B1A3-BF48-4FD1-A1FF-68B77C6D2F71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44" name="ColorPalette" hidden="1">
          <a:extLst>
            <a:ext uri="{FF2B5EF4-FFF2-40B4-BE49-F238E27FC236}">
              <a16:creationId xmlns:a16="http://schemas.microsoft.com/office/drawing/2014/main" id="{D1CB719A-3CCE-4BEB-A42F-D120F34D5537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45" name="ColorPalette" hidden="1">
          <a:extLst>
            <a:ext uri="{FF2B5EF4-FFF2-40B4-BE49-F238E27FC236}">
              <a16:creationId xmlns:a16="http://schemas.microsoft.com/office/drawing/2014/main" id="{E0554F95-6D64-4D66-934C-B48903CFB58A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46" name="ColorPalette" hidden="1">
          <a:extLst>
            <a:ext uri="{FF2B5EF4-FFF2-40B4-BE49-F238E27FC236}">
              <a16:creationId xmlns:a16="http://schemas.microsoft.com/office/drawing/2014/main" id="{FCB6EB04-ACF6-4C69-A0EB-721533B439A1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47" name="ColorPalette" hidden="1">
          <a:extLst>
            <a:ext uri="{FF2B5EF4-FFF2-40B4-BE49-F238E27FC236}">
              <a16:creationId xmlns:a16="http://schemas.microsoft.com/office/drawing/2014/main" id="{17990221-8233-4EED-AD11-381B7FDC428C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48" name="ColorPalette" hidden="1">
          <a:extLst>
            <a:ext uri="{FF2B5EF4-FFF2-40B4-BE49-F238E27FC236}">
              <a16:creationId xmlns:a16="http://schemas.microsoft.com/office/drawing/2014/main" id="{3D9E4F75-4435-4F39-B815-0BD8B9D5A0D9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49" name="ColorPalette" hidden="1">
          <a:extLst>
            <a:ext uri="{FF2B5EF4-FFF2-40B4-BE49-F238E27FC236}">
              <a16:creationId xmlns:a16="http://schemas.microsoft.com/office/drawing/2014/main" id="{2FE8675A-6C00-4A0D-812C-AFADDF2440F0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50" name="ColorPalette" hidden="1">
          <a:extLst>
            <a:ext uri="{FF2B5EF4-FFF2-40B4-BE49-F238E27FC236}">
              <a16:creationId xmlns:a16="http://schemas.microsoft.com/office/drawing/2014/main" id="{026C7B1C-7DCB-4D84-8987-4795AD9A8ED3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51" name="ColorPalette" hidden="1">
          <a:extLst>
            <a:ext uri="{FF2B5EF4-FFF2-40B4-BE49-F238E27FC236}">
              <a16:creationId xmlns:a16="http://schemas.microsoft.com/office/drawing/2014/main" id="{8429C765-736E-4C6C-889D-1BE19838F650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52" name="ColorPalette" hidden="1">
          <a:extLst>
            <a:ext uri="{FF2B5EF4-FFF2-40B4-BE49-F238E27FC236}">
              <a16:creationId xmlns:a16="http://schemas.microsoft.com/office/drawing/2014/main" id="{3C8CEE2E-EDC7-4104-814F-BF7FBA52331F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53" name="ColorPalette" hidden="1">
          <a:extLst>
            <a:ext uri="{FF2B5EF4-FFF2-40B4-BE49-F238E27FC236}">
              <a16:creationId xmlns:a16="http://schemas.microsoft.com/office/drawing/2014/main" id="{18D0634A-5A3C-43C1-A297-D00620CB4132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54" name="ColorPalette" hidden="1">
          <a:extLst>
            <a:ext uri="{FF2B5EF4-FFF2-40B4-BE49-F238E27FC236}">
              <a16:creationId xmlns:a16="http://schemas.microsoft.com/office/drawing/2014/main" id="{5987B7E5-89C1-453D-A647-6F248E187323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55" name="ColorPalette" hidden="1">
          <a:extLst>
            <a:ext uri="{FF2B5EF4-FFF2-40B4-BE49-F238E27FC236}">
              <a16:creationId xmlns:a16="http://schemas.microsoft.com/office/drawing/2014/main" id="{5D62907F-80DF-46E6-A616-99E817122169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56" name="ColorPalette" hidden="1">
          <a:extLst>
            <a:ext uri="{FF2B5EF4-FFF2-40B4-BE49-F238E27FC236}">
              <a16:creationId xmlns:a16="http://schemas.microsoft.com/office/drawing/2014/main" id="{F6DA58E5-A13D-4F14-A1A9-C9101F491585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57" name="ColorPalette" hidden="1">
          <a:extLst>
            <a:ext uri="{FF2B5EF4-FFF2-40B4-BE49-F238E27FC236}">
              <a16:creationId xmlns:a16="http://schemas.microsoft.com/office/drawing/2014/main" id="{FEE8E105-82A2-4EF7-BCE6-5D4AF3468C76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58" name="ColorPalette" hidden="1">
          <a:extLst>
            <a:ext uri="{FF2B5EF4-FFF2-40B4-BE49-F238E27FC236}">
              <a16:creationId xmlns:a16="http://schemas.microsoft.com/office/drawing/2014/main" id="{AAD9D9CE-B8BE-49CF-8853-EA87396126F5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59" name="ColorPalette" hidden="1">
          <a:extLst>
            <a:ext uri="{FF2B5EF4-FFF2-40B4-BE49-F238E27FC236}">
              <a16:creationId xmlns:a16="http://schemas.microsoft.com/office/drawing/2014/main" id="{A0D6EEE7-2975-41CC-A5F6-F9BFBBF9E2E1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60" name="ColorPalette" hidden="1">
          <a:extLst>
            <a:ext uri="{FF2B5EF4-FFF2-40B4-BE49-F238E27FC236}">
              <a16:creationId xmlns:a16="http://schemas.microsoft.com/office/drawing/2014/main" id="{C8D47A1C-8196-4C69-998C-B87D51B6D9DE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61" name="ColorPalette" hidden="1">
          <a:extLst>
            <a:ext uri="{FF2B5EF4-FFF2-40B4-BE49-F238E27FC236}">
              <a16:creationId xmlns:a16="http://schemas.microsoft.com/office/drawing/2014/main" id="{5853003F-882F-491C-824F-59A0635A2055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62" name="ColorPalette" hidden="1">
          <a:extLst>
            <a:ext uri="{FF2B5EF4-FFF2-40B4-BE49-F238E27FC236}">
              <a16:creationId xmlns:a16="http://schemas.microsoft.com/office/drawing/2014/main" id="{57CE1F94-3467-44C1-922B-2458C6908047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63" name="ColorPalette" hidden="1">
          <a:extLst>
            <a:ext uri="{FF2B5EF4-FFF2-40B4-BE49-F238E27FC236}">
              <a16:creationId xmlns:a16="http://schemas.microsoft.com/office/drawing/2014/main" id="{66936767-6EE9-4B20-BBE2-A9C08C5E9CE6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64" name="ColorPalette" hidden="1">
          <a:extLst>
            <a:ext uri="{FF2B5EF4-FFF2-40B4-BE49-F238E27FC236}">
              <a16:creationId xmlns:a16="http://schemas.microsoft.com/office/drawing/2014/main" id="{5E63B33D-D165-43F5-8CDE-6BC2EBDF773E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65" name="ColorPalette" hidden="1">
          <a:extLst>
            <a:ext uri="{FF2B5EF4-FFF2-40B4-BE49-F238E27FC236}">
              <a16:creationId xmlns:a16="http://schemas.microsoft.com/office/drawing/2014/main" id="{1AF760DD-7ADC-4988-A953-D270BFF9ACC2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66" name="ColorPalette" hidden="1">
          <a:extLst>
            <a:ext uri="{FF2B5EF4-FFF2-40B4-BE49-F238E27FC236}">
              <a16:creationId xmlns:a16="http://schemas.microsoft.com/office/drawing/2014/main" id="{41EA68A8-8022-4DE6-A461-DED0F7D4768D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67" name="ColorPalette" hidden="1">
          <a:extLst>
            <a:ext uri="{FF2B5EF4-FFF2-40B4-BE49-F238E27FC236}">
              <a16:creationId xmlns:a16="http://schemas.microsoft.com/office/drawing/2014/main" id="{CAD6FD28-E8BF-44FB-8F4A-14322F6C0553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68" name="ColorPalette" hidden="1">
          <a:extLst>
            <a:ext uri="{FF2B5EF4-FFF2-40B4-BE49-F238E27FC236}">
              <a16:creationId xmlns:a16="http://schemas.microsoft.com/office/drawing/2014/main" id="{0F0201AD-80BD-42F3-9F2B-9C7713EFDA64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69" name="ColorPalette" hidden="1">
          <a:extLst>
            <a:ext uri="{FF2B5EF4-FFF2-40B4-BE49-F238E27FC236}">
              <a16:creationId xmlns:a16="http://schemas.microsoft.com/office/drawing/2014/main" id="{10C7071A-5303-418E-BB0D-AC08D3473DA6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70" name="ColorPalette" hidden="1">
          <a:extLst>
            <a:ext uri="{FF2B5EF4-FFF2-40B4-BE49-F238E27FC236}">
              <a16:creationId xmlns:a16="http://schemas.microsoft.com/office/drawing/2014/main" id="{990FC4A2-ACF5-4795-B564-5DF296AC3356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71" name="ColorPalette" hidden="1">
          <a:extLst>
            <a:ext uri="{FF2B5EF4-FFF2-40B4-BE49-F238E27FC236}">
              <a16:creationId xmlns:a16="http://schemas.microsoft.com/office/drawing/2014/main" id="{43441320-E9D8-48A2-8436-1036B1B2697D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72" name="ColorPalette" hidden="1">
          <a:extLst>
            <a:ext uri="{FF2B5EF4-FFF2-40B4-BE49-F238E27FC236}">
              <a16:creationId xmlns:a16="http://schemas.microsoft.com/office/drawing/2014/main" id="{C303C209-4F26-4D9C-A6B9-7CCA838BC296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73" name="ColorPalette" hidden="1">
          <a:extLst>
            <a:ext uri="{FF2B5EF4-FFF2-40B4-BE49-F238E27FC236}">
              <a16:creationId xmlns:a16="http://schemas.microsoft.com/office/drawing/2014/main" id="{A4F43B96-F010-4800-BCCF-79A1780610A7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74" name="ColorPalette" hidden="1">
          <a:extLst>
            <a:ext uri="{FF2B5EF4-FFF2-40B4-BE49-F238E27FC236}">
              <a16:creationId xmlns:a16="http://schemas.microsoft.com/office/drawing/2014/main" id="{5879987F-59BA-4D8B-B4ED-93184C19F4F7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75" name="ColorPalette" hidden="1">
          <a:extLst>
            <a:ext uri="{FF2B5EF4-FFF2-40B4-BE49-F238E27FC236}">
              <a16:creationId xmlns:a16="http://schemas.microsoft.com/office/drawing/2014/main" id="{45486B2F-A624-4EDD-BDC9-B90F95987802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576" name="ColorPalette" hidden="1">
          <a:extLst>
            <a:ext uri="{FF2B5EF4-FFF2-40B4-BE49-F238E27FC236}">
              <a16:creationId xmlns:a16="http://schemas.microsoft.com/office/drawing/2014/main" id="{3EEDC9ED-EEAA-49FE-8337-5111D280772D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577" name="ColorPalette" hidden="1">
          <a:extLst>
            <a:ext uri="{FF2B5EF4-FFF2-40B4-BE49-F238E27FC236}">
              <a16:creationId xmlns:a16="http://schemas.microsoft.com/office/drawing/2014/main" id="{160E12E2-DD72-406C-ABE9-065DD22497FE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578" name="ColorPalette" hidden="1">
          <a:extLst>
            <a:ext uri="{FF2B5EF4-FFF2-40B4-BE49-F238E27FC236}">
              <a16:creationId xmlns:a16="http://schemas.microsoft.com/office/drawing/2014/main" id="{FFCF5CCF-A835-4381-A878-39D8FE17E66B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579" name="ColorPalette" hidden="1">
          <a:extLst>
            <a:ext uri="{FF2B5EF4-FFF2-40B4-BE49-F238E27FC236}">
              <a16:creationId xmlns:a16="http://schemas.microsoft.com/office/drawing/2014/main" id="{5146FDF4-B4CF-4229-AD1E-B5DDC55DBEB6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580" name="ColorPalette" hidden="1">
          <a:extLst>
            <a:ext uri="{FF2B5EF4-FFF2-40B4-BE49-F238E27FC236}">
              <a16:creationId xmlns:a16="http://schemas.microsoft.com/office/drawing/2014/main" id="{307C4DCF-C81E-4D2B-9467-BEA2C8574D56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581" name="ColorPalette" hidden="1">
          <a:extLst>
            <a:ext uri="{FF2B5EF4-FFF2-40B4-BE49-F238E27FC236}">
              <a16:creationId xmlns:a16="http://schemas.microsoft.com/office/drawing/2014/main" id="{19A0B454-72A2-4DEE-9BFD-AE9056D6E202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582" name="ColorPalette" hidden="1">
          <a:extLst>
            <a:ext uri="{FF2B5EF4-FFF2-40B4-BE49-F238E27FC236}">
              <a16:creationId xmlns:a16="http://schemas.microsoft.com/office/drawing/2014/main" id="{F1BF1979-937F-45E6-9EA8-3B6527627C96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583" name="ColorPalette" hidden="1">
          <a:extLst>
            <a:ext uri="{FF2B5EF4-FFF2-40B4-BE49-F238E27FC236}">
              <a16:creationId xmlns:a16="http://schemas.microsoft.com/office/drawing/2014/main" id="{7AAEB552-ACD5-4CF3-BAA2-B4FEC571528B}"/>
            </a:ext>
          </a:extLst>
        </xdr:cNvPr>
        <xdr:cNvSpPr txBox="1"/>
      </xdr:nvSpPr>
      <xdr:spPr>
        <a:xfrm>
          <a:off x="619125" y="15430500"/>
          <a:ext cx="1838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84" name="ColorPalette" hidden="1">
          <a:extLst>
            <a:ext uri="{FF2B5EF4-FFF2-40B4-BE49-F238E27FC236}">
              <a16:creationId xmlns:a16="http://schemas.microsoft.com/office/drawing/2014/main" id="{FEDAD4F0-F224-43D8-9E1E-6BBB1BECBC88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85" name="ColorPalette" hidden="1">
          <a:extLst>
            <a:ext uri="{FF2B5EF4-FFF2-40B4-BE49-F238E27FC236}">
              <a16:creationId xmlns:a16="http://schemas.microsoft.com/office/drawing/2014/main" id="{3D535798-BAB5-4103-89D0-69DDCA350442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86" name="ColorPalette" hidden="1">
          <a:extLst>
            <a:ext uri="{FF2B5EF4-FFF2-40B4-BE49-F238E27FC236}">
              <a16:creationId xmlns:a16="http://schemas.microsoft.com/office/drawing/2014/main" id="{DB65524E-8EFB-4AD9-8FBE-3D78170A2E48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87" name="ColorPalette" hidden="1">
          <a:extLst>
            <a:ext uri="{FF2B5EF4-FFF2-40B4-BE49-F238E27FC236}">
              <a16:creationId xmlns:a16="http://schemas.microsoft.com/office/drawing/2014/main" id="{A45AF159-2E4A-4E53-9F61-2AF738B754D3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88" name="ColorPalette" hidden="1">
          <a:extLst>
            <a:ext uri="{FF2B5EF4-FFF2-40B4-BE49-F238E27FC236}">
              <a16:creationId xmlns:a16="http://schemas.microsoft.com/office/drawing/2014/main" id="{A7698193-549A-40AD-89FB-E45CDF875247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89" name="ColorPalette" hidden="1">
          <a:extLst>
            <a:ext uri="{FF2B5EF4-FFF2-40B4-BE49-F238E27FC236}">
              <a16:creationId xmlns:a16="http://schemas.microsoft.com/office/drawing/2014/main" id="{92FA1995-136F-4A6A-AC4E-38571F0947C1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90" name="ColorPalette" hidden="1">
          <a:extLst>
            <a:ext uri="{FF2B5EF4-FFF2-40B4-BE49-F238E27FC236}">
              <a16:creationId xmlns:a16="http://schemas.microsoft.com/office/drawing/2014/main" id="{7CD441E4-0C70-4C6B-9CB9-4171DAD2BB6C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591" name="ColorPalette" hidden="1">
          <a:extLst>
            <a:ext uri="{FF2B5EF4-FFF2-40B4-BE49-F238E27FC236}">
              <a16:creationId xmlns:a16="http://schemas.microsoft.com/office/drawing/2014/main" id="{AFDBE0C3-82B1-4C78-9D41-7C5B3CFE389A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592" name="ColorPalette" hidden="1">
          <a:extLst>
            <a:ext uri="{FF2B5EF4-FFF2-40B4-BE49-F238E27FC236}">
              <a16:creationId xmlns:a16="http://schemas.microsoft.com/office/drawing/2014/main" id="{62C16D54-093C-4510-93E8-5A8E1BE78ED2}"/>
            </a:ext>
          </a:extLst>
        </xdr:cNvPr>
        <xdr:cNvSpPr txBox="1"/>
      </xdr:nvSpPr>
      <xdr:spPr>
        <a:xfrm>
          <a:off x="619125" y="15240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593" name="ColorPalette" hidden="1">
          <a:extLst>
            <a:ext uri="{FF2B5EF4-FFF2-40B4-BE49-F238E27FC236}">
              <a16:creationId xmlns:a16="http://schemas.microsoft.com/office/drawing/2014/main" id="{613EE45A-707E-427C-ADA8-13A22EFEEA1E}"/>
            </a:ext>
          </a:extLst>
        </xdr:cNvPr>
        <xdr:cNvSpPr txBox="1"/>
      </xdr:nvSpPr>
      <xdr:spPr>
        <a:xfrm>
          <a:off x="619125" y="15240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594" name="ColorPalette" hidden="1">
          <a:extLst>
            <a:ext uri="{FF2B5EF4-FFF2-40B4-BE49-F238E27FC236}">
              <a16:creationId xmlns:a16="http://schemas.microsoft.com/office/drawing/2014/main" id="{ADA4D2C1-F886-4837-BDAB-CA070523F55D}"/>
            </a:ext>
          </a:extLst>
        </xdr:cNvPr>
        <xdr:cNvSpPr txBox="1"/>
      </xdr:nvSpPr>
      <xdr:spPr>
        <a:xfrm>
          <a:off x="619125" y="15240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595" name="ColorPalette" hidden="1">
          <a:extLst>
            <a:ext uri="{FF2B5EF4-FFF2-40B4-BE49-F238E27FC236}">
              <a16:creationId xmlns:a16="http://schemas.microsoft.com/office/drawing/2014/main" id="{7BD5BC9C-4906-458C-B19C-9D705E2A454E}"/>
            </a:ext>
          </a:extLst>
        </xdr:cNvPr>
        <xdr:cNvSpPr txBox="1"/>
      </xdr:nvSpPr>
      <xdr:spPr>
        <a:xfrm>
          <a:off x="619125" y="15240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596" name="ColorPalette" hidden="1">
          <a:extLst>
            <a:ext uri="{FF2B5EF4-FFF2-40B4-BE49-F238E27FC236}">
              <a16:creationId xmlns:a16="http://schemas.microsoft.com/office/drawing/2014/main" id="{42BD28D1-6F00-4810-8BF1-0E5D6CD43F69}"/>
            </a:ext>
          </a:extLst>
        </xdr:cNvPr>
        <xdr:cNvSpPr txBox="1"/>
      </xdr:nvSpPr>
      <xdr:spPr>
        <a:xfrm>
          <a:off x="619125" y="15240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597" name="ColorPalette" hidden="1">
          <a:extLst>
            <a:ext uri="{FF2B5EF4-FFF2-40B4-BE49-F238E27FC236}">
              <a16:creationId xmlns:a16="http://schemas.microsoft.com/office/drawing/2014/main" id="{AE1B3598-BEFB-45BF-B2E1-F2D72AB2000E}"/>
            </a:ext>
          </a:extLst>
        </xdr:cNvPr>
        <xdr:cNvSpPr txBox="1"/>
      </xdr:nvSpPr>
      <xdr:spPr>
        <a:xfrm>
          <a:off x="619125" y="15240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598" name="ColorPalette" hidden="1">
          <a:extLst>
            <a:ext uri="{FF2B5EF4-FFF2-40B4-BE49-F238E27FC236}">
              <a16:creationId xmlns:a16="http://schemas.microsoft.com/office/drawing/2014/main" id="{07B0E25B-C42C-4B73-BFB2-A26F03B18BA6}"/>
            </a:ext>
          </a:extLst>
        </xdr:cNvPr>
        <xdr:cNvSpPr txBox="1"/>
      </xdr:nvSpPr>
      <xdr:spPr>
        <a:xfrm>
          <a:off x="619125" y="15240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599" name="ColorPalette" hidden="1">
          <a:extLst>
            <a:ext uri="{FF2B5EF4-FFF2-40B4-BE49-F238E27FC236}">
              <a16:creationId xmlns:a16="http://schemas.microsoft.com/office/drawing/2014/main" id="{32D8703B-3B59-4C8F-ADE3-AD04D8D3902B}"/>
            </a:ext>
          </a:extLst>
        </xdr:cNvPr>
        <xdr:cNvSpPr txBox="1"/>
      </xdr:nvSpPr>
      <xdr:spPr>
        <a:xfrm>
          <a:off x="619125" y="15240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600" name="ColorPalette" hidden="1">
          <a:extLst>
            <a:ext uri="{FF2B5EF4-FFF2-40B4-BE49-F238E27FC236}">
              <a16:creationId xmlns:a16="http://schemas.microsoft.com/office/drawing/2014/main" id="{35E80228-8D1E-4E17-9FE0-7EBFF7A18E96}"/>
            </a:ext>
          </a:extLst>
        </xdr:cNvPr>
        <xdr:cNvSpPr txBox="1"/>
      </xdr:nvSpPr>
      <xdr:spPr>
        <a:xfrm>
          <a:off x="619125" y="15240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601" name="ColorPalette" hidden="1">
          <a:extLst>
            <a:ext uri="{FF2B5EF4-FFF2-40B4-BE49-F238E27FC236}">
              <a16:creationId xmlns:a16="http://schemas.microsoft.com/office/drawing/2014/main" id="{0D9E8B6E-53DC-4E0F-9C2C-2D055504AED4}"/>
            </a:ext>
          </a:extLst>
        </xdr:cNvPr>
        <xdr:cNvSpPr txBox="1"/>
      </xdr:nvSpPr>
      <xdr:spPr>
        <a:xfrm>
          <a:off x="619125" y="15240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602" name="ColorPalette" hidden="1">
          <a:extLst>
            <a:ext uri="{FF2B5EF4-FFF2-40B4-BE49-F238E27FC236}">
              <a16:creationId xmlns:a16="http://schemas.microsoft.com/office/drawing/2014/main" id="{04E97249-8838-4C02-B186-BDD81ED9A585}"/>
            </a:ext>
          </a:extLst>
        </xdr:cNvPr>
        <xdr:cNvSpPr txBox="1"/>
      </xdr:nvSpPr>
      <xdr:spPr>
        <a:xfrm>
          <a:off x="619125" y="15240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75</xdr:row>
      <xdr:rowOff>47625</xdr:rowOff>
    </xdr:to>
    <xdr:sp macro="" textlink="">
      <xdr:nvSpPr>
        <xdr:cNvPr id="3603" name="ColorPalette" hidden="1">
          <a:extLst>
            <a:ext uri="{FF2B5EF4-FFF2-40B4-BE49-F238E27FC236}">
              <a16:creationId xmlns:a16="http://schemas.microsoft.com/office/drawing/2014/main" id="{D6B9BEF1-23DC-43DE-844D-CCE3A4E87C7F}"/>
            </a:ext>
          </a:extLst>
        </xdr:cNvPr>
        <xdr:cNvSpPr txBox="1"/>
      </xdr:nvSpPr>
      <xdr:spPr>
        <a:xfrm>
          <a:off x="619125" y="15240000"/>
          <a:ext cx="18383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04" name="ColorPalette" hidden="1">
          <a:extLst>
            <a:ext uri="{FF2B5EF4-FFF2-40B4-BE49-F238E27FC236}">
              <a16:creationId xmlns:a16="http://schemas.microsoft.com/office/drawing/2014/main" id="{26B5162C-7F83-46CF-9D8F-B63C576BA3EA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05" name="ColorPalette" hidden="1">
          <a:extLst>
            <a:ext uri="{FF2B5EF4-FFF2-40B4-BE49-F238E27FC236}">
              <a16:creationId xmlns:a16="http://schemas.microsoft.com/office/drawing/2014/main" id="{EBD261A4-27EF-4727-BE4F-5CB3FEFE566F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06" name="ColorPalette" hidden="1">
          <a:extLst>
            <a:ext uri="{FF2B5EF4-FFF2-40B4-BE49-F238E27FC236}">
              <a16:creationId xmlns:a16="http://schemas.microsoft.com/office/drawing/2014/main" id="{1E0BD441-1738-4609-B91D-40373E9E732D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07" name="ColorPalette" hidden="1">
          <a:extLst>
            <a:ext uri="{FF2B5EF4-FFF2-40B4-BE49-F238E27FC236}">
              <a16:creationId xmlns:a16="http://schemas.microsoft.com/office/drawing/2014/main" id="{72DEB8EC-0C97-4845-87E2-0C952EB3D42B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08" name="ColorPalette" hidden="1">
          <a:extLst>
            <a:ext uri="{FF2B5EF4-FFF2-40B4-BE49-F238E27FC236}">
              <a16:creationId xmlns:a16="http://schemas.microsoft.com/office/drawing/2014/main" id="{4FDD50E6-EB6A-45A9-ACC5-D0060DE2832F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09" name="ColorPalette" hidden="1">
          <a:extLst>
            <a:ext uri="{FF2B5EF4-FFF2-40B4-BE49-F238E27FC236}">
              <a16:creationId xmlns:a16="http://schemas.microsoft.com/office/drawing/2014/main" id="{EAA93CE6-F764-4625-8324-268EA1537A4A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10" name="ColorPalette" hidden="1">
          <a:extLst>
            <a:ext uri="{FF2B5EF4-FFF2-40B4-BE49-F238E27FC236}">
              <a16:creationId xmlns:a16="http://schemas.microsoft.com/office/drawing/2014/main" id="{C9747AF2-0F8B-472D-B965-4141E6736544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11" name="ColorPalette" hidden="1">
          <a:extLst>
            <a:ext uri="{FF2B5EF4-FFF2-40B4-BE49-F238E27FC236}">
              <a16:creationId xmlns:a16="http://schemas.microsoft.com/office/drawing/2014/main" id="{37B40903-0E76-46AE-8C54-481BB752BB48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12" name="ColorPalette" hidden="1">
          <a:extLst>
            <a:ext uri="{FF2B5EF4-FFF2-40B4-BE49-F238E27FC236}">
              <a16:creationId xmlns:a16="http://schemas.microsoft.com/office/drawing/2014/main" id="{63611BCB-2968-4D2B-A38D-AA2C13F4E0FB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13" name="ColorPalette" hidden="1">
          <a:extLst>
            <a:ext uri="{FF2B5EF4-FFF2-40B4-BE49-F238E27FC236}">
              <a16:creationId xmlns:a16="http://schemas.microsoft.com/office/drawing/2014/main" id="{ABA0034F-7D7A-4190-9247-A4DD1E00191D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14" name="ColorPalette" hidden="1">
          <a:extLst>
            <a:ext uri="{FF2B5EF4-FFF2-40B4-BE49-F238E27FC236}">
              <a16:creationId xmlns:a16="http://schemas.microsoft.com/office/drawing/2014/main" id="{DAC15A24-4B88-4A19-B284-421847E23D09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15" name="ColorPalette" hidden="1">
          <a:extLst>
            <a:ext uri="{FF2B5EF4-FFF2-40B4-BE49-F238E27FC236}">
              <a16:creationId xmlns:a16="http://schemas.microsoft.com/office/drawing/2014/main" id="{C11E718E-CBD9-48E3-8F0B-26B613589C6A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16" name="ColorPalette" hidden="1">
          <a:extLst>
            <a:ext uri="{FF2B5EF4-FFF2-40B4-BE49-F238E27FC236}">
              <a16:creationId xmlns:a16="http://schemas.microsoft.com/office/drawing/2014/main" id="{B5351D4A-FA2F-4AEF-9A67-6896D1EF3E42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17" name="ColorPalette" hidden="1">
          <a:extLst>
            <a:ext uri="{FF2B5EF4-FFF2-40B4-BE49-F238E27FC236}">
              <a16:creationId xmlns:a16="http://schemas.microsoft.com/office/drawing/2014/main" id="{934A433F-4CB7-4876-AA56-9C8EBB5435FD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18" name="ColorPalette" hidden="1">
          <a:extLst>
            <a:ext uri="{FF2B5EF4-FFF2-40B4-BE49-F238E27FC236}">
              <a16:creationId xmlns:a16="http://schemas.microsoft.com/office/drawing/2014/main" id="{64C45070-7994-4E55-A2C1-CAED51A8E82B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19" name="ColorPalette" hidden="1">
          <a:extLst>
            <a:ext uri="{FF2B5EF4-FFF2-40B4-BE49-F238E27FC236}">
              <a16:creationId xmlns:a16="http://schemas.microsoft.com/office/drawing/2014/main" id="{962F6F37-41F1-49E8-9524-B8E21EE89595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20" name="ColorPalette" hidden="1">
          <a:extLst>
            <a:ext uri="{FF2B5EF4-FFF2-40B4-BE49-F238E27FC236}">
              <a16:creationId xmlns:a16="http://schemas.microsoft.com/office/drawing/2014/main" id="{875AD631-033B-40F7-B8CC-96597D07EECB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21" name="ColorPalette" hidden="1">
          <a:extLst>
            <a:ext uri="{FF2B5EF4-FFF2-40B4-BE49-F238E27FC236}">
              <a16:creationId xmlns:a16="http://schemas.microsoft.com/office/drawing/2014/main" id="{C9540529-2491-46EF-A1E2-61D5433203B6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22" name="ColorPalette" hidden="1">
          <a:extLst>
            <a:ext uri="{FF2B5EF4-FFF2-40B4-BE49-F238E27FC236}">
              <a16:creationId xmlns:a16="http://schemas.microsoft.com/office/drawing/2014/main" id="{43CBB4C1-D6F0-4EF3-B523-BFA5DA64B8C6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23" name="ColorPalette" hidden="1">
          <a:extLst>
            <a:ext uri="{FF2B5EF4-FFF2-40B4-BE49-F238E27FC236}">
              <a16:creationId xmlns:a16="http://schemas.microsoft.com/office/drawing/2014/main" id="{4A220B33-48DB-4182-B89F-29A071F25724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24" name="ColorPalette" hidden="1">
          <a:extLst>
            <a:ext uri="{FF2B5EF4-FFF2-40B4-BE49-F238E27FC236}">
              <a16:creationId xmlns:a16="http://schemas.microsoft.com/office/drawing/2014/main" id="{C902FEF7-0CEF-4223-ACBE-9B0E8DBDCE27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25" name="ColorPalette" hidden="1">
          <a:extLst>
            <a:ext uri="{FF2B5EF4-FFF2-40B4-BE49-F238E27FC236}">
              <a16:creationId xmlns:a16="http://schemas.microsoft.com/office/drawing/2014/main" id="{32AE57CD-3053-45B3-938F-61A0C46EBCD9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26" name="ColorPalette" hidden="1">
          <a:extLst>
            <a:ext uri="{FF2B5EF4-FFF2-40B4-BE49-F238E27FC236}">
              <a16:creationId xmlns:a16="http://schemas.microsoft.com/office/drawing/2014/main" id="{6C8CDB9C-B112-4F8A-B828-AC9334697BE1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27" name="ColorPalette" hidden="1">
          <a:extLst>
            <a:ext uri="{FF2B5EF4-FFF2-40B4-BE49-F238E27FC236}">
              <a16:creationId xmlns:a16="http://schemas.microsoft.com/office/drawing/2014/main" id="{1C123FCF-B40E-46D0-8503-1A7A88E9F2DA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28" name="ColorPalette" hidden="1">
          <a:extLst>
            <a:ext uri="{FF2B5EF4-FFF2-40B4-BE49-F238E27FC236}">
              <a16:creationId xmlns:a16="http://schemas.microsoft.com/office/drawing/2014/main" id="{7E3F709F-9D90-496A-9531-943532583A85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29" name="ColorPalette" hidden="1">
          <a:extLst>
            <a:ext uri="{FF2B5EF4-FFF2-40B4-BE49-F238E27FC236}">
              <a16:creationId xmlns:a16="http://schemas.microsoft.com/office/drawing/2014/main" id="{FF7F8FA3-0F73-48A4-AFFE-D68D7BE639A5}"/>
            </a:ext>
          </a:extLst>
        </xdr:cNvPr>
        <xdr:cNvSpPr txBox="1"/>
      </xdr:nvSpPr>
      <xdr:spPr>
        <a:xfrm>
          <a:off x="619125" y="15049500"/>
          <a:ext cx="18383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30" name="ColorPalette" hidden="1">
          <a:extLst>
            <a:ext uri="{FF2B5EF4-FFF2-40B4-BE49-F238E27FC236}">
              <a16:creationId xmlns:a16="http://schemas.microsoft.com/office/drawing/2014/main" id="{BF671FD1-717D-41D5-9D66-41D1DB4CDF3A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31" name="ColorPalette" hidden="1">
          <a:extLst>
            <a:ext uri="{FF2B5EF4-FFF2-40B4-BE49-F238E27FC236}">
              <a16:creationId xmlns:a16="http://schemas.microsoft.com/office/drawing/2014/main" id="{068CFA36-4BF0-4F0F-B9AF-CA98BC865599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32" name="ColorPalette" hidden="1">
          <a:extLst>
            <a:ext uri="{FF2B5EF4-FFF2-40B4-BE49-F238E27FC236}">
              <a16:creationId xmlns:a16="http://schemas.microsoft.com/office/drawing/2014/main" id="{4457ABC3-7BB2-4832-9D3A-96148B3B7D07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33" name="ColorPalette" hidden="1">
          <a:extLst>
            <a:ext uri="{FF2B5EF4-FFF2-40B4-BE49-F238E27FC236}">
              <a16:creationId xmlns:a16="http://schemas.microsoft.com/office/drawing/2014/main" id="{2A124C58-37F3-4E53-B479-4F61D1C691E8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34" name="ColorPalette" hidden="1">
          <a:extLst>
            <a:ext uri="{FF2B5EF4-FFF2-40B4-BE49-F238E27FC236}">
              <a16:creationId xmlns:a16="http://schemas.microsoft.com/office/drawing/2014/main" id="{04CA0B48-E7A6-41C4-AACC-D0F9ECFFD176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35" name="ColorPalette" hidden="1">
          <a:extLst>
            <a:ext uri="{FF2B5EF4-FFF2-40B4-BE49-F238E27FC236}">
              <a16:creationId xmlns:a16="http://schemas.microsoft.com/office/drawing/2014/main" id="{33FC5C34-8498-4E46-85C8-75E5FFF864C5}"/>
            </a:ext>
          </a:extLst>
        </xdr:cNvPr>
        <xdr:cNvSpPr txBox="1"/>
      </xdr:nvSpPr>
      <xdr:spPr>
        <a:xfrm>
          <a:off x="619125" y="15240000"/>
          <a:ext cx="1838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36" name="ColorPalette" hidden="1">
          <a:extLst>
            <a:ext uri="{FF2B5EF4-FFF2-40B4-BE49-F238E27FC236}">
              <a16:creationId xmlns:a16="http://schemas.microsoft.com/office/drawing/2014/main" id="{2B974B97-7E2D-49E9-8C1B-46581AB2CBAE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37" name="ColorPalette" hidden="1">
          <a:extLst>
            <a:ext uri="{FF2B5EF4-FFF2-40B4-BE49-F238E27FC236}">
              <a16:creationId xmlns:a16="http://schemas.microsoft.com/office/drawing/2014/main" id="{2FFA8CD0-1EF8-4635-A7B8-12885FC0EF5F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38" name="ColorPalette" hidden="1">
          <a:extLst>
            <a:ext uri="{FF2B5EF4-FFF2-40B4-BE49-F238E27FC236}">
              <a16:creationId xmlns:a16="http://schemas.microsoft.com/office/drawing/2014/main" id="{440172E9-7EE6-40BE-B139-117888F07D9D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39" name="ColorPalette" hidden="1">
          <a:extLst>
            <a:ext uri="{FF2B5EF4-FFF2-40B4-BE49-F238E27FC236}">
              <a16:creationId xmlns:a16="http://schemas.microsoft.com/office/drawing/2014/main" id="{33434606-FA0C-470D-AE24-13C73783FFF5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40" name="ColorPalette" hidden="1">
          <a:extLst>
            <a:ext uri="{FF2B5EF4-FFF2-40B4-BE49-F238E27FC236}">
              <a16:creationId xmlns:a16="http://schemas.microsoft.com/office/drawing/2014/main" id="{553C7540-B1EB-4961-B061-C4E1873BF398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41" name="ColorPalette" hidden="1">
          <a:extLst>
            <a:ext uri="{FF2B5EF4-FFF2-40B4-BE49-F238E27FC236}">
              <a16:creationId xmlns:a16="http://schemas.microsoft.com/office/drawing/2014/main" id="{0B92E9D1-D9B4-41D2-A2D3-8F39386E99BA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42" name="ColorPalette" hidden="1">
          <a:extLst>
            <a:ext uri="{FF2B5EF4-FFF2-40B4-BE49-F238E27FC236}">
              <a16:creationId xmlns:a16="http://schemas.microsoft.com/office/drawing/2014/main" id="{43F58D76-123E-495F-B7D1-FCAECD7F3A57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43" name="ColorPalette" hidden="1">
          <a:extLst>
            <a:ext uri="{FF2B5EF4-FFF2-40B4-BE49-F238E27FC236}">
              <a16:creationId xmlns:a16="http://schemas.microsoft.com/office/drawing/2014/main" id="{3A8212AF-CA6F-43F4-BEFA-9A75C8A48CAE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44" name="ColorPalette" hidden="1">
          <a:extLst>
            <a:ext uri="{FF2B5EF4-FFF2-40B4-BE49-F238E27FC236}">
              <a16:creationId xmlns:a16="http://schemas.microsoft.com/office/drawing/2014/main" id="{B9726253-8FC1-4A5B-B60D-1D0124A3D5D5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45" name="ColorPalette" hidden="1">
          <a:extLst>
            <a:ext uri="{FF2B5EF4-FFF2-40B4-BE49-F238E27FC236}">
              <a16:creationId xmlns:a16="http://schemas.microsoft.com/office/drawing/2014/main" id="{8F4FAA7E-E86C-4B61-86AF-2319C15A14F6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46" name="ColorPalette" hidden="1">
          <a:extLst>
            <a:ext uri="{FF2B5EF4-FFF2-40B4-BE49-F238E27FC236}">
              <a16:creationId xmlns:a16="http://schemas.microsoft.com/office/drawing/2014/main" id="{156ECA27-667A-46EB-83EF-FDB585209DF2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47" name="ColorPalette" hidden="1">
          <a:extLst>
            <a:ext uri="{FF2B5EF4-FFF2-40B4-BE49-F238E27FC236}">
              <a16:creationId xmlns:a16="http://schemas.microsoft.com/office/drawing/2014/main" id="{429A962F-2681-427A-9AE5-AB06E2B636C7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48" name="ColorPalette" hidden="1">
          <a:extLst>
            <a:ext uri="{FF2B5EF4-FFF2-40B4-BE49-F238E27FC236}">
              <a16:creationId xmlns:a16="http://schemas.microsoft.com/office/drawing/2014/main" id="{E09F9943-6474-46CB-BBA7-CF8D7C1803FC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49" name="ColorPalette" hidden="1">
          <a:extLst>
            <a:ext uri="{FF2B5EF4-FFF2-40B4-BE49-F238E27FC236}">
              <a16:creationId xmlns:a16="http://schemas.microsoft.com/office/drawing/2014/main" id="{31144E2E-CDBF-49A1-BD63-25C5A4A4F910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50" name="ColorPalette" hidden="1">
          <a:extLst>
            <a:ext uri="{FF2B5EF4-FFF2-40B4-BE49-F238E27FC236}">
              <a16:creationId xmlns:a16="http://schemas.microsoft.com/office/drawing/2014/main" id="{4F1F7BE0-E5EA-455A-9566-216DCBD11C74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51" name="ColorPalette" hidden="1">
          <a:extLst>
            <a:ext uri="{FF2B5EF4-FFF2-40B4-BE49-F238E27FC236}">
              <a16:creationId xmlns:a16="http://schemas.microsoft.com/office/drawing/2014/main" id="{95FE0045-800F-470E-BF45-19C1B3864AF8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52" name="ColorPalette" hidden="1">
          <a:extLst>
            <a:ext uri="{FF2B5EF4-FFF2-40B4-BE49-F238E27FC236}">
              <a16:creationId xmlns:a16="http://schemas.microsoft.com/office/drawing/2014/main" id="{1BFDCC13-A3EC-4A28-BF71-0A5E345DEC09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53" name="ColorPalette" hidden="1">
          <a:extLst>
            <a:ext uri="{FF2B5EF4-FFF2-40B4-BE49-F238E27FC236}">
              <a16:creationId xmlns:a16="http://schemas.microsoft.com/office/drawing/2014/main" id="{3F905183-CA20-4ED1-89E9-C199AF8C649B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54" name="ColorPalette" hidden="1">
          <a:extLst>
            <a:ext uri="{FF2B5EF4-FFF2-40B4-BE49-F238E27FC236}">
              <a16:creationId xmlns:a16="http://schemas.microsoft.com/office/drawing/2014/main" id="{FB614CBA-EA68-4DBC-99E3-D5030E290A45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55" name="ColorPalette" hidden="1">
          <a:extLst>
            <a:ext uri="{FF2B5EF4-FFF2-40B4-BE49-F238E27FC236}">
              <a16:creationId xmlns:a16="http://schemas.microsoft.com/office/drawing/2014/main" id="{C27874CE-6774-459A-8F81-7EE5ACA0E194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56" name="ColorPalette" hidden="1">
          <a:extLst>
            <a:ext uri="{FF2B5EF4-FFF2-40B4-BE49-F238E27FC236}">
              <a16:creationId xmlns:a16="http://schemas.microsoft.com/office/drawing/2014/main" id="{5778B266-521A-4113-B217-1D18E72D8963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57" name="ColorPalette" hidden="1">
          <a:extLst>
            <a:ext uri="{FF2B5EF4-FFF2-40B4-BE49-F238E27FC236}">
              <a16:creationId xmlns:a16="http://schemas.microsoft.com/office/drawing/2014/main" id="{1BDA58E8-A89B-4BE5-B05B-E1AF8646CA2D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58" name="ColorPalette" hidden="1">
          <a:extLst>
            <a:ext uri="{FF2B5EF4-FFF2-40B4-BE49-F238E27FC236}">
              <a16:creationId xmlns:a16="http://schemas.microsoft.com/office/drawing/2014/main" id="{21F83443-1A5D-4177-AAB0-B92C74C35ACE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59" name="ColorPalette" hidden="1">
          <a:extLst>
            <a:ext uri="{FF2B5EF4-FFF2-40B4-BE49-F238E27FC236}">
              <a16:creationId xmlns:a16="http://schemas.microsoft.com/office/drawing/2014/main" id="{42D8A62A-6B50-45FE-8746-BAED7ECCF875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60" name="ColorPalette" hidden="1">
          <a:extLst>
            <a:ext uri="{FF2B5EF4-FFF2-40B4-BE49-F238E27FC236}">
              <a16:creationId xmlns:a16="http://schemas.microsoft.com/office/drawing/2014/main" id="{7E3FEEB7-01E4-4350-B5E5-16578CB155E2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61" name="ColorPalette" hidden="1">
          <a:extLst>
            <a:ext uri="{FF2B5EF4-FFF2-40B4-BE49-F238E27FC236}">
              <a16:creationId xmlns:a16="http://schemas.microsoft.com/office/drawing/2014/main" id="{A9ECD5D6-AAF2-422F-A3CA-90F8973CE407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62" name="ColorPalette" hidden="1">
          <a:extLst>
            <a:ext uri="{FF2B5EF4-FFF2-40B4-BE49-F238E27FC236}">
              <a16:creationId xmlns:a16="http://schemas.microsoft.com/office/drawing/2014/main" id="{B7005114-FCD6-4AFB-9C90-F82699A36D1D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63" name="ColorPalette" hidden="1">
          <a:extLst>
            <a:ext uri="{FF2B5EF4-FFF2-40B4-BE49-F238E27FC236}">
              <a16:creationId xmlns:a16="http://schemas.microsoft.com/office/drawing/2014/main" id="{109BCA29-B8E0-419A-988E-94D616141165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64" name="ColorPalette" hidden="1">
          <a:extLst>
            <a:ext uri="{FF2B5EF4-FFF2-40B4-BE49-F238E27FC236}">
              <a16:creationId xmlns:a16="http://schemas.microsoft.com/office/drawing/2014/main" id="{54E9C744-FDB8-4186-A314-3F32DFF54505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65" name="ColorPalette" hidden="1">
          <a:extLst>
            <a:ext uri="{FF2B5EF4-FFF2-40B4-BE49-F238E27FC236}">
              <a16:creationId xmlns:a16="http://schemas.microsoft.com/office/drawing/2014/main" id="{9B8081FD-89B2-4228-886C-832117476774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66" name="ColorPalette" hidden="1">
          <a:extLst>
            <a:ext uri="{FF2B5EF4-FFF2-40B4-BE49-F238E27FC236}">
              <a16:creationId xmlns:a16="http://schemas.microsoft.com/office/drawing/2014/main" id="{12F0E6E7-51B3-4F5B-ACCA-6F0D360DA755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67" name="ColorPalette" hidden="1">
          <a:extLst>
            <a:ext uri="{FF2B5EF4-FFF2-40B4-BE49-F238E27FC236}">
              <a16:creationId xmlns:a16="http://schemas.microsoft.com/office/drawing/2014/main" id="{9E205259-0996-4F0F-B9A2-551B61D9B906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68" name="ColorPalette" hidden="1">
          <a:extLst>
            <a:ext uri="{FF2B5EF4-FFF2-40B4-BE49-F238E27FC236}">
              <a16:creationId xmlns:a16="http://schemas.microsoft.com/office/drawing/2014/main" id="{D84A3916-49CB-438A-A20F-57DC6963A4CC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69" name="ColorPalette" hidden="1">
          <a:extLst>
            <a:ext uri="{FF2B5EF4-FFF2-40B4-BE49-F238E27FC236}">
              <a16:creationId xmlns:a16="http://schemas.microsoft.com/office/drawing/2014/main" id="{BB2AEE4B-F583-4545-8022-EFB19050DEBA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70" name="ColorPalette" hidden="1">
          <a:extLst>
            <a:ext uri="{FF2B5EF4-FFF2-40B4-BE49-F238E27FC236}">
              <a16:creationId xmlns:a16="http://schemas.microsoft.com/office/drawing/2014/main" id="{33AA3D33-8800-4E60-B25D-ED6F302B414E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71" name="ColorPalette" hidden="1">
          <a:extLst>
            <a:ext uri="{FF2B5EF4-FFF2-40B4-BE49-F238E27FC236}">
              <a16:creationId xmlns:a16="http://schemas.microsoft.com/office/drawing/2014/main" id="{553189C0-ECC9-459A-8B54-B6DE057E3FDD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72" name="ColorPalette" hidden="1">
          <a:extLst>
            <a:ext uri="{FF2B5EF4-FFF2-40B4-BE49-F238E27FC236}">
              <a16:creationId xmlns:a16="http://schemas.microsoft.com/office/drawing/2014/main" id="{D3B02C4D-9236-445D-92F5-4547DEAE7B5D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73" name="ColorPalette" hidden="1">
          <a:extLst>
            <a:ext uri="{FF2B5EF4-FFF2-40B4-BE49-F238E27FC236}">
              <a16:creationId xmlns:a16="http://schemas.microsoft.com/office/drawing/2014/main" id="{6615214D-0FD0-464F-BAB1-60E07625429E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74" name="ColorPalette" hidden="1">
          <a:extLst>
            <a:ext uri="{FF2B5EF4-FFF2-40B4-BE49-F238E27FC236}">
              <a16:creationId xmlns:a16="http://schemas.microsoft.com/office/drawing/2014/main" id="{B1A474EF-8BC3-4596-9B74-782E7E1B362B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75" name="ColorPalette" hidden="1">
          <a:extLst>
            <a:ext uri="{FF2B5EF4-FFF2-40B4-BE49-F238E27FC236}">
              <a16:creationId xmlns:a16="http://schemas.microsoft.com/office/drawing/2014/main" id="{2E66FE16-023E-40F0-AF9F-7F4D923028E3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76" name="ColorPalette" hidden="1">
          <a:extLst>
            <a:ext uri="{FF2B5EF4-FFF2-40B4-BE49-F238E27FC236}">
              <a16:creationId xmlns:a16="http://schemas.microsoft.com/office/drawing/2014/main" id="{95B85F28-5446-443B-AC18-E56E916CF914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77" name="ColorPalette" hidden="1">
          <a:extLst>
            <a:ext uri="{FF2B5EF4-FFF2-40B4-BE49-F238E27FC236}">
              <a16:creationId xmlns:a16="http://schemas.microsoft.com/office/drawing/2014/main" id="{337D4530-90F9-4945-8F3F-D9FC15BE3804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78" name="ColorPalette" hidden="1">
          <a:extLst>
            <a:ext uri="{FF2B5EF4-FFF2-40B4-BE49-F238E27FC236}">
              <a16:creationId xmlns:a16="http://schemas.microsoft.com/office/drawing/2014/main" id="{46940D67-58FD-40CA-8BF1-DEF6A7D90D8D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79" name="ColorPalette" hidden="1">
          <a:extLst>
            <a:ext uri="{FF2B5EF4-FFF2-40B4-BE49-F238E27FC236}">
              <a16:creationId xmlns:a16="http://schemas.microsoft.com/office/drawing/2014/main" id="{F03D4482-72B3-4684-9725-79EA93DD860A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80" name="ColorPalette" hidden="1">
          <a:extLst>
            <a:ext uri="{FF2B5EF4-FFF2-40B4-BE49-F238E27FC236}">
              <a16:creationId xmlns:a16="http://schemas.microsoft.com/office/drawing/2014/main" id="{05D06575-E3B8-4F8F-8DD0-33E9D50BA30D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81" name="ColorPalette" hidden="1">
          <a:extLst>
            <a:ext uri="{FF2B5EF4-FFF2-40B4-BE49-F238E27FC236}">
              <a16:creationId xmlns:a16="http://schemas.microsoft.com/office/drawing/2014/main" id="{3FD6609F-6DE9-45E8-8A0A-FF93FF2986CD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82" name="ColorPalette" hidden="1">
          <a:extLst>
            <a:ext uri="{FF2B5EF4-FFF2-40B4-BE49-F238E27FC236}">
              <a16:creationId xmlns:a16="http://schemas.microsoft.com/office/drawing/2014/main" id="{02A399BE-3073-4214-80FE-4C9DC65FCA26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83" name="ColorPalette" hidden="1">
          <a:extLst>
            <a:ext uri="{FF2B5EF4-FFF2-40B4-BE49-F238E27FC236}">
              <a16:creationId xmlns:a16="http://schemas.microsoft.com/office/drawing/2014/main" id="{735935B0-A68E-4C94-8C1A-180ED98951A1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84" name="ColorPalette" hidden="1">
          <a:extLst>
            <a:ext uri="{FF2B5EF4-FFF2-40B4-BE49-F238E27FC236}">
              <a16:creationId xmlns:a16="http://schemas.microsoft.com/office/drawing/2014/main" id="{1CB3FF35-D503-41EC-A1E2-46E1E3F9A056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85" name="ColorPalette" hidden="1">
          <a:extLst>
            <a:ext uri="{FF2B5EF4-FFF2-40B4-BE49-F238E27FC236}">
              <a16:creationId xmlns:a16="http://schemas.microsoft.com/office/drawing/2014/main" id="{220FC6F4-CB33-45DE-9312-D2859F4B6ABC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86" name="ColorPalette" hidden="1">
          <a:extLst>
            <a:ext uri="{FF2B5EF4-FFF2-40B4-BE49-F238E27FC236}">
              <a16:creationId xmlns:a16="http://schemas.microsoft.com/office/drawing/2014/main" id="{6E9A13C8-560D-4A50-8BC5-253FB9E7EFD1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87" name="ColorPalette" hidden="1">
          <a:extLst>
            <a:ext uri="{FF2B5EF4-FFF2-40B4-BE49-F238E27FC236}">
              <a16:creationId xmlns:a16="http://schemas.microsoft.com/office/drawing/2014/main" id="{C5EE6BBD-A44F-4229-86EE-AE157FBDA5CC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88" name="ColorPalette" hidden="1">
          <a:extLst>
            <a:ext uri="{FF2B5EF4-FFF2-40B4-BE49-F238E27FC236}">
              <a16:creationId xmlns:a16="http://schemas.microsoft.com/office/drawing/2014/main" id="{E4316AEC-9172-4C0E-8DAF-07068A1D5B91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89" name="ColorPalette" hidden="1">
          <a:extLst>
            <a:ext uri="{FF2B5EF4-FFF2-40B4-BE49-F238E27FC236}">
              <a16:creationId xmlns:a16="http://schemas.microsoft.com/office/drawing/2014/main" id="{E0C5460E-564B-4F75-9721-B843E0A968BC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90" name="ColorPalette" hidden="1">
          <a:extLst>
            <a:ext uri="{FF2B5EF4-FFF2-40B4-BE49-F238E27FC236}">
              <a16:creationId xmlns:a16="http://schemas.microsoft.com/office/drawing/2014/main" id="{D2B4A69E-9B08-4EDE-B092-C95BD27334E7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91" name="ColorPalette" hidden="1">
          <a:extLst>
            <a:ext uri="{FF2B5EF4-FFF2-40B4-BE49-F238E27FC236}">
              <a16:creationId xmlns:a16="http://schemas.microsoft.com/office/drawing/2014/main" id="{35828C26-D41E-4D44-96EF-B699E080B409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92" name="ColorPalette" hidden="1">
          <a:extLst>
            <a:ext uri="{FF2B5EF4-FFF2-40B4-BE49-F238E27FC236}">
              <a16:creationId xmlns:a16="http://schemas.microsoft.com/office/drawing/2014/main" id="{CD80D370-C271-4908-8D24-067A3F273DCE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93" name="ColorPalette" hidden="1">
          <a:extLst>
            <a:ext uri="{FF2B5EF4-FFF2-40B4-BE49-F238E27FC236}">
              <a16:creationId xmlns:a16="http://schemas.microsoft.com/office/drawing/2014/main" id="{90392033-C2DE-4D55-8B34-A34BCC6AE9EF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94" name="ColorPalette" hidden="1">
          <a:extLst>
            <a:ext uri="{FF2B5EF4-FFF2-40B4-BE49-F238E27FC236}">
              <a16:creationId xmlns:a16="http://schemas.microsoft.com/office/drawing/2014/main" id="{0491E675-1458-4844-9F80-D29FB5CADCDD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95" name="ColorPalette" hidden="1">
          <a:extLst>
            <a:ext uri="{FF2B5EF4-FFF2-40B4-BE49-F238E27FC236}">
              <a16:creationId xmlns:a16="http://schemas.microsoft.com/office/drawing/2014/main" id="{18750300-676D-477D-BE78-6C07B62C0039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96" name="ColorPalette" hidden="1">
          <a:extLst>
            <a:ext uri="{FF2B5EF4-FFF2-40B4-BE49-F238E27FC236}">
              <a16:creationId xmlns:a16="http://schemas.microsoft.com/office/drawing/2014/main" id="{FEF70C3C-CEB9-47D4-A55C-64C1D51E0056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97" name="ColorPalette" hidden="1">
          <a:extLst>
            <a:ext uri="{FF2B5EF4-FFF2-40B4-BE49-F238E27FC236}">
              <a16:creationId xmlns:a16="http://schemas.microsoft.com/office/drawing/2014/main" id="{CA707639-E127-4284-AA2E-62D1B4E94FA9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98" name="ColorPalette" hidden="1">
          <a:extLst>
            <a:ext uri="{FF2B5EF4-FFF2-40B4-BE49-F238E27FC236}">
              <a16:creationId xmlns:a16="http://schemas.microsoft.com/office/drawing/2014/main" id="{50F750A6-2B3B-4AAE-83A8-35689332F8A9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699" name="ColorPalette" hidden="1">
          <a:extLst>
            <a:ext uri="{FF2B5EF4-FFF2-40B4-BE49-F238E27FC236}">
              <a16:creationId xmlns:a16="http://schemas.microsoft.com/office/drawing/2014/main" id="{1FE6F6F4-DF7B-452B-85D5-AB64C6FEBA8F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00" name="ColorPalette" hidden="1">
          <a:extLst>
            <a:ext uri="{FF2B5EF4-FFF2-40B4-BE49-F238E27FC236}">
              <a16:creationId xmlns:a16="http://schemas.microsoft.com/office/drawing/2014/main" id="{A68A839B-7AAB-4167-A3B3-9D8B0CC651FB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01" name="ColorPalette" hidden="1">
          <a:extLst>
            <a:ext uri="{FF2B5EF4-FFF2-40B4-BE49-F238E27FC236}">
              <a16:creationId xmlns:a16="http://schemas.microsoft.com/office/drawing/2014/main" id="{46742AB7-1351-4447-A775-2BC4B44A0066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02" name="ColorPalette" hidden="1">
          <a:extLst>
            <a:ext uri="{FF2B5EF4-FFF2-40B4-BE49-F238E27FC236}">
              <a16:creationId xmlns:a16="http://schemas.microsoft.com/office/drawing/2014/main" id="{AD7A730B-0170-4C7E-B947-0926D648DE58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03" name="ColorPalette" hidden="1">
          <a:extLst>
            <a:ext uri="{FF2B5EF4-FFF2-40B4-BE49-F238E27FC236}">
              <a16:creationId xmlns:a16="http://schemas.microsoft.com/office/drawing/2014/main" id="{7A7EEBFB-C4EE-4C09-B0E6-513254F95330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04" name="ColorPalette" hidden="1">
          <a:extLst>
            <a:ext uri="{FF2B5EF4-FFF2-40B4-BE49-F238E27FC236}">
              <a16:creationId xmlns:a16="http://schemas.microsoft.com/office/drawing/2014/main" id="{AC37BFFF-F276-4D95-833B-B1DD5228C61B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05" name="ColorPalette" hidden="1">
          <a:extLst>
            <a:ext uri="{FF2B5EF4-FFF2-40B4-BE49-F238E27FC236}">
              <a16:creationId xmlns:a16="http://schemas.microsoft.com/office/drawing/2014/main" id="{519AE555-83FE-4E50-94CD-888A222C43A0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06" name="ColorPalette" hidden="1">
          <a:extLst>
            <a:ext uri="{FF2B5EF4-FFF2-40B4-BE49-F238E27FC236}">
              <a16:creationId xmlns:a16="http://schemas.microsoft.com/office/drawing/2014/main" id="{32ABE486-8525-409A-9AC1-214CC9545500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07" name="ColorPalette" hidden="1">
          <a:extLst>
            <a:ext uri="{FF2B5EF4-FFF2-40B4-BE49-F238E27FC236}">
              <a16:creationId xmlns:a16="http://schemas.microsoft.com/office/drawing/2014/main" id="{DA16FACF-B83E-4C22-A5FE-605D5CDA18F3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08" name="ColorPalette" hidden="1">
          <a:extLst>
            <a:ext uri="{FF2B5EF4-FFF2-40B4-BE49-F238E27FC236}">
              <a16:creationId xmlns:a16="http://schemas.microsoft.com/office/drawing/2014/main" id="{51490175-B531-46AA-A2D1-72AA3D275C39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09" name="ColorPalette" hidden="1">
          <a:extLst>
            <a:ext uri="{FF2B5EF4-FFF2-40B4-BE49-F238E27FC236}">
              <a16:creationId xmlns:a16="http://schemas.microsoft.com/office/drawing/2014/main" id="{9B441515-983B-4C70-80A2-0C5780D6D27E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10" name="ColorPalette" hidden="1">
          <a:extLst>
            <a:ext uri="{FF2B5EF4-FFF2-40B4-BE49-F238E27FC236}">
              <a16:creationId xmlns:a16="http://schemas.microsoft.com/office/drawing/2014/main" id="{576627BB-7176-4328-9CB1-D8FF2206F39C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11" name="ColorPalette" hidden="1">
          <a:extLst>
            <a:ext uri="{FF2B5EF4-FFF2-40B4-BE49-F238E27FC236}">
              <a16:creationId xmlns:a16="http://schemas.microsoft.com/office/drawing/2014/main" id="{D04F167F-06E0-4E5E-9610-8D6357409369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12" name="ColorPalette" hidden="1">
          <a:extLst>
            <a:ext uri="{FF2B5EF4-FFF2-40B4-BE49-F238E27FC236}">
              <a16:creationId xmlns:a16="http://schemas.microsoft.com/office/drawing/2014/main" id="{973103E2-5F29-443A-B26C-3EF3DF4EB040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13" name="ColorPalette" hidden="1">
          <a:extLst>
            <a:ext uri="{FF2B5EF4-FFF2-40B4-BE49-F238E27FC236}">
              <a16:creationId xmlns:a16="http://schemas.microsoft.com/office/drawing/2014/main" id="{D8EF9C92-6733-4A6F-A571-7DEB77A35F42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14" name="ColorPalette" hidden="1">
          <a:extLst>
            <a:ext uri="{FF2B5EF4-FFF2-40B4-BE49-F238E27FC236}">
              <a16:creationId xmlns:a16="http://schemas.microsoft.com/office/drawing/2014/main" id="{0E9AB62E-85FF-4431-BB2B-9A64AA44A15A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15" name="ColorPalette" hidden="1">
          <a:extLst>
            <a:ext uri="{FF2B5EF4-FFF2-40B4-BE49-F238E27FC236}">
              <a16:creationId xmlns:a16="http://schemas.microsoft.com/office/drawing/2014/main" id="{2BB5DD06-D9B9-4084-B53A-51EAFFD52323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16" name="ColorPalette" hidden="1">
          <a:extLst>
            <a:ext uri="{FF2B5EF4-FFF2-40B4-BE49-F238E27FC236}">
              <a16:creationId xmlns:a16="http://schemas.microsoft.com/office/drawing/2014/main" id="{6C5ED967-1986-480C-B537-1C6DFB07E881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17" name="ColorPalette" hidden="1">
          <a:extLst>
            <a:ext uri="{FF2B5EF4-FFF2-40B4-BE49-F238E27FC236}">
              <a16:creationId xmlns:a16="http://schemas.microsoft.com/office/drawing/2014/main" id="{086235B4-F6B8-435D-9B22-CFF5586EDDF0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18" name="ColorPalette" hidden="1">
          <a:extLst>
            <a:ext uri="{FF2B5EF4-FFF2-40B4-BE49-F238E27FC236}">
              <a16:creationId xmlns:a16="http://schemas.microsoft.com/office/drawing/2014/main" id="{EC6DF8AB-5A6B-4EB1-A270-E3451F7018F7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19" name="ColorPalette" hidden="1">
          <a:extLst>
            <a:ext uri="{FF2B5EF4-FFF2-40B4-BE49-F238E27FC236}">
              <a16:creationId xmlns:a16="http://schemas.microsoft.com/office/drawing/2014/main" id="{35F04FDD-DCBA-44F7-A986-2F56DE99A916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20" name="ColorPalette" hidden="1">
          <a:extLst>
            <a:ext uri="{FF2B5EF4-FFF2-40B4-BE49-F238E27FC236}">
              <a16:creationId xmlns:a16="http://schemas.microsoft.com/office/drawing/2014/main" id="{4D519101-928F-4200-8E89-55411BCB1CAA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21" name="ColorPalette" hidden="1">
          <a:extLst>
            <a:ext uri="{FF2B5EF4-FFF2-40B4-BE49-F238E27FC236}">
              <a16:creationId xmlns:a16="http://schemas.microsoft.com/office/drawing/2014/main" id="{57B2373A-D7B9-4F09-A2A4-3EC47E464B92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22" name="ColorPalette" hidden="1">
          <a:extLst>
            <a:ext uri="{FF2B5EF4-FFF2-40B4-BE49-F238E27FC236}">
              <a16:creationId xmlns:a16="http://schemas.microsoft.com/office/drawing/2014/main" id="{193DEE17-B899-4868-BE9F-99E49F485A68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23" name="ColorPalette" hidden="1">
          <a:extLst>
            <a:ext uri="{FF2B5EF4-FFF2-40B4-BE49-F238E27FC236}">
              <a16:creationId xmlns:a16="http://schemas.microsoft.com/office/drawing/2014/main" id="{AEC75D24-567D-4458-8578-FA7950151745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24" name="ColorPalette" hidden="1">
          <a:extLst>
            <a:ext uri="{FF2B5EF4-FFF2-40B4-BE49-F238E27FC236}">
              <a16:creationId xmlns:a16="http://schemas.microsoft.com/office/drawing/2014/main" id="{A567538F-51E8-4EE9-AC7B-1762AE886AE3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25" name="ColorPalette" hidden="1">
          <a:extLst>
            <a:ext uri="{FF2B5EF4-FFF2-40B4-BE49-F238E27FC236}">
              <a16:creationId xmlns:a16="http://schemas.microsoft.com/office/drawing/2014/main" id="{98E90C5A-F8FB-4B85-B3BE-CDB7C1D4F173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26" name="ColorPalette" hidden="1">
          <a:extLst>
            <a:ext uri="{FF2B5EF4-FFF2-40B4-BE49-F238E27FC236}">
              <a16:creationId xmlns:a16="http://schemas.microsoft.com/office/drawing/2014/main" id="{F0A1C0E4-8CFF-467D-A547-F433EA5E45EA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27" name="ColorPalette" hidden="1">
          <a:extLst>
            <a:ext uri="{FF2B5EF4-FFF2-40B4-BE49-F238E27FC236}">
              <a16:creationId xmlns:a16="http://schemas.microsoft.com/office/drawing/2014/main" id="{3543EAE7-3F96-460D-BEB1-FEB86B661FC7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28" name="ColorPalette" hidden="1">
          <a:extLst>
            <a:ext uri="{FF2B5EF4-FFF2-40B4-BE49-F238E27FC236}">
              <a16:creationId xmlns:a16="http://schemas.microsoft.com/office/drawing/2014/main" id="{987C2B55-2CAB-4B42-9FD9-C5697A06937F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29" name="ColorPalette" hidden="1">
          <a:extLst>
            <a:ext uri="{FF2B5EF4-FFF2-40B4-BE49-F238E27FC236}">
              <a16:creationId xmlns:a16="http://schemas.microsoft.com/office/drawing/2014/main" id="{4679EFDD-5564-4D4E-81E5-61FBA690A416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30" name="ColorPalette" hidden="1">
          <a:extLst>
            <a:ext uri="{FF2B5EF4-FFF2-40B4-BE49-F238E27FC236}">
              <a16:creationId xmlns:a16="http://schemas.microsoft.com/office/drawing/2014/main" id="{C647A68E-9DFD-4B11-9E2D-AAA4C071D533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31" name="ColorPalette" hidden="1">
          <a:extLst>
            <a:ext uri="{FF2B5EF4-FFF2-40B4-BE49-F238E27FC236}">
              <a16:creationId xmlns:a16="http://schemas.microsoft.com/office/drawing/2014/main" id="{CC48806C-56C3-4B7E-9A43-A68CEEC73A24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32" name="ColorPalette" hidden="1">
          <a:extLst>
            <a:ext uri="{FF2B5EF4-FFF2-40B4-BE49-F238E27FC236}">
              <a16:creationId xmlns:a16="http://schemas.microsoft.com/office/drawing/2014/main" id="{25E640E7-224C-412E-815C-0D77ABFADD3D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33" name="ColorPalette" hidden="1">
          <a:extLst>
            <a:ext uri="{FF2B5EF4-FFF2-40B4-BE49-F238E27FC236}">
              <a16:creationId xmlns:a16="http://schemas.microsoft.com/office/drawing/2014/main" id="{4C3CE9F4-06FE-4E93-AC56-0F27F117D5BC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34" name="ColorPalette" hidden="1">
          <a:extLst>
            <a:ext uri="{FF2B5EF4-FFF2-40B4-BE49-F238E27FC236}">
              <a16:creationId xmlns:a16="http://schemas.microsoft.com/office/drawing/2014/main" id="{AB58FEA2-482E-4F43-8072-C7392247B2CC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35" name="ColorPalette" hidden="1">
          <a:extLst>
            <a:ext uri="{FF2B5EF4-FFF2-40B4-BE49-F238E27FC236}">
              <a16:creationId xmlns:a16="http://schemas.microsoft.com/office/drawing/2014/main" id="{4CC7EA0C-5EAA-4032-A1B7-0BDD66FBE878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36" name="ColorPalette" hidden="1">
          <a:extLst>
            <a:ext uri="{FF2B5EF4-FFF2-40B4-BE49-F238E27FC236}">
              <a16:creationId xmlns:a16="http://schemas.microsoft.com/office/drawing/2014/main" id="{B95356E7-CAF0-4DE3-8494-3C796374A73B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37" name="ColorPalette" hidden="1">
          <a:extLst>
            <a:ext uri="{FF2B5EF4-FFF2-40B4-BE49-F238E27FC236}">
              <a16:creationId xmlns:a16="http://schemas.microsoft.com/office/drawing/2014/main" id="{C68D04EE-BA28-486E-A401-8CEB6134122C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38" name="ColorPalette" hidden="1">
          <a:extLst>
            <a:ext uri="{FF2B5EF4-FFF2-40B4-BE49-F238E27FC236}">
              <a16:creationId xmlns:a16="http://schemas.microsoft.com/office/drawing/2014/main" id="{6F0DC6B1-D1CA-415C-8704-756D724CD7AC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39" name="ColorPalette" hidden="1">
          <a:extLst>
            <a:ext uri="{FF2B5EF4-FFF2-40B4-BE49-F238E27FC236}">
              <a16:creationId xmlns:a16="http://schemas.microsoft.com/office/drawing/2014/main" id="{B40946FD-C85F-4B78-B630-46739F413391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40" name="ColorPalette" hidden="1">
          <a:extLst>
            <a:ext uri="{FF2B5EF4-FFF2-40B4-BE49-F238E27FC236}">
              <a16:creationId xmlns:a16="http://schemas.microsoft.com/office/drawing/2014/main" id="{188C20A3-8B37-41D5-86CC-A84021369DBC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41" name="ColorPalette" hidden="1">
          <a:extLst>
            <a:ext uri="{FF2B5EF4-FFF2-40B4-BE49-F238E27FC236}">
              <a16:creationId xmlns:a16="http://schemas.microsoft.com/office/drawing/2014/main" id="{5E32DFD6-CBA8-4CA0-A0D5-7A8543F9F249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42" name="ColorPalette" hidden="1">
          <a:extLst>
            <a:ext uri="{FF2B5EF4-FFF2-40B4-BE49-F238E27FC236}">
              <a16:creationId xmlns:a16="http://schemas.microsoft.com/office/drawing/2014/main" id="{0C6DF7B1-8FAB-4046-8ED2-A2902D5279D6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43" name="ColorPalette" hidden="1">
          <a:extLst>
            <a:ext uri="{FF2B5EF4-FFF2-40B4-BE49-F238E27FC236}">
              <a16:creationId xmlns:a16="http://schemas.microsoft.com/office/drawing/2014/main" id="{F7034581-33EF-4519-9A28-1AB2E247AE7F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44" name="ColorPalette" hidden="1">
          <a:extLst>
            <a:ext uri="{FF2B5EF4-FFF2-40B4-BE49-F238E27FC236}">
              <a16:creationId xmlns:a16="http://schemas.microsoft.com/office/drawing/2014/main" id="{A7A55F59-D211-43F3-9829-E5EF5B41CC30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45" name="ColorPalette" hidden="1">
          <a:extLst>
            <a:ext uri="{FF2B5EF4-FFF2-40B4-BE49-F238E27FC236}">
              <a16:creationId xmlns:a16="http://schemas.microsoft.com/office/drawing/2014/main" id="{84E3E11B-39FE-42A9-B4AF-086B5A29A98E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46" name="ColorPalette" hidden="1">
          <a:extLst>
            <a:ext uri="{FF2B5EF4-FFF2-40B4-BE49-F238E27FC236}">
              <a16:creationId xmlns:a16="http://schemas.microsoft.com/office/drawing/2014/main" id="{9C493BA2-9BC8-4413-B313-C61EE3C4CB7B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47" name="ColorPalette" hidden="1">
          <a:extLst>
            <a:ext uri="{FF2B5EF4-FFF2-40B4-BE49-F238E27FC236}">
              <a16:creationId xmlns:a16="http://schemas.microsoft.com/office/drawing/2014/main" id="{CC73AE21-990B-49EF-8255-99974E4D7F39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48" name="ColorPalette" hidden="1">
          <a:extLst>
            <a:ext uri="{FF2B5EF4-FFF2-40B4-BE49-F238E27FC236}">
              <a16:creationId xmlns:a16="http://schemas.microsoft.com/office/drawing/2014/main" id="{AFA022B7-6245-453D-8476-269A70B2A799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49" name="ColorPalette" hidden="1">
          <a:extLst>
            <a:ext uri="{FF2B5EF4-FFF2-40B4-BE49-F238E27FC236}">
              <a16:creationId xmlns:a16="http://schemas.microsoft.com/office/drawing/2014/main" id="{04B76F2F-54FE-4D36-99DB-6DE33C5CF285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50" name="ColorPalette" hidden="1">
          <a:extLst>
            <a:ext uri="{FF2B5EF4-FFF2-40B4-BE49-F238E27FC236}">
              <a16:creationId xmlns:a16="http://schemas.microsoft.com/office/drawing/2014/main" id="{9EA1FAEA-88B5-4F79-8034-377533D52CEC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51" name="ColorPalette" hidden="1">
          <a:extLst>
            <a:ext uri="{FF2B5EF4-FFF2-40B4-BE49-F238E27FC236}">
              <a16:creationId xmlns:a16="http://schemas.microsoft.com/office/drawing/2014/main" id="{55835930-E33B-43DC-8DC6-F7E8E908F141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52" name="ColorPalette" hidden="1">
          <a:extLst>
            <a:ext uri="{FF2B5EF4-FFF2-40B4-BE49-F238E27FC236}">
              <a16:creationId xmlns:a16="http://schemas.microsoft.com/office/drawing/2014/main" id="{8A87CDAE-A59C-4069-AAEC-720651BC6D59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53" name="ColorPalette" hidden="1">
          <a:extLst>
            <a:ext uri="{FF2B5EF4-FFF2-40B4-BE49-F238E27FC236}">
              <a16:creationId xmlns:a16="http://schemas.microsoft.com/office/drawing/2014/main" id="{199FE4C2-9374-4B0D-84D5-1A83722F780C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54" name="ColorPalette" hidden="1">
          <a:extLst>
            <a:ext uri="{FF2B5EF4-FFF2-40B4-BE49-F238E27FC236}">
              <a16:creationId xmlns:a16="http://schemas.microsoft.com/office/drawing/2014/main" id="{6C50C7AC-092C-4B8E-A9B4-CEE84D7C9621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55" name="ColorPalette" hidden="1">
          <a:extLst>
            <a:ext uri="{FF2B5EF4-FFF2-40B4-BE49-F238E27FC236}">
              <a16:creationId xmlns:a16="http://schemas.microsoft.com/office/drawing/2014/main" id="{08F16153-0C14-47B5-869C-54C21EBD797C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56" name="ColorPalette" hidden="1">
          <a:extLst>
            <a:ext uri="{FF2B5EF4-FFF2-40B4-BE49-F238E27FC236}">
              <a16:creationId xmlns:a16="http://schemas.microsoft.com/office/drawing/2014/main" id="{C036DFBE-4798-41A8-8352-402AC9BDF422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57" name="ColorPalette" hidden="1">
          <a:extLst>
            <a:ext uri="{FF2B5EF4-FFF2-40B4-BE49-F238E27FC236}">
              <a16:creationId xmlns:a16="http://schemas.microsoft.com/office/drawing/2014/main" id="{F2D8DDAE-B2D2-402B-A322-B2F58E7BFFC3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58" name="ColorPalette" hidden="1">
          <a:extLst>
            <a:ext uri="{FF2B5EF4-FFF2-40B4-BE49-F238E27FC236}">
              <a16:creationId xmlns:a16="http://schemas.microsoft.com/office/drawing/2014/main" id="{1792AF85-24AB-47ED-AADC-1A1292A3194A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59" name="ColorPalette" hidden="1">
          <a:extLst>
            <a:ext uri="{FF2B5EF4-FFF2-40B4-BE49-F238E27FC236}">
              <a16:creationId xmlns:a16="http://schemas.microsoft.com/office/drawing/2014/main" id="{661F87C6-16B5-4E56-A322-16EEB1EDD943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60" name="ColorPalette" hidden="1">
          <a:extLst>
            <a:ext uri="{FF2B5EF4-FFF2-40B4-BE49-F238E27FC236}">
              <a16:creationId xmlns:a16="http://schemas.microsoft.com/office/drawing/2014/main" id="{33FBA9C5-FF6F-4C00-997E-B38643B8B265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61" name="ColorPalette" hidden="1">
          <a:extLst>
            <a:ext uri="{FF2B5EF4-FFF2-40B4-BE49-F238E27FC236}">
              <a16:creationId xmlns:a16="http://schemas.microsoft.com/office/drawing/2014/main" id="{3657407D-5BF0-4C3C-89AE-5F3589F4C481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62" name="ColorPalette" hidden="1">
          <a:extLst>
            <a:ext uri="{FF2B5EF4-FFF2-40B4-BE49-F238E27FC236}">
              <a16:creationId xmlns:a16="http://schemas.microsoft.com/office/drawing/2014/main" id="{FAA25076-48FE-44A0-AE5E-A5FCE6A19A3D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63" name="ColorPalette" hidden="1">
          <a:extLst>
            <a:ext uri="{FF2B5EF4-FFF2-40B4-BE49-F238E27FC236}">
              <a16:creationId xmlns:a16="http://schemas.microsoft.com/office/drawing/2014/main" id="{56AAFDF5-4288-4FAB-8352-DCC226D23AAE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64" name="ColorPalette" hidden="1">
          <a:extLst>
            <a:ext uri="{FF2B5EF4-FFF2-40B4-BE49-F238E27FC236}">
              <a16:creationId xmlns:a16="http://schemas.microsoft.com/office/drawing/2014/main" id="{ACF07CAC-52C5-4752-A319-D61C23850080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65" name="ColorPalette" hidden="1">
          <a:extLst>
            <a:ext uri="{FF2B5EF4-FFF2-40B4-BE49-F238E27FC236}">
              <a16:creationId xmlns:a16="http://schemas.microsoft.com/office/drawing/2014/main" id="{D4CCC64C-4AD7-42B3-9843-DE3364EFBC51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66" name="ColorPalette" hidden="1">
          <a:extLst>
            <a:ext uri="{FF2B5EF4-FFF2-40B4-BE49-F238E27FC236}">
              <a16:creationId xmlns:a16="http://schemas.microsoft.com/office/drawing/2014/main" id="{C4F7BD5E-884E-4A43-89BB-71F9FECEF1C0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67" name="ColorPalette" hidden="1">
          <a:extLst>
            <a:ext uri="{FF2B5EF4-FFF2-40B4-BE49-F238E27FC236}">
              <a16:creationId xmlns:a16="http://schemas.microsoft.com/office/drawing/2014/main" id="{8319CF3A-7ADE-4049-9802-6FC7A5E0E270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68" name="ColorPalette" hidden="1">
          <a:extLst>
            <a:ext uri="{FF2B5EF4-FFF2-40B4-BE49-F238E27FC236}">
              <a16:creationId xmlns:a16="http://schemas.microsoft.com/office/drawing/2014/main" id="{D72CEC18-4A5A-45EE-9BD3-4A496C9515CD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69" name="ColorPalette" hidden="1">
          <a:extLst>
            <a:ext uri="{FF2B5EF4-FFF2-40B4-BE49-F238E27FC236}">
              <a16:creationId xmlns:a16="http://schemas.microsoft.com/office/drawing/2014/main" id="{1224714D-6EA6-41C5-A816-3AB7D0B62726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70" name="ColorPalette" hidden="1">
          <a:extLst>
            <a:ext uri="{FF2B5EF4-FFF2-40B4-BE49-F238E27FC236}">
              <a16:creationId xmlns:a16="http://schemas.microsoft.com/office/drawing/2014/main" id="{71B027BE-DD77-4A55-940B-ADFF076DE2EC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71" name="ColorPalette" hidden="1">
          <a:extLst>
            <a:ext uri="{FF2B5EF4-FFF2-40B4-BE49-F238E27FC236}">
              <a16:creationId xmlns:a16="http://schemas.microsoft.com/office/drawing/2014/main" id="{B0496B60-7437-49E3-B175-05CCD6B365F9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72" name="ColorPalette" hidden="1">
          <a:extLst>
            <a:ext uri="{FF2B5EF4-FFF2-40B4-BE49-F238E27FC236}">
              <a16:creationId xmlns:a16="http://schemas.microsoft.com/office/drawing/2014/main" id="{F75FB87C-F7D4-4CEC-B414-6DF7FA9B35C7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73" name="ColorPalette" hidden="1">
          <a:extLst>
            <a:ext uri="{FF2B5EF4-FFF2-40B4-BE49-F238E27FC236}">
              <a16:creationId xmlns:a16="http://schemas.microsoft.com/office/drawing/2014/main" id="{CBAF48C8-BB0A-481D-872A-C8ABF1081FAE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74" name="ColorPalette" hidden="1">
          <a:extLst>
            <a:ext uri="{FF2B5EF4-FFF2-40B4-BE49-F238E27FC236}">
              <a16:creationId xmlns:a16="http://schemas.microsoft.com/office/drawing/2014/main" id="{C4955B5B-465A-4052-AD11-B4E83827BA04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75" name="ColorPalette" hidden="1">
          <a:extLst>
            <a:ext uri="{FF2B5EF4-FFF2-40B4-BE49-F238E27FC236}">
              <a16:creationId xmlns:a16="http://schemas.microsoft.com/office/drawing/2014/main" id="{74F6986F-299A-4AA1-8B10-8F03687B0A93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76" name="ColorPalette" hidden="1">
          <a:extLst>
            <a:ext uri="{FF2B5EF4-FFF2-40B4-BE49-F238E27FC236}">
              <a16:creationId xmlns:a16="http://schemas.microsoft.com/office/drawing/2014/main" id="{72722F9D-65D4-4212-9880-6FAA40401465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77" name="ColorPalette" hidden="1">
          <a:extLst>
            <a:ext uri="{FF2B5EF4-FFF2-40B4-BE49-F238E27FC236}">
              <a16:creationId xmlns:a16="http://schemas.microsoft.com/office/drawing/2014/main" id="{58F7E8FF-DE48-4508-B4C7-2997EFD580F1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78" name="ColorPalette" hidden="1">
          <a:extLst>
            <a:ext uri="{FF2B5EF4-FFF2-40B4-BE49-F238E27FC236}">
              <a16:creationId xmlns:a16="http://schemas.microsoft.com/office/drawing/2014/main" id="{BC7A7097-6E66-4444-A193-C14EF9E9DAD7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79" name="ColorPalette" hidden="1">
          <a:extLst>
            <a:ext uri="{FF2B5EF4-FFF2-40B4-BE49-F238E27FC236}">
              <a16:creationId xmlns:a16="http://schemas.microsoft.com/office/drawing/2014/main" id="{7B196003-C5A9-424B-9F41-38E357F2DF70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80" name="ColorPalette" hidden="1">
          <a:extLst>
            <a:ext uri="{FF2B5EF4-FFF2-40B4-BE49-F238E27FC236}">
              <a16:creationId xmlns:a16="http://schemas.microsoft.com/office/drawing/2014/main" id="{03B5CE79-0B2E-49AE-B4F9-0932D6879D35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81" name="ColorPalette" hidden="1">
          <a:extLst>
            <a:ext uri="{FF2B5EF4-FFF2-40B4-BE49-F238E27FC236}">
              <a16:creationId xmlns:a16="http://schemas.microsoft.com/office/drawing/2014/main" id="{457F79D2-D295-4F8C-899F-64DAFD556DAB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82" name="ColorPalette" hidden="1">
          <a:extLst>
            <a:ext uri="{FF2B5EF4-FFF2-40B4-BE49-F238E27FC236}">
              <a16:creationId xmlns:a16="http://schemas.microsoft.com/office/drawing/2014/main" id="{C8D2B1A5-F57A-4E28-A1B3-238853FD1EB2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83" name="ColorPalette" hidden="1">
          <a:extLst>
            <a:ext uri="{FF2B5EF4-FFF2-40B4-BE49-F238E27FC236}">
              <a16:creationId xmlns:a16="http://schemas.microsoft.com/office/drawing/2014/main" id="{B261DADE-CC93-4793-AE5C-46DFB2E6849F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84" name="ColorPalette" hidden="1">
          <a:extLst>
            <a:ext uri="{FF2B5EF4-FFF2-40B4-BE49-F238E27FC236}">
              <a16:creationId xmlns:a16="http://schemas.microsoft.com/office/drawing/2014/main" id="{89426893-C4AE-49A0-AAFE-D82809A9F9B4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85" name="ColorPalette" hidden="1">
          <a:extLst>
            <a:ext uri="{FF2B5EF4-FFF2-40B4-BE49-F238E27FC236}">
              <a16:creationId xmlns:a16="http://schemas.microsoft.com/office/drawing/2014/main" id="{14D8F5EE-17A5-475F-8E16-BAFF19B914A5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86" name="ColorPalette" hidden="1">
          <a:extLst>
            <a:ext uri="{FF2B5EF4-FFF2-40B4-BE49-F238E27FC236}">
              <a16:creationId xmlns:a16="http://schemas.microsoft.com/office/drawing/2014/main" id="{E598CFB5-4C22-4BEF-AF07-C0C53E2FAD00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87" name="ColorPalette" hidden="1">
          <a:extLst>
            <a:ext uri="{FF2B5EF4-FFF2-40B4-BE49-F238E27FC236}">
              <a16:creationId xmlns:a16="http://schemas.microsoft.com/office/drawing/2014/main" id="{5B4703AD-71A8-41CB-843A-FE22A986E6A0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88" name="ColorPalette" hidden="1">
          <a:extLst>
            <a:ext uri="{FF2B5EF4-FFF2-40B4-BE49-F238E27FC236}">
              <a16:creationId xmlns:a16="http://schemas.microsoft.com/office/drawing/2014/main" id="{3A179093-676E-4A61-B130-50FA288A9B9B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89" name="ColorPalette" hidden="1">
          <a:extLst>
            <a:ext uri="{FF2B5EF4-FFF2-40B4-BE49-F238E27FC236}">
              <a16:creationId xmlns:a16="http://schemas.microsoft.com/office/drawing/2014/main" id="{DC686431-10B8-4F64-BBCE-CCE4DBA2D328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90" name="ColorPalette" hidden="1">
          <a:extLst>
            <a:ext uri="{FF2B5EF4-FFF2-40B4-BE49-F238E27FC236}">
              <a16:creationId xmlns:a16="http://schemas.microsoft.com/office/drawing/2014/main" id="{63509BA5-492F-4DEA-88BC-475D54FDD7D8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91" name="ColorPalette" hidden="1">
          <a:extLst>
            <a:ext uri="{FF2B5EF4-FFF2-40B4-BE49-F238E27FC236}">
              <a16:creationId xmlns:a16="http://schemas.microsoft.com/office/drawing/2014/main" id="{FD2F97B2-019B-408C-9C2B-7CBA946D84F8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92" name="ColorPalette" hidden="1">
          <a:extLst>
            <a:ext uri="{FF2B5EF4-FFF2-40B4-BE49-F238E27FC236}">
              <a16:creationId xmlns:a16="http://schemas.microsoft.com/office/drawing/2014/main" id="{1E768732-E780-4465-A006-52FD18047E08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93" name="ColorPalette" hidden="1">
          <a:extLst>
            <a:ext uri="{FF2B5EF4-FFF2-40B4-BE49-F238E27FC236}">
              <a16:creationId xmlns:a16="http://schemas.microsoft.com/office/drawing/2014/main" id="{237FD541-06A5-4B59-94BF-3C011EB94D2C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94" name="ColorPalette" hidden="1">
          <a:extLst>
            <a:ext uri="{FF2B5EF4-FFF2-40B4-BE49-F238E27FC236}">
              <a16:creationId xmlns:a16="http://schemas.microsoft.com/office/drawing/2014/main" id="{FF2482B9-1637-47FF-AF7A-9B75BE8B4571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95" name="ColorPalette" hidden="1">
          <a:extLst>
            <a:ext uri="{FF2B5EF4-FFF2-40B4-BE49-F238E27FC236}">
              <a16:creationId xmlns:a16="http://schemas.microsoft.com/office/drawing/2014/main" id="{24455993-0F91-49DD-A361-8E261A209BDC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96" name="ColorPalette" hidden="1">
          <a:extLst>
            <a:ext uri="{FF2B5EF4-FFF2-40B4-BE49-F238E27FC236}">
              <a16:creationId xmlns:a16="http://schemas.microsoft.com/office/drawing/2014/main" id="{7BEEBBF0-833B-4BF1-A5A0-324A7B561BE1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76</xdr:row>
      <xdr:rowOff>0</xdr:rowOff>
    </xdr:to>
    <xdr:sp macro="" textlink="">
      <xdr:nvSpPr>
        <xdr:cNvPr id="3797" name="ColorPalette" hidden="1">
          <a:extLst>
            <a:ext uri="{FF2B5EF4-FFF2-40B4-BE49-F238E27FC236}">
              <a16:creationId xmlns:a16="http://schemas.microsoft.com/office/drawing/2014/main" id="{B819218D-E73C-46AC-95E8-80461F8AEEA2}"/>
            </a:ext>
          </a:extLst>
        </xdr:cNvPr>
        <xdr:cNvSpPr txBox="1"/>
      </xdr:nvSpPr>
      <xdr:spPr>
        <a:xfrm>
          <a:off x="619125" y="15430500"/>
          <a:ext cx="18383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798" name="ColorPalette" hidden="1">
          <a:extLst>
            <a:ext uri="{FF2B5EF4-FFF2-40B4-BE49-F238E27FC236}">
              <a16:creationId xmlns:a16="http://schemas.microsoft.com/office/drawing/2014/main" id="{ACF36058-E393-4170-8A3A-97CA192C584F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799" name="ColorPalette" hidden="1">
          <a:extLst>
            <a:ext uri="{FF2B5EF4-FFF2-40B4-BE49-F238E27FC236}">
              <a16:creationId xmlns:a16="http://schemas.microsoft.com/office/drawing/2014/main" id="{D5063414-05EC-4C84-AC7C-3488B5FDBC3C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00" name="ColorPalette" hidden="1">
          <a:extLst>
            <a:ext uri="{FF2B5EF4-FFF2-40B4-BE49-F238E27FC236}">
              <a16:creationId xmlns:a16="http://schemas.microsoft.com/office/drawing/2014/main" id="{63A47546-0F2B-4853-A137-CB7642EE3567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01" name="ColorPalette" hidden="1">
          <a:extLst>
            <a:ext uri="{FF2B5EF4-FFF2-40B4-BE49-F238E27FC236}">
              <a16:creationId xmlns:a16="http://schemas.microsoft.com/office/drawing/2014/main" id="{910871C4-452B-4A47-B40A-AE72795EB25E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02" name="ColorPalette" hidden="1">
          <a:extLst>
            <a:ext uri="{FF2B5EF4-FFF2-40B4-BE49-F238E27FC236}">
              <a16:creationId xmlns:a16="http://schemas.microsoft.com/office/drawing/2014/main" id="{FEC7EF0B-BA1A-4F06-8A4C-71BA60B11E21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03" name="ColorPalette" hidden="1">
          <a:extLst>
            <a:ext uri="{FF2B5EF4-FFF2-40B4-BE49-F238E27FC236}">
              <a16:creationId xmlns:a16="http://schemas.microsoft.com/office/drawing/2014/main" id="{20099452-F750-44FF-9C57-E3928336C6AA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04" name="ColorPalette" hidden="1">
          <a:extLst>
            <a:ext uri="{FF2B5EF4-FFF2-40B4-BE49-F238E27FC236}">
              <a16:creationId xmlns:a16="http://schemas.microsoft.com/office/drawing/2014/main" id="{0D8D1D64-D79F-462C-A765-A501DA5FBA44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05" name="ColorPalette" hidden="1">
          <a:extLst>
            <a:ext uri="{FF2B5EF4-FFF2-40B4-BE49-F238E27FC236}">
              <a16:creationId xmlns:a16="http://schemas.microsoft.com/office/drawing/2014/main" id="{60F1E9F0-B73C-4D1A-9EEF-1B70D0557A80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06" name="ColorPalette" hidden="1">
          <a:extLst>
            <a:ext uri="{FF2B5EF4-FFF2-40B4-BE49-F238E27FC236}">
              <a16:creationId xmlns:a16="http://schemas.microsoft.com/office/drawing/2014/main" id="{18DA3835-D5B6-460B-AEB1-5AEA1BA6F310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07" name="ColorPalette" hidden="1">
          <a:extLst>
            <a:ext uri="{FF2B5EF4-FFF2-40B4-BE49-F238E27FC236}">
              <a16:creationId xmlns:a16="http://schemas.microsoft.com/office/drawing/2014/main" id="{7EAF763E-2F44-4D7A-84F6-AC6BA408F8CE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08" name="ColorPalette" hidden="1">
          <a:extLst>
            <a:ext uri="{FF2B5EF4-FFF2-40B4-BE49-F238E27FC236}">
              <a16:creationId xmlns:a16="http://schemas.microsoft.com/office/drawing/2014/main" id="{79C37593-9946-41C9-A24E-9651B634A7C7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09" name="ColorPalette" hidden="1">
          <a:extLst>
            <a:ext uri="{FF2B5EF4-FFF2-40B4-BE49-F238E27FC236}">
              <a16:creationId xmlns:a16="http://schemas.microsoft.com/office/drawing/2014/main" id="{3898F2F7-76D5-48A2-886D-978DB2AB7C8C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10" name="ColorPalette" hidden="1">
          <a:extLst>
            <a:ext uri="{FF2B5EF4-FFF2-40B4-BE49-F238E27FC236}">
              <a16:creationId xmlns:a16="http://schemas.microsoft.com/office/drawing/2014/main" id="{FD268E8C-B186-4EA0-9EB2-E7177D7A44DA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11" name="ColorPalette" hidden="1">
          <a:extLst>
            <a:ext uri="{FF2B5EF4-FFF2-40B4-BE49-F238E27FC236}">
              <a16:creationId xmlns:a16="http://schemas.microsoft.com/office/drawing/2014/main" id="{7B4D2019-9121-45E1-86A0-E7C65B641248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12" name="ColorPalette" hidden="1">
          <a:extLst>
            <a:ext uri="{FF2B5EF4-FFF2-40B4-BE49-F238E27FC236}">
              <a16:creationId xmlns:a16="http://schemas.microsoft.com/office/drawing/2014/main" id="{698F23E3-C4CF-4E69-8928-65EC24AC63D5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13" name="ColorPalette" hidden="1">
          <a:extLst>
            <a:ext uri="{FF2B5EF4-FFF2-40B4-BE49-F238E27FC236}">
              <a16:creationId xmlns:a16="http://schemas.microsoft.com/office/drawing/2014/main" id="{DE2C24F6-4990-4150-A6E9-DCD1E7EE3F02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14" name="ColorPalette" hidden="1">
          <a:extLst>
            <a:ext uri="{FF2B5EF4-FFF2-40B4-BE49-F238E27FC236}">
              <a16:creationId xmlns:a16="http://schemas.microsoft.com/office/drawing/2014/main" id="{ABA2594B-9DF5-4F7C-9EEF-AB17DE85A5EF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15" name="ColorPalette" hidden="1">
          <a:extLst>
            <a:ext uri="{FF2B5EF4-FFF2-40B4-BE49-F238E27FC236}">
              <a16:creationId xmlns:a16="http://schemas.microsoft.com/office/drawing/2014/main" id="{34F15CFD-9EE8-40B6-8B8E-40E9221FC370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16" name="ColorPalette" hidden="1">
          <a:extLst>
            <a:ext uri="{FF2B5EF4-FFF2-40B4-BE49-F238E27FC236}">
              <a16:creationId xmlns:a16="http://schemas.microsoft.com/office/drawing/2014/main" id="{C62FA7F4-87C1-4988-AC53-8E2257FCE7D7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17" name="ColorPalette" hidden="1">
          <a:extLst>
            <a:ext uri="{FF2B5EF4-FFF2-40B4-BE49-F238E27FC236}">
              <a16:creationId xmlns:a16="http://schemas.microsoft.com/office/drawing/2014/main" id="{43040C74-283E-4212-8AE5-622FF895CC58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18" name="ColorPalette" hidden="1">
          <a:extLst>
            <a:ext uri="{FF2B5EF4-FFF2-40B4-BE49-F238E27FC236}">
              <a16:creationId xmlns:a16="http://schemas.microsoft.com/office/drawing/2014/main" id="{A45CEA48-18BC-4CBD-A118-69FD5916D4A0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19" name="ColorPalette" hidden="1">
          <a:extLst>
            <a:ext uri="{FF2B5EF4-FFF2-40B4-BE49-F238E27FC236}">
              <a16:creationId xmlns:a16="http://schemas.microsoft.com/office/drawing/2014/main" id="{B5654B6D-A11F-455F-856D-5E9B7604EA32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20" name="ColorPalette" hidden="1">
          <a:extLst>
            <a:ext uri="{FF2B5EF4-FFF2-40B4-BE49-F238E27FC236}">
              <a16:creationId xmlns:a16="http://schemas.microsoft.com/office/drawing/2014/main" id="{242AEF79-9BF3-476C-890E-6C50AC7D89D5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21" name="ColorPalette" hidden="1">
          <a:extLst>
            <a:ext uri="{FF2B5EF4-FFF2-40B4-BE49-F238E27FC236}">
              <a16:creationId xmlns:a16="http://schemas.microsoft.com/office/drawing/2014/main" id="{4FB20B56-9AFE-4BB7-B420-1FE05AD1E954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22" name="ColorPalette" hidden="1">
          <a:extLst>
            <a:ext uri="{FF2B5EF4-FFF2-40B4-BE49-F238E27FC236}">
              <a16:creationId xmlns:a16="http://schemas.microsoft.com/office/drawing/2014/main" id="{216ECAA9-9743-4182-9D90-5361AD3A203A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23" name="ColorPalette" hidden="1">
          <a:extLst>
            <a:ext uri="{FF2B5EF4-FFF2-40B4-BE49-F238E27FC236}">
              <a16:creationId xmlns:a16="http://schemas.microsoft.com/office/drawing/2014/main" id="{BDF169E1-4E1E-41E0-95AA-8099668A6A51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24" name="ColorPalette" hidden="1">
          <a:extLst>
            <a:ext uri="{FF2B5EF4-FFF2-40B4-BE49-F238E27FC236}">
              <a16:creationId xmlns:a16="http://schemas.microsoft.com/office/drawing/2014/main" id="{0107EA0B-2B51-4910-807E-34663943A2D9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25" name="ColorPalette" hidden="1">
          <a:extLst>
            <a:ext uri="{FF2B5EF4-FFF2-40B4-BE49-F238E27FC236}">
              <a16:creationId xmlns:a16="http://schemas.microsoft.com/office/drawing/2014/main" id="{3943716A-A82A-470B-92F5-4406D4A6893D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26" name="ColorPalette" hidden="1">
          <a:extLst>
            <a:ext uri="{FF2B5EF4-FFF2-40B4-BE49-F238E27FC236}">
              <a16:creationId xmlns:a16="http://schemas.microsoft.com/office/drawing/2014/main" id="{A1F2E010-A6A8-4152-9444-72C962EAD749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27" name="ColorPalette" hidden="1">
          <a:extLst>
            <a:ext uri="{FF2B5EF4-FFF2-40B4-BE49-F238E27FC236}">
              <a16:creationId xmlns:a16="http://schemas.microsoft.com/office/drawing/2014/main" id="{25903C73-F1E3-410E-A227-47FC406718E0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28" name="ColorPalette" hidden="1">
          <a:extLst>
            <a:ext uri="{FF2B5EF4-FFF2-40B4-BE49-F238E27FC236}">
              <a16:creationId xmlns:a16="http://schemas.microsoft.com/office/drawing/2014/main" id="{577AE5B4-1718-4768-BA25-3F11DE1B1DE7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29" name="ColorPalette" hidden="1">
          <a:extLst>
            <a:ext uri="{FF2B5EF4-FFF2-40B4-BE49-F238E27FC236}">
              <a16:creationId xmlns:a16="http://schemas.microsoft.com/office/drawing/2014/main" id="{8D5DDAF5-5EED-48FA-A192-C870EA2F99F5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30" name="ColorPalette" hidden="1">
          <a:extLst>
            <a:ext uri="{FF2B5EF4-FFF2-40B4-BE49-F238E27FC236}">
              <a16:creationId xmlns:a16="http://schemas.microsoft.com/office/drawing/2014/main" id="{1A75CB93-89E3-4B44-B765-EA9566D7DF80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31" name="ColorPalette" hidden="1">
          <a:extLst>
            <a:ext uri="{FF2B5EF4-FFF2-40B4-BE49-F238E27FC236}">
              <a16:creationId xmlns:a16="http://schemas.microsoft.com/office/drawing/2014/main" id="{D8287FAB-E03B-44A7-8FE4-4F908E29858F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32" name="ColorPalette" hidden="1">
          <a:extLst>
            <a:ext uri="{FF2B5EF4-FFF2-40B4-BE49-F238E27FC236}">
              <a16:creationId xmlns:a16="http://schemas.microsoft.com/office/drawing/2014/main" id="{73DEAA25-8FA1-4511-B672-55E2EE2F44D4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33" name="ColorPalette" hidden="1">
          <a:extLst>
            <a:ext uri="{FF2B5EF4-FFF2-40B4-BE49-F238E27FC236}">
              <a16:creationId xmlns:a16="http://schemas.microsoft.com/office/drawing/2014/main" id="{CB5714EE-B1A5-4168-AEC4-B4C0AEF06A53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34" name="ColorPalette" hidden="1">
          <a:extLst>
            <a:ext uri="{FF2B5EF4-FFF2-40B4-BE49-F238E27FC236}">
              <a16:creationId xmlns:a16="http://schemas.microsoft.com/office/drawing/2014/main" id="{3125B6A9-0009-44D1-A908-A08BE47EE006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35" name="ColorPalette" hidden="1">
          <a:extLst>
            <a:ext uri="{FF2B5EF4-FFF2-40B4-BE49-F238E27FC236}">
              <a16:creationId xmlns:a16="http://schemas.microsoft.com/office/drawing/2014/main" id="{5A76B9D9-8858-4A37-AF44-933FD6AE38FC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36" name="ColorPalette" hidden="1">
          <a:extLst>
            <a:ext uri="{FF2B5EF4-FFF2-40B4-BE49-F238E27FC236}">
              <a16:creationId xmlns:a16="http://schemas.microsoft.com/office/drawing/2014/main" id="{0A312AA4-D7E9-4102-857A-4A2C09930DD9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37" name="ColorPalette" hidden="1">
          <a:extLst>
            <a:ext uri="{FF2B5EF4-FFF2-40B4-BE49-F238E27FC236}">
              <a16:creationId xmlns:a16="http://schemas.microsoft.com/office/drawing/2014/main" id="{0310AD19-02D0-4285-986B-5E2D5A308D19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38" name="ColorPalette" hidden="1">
          <a:extLst>
            <a:ext uri="{FF2B5EF4-FFF2-40B4-BE49-F238E27FC236}">
              <a16:creationId xmlns:a16="http://schemas.microsoft.com/office/drawing/2014/main" id="{E45455DB-8128-4533-81BB-66A036F36DB2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39" name="ColorPalette" hidden="1">
          <a:extLst>
            <a:ext uri="{FF2B5EF4-FFF2-40B4-BE49-F238E27FC236}">
              <a16:creationId xmlns:a16="http://schemas.microsoft.com/office/drawing/2014/main" id="{36A2CA0A-32C6-4FF7-949A-29C411B612D9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40" name="ColorPalette" hidden="1">
          <a:extLst>
            <a:ext uri="{FF2B5EF4-FFF2-40B4-BE49-F238E27FC236}">
              <a16:creationId xmlns:a16="http://schemas.microsoft.com/office/drawing/2014/main" id="{8ACAF2C9-6B71-44B3-A9D7-DDDCF168B6A1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41" name="ColorPalette" hidden="1">
          <a:extLst>
            <a:ext uri="{FF2B5EF4-FFF2-40B4-BE49-F238E27FC236}">
              <a16:creationId xmlns:a16="http://schemas.microsoft.com/office/drawing/2014/main" id="{8AAD0650-EB1D-41B4-87F2-90A1EDA1476A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42" name="ColorPalette" hidden="1">
          <a:extLst>
            <a:ext uri="{FF2B5EF4-FFF2-40B4-BE49-F238E27FC236}">
              <a16:creationId xmlns:a16="http://schemas.microsoft.com/office/drawing/2014/main" id="{814CEE6B-6B93-4473-8AD3-37A9BFF2366C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43" name="ColorPalette" hidden="1">
          <a:extLst>
            <a:ext uri="{FF2B5EF4-FFF2-40B4-BE49-F238E27FC236}">
              <a16:creationId xmlns:a16="http://schemas.microsoft.com/office/drawing/2014/main" id="{5393A5A8-5C9B-4448-BE5B-37C5C4D81B87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44" name="ColorPalette" hidden="1">
          <a:extLst>
            <a:ext uri="{FF2B5EF4-FFF2-40B4-BE49-F238E27FC236}">
              <a16:creationId xmlns:a16="http://schemas.microsoft.com/office/drawing/2014/main" id="{D300D54B-9FB9-4F20-B607-1AECC41A75F0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45" name="ColorPalette" hidden="1">
          <a:extLst>
            <a:ext uri="{FF2B5EF4-FFF2-40B4-BE49-F238E27FC236}">
              <a16:creationId xmlns:a16="http://schemas.microsoft.com/office/drawing/2014/main" id="{832CB8D5-7402-45A7-9FEB-47B9ABBFC4BA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46" name="ColorPalette" hidden="1">
          <a:extLst>
            <a:ext uri="{FF2B5EF4-FFF2-40B4-BE49-F238E27FC236}">
              <a16:creationId xmlns:a16="http://schemas.microsoft.com/office/drawing/2014/main" id="{DBBDF0F2-FBBF-4E01-8667-ABC8CA87B3CF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47" name="ColorPalette" hidden="1">
          <a:extLst>
            <a:ext uri="{FF2B5EF4-FFF2-40B4-BE49-F238E27FC236}">
              <a16:creationId xmlns:a16="http://schemas.microsoft.com/office/drawing/2014/main" id="{212EF686-BA65-40F5-9B6D-1E26F77E5F17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48" name="ColorPalette" hidden="1">
          <a:extLst>
            <a:ext uri="{FF2B5EF4-FFF2-40B4-BE49-F238E27FC236}">
              <a16:creationId xmlns:a16="http://schemas.microsoft.com/office/drawing/2014/main" id="{C717CDCD-71AA-48C6-B709-DB7515B9F2FF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49" name="ColorPalette" hidden="1">
          <a:extLst>
            <a:ext uri="{FF2B5EF4-FFF2-40B4-BE49-F238E27FC236}">
              <a16:creationId xmlns:a16="http://schemas.microsoft.com/office/drawing/2014/main" id="{31B8C216-7C8D-4067-969B-6B98F4F1D93E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50" name="ColorPalette" hidden="1">
          <a:extLst>
            <a:ext uri="{FF2B5EF4-FFF2-40B4-BE49-F238E27FC236}">
              <a16:creationId xmlns:a16="http://schemas.microsoft.com/office/drawing/2014/main" id="{4939BC59-C766-4DB1-8321-3D4630DE3BA1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51" name="ColorPalette" hidden="1">
          <a:extLst>
            <a:ext uri="{FF2B5EF4-FFF2-40B4-BE49-F238E27FC236}">
              <a16:creationId xmlns:a16="http://schemas.microsoft.com/office/drawing/2014/main" id="{5F0AA80A-ED5A-4A69-8DA0-45356A633C84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52" name="ColorPalette" hidden="1">
          <a:extLst>
            <a:ext uri="{FF2B5EF4-FFF2-40B4-BE49-F238E27FC236}">
              <a16:creationId xmlns:a16="http://schemas.microsoft.com/office/drawing/2014/main" id="{4E816C83-3AF8-424B-ADFF-34207AF8A119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53" name="ColorPalette" hidden="1">
          <a:extLst>
            <a:ext uri="{FF2B5EF4-FFF2-40B4-BE49-F238E27FC236}">
              <a16:creationId xmlns:a16="http://schemas.microsoft.com/office/drawing/2014/main" id="{ED892827-58F9-4964-AC11-BB6D31D1175F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54" name="ColorPalette" hidden="1">
          <a:extLst>
            <a:ext uri="{FF2B5EF4-FFF2-40B4-BE49-F238E27FC236}">
              <a16:creationId xmlns:a16="http://schemas.microsoft.com/office/drawing/2014/main" id="{2CC50EBB-D3EA-4C8F-8CDB-7320325D4AA1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55" name="ColorPalette" hidden="1">
          <a:extLst>
            <a:ext uri="{FF2B5EF4-FFF2-40B4-BE49-F238E27FC236}">
              <a16:creationId xmlns:a16="http://schemas.microsoft.com/office/drawing/2014/main" id="{5B4C2C2F-CA40-43CB-BDC9-DEE415A6DCC7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56" name="ColorPalette" hidden="1">
          <a:extLst>
            <a:ext uri="{FF2B5EF4-FFF2-40B4-BE49-F238E27FC236}">
              <a16:creationId xmlns:a16="http://schemas.microsoft.com/office/drawing/2014/main" id="{3625CDAE-3E36-41CA-865D-DD9B0D3279EB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57" name="ColorPalette" hidden="1">
          <a:extLst>
            <a:ext uri="{FF2B5EF4-FFF2-40B4-BE49-F238E27FC236}">
              <a16:creationId xmlns:a16="http://schemas.microsoft.com/office/drawing/2014/main" id="{66548F04-430D-4933-AC3D-E87BCA3BB265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58" name="ColorPalette" hidden="1">
          <a:extLst>
            <a:ext uri="{FF2B5EF4-FFF2-40B4-BE49-F238E27FC236}">
              <a16:creationId xmlns:a16="http://schemas.microsoft.com/office/drawing/2014/main" id="{2EED6EE2-4CE0-45EB-8263-3D2554230D13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59" name="ColorPalette" hidden="1">
          <a:extLst>
            <a:ext uri="{FF2B5EF4-FFF2-40B4-BE49-F238E27FC236}">
              <a16:creationId xmlns:a16="http://schemas.microsoft.com/office/drawing/2014/main" id="{AEB5CEA4-EF24-4E2C-B8A1-6628A1D223F6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60" name="ColorPalette" hidden="1">
          <a:extLst>
            <a:ext uri="{FF2B5EF4-FFF2-40B4-BE49-F238E27FC236}">
              <a16:creationId xmlns:a16="http://schemas.microsoft.com/office/drawing/2014/main" id="{2F46DB54-34F3-4569-A142-ED0BC71AE7C7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61" name="ColorPalette" hidden="1">
          <a:extLst>
            <a:ext uri="{FF2B5EF4-FFF2-40B4-BE49-F238E27FC236}">
              <a16:creationId xmlns:a16="http://schemas.microsoft.com/office/drawing/2014/main" id="{0022DBAF-4266-4FD1-B3D9-6A2D38784BCD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62" name="ColorPalette" hidden="1">
          <a:extLst>
            <a:ext uri="{FF2B5EF4-FFF2-40B4-BE49-F238E27FC236}">
              <a16:creationId xmlns:a16="http://schemas.microsoft.com/office/drawing/2014/main" id="{797E621A-8EBC-4E18-9FBF-3A4FC399859A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63" name="ColorPalette" hidden="1">
          <a:extLst>
            <a:ext uri="{FF2B5EF4-FFF2-40B4-BE49-F238E27FC236}">
              <a16:creationId xmlns:a16="http://schemas.microsoft.com/office/drawing/2014/main" id="{3F42E58E-2D20-4344-A877-41CE6B4BE40A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64" name="ColorPalette" hidden="1">
          <a:extLst>
            <a:ext uri="{FF2B5EF4-FFF2-40B4-BE49-F238E27FC236}">
              <a16:creationId xmlns:a16="http://schemas.microsoft.com/office/drawing/2014/main" id="{48DCF54E-7A3A-4684-8E86-2E159DD25C54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65" name="ColorPalette" hidden="1">
          <a:extLst>
            <a:ext uri="{FF2B5EF4-FFF2-40B4-BE49-F238E27FC236}">
              <a16:creationId xmlns:a16="http://schemas.microsoft.com/office/drawing/2014/main" id="{59F00D5C-7F2F-4A3E-9876-5CE0207105F7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66" name="ColorPalette" hidden="1">
          <a:extLst>
            <a:ext uri="{FF2B5EF4-FFF2-40B4-BE49-F238E27FC236}">
              <a16:creationId xmlns:a16="http://schemas.microsoft.com/office/drawing/2014/main" id="{9438E576-2DAD-4803-B999-52F9CAA7FA0C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67" name="ColorPalette" hidden="1">
          <a:extLst>
            <a:ext uri="{FF2B5EF4-FFF2-40B4-BE49-F238E27FC236}">
              <a16:creationId xmlns:a16="http://schemas.microsoft.com/office/drawing/2014/main" id="{EAD6FF6A-ABFE-4B3A-830C-3D07755BC896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68" name="ColorPalette" hidden="1">
          <a:extLst>
            <a:ext uri="{FF2B5EF4-FFF2-40B4-BE49-F238E27FC236}">
              <a16:creationId xmlns:a16="http://schemas.microsoft.com/office/drawing/2014/main" id="{7313CB10-5993-4B4D-9F7E-9B90BDC24955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69" name="ColorPalette" hidden="1">
          <a:extLst>
            <a:ext uri="{FF2B5EF4-FFF2-40B4-BE49-F238E27FC236}">
              <a16:creationId xmlns:a16="http://schemas.microsoft.com/office/drawing/2014/main" id="{AC6ECD30-AE39-4659-A27E-C1F3CF59734B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70" name="ColorPalette" hidden="1">
          <a:extLst>
            <a:ext uri="{FF2B5EF4-FFF2-40B4-BE49-F238E27FC236}">
              <a16:creationId xmlns:a16="http://schemas.microsoft.com/office/drawing/2014/main" id="{768536FE-EE52-4ABE-A1EB-817E0371AC39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71" name="ColorPalette" hidden="1">
          <a:extLst>
            <a:ext uri="{FF2B5EF4-FFF2-40B4-BE49-F238E27FC236}">
              <a16:creationId xmlns:a16="http://schemas.microsoft.com/office/drawing/2014/main" id="{1123E5A2-844F-4040-B890-CBA106C8F43B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72" name="ColorPalette" hidden="1">
          <a:extLst>
            <a:ext uri="{FF2B5EF4-FFF2-40B4-BE49-F238E27FC236}">
              <a16:creationId xmlns:a16="http://schemas.microsoft.com/office/drawing/2014/main" id="{300009E6-73F0-42C2-971B-4BD243796B9F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73" name="ColorPalette" hidden="1">
          <a:extLst>
            <a:ext uri="{FF2B5EF4-FFF2-40B4-BE49-F238E27FC236}">
              <a16:creationId xmlns:a16="http://schemas.microsoft.com/office/drawing/2014/main" id="{ED8FAC78-8F1B-4BFA-B209-CF5733DE3E96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74" name="ColorPalette" hidden="1">
          <a:extLst>
            <a:ext uri="{FF2B5EF4-FFF2-40B4-BE49-F238E27FC236}">
              <a16:creationId xmlns:a16="http://schemas.microsoft.com/office/drawing/2014/main" id="{346EC6FA-9EF7-407E-BAE5-EDA918638B30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75" name="ColorPalette" hidden="1">
          <a:extLst>
            <a:ext uri="{FF2B5EF4-FFF2-40B4-BE49-F238E27FC236}">
              <a16:creationId xmlns:a16="http://schemas.microsoft.com/office/drawing/2014/main" id="{C1637C17-5ACE-4215-AFDC-45DAD2284C62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76" name="ColorPalette" hidden="1">
          <a:extLst>
            <a:ext uri="{FF2B5EF4-FFF2-40B4-BE49-F238E27FC236}">
              <a16:creationId xmlns:a16="http://schemas.microsoft.com/office/drawing/2014/main" id="{A0C3DD3B-4364-433D-9749-5DF3D1C2184F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77" name="ColorPalette" hidden="1">
          <a:extLst>
            <a:ext uri="{FF2B5EF4-FFF2-40B4-BE49-F238E27FC236}">
              <a16:creationId xmlns:a16="http://schemas.microsoft.com/office/drawing/2014/main" id="{57BB0E6A-0280-4C83-9B31-CCD9CB51C242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78" name="ColorPalette" hidden="1">
          <a:extLst>
            <a:ext uri="{FF2B5EF4-FFF2-40B4-BE49-F238E27FC236}">
              <a16:creationId xmlns:a16="http://schemas.microsoft.com/office/drawing/2014/main" id="{91CD8EFC-A3B2-43B4-8BA5-703CF3992E9A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79" name="ColorPalette" hidden="1">
          <a:extLst>
            <a:ext uri="{FF2B5EF4-FFF2-40B4-BE49-F238E27FC236}">
              <a16:creationId xmlns:a16="http://schemas.microsoft.com/office/drawing/2014/main" id="{CCA17670-57C8-4525-8F2D-9626DE518A01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80" name="ColorPalette" hidden="1">
          <a:extLst>
            <a:ext uri="{FF2B5EF4-FFF2-40B4-BE49-F238E27FC236}">
              <a16:creationId xmlns:a16="http://schemas.microsoft.com/office/drawing/2014/main" id="{E81FDBFD-FF41-443C-BBA5-08B0973CB2A5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81" name="ColorPalette" hidden="1">
          <a:extLst>
            <a:ext uri="{FF2B5EF4-FFF2-40B4-BE49-F238E27FC236}">
              <a16:creationId xmlns:a16="http://schemas.microsoft.com/office/drawing/2014/main" id="{13AD6C89-8CC4-4393-A2D9-80874984D39E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82" name="ColorPalette" hidden="1">
          <a:extLst>
            <a:ext uri="{FF2B5EF4-FFF2-40B4-BE49-F238E27FC236}">
              <a16:creationId xmlns:a16="http://schemas.microsoft.com/office/drawing/2014/main" id="{BEE4AD89-0BF8-4AAE-ACD3-F4CDC6698A3F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83" name="ColorPalette" hidden="1">
          <a:extLst>
            <a:ext uri="{FF2B5EF4-FFF2-40B4-BE49-F238E27FC236}">
              <a16:creationId xmlns:a16="http://schemas.microsoft.com/office/drawing/2014/main" id="{E2FF4FC0-066A-46C7-AAC0-67FE607C17E8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84" name="ColorPalette" hidden="1">
          <a:extLst>
            <a:ext uri="{FF2B5EF4-FFF2-40B4-BE49-F238E27FC236}">
              <a16:creationId xmlns:a16="http://schemas.microsoft.com/office/drawing/2014/main" id="{B1534EB3-D365-4774-99EB-F6C83D6C5B98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85" name="ColorPalette" hidden="1">
          <a:extLst>
            <a:ext uri="{FF2B5EF4-FFF2-40B4-BE49-F238E27FC236}">
              <a16:creationId xmlns:a16="http://schemas.microsoft.com/office/drawing/2014/main" id="{E9671997-BA47-4A94-A84C-5163D22E24AC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86" name="ColorPalette" hidden="1">
          <a:extLst>
            <a:ext uri="{FF2B5EF4-FFF2-40B4-BE49-F238E27FC236}">
              <a16:creationId xmlns:a16="http://schemas.microsoft.com/office/drawing/2014/main" id="{5DFC8FA8-695D-4D94-88D2-96C876BFA375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87" name="ColorPalette" hidden="1">
          <a:extLst>
            <a:ext uri="{FF2B5EF4-FFF2-40B4-BE49-F238E27FC236}">
              <a16:creationId xmlns:a16="http://schemas.microsoft.com/office/drawing/2014/main" id="{F3BB568E-F0AA-47F9-AF0B-C4EC67F538CB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88" name="ColorPalette" hidden="1">
          <a:extLst>
            <a:ext uri="{FF2B5EF4-FFF2-40B4-BE49-F238E27FC236}">
              <a16:creationId xmlns:a16="http://schemas.microsoft.com/office/drawing/2014/main" id="{C3CBE259-E739-4C42-B3DB-61F6121B85D4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89" name="ColorPalette" hidden="1">
          <a:extLst>
            <a:ext uri="{FF2B5EF4-FFF2-40B4-BE49-F238E27FC236}">
              <a16:creationId xmlns:a16="http://schemas.microsoft.com/office/drawing/2014/main" id="{751B115F-4D31-4AB9-AA5B-8113DB62FB54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90" name="ColorPalette" hidden="1">
          <a:extLst>
            <a:ext uri="{FF2B5EF4-FFF2-40B4-BE49-F238E27FC236}">
              <a16:creationId xmlns:a16="http://schemas.microsoft.com/office/drawing/2014/main" id="{D10DBCDD-864A-476B-AF0F-76AA2946EBDC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91" name="ColorPalette" hidden="1">
          <a:extLst>
            <a:ext uri="{FF2B5EF4-FFF2-40B4-BE49-F238E27FC236}">
              <a16:creationId xmlns:a16="http://schemas.microsoft.com/office/drawing/2014/main" id="{65A1CB22-25A9-4A9F-817D-36D9CB0E1966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92" name="ColorPalette" hidden="1">
          <a:extLst>
            <a:ext uri="{FF2B5EF4-FFF2-40B4-BE49-F238E27FC236}">
              <a16:creationId xmlns:a16="http://schemas.microsoft.com/office/drawing/2014/main" id="{2DAA9107-EEDB-4666-8EF6-5CE8BEA80F84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93" name="ColorPalette" hidden="1">
          <a:extLst>
            <a:ext uri="{FF2B5EF4-FFF2-40B4-BE49-F238E27FC236}">
              <a16:creationId xmlns:a16="http://schemas.microsoft.com/office/drawing/2014/main" id="{2F988430-777B-484A-B366-5D229459B6CE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94" name="ColorPalette" hidden="1">
          <a:extLst>
            <a:ext uri="{FF2B5EF4-FFF2-40B4-BE49-F238E27FC236}">
              <a16:creationId xmlns:a16="http://schemas.microsoft.com/office/drawing/2014/main" id="{C7FAA2F7-C842-4407-B324-21A9A0E588B6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95" name="ColorPalette" hidden="1">
          <a:extLst>
            <a:ext uri="{FF2B5EF4-FFF2-40B4-BE49-F238E27FC236}">
              <a16:creationId xmlns:a16="http://schemas.microsoft.com/office/drawing/2014/main" id="{F8E56DD2-2AA9-4586-B37E-3B0ED8085357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96" name="ColorPalette" hidden="1">
          <a:extLst>
            <a:ext uri="{FF2B5EF4-FFF2-40B4-BE49-F238E27FC236}">
              <a16:creationId xmlns:a16="http://schemas.microsoft.com/office/drawing/2014/main" id="{E1CBFE8E-D263-4513-95A6-D4E976CD5643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97" name="ColorPalette" hidden="1">
          <a:extLst>
            <a:ext uri="{FF2B5EF4-FFF2-40B4-BE49-F238E27FC236}">
              <a16:creationId xmlns:a16="http://schemas.microsoft.com/office/drawing/2014/main" id="{CAC69457-5912-42EA-9A2A-0BA552B343E9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98" name="ColorPalette" hidden="1">
          <a:extLst>
            <a:ext uri="{FF2B5EF4-FFF2-40B4-BE49-F238E27FC236}">
              <a16:creationId xmlns:a16="http://schemas.microsoft.com/office/drawing/2014/main" id="{46CF5C07-758B-4CBD-85E2-960D72D61AA1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899" name="ColorPalette" hidden="1">
          <a:extLst>
            <a:ext uri="{FF2B5EF4-FFF2-40B4-BE49-F238E27FC236}">
              <a16:creationId xmlns:a16="http://schemas.microsoft.com/office/drawing/2014/main" id="{1AA50E7C-07FE-4578-A168-F694FF49A773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00" name="ColorPalette" hidden="1">
          <a:extLst>
            <a:ext uri="{FF2B5EF4-FFF2-40B4-BE49-F238E27FC236}">
              <a16:creationId xmlns:a16="http://schemas.microsoft.com/office/drawing/2014/main" id="{96E93344-DDE1-4808-896F-F57DD55605B7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01" name="ColorPalette" hidden="1">
          <a:extLst>
            <a:ext uri="{FF2B5EF4-FFF2-40B4-BE49-F238E27FC236}">
              <a16:creationId xmlns:a16="http://schemas.microsoft.com/office/drawing/2014/main" id="{A5CB7F44-E6CA-4314-B7D2-347BD8E882FB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02" name="ColorPalette" hidden="1">
          <a:extLst>
            <a:ext uri="{FF2B5EF4-FFF2-40B4-BE49-F238E27FC236}">
              <a16:creationId xmlns:a16="http://schemas.microsoft.com/office/drawing/2014/main" id="{789D3C3F-9236-4170-B5AE-2FEF2BA7A452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03" name="ColorPalette" hidden="1">
          <a:extLst>
            <a:ext uri="{FF2B5EF4-FFF2-40B4-BE49-F238E27FC236}">
              <a16:creationId xmlns:a16="http://schemas.microsoft.com/office/drawing/2014/main" id="{7DB4DFCB-7F91-41EB-BB8F-952F110908BA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04" name="ColorPalette" hidden="1">
          <a:extLst>
            <a:ext uri="{FF2B5EF4-FFF2-40B4-BE49-F238E27FC236}">
              <a16:creationId xmlns:a16="http://schemas.microsoft.com/office/drawing/2014/main" id="{304AED71-BBBD-4DE4-BA81-02C1CC5B5874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05" name="ColorPalette" hidden="1">
          <a:extLst>
            <a:ext uri="{FF2B5EF4-FFF2-40B4-BE49-F238E27FC236}">
              <a16:creationId xmlns:a16="http://schemas.microsoft.com/office/drawing/2014/main" id="{B0B6D8E2-A32F-426B-99BE-762CE2452590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06" name="ColorPalette" hidden="1">
          <a:extLst>
            <a:ext uri="{FF2B5EF4-FFF2-40B4-BE49-F238E27FC236}">
              <a16:creationId xmlns:a16="http://schemas.microsoft.com/office/drawing/2014/main" id="{9F107530-6835-42BF-B947-C3498FE3786E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07" name="ColorPalette" hidden="1">
          <a:extLst>
            <a:ext uri="{FF2B5EF4-FFF2-40B4-BE49-F238E27FC236}">
              <a16:creationId xmlns:a16="http://schemas.microsoft.com/office/drawing/2014/main" id="{547BC973-686C-4051-8B15-51AF774D19E5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08" name="ColorPalette" hidden="1">
          <a:extLst>
            <a:ext uri="{FF2B5EF4-FFF2-40B4-BE49-F238E27FC236}">
              <a16:creationId xmlns:a16="http://schemas.microsoft.com/office/drawing/2014/main" id="{BDC36F84-7BE8-4450-BEA4-F222CCA2DE84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09" name="ColorPalette" hidden="1">
          <a:extLst>
            <a:ext uri="{FF2B5EF4-FFF2-40B4-BE49-F238E27FC236}">
              <a16:creationId xmlns:a16="http://schemas.microsoft.com/office/drawing/2014/main" id="{0C046EB7-6DAB-4229-93AD-148212AB4268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10" name="ColorPalette" hidden="1">
          <a:extLst>
            <a:ext uri="{FF2B5EF4-FFF2-40B4-BE49-F238E27FC236}">
              <a16:creationId xmlns:a16="http://schemas.microsoft.com/office/drawing/2014/main" id="{8556D1F8-4410-4979-B10D-214D86090D2E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11" name="ColorPalette" hidden="1">
          <a:extLst>
            <a:ext uri="{FF2B5EF4-FFF2-40B4-BE49-F238E27FC236}">
              <a16:creationId xmlns:a16="http://schemas.microsoft.com/office/drawing/2014/main" id="{1805AAE8-99BB-4C98-AFD8-D85B1DA85467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12" name="ColorPalette" hidden="1">
          <a:extLst>
            <a:ext uri="{FF2B5EF4-FFF2-40B4-BE49-F238E27FC236}">
              <a16:creationId xmlns:a16="http://schemas.microsoft.com/office/drawing/2014/main" id="{EC37BF35-F85D-4361-9748-98769AC44DAE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13" name="ColorPalette" hidden="1">
          <a:extLst>
            <a:ext uri="{FF2B5EF4-FFF2-40B4-BE49-F238E27FC236}">
              <a16:creationId xmlns:a16="http://schemas.microsoft.com/office/drawing/2014/main" id="{DBB97466-2E9F-44B6-BE0C-9E18B5E96538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14" name="ColorPalette" hidden="1">
          <a:extLst>
            <a:ext uri="{FF2B5EF4-FFF2-40B4-BE49-F238E27FC236}">
              <a16:creationId xmlns:a16="http://schemas.microsoft.com/office/drawing/2014/main" id="{035302D6-B0D2-4D14-8A17-74F0F31B7B08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15" name="ColorPalette" hidden="1">
          <a:extLst>
            <a:ext uri="{FF2B5EF4-FFF2-40B4-BE49-F238E27FC236}">
              <a16:creationId xmlns:a16="http://schemas.microsoft.com/office/drawing/2014/main" id="{1181BC0C-AA71-41F5-9817-25B86F4D517F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16" name="ColorPalette" hidden="1">
          <a:extLst>
            <a:ext uri="{FF2B5EF4-FFF2-40B4-BE49-F238E27FC236}">
              <a16:creationId xmlns:a16="http://schemas.microsoft.com/office/drawing/2014/main" id="{2A7A23C1-6F4C-4049-961F-BDFEE6BD2A2E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17" name="ColorPalette" hidden="1">
          <a:extLst>
            <a:ext uri="{FF2B5EF4-FFF2-40B4-BE49-F238E27FC236}">
              <a16:creationId xmlns:a16="http://schemas.microsoft.com/office/drawing/2014/main" id="{83D18E34-1F01-49EF-8DBA-898893359DA4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18" name="ColorPalette" hidden="1">
          <a:extLst>
            <a:ext uri="{FF2B5EF4-FFF2-40B4-BE49-F238E27FC236}">
              <a16:creationId xmlns:a16="http://schemas.microsoft.com/office/drawing/2014/main" id="{8D85D2E0-1EAC-473D-92C5-C769DCDA20FC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19" name="ColorPalette" hidden="1">
          <a:extLst>
            <a:ext uri="{FF2B5EF4-FFF2-40B4-BE49-F238E27FC236}">
              <a16:creationId xmlns:a16="http://schemas.microsoft.com/office/drawing/2014/main" id="{E8699C20-ABB0-4FCC-AB7C-C8DCA9B78EC9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20" name="ColorPalette" hidden="1">
          <a:extLst>
            <a:ext uri="{FF2B5EF4-FFF2-40B4-BE49-F238E27FC236}">
              <a16:creationId xmlns:a16="http://schemas.microsoft.com/office/drawing/2014/main" id="{373FD7F5-B35A-41CF-B413-686BA7E5FC2A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21" name="ColorPalette" hidden="1">
          <a:extLst>
            <a:ext uri="{FF2B5EF4-FFF2-40B4-BE49-F238E27FC236}">
              <a16:creationId xmlns:a16="http://schemas.microsoft.com/office/drawing/2014/main" id="{A1BB11C4-630A-4B73-B044-8979362BF4D9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22" name="ColorPalette" hidden="1">
          <a:extLst>
            <a:ext uri="{FF2B5EF4-FFF2-40B4-BE49-F238E27FC236}">
              <a16:creationId xmlns:a16="http://schemas.microsoft.com/office/drawing/2014/main" id="{505AF724-7355-4F9A-A5EB-1517969F3DC3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23" name="ColorPalette" hidden="1">
          <a:extLst>
            <a:ext uri="{FF2B5EF4-FFF2-40B4-BE49-F238E27FC236}">
              <a16:creationId xmlns:a16="http://schemas.microsoft.com/office/drawing/2014/main" id="{9BCBD548-7DBD-4C74-9834-A1497F06D5DB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24" name="ColorPalette" hidden="1">
          <a:extLst>
            <a:ext uri="{FF2B5EF4-FFF2-40B4-BE49-F238E27FC236}">
              <a16:creationId xmlns:a16="http://schemas.microsoft.com/office/drawing/2014/main" id="{697E25C4-C0B1-48B5-A1B0-EE315885C544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25" name="ColorPalette" hidden="1">
          <a:extLst>
            <a:ext uri="{FF2B5EF4-FFF2-40B4-BE49-F238E27FC236}">
              <a16:creationId xmlns:a16="http://schemas.microsoft.com/office/drawing/2014/main" id="{B8E01BBA-426B-4E66-95EA-E8BF978ABC26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26" name="ColorPalette" hidden="1">
          <a:extLst>
            <a:ext uri="{FF2B5EF4-FFF2-40B4-BE49-F238E27FC236}">
              <a16:creationId xmlns:a16="http://schemas.microsoft.com/office/drawing/2014/main" id="{3F5B2BF7-B153-400E-9042-8D2EE80DD5E9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27" name="ColorPalette" hidden="1">
          <a:extLst>
            <a:ext uri="{FF2B5EF4-FFF2-40B4-BE49-F238E27FC236}">
              <a16:creationId xmlns:a16="http://schemas.microsoft.com/office/drawing/2014/main" id="{5E59C6F8-EB10-4C42-B539-498E41E2D99A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28" name="ColorPalette" hidden="1">
          <a:extLst>
            <a:ext uri="{FF2B5EF4-FFF2-40B4-BE49-F238E27FC236}">
              <a16:creationId xmlns:a16="http://schemas.microsoft.com/office/drawing/2014/main" id="{C3CA5AD6-7AE5-4146-AFE0-93A83BAA3141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29" name="ColorPalette" hidden="1">
          <a:extLst>
            <a:ext uri="{FF2B5EF4-FFF2-40B4-BE49-F238E27FC236}">
              <a16:creationId xmlns:a16="http://schemas.microsoft.com/office/drawing/2014/main" id="{A12096D8-3D21-4156-951B-6ADA5547E063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30" name="ColorPalette" hidden="1">
          <a:extLst>
            <a:ext uri="{FF2B5EF4-FFF2-40B4-BE49-F238E27FC236}">
              <a16:creationId xmlns:a16="http://schemas.microsoft.com/office/drawing/2014/main" id="{3DA3E43B-3000-47D1-9FCB-0F192D3DC00F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31" name="ColorPalette" hidden="1">
          <a:extLst>
            <a:ext uri="{FF2B5EF4-FFF2-40B4-BE49-F238E27FC236}">
              <a16:creationId xmlns:a16="http://schemas.microsoft.com/office/drawing/2014/main" id="{9AB2A7E4-00DB-4438-91C5-ECF09FFD5624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32" name="ColorPalette" hidden="1">
          <a:extLst>
            <a:ext uri="{FF2B5EF4-FFF2-40B4-BE49-F238E27FC236}">
              <a16:creationId xmlns:a16="http://schemas.microsoft.com/office/drawing/2014/main" id="{0EF8DF06-B8FA-4E58-A596-DE78DA687BFE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33" name="ColorPalette" hidden="1">
          <a:extLst>
            <a:ext uri="{FF2B5EF4-FFF2-40B4-BE49-F238E27FC236}">
              <a16:creationId xmlns:a16="http://schemas.microsoft.com/office/drawing/2014/main" id="{46AEFB86-70FA-4B79-BA7D-3F90F9F57569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34" name="ColorPalette" hidden="1">
          <a:extLst>
            <a:ext uri="{FF2B5EF4-FFF2-40B4-BE49-F238E27FC236}">
              <a16:creationId xmlns:a16="http://schemas.microsoft.com/office/drawing/2014/main" id="{2E387FF3-BDF4-4AED-8C12-D5037D727C54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35" name="ColorPalette" hidden="1">
          <a:extLst>
            <a:ext uri="{FF2B5EF4-FFF2-40B4-BE49-F238E27FC236}">
              <a16:creationId xmlns:a16="http://schemas.microsoft.com/office/drawing/2014/main" id="{B871A622-577F-47D6-888E-11D34E51C4CF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36" name="ColorPalette" hidden="1">
          <a:extLst>
            <a:ext uri="{FF2B5EF4-FFF2-40B4-BE49-F238E27FC236}">
              <a16:creationId xmlns:a16="http://schemas.microsoft.com/office/drawing/2014/main" id="{3A9A34F9-46CE-4B6C-8CA1-556CBE3E0ACE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37" name="ColorPalette" hidden="1">
          <a:extLst>
            <a:ext uri="{FF2B5EF4-FFF2-40B4-BE49-F238E27FC236}">
              <a16:creationId xmlns:a16="http://schemas.microsoft.com/office/drawing/2014/main" id="{D95C9D00-145E-4274-B942-B934C24BBEDC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38" name="ColorPalette" hidden="1">
          <a:extLst>
            <a:ext uri="{FF2B5EF4-FFF2-40B4-BE49-F238E27FC236}">
              <a16:creationId xmlns:a16="http://schemas.microsoft.com/office/drawing/2014/main" id="{7BB7C4A2-DBDF-4DBD-8169-EA3C17F1D076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39" name="ColorPalette" hidden="1">
          <a:extLst>
            <a:ext uri="{FF2B5EF4-FFF2-40B4-BE49-F238E27FC236}">
              <a16:creationId xmlns:a16="http://schemas.microsoft.com/office/drawing/2014/main" id="{EFBB4CA3-ADB9-4A8B-B22D-E2B4434480DF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40" name="ColorPalette" hidden="1">
          <a:extLst>
            <a:ext uri="{FF2B5EF4-FFF2-40B4-BE49-F238E27FC236}">
              <a16:creationId xmlns:a16="http://schemas.microsoft.com/office/drawing/2014/main" id="{992465AB-7757-4EEA-AF5F-CD961C2CD7FF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41" name="ColorPalette" hidden="1">
          <a:extLst>
            <a:ext uri="{FF2B5EF4-FFF2-40B4-BE49-F238E27FC236}">
              <a16:creationId xmlns:a16="http://schemas.microsoft.com/office/drawing/2014/main" id="{83314A9C-FC87-439F-A5C5-8585964EA419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42" name="ColorPalette" hidden="1">
          <a:extLst>
            <a:ext uri="{FF2B5EF4-FFF2-40B4-BE49-F238E27FC236}">
              <a16:creationId xmlns:a16="http://schemas.microsoft.com/office/drawing/2014/main" id="{ABF3CEBD-3136-4FB7-BA49-27878576E7A2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43" name="ColorPalette" hidden="1">
          <a:extLst>
            <a:ext uri="{FF2B5EF4-FFF2-40B4-BE49-F238E27FC236}">
              <a16:creationId xmlns:a16="http://schemas.microsoft.com/office/drawing/2014/main" id="{21C1614B-1BA3-42AE-8F19-134DD1C4269A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44" name="ColorPalette" hidden="1">
          <a:extLst>
            <a:ext uri="{FF2B5EF4-FFF2-40B4-BE49-F238E27FC236}">
              <a16:creationId xmlns:a16="http://schemas.microsoft.com/office/drawing/2014/main" id="{B8BD27E9-A106-4E2A-83DE-3F479A925D58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45" name="ColorPalette" hidden="1">
          <a:extLst>
            <a:ext uri="{FF2B5EF4-FFF2-40B4-BE49-F238E27FC236}">
              <a16:creationId xmlns:a16="http://schemas.microsoft.com/office/drawing/2014/main" id="{D9039EC3-C846-44E1-93C5-F136EE0C89F4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46" name="ColorPalette" hidden="1">
          <a:extLst>
            <a:ext uri="{FF2B5EF4-FFF2-40B4-BE49-F238E27FC236}">
              <a16:creationId xmlns:a16="http://schemas.microsoft.com/office/drawing/2014/main" id="{0C10C408-E1AD-4C5F-BB1D-7A7FF5B49B97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47" name="ColorPalette" hidden="1">
          <a:extLst>
            <a:ext uri="{FF2B5EF4-FFF2-40B4-BE49-F238E27FC236}">
              <a16:creationId xmlns:a16="http://schemas.microsoft.com/office/drawing/2014/main" id="{4652BDFA-BE50-44FB-8C7C-C2D59AB5E482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48" name="ColorPalette" hidden="1">
          <a:extLst>
            <a:ext uri="{FF2B5EF4-FFF2-40B4-BE49-F238E27FC236}">
              <a16:creationId xmlns:a16="http://schemas.microsoft.com/office/drawing/2014/main" id="{4158BC1B-4DA3-4BEE-AF2D-59154096D5FF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49" name="ColorPalette" hidden="1">
          <a:extLst>
            <a:ext uri="{FF2B5EF4-FFF2-40B4-BE49-F238E27FC236}">
              <a16:creationId xmlns:a16="http://schemas.microsoft.com/office/drawing/2014/main" id="{8FA53FCD-BA02-44F4-958B-70CFE2117475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50" name="ColorPalette" hidden="1">
          <a:extLst>
            <a:ext uri="{FF2B5EF4-FFF2-40B4-BE49-F238E27FC236}">
              <a16:creationId xmlns:a16="http://schemas.microsoft.com/office/drawing/2014/main" id="{D37E565E-D00E-4962-9A45-CCC52CB93C25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51" name="ColorPalette" hidden="1">
          <a:extLst>
            <a:ext uri="{FF2B5EF4-FFF2-40B4-BE49-F238E27FC236}">
              <a16:creationId xmlns:a16="http://schemas.microsoft.com/office/drawing/2014/main" id="{29E5F22B-0A89-4C66-8878-DD3539786640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52" name="ColorPalette" hidden="1">
          <a:extLst>
            <a:ext uri="{FF2B5EF4-FFF2-40B4-BE49-F238E27FC236}">
              <a16:creationId xmlns:a16="http://schemas.microsoft.com/office/drawing/2014/main" id="{EF67D06C-47A0-4E26-B7D7-6712A53F6AC6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53" name="ColorPalette" hidden="1">
          <a:extLst>
            <a:ext uri="{FF2B5EF4-FFF2-40B4-BE49-F238E27FC236}">
              <a16:creationId xmlns:a16="http://schemas.microsoft.com/office/drawing/2014/main" id="{153DF5A7-82F0-4E68-92B4-ADFAACA29019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54" name="ColorPalette" hidden="1">
          <a:extLst>
            <a:ext uri="{FF2B5EF4-FFF2-40B4-BE49-F238E27FC236}">
              <a16:creationId xmlns:a16="http://schemas.microsoft.com/office/drawing/2014/main" id="{C71F243E-8249-427C-9B0E-60861E5ADB5E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55" name="ColorPalette" hidden="1">
          <a:extLst>
            <a:ext uri="{FF2B5EF4-FFF2-40B4-BE49-F238E27FC236}">
              <a16:creationId xmlns:a16="http://schemas.microsoft.com/office/drawing/2014/main" id="{701DD3AD-2207-4EF3-9B2A-A7C340DA5A07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56" name="ColorPalette" hidden="1">
          <a:extLst>
            <a:ext uri="{FF2B5EF4-FFF2-40B4-BE49-F238E27FC236}">
              <a16:creationId xmlns:a16="http://schemas.microsoft.com/office/drawing/2014/main" id="{9A1F01D9-31FE-4E5F-BC84-ACBCED4784CA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57" name="ColorPalette" hidden="1">
          <a:extLst>
            <a:ext uri="{FF2B5EF4-FFF2-40B4-BE49-F238E27FC236}">
              <a16:creationId xmlns:a16="http://schemas.microsoft.com/office/drawing/2014/main" id="{8CFA3610-BCC1-46CF-85A9-791D7C13AE5B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58" name="ColorPalette" hidden="1">
          <a:extLst>
            <a:ext uri="{FF2B5EF4-FFF2-40B4-BE49-F238E27FC236}">
              <a16:creationId xmlns:a16="http://schemas.microsoft.com/office/drawing/2014/main" id="{44039D0F-9931-42BD-AEE8-1D38B989B198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59" name="ColorPalette" hidden="1">
          <a:extLst>
            <a:ext uri="{FF2B5EF4-FFF2-40B4-BE49-F238E27FC236}">
              <a16:creationId xmlns:a16="http://schemas.microsoft.com/office/drawing/2014/main" id="{5AF8F755-02E7-479F-B596-3FCABF4016A9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60" name="ColorPalette" hidden="1">
          <a:extLst>
            <a:ext uri="{FF2B5EF4-FFF2-40B4-BE49-F238E27FC236}">
              <a16:creationId xmlns:a16="http://schemas.microsoft.com/office/drawing/2014/main" id="{3C1CF30E-8DB6-476A-A547-C3A47B9EA08A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61" name="ColorPalette" hidden="1">
          <a:extLst>
            <a:ext uri="{FF2B5EF4-FFF2-40B4-BE49-F238E27FC236}">
              <a16:creationId xmlns:a16="http://schemas.microsoft.com/office/drawing/2014/main" id="{8FAF7D7C-23DE-47F8-8909-86A278EE96CB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62" name="ColorPalette" hidden="1">
          <a:extLst>
            <a:ext uri="{FF2B5EF4-FFF2-40B4-BE49-F238E27FC236}">
              <a16:creationId xmlns:a16="http://schemas.microsoft.com/office/drawing/2014/main" id="{317DAA66-4145-4C6D-8BC7-7B8B0CAFA433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63" name="ColorPalette" hidden="1">
          <a:extLst>
            <a:ext uri="{FF2B5EF4-FFF2-40B4-BE49-F238E27FC236}">
              <a16:creationId xmlns:a16="http://schemas.microsoft.com/office/drawing/2014/main" id="{C8695F3A-2089-4DBB-B3F0-FCE9136CBA45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64" name="ColorPalette" hidden="1">
          <a:extLst>
            <a:ext uri="{FF2B5EF4-FFF2-40B4-BE49-F238E27FC236}">
              <a16:creationId xmlns:a16="http://schemas.microsoft.com/office/drawing/2014/main" id="{AD893F20-33BC-450C-A2D9-DEDB94AE4B76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65" name="ColorPalette" hidden="1">
          <a:extLst>
            <a:ext uri="{FF2B5EF4-FFF2-40B4-BE49-F238E27FC236}">
              <a16:creationId xmlns:a16="http://schemas.microsoft.com/office/drawing/2014/main" id="{307FCBE4-EA43-49C5-8B49-E13CF593434D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66" name="ColorPalette" hidden="1">
          <a:extLst>
            <a:ext uri="{FF2B5EF4-FFF2-40B4-BE49-F238E27FC236}">
              <a16:creationId xmlns:a16="http://schemas.microsoft.com/office/drawing/2014/main" id="{0EB76699-1A72-4417-9D26-A18D17803F45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67" name="ColorPalette" hidden="1">
          <a:extLst>
            <a:ext uri="{FF2B5EF4-FFF2-40B4-BE49-F238E27FC236}">
              <a16:creationId xmlns:a16="http://schemas.microsoft.com/office/drawing/2014/main" id="{EDA3B6E7-5B47-4581-A2F6-130034884651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68" name="ColorPalette" hidden="1">
          <a:extLst>
            <a:ext uri="{FF2B5EF4-FFF2-40B4-BE49-F238E27FC236}">
              <a16:creationId xmlns:a16="http://schemas.microsoft.com/office/drawing/2014/main" id="{CD292EC8-FE08-48D6-AED3-26FAD0FB7894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69" name="ColorPalette" hidden="1">
          <a:extLst>
            <a:ext uri="{FF2B5EF4-FFF2-40B4-BE49-F238E27FC236}">
              <a16:creationId xmlns:a16="http://schemas.microsoft.com/office/drawing/2014/main" id="{EEA5156E-875D-4F80-B653-EC1919B76825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70" name="ColorPalette" hidden="1">
          <a:extLst>
            <a:ext uri="{FF2B5EF4-FFF2-40B4-BE49-F238E27FC236}">
              <a16:creationId xmlns:a16="http://schemas.microsoft.com/office/drawing/2014/main" id="{556FBD05-1375-44A6-A9E3-7A32C7ED58BC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71" name="ColorPalette" hidden="1">
          <a:extLst>
            <a:ext uri="{FF2B5EF4-FFF2-40B4-BE49-F238E27FC236}">
              <a16:creationId xmlns:a16="http://schemas.microsoft.com/office/drawing/2014/main" id="{B1447FBE-46B5-4B0F-A31F-0A3FBA4C1D2B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72" name="ColorPalette" hidden="1">
          <a:extLst>
            <a:ext uri="{FF2B5EF4-FFF2-40B4-BE49-F238E27FC236}">
              <a16:creationId xmlns:a16="http://schemas.microsoft.com/office/drawing/2014/main" id="{64F51DC7-88C0-4EDF-AE79-B3AFBF16A66A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73" name="ColorPalette" hidden="1">
          <a:extLst>
            <a:ext uri="{FF2B5EF4-FFF2-40B4-BE49-F238E27FC236}">
              <a16:creationId xmlns:a16="http://schemas.microsoft.com/office/drawing/2014/main" id="{B54277F4-474B-4401-A6BD-F00E7747C986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74" name="ColorPalette" hidden="1">
          <a:extLst>
            <a:ext uri="{FF2B5EF4-FFF2-40B4-BE49-F238E27FC236}">
              <a16:creationId xmlns:a16="http://schemas.microsoft.com/office/drawing/2014/main" id="{BB96D7A7-D037-4DF6-A463-0588E56BBE1F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75" name="ColorPalette" hidden="1">
          <a:extLst>
            <a:ext uri="{FF2B5EF4-FFF2-40B4-BE49-F238E27FC236}">
              <a16:creationId xmlns:a16="http://schemas.microsoft.com/office/drawing/2014/main" id="{D7D76265-F182-4534-9048-1B75825AFF7F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76" name="ColorPalette" hidden="1">
          <a:extLst>
            <a:ext uri="{FF2B5EF4-FFF2-40B4-BE49-F238E27FC236}">
              <a16:creationId xmlns:a16="http://schemas.microsoft.com/office/drawing/2014/main" id="{4C5DFE2D-A29A-49A9-A9CE-D90DEF756215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77" name="ColorPalette" hidden="1">
          <a:extLst>
            <a:ext uri="{FF2B5EF4-FFF2-40B4-BE49-F238E27FC236}">
              <a16:creationId xmlns:a16="http://schemas.microsoft.com/office/drawing/2014/main" id="{7CBB6694-C835-45CE-A758-77F0530B2D68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78" name="ColorPalette" hidden="1">
          <a:extLst>
            <a:ext uri="{FF2B5EF4-FFF2-40B4-BE49-F238E27FC236}">
              <a16:creationId xmlns:a16="http://schemas.microsoft.com/office/drawing/2014/main" id="{29600C33-1565-4876-BAA7-E83F29DC8A47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79" name="ColorPalette" hidden="1">
          <a:extLst>
            <a:ext uri="{FF2B5EF4-FFF2-40B4-BE49-F238E27FC236}">
              <a16:creationId xmlns:a16="http://schemas.microsoft.com/office/drawing/2014/main" id="{3D1BF9DF-2BA7-4947-9E1E-0DC7D8BDC839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80" name="ColorPalette" hidden="1">
          <a:extLst>
            <a:ext uri="{FF2B5EF4-FFF2-40B4-BE49-F238E27FC236}">
              <a16:creationId xmlns:a16="http://schemas.microsoft.com/office/drawing/2014/main" id="{47E258DE-48AC-436B-92C9-254BF033C92F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81" name="ColorPalette" hidden="1">
          <a:extLst>
            <a:ext uri="{FF2B5EF4-FFF2-40B4-BE49-F238E27FC236}">
              <a16:creationId xmlns:a16="http://schemas.microsoft.com/office/drawing/2014/main" id="{4B5F5B22-6F45-40A1-AFD2-2E7A6657C1FD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82" name="ColorPalette" hidden="1">
          <a:extLst>
            <a:ext uri="{FF2B5EF4-FFF2-40B4-BE49-F238E27FC236}">
              <a16:creationId xmlns:a16="http://schemas.microsoft.com/office/drawing/2014/main" id="{3CB1FD70-BA13-4CE8-AD4E-FE10638A0390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83" name="ColorPalette" hidden="1">
          <a:extLst>
            <a:ext uri="{FF2B5EF4-FFF2-40B4-BE49-F238E27FC236}">
              <a16:creationId xmlns:a16="http://schemas.microsoft.com/office/drawing/2014/main" id="{A8B8E377-D972-448A-8148-F2519F3C0C75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84" name="ColorPalette" hidden="1">
          <a:extLst>
            <a:ext uri="{FF2B5EF4-FFF2-40B4-BE49-F238E27FC236}">
              <a16:creationId xmlns:a16="http://schemas.microsoft.com/office/drawing/2014/main" id="{20A15B0B-9AB3-461C-BCB3-B7C661B555A2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85" name="ColorPalette" hidden="1">
          <a:extLst>
            <a:ext uri="{FF2B5EF4-FFF2-40B4-BE49-F238E27FC236}">
              <a16:creationId xmlns:a16="http://schemas.microsoft.com/office/drawing/2014/main" id="{CCC436C8-98E0-4E28-96D1-301F112CD071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86" name="ColorPalette" hidden="1">
          <a:extLst>
            <a:ext uri="{FF2B5EF4-FFF2-40B4-BE49-F238E27FC236}">
              <a16:creationId xmlns:a16="http://schemas.microsoft.com/office/drawing/2014/main" id="{20423371-1B4B-420A-A287-16148429FDFC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87" name="ColorPalette" hidden="1">
          <a:extLst>
            <a:ext uri="{FF2B5EF4-FFF2-40B4-BE49-F238E27FC236}">
              <a16:creationId xmlns:a16="http://schemas.microsoft.com/office/drawing/2014/main" id="{D4E78172-41AE-467E-8926-B0352BBD20F9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88" name="ColorPalette" hidden="1">
          <a:extLst>
            <a:ext uri="{FF2B5EF4-FFF2-40B4-BE49-F238E27FC236}">
              <a16:creationId xmlns:a16="http://schemas.microsoft.com/office/drawing/2014/main" id="{EDF3DFC3-65CB-46C3-A481-292137B64A0B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89" name="ColorPalette" hidden="1">
          <a:extLst>
            <a:ext uri="{FF2B5EF4-FFF2-40B4-BE49-F238E27FC236}">
              <a16:creationId xmlns:a16="http://schemas.microsoft.com/office/drawing/2014/main" id="{DD849D1C-3DB9-42FC-980C-D5939F6E4433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90" name="ColorPalette" hidden="1">
          <a:extLst>
            <a:ext uri="{FF2B5EF4-FFF2-40B4-BE49-F238E27FC236}">
              <a16:creationId xmlns:a16="http://schemas.microsoft.com/office/drawing/2014/main" id="{ACEC9BEC-9632-4A9A-95DF-AA0B0415798B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91" name="ColorPalette" hidden="1">
          <a:extLst>
            <a:ext uri="{FF2B5EF4-FFF2-40B4-BE49-F238E27FC236}">
              <a16:creationId xmlns:a16="http://schemas.microsoft.com/office/drawing/2014/main" id="{B2F87A2C-A794-4893-A14D-193328338498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92" name="ColorPalette" hidden="1">
          <a:extLst>
            <a:ext uri="{FF2B5EF4-FFF2-40B4-BE49-F238E27FC236}">
              <a16:creationId xmlns:a16="http://schemas.microsoft.com/office/drawing/2014/main" id="{625F143D-76CF-4409-BCF1-676BF2807EB5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93" name="ColorPalette" hidden="1">
          <a:extLst>
            <a:ext uri="{FF2B5EF4-FFF2-40B4-BE49-F238E27FC236}">
              <a16:creationId xmlns:a16="http://schemas.microsoft.com/office/drawing/2014/main" id="{548550DF-7855-4924-A4B7-25A9265D5E4A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94" name="ColorPalette" hidden="1">
          <a:extLst>
            <a:ext uri="{FF2B5EF4-FFF2-40B4-BE49-F238E27FC236}">
              <a16:creationId xmlns:a16="http://schemas.microsoft.com/office/drawing/2014/main" id="{5786C12C-721C-4AF1-871D-DDB105D14AE0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95" name="ColorPalette" hidden="1">
          <a:extLst>
            <a:ext uri="{FF2B5EF4-FFF2-40B4-BE49-F238E27FC236}">
              <a16:creationId xmlns:a16="http://schemas.microsoft.com/office/drawing/2014/main" id="{08AE4BB2-131E-4A1B-BC03-9BD15D492016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96" name="ColorPalette" hidden="1">
          <a:extLst>
            <a:ext uri="{FF2B5EF4-FFF2-40B4-BE49-F238E27FC236}">
              <a16:creationId xmlns:a16="http://schemas.microsoft.com/office/drawing/2014/main" id="{D942737E-71F0-4BF4-B716-C013E8617E83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97" name="ColorPalette" hidden="1">
          <a:extLst>
            <a:ext uri="{FF2B5EF4-FFF2-40B4-BE49-F238E27FC236}">
              <a16:creationId xmlns:a16="http://schemas.microsoft.com/office/drawing/2014/main" id="{234EBCE1-5576-4BE5-BA1A-8FABAB074C78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98" name="ColorPalette" hidden="1">
          <a:extLst>
            <a:ext uri="{FF2B5EF4-FFF2-40B4-BE49-F238E27FC236}">
              <a16:creationId xmlns:a16="http://schemas.microsoft.com/office/drawing/2014/main" id="{25EE5350-59DA-4D09-99FC-B59AF938F850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3999" name="ColorPalette" hidden="1">
          <a:extLst>
            <a:ext uri="{FF2B5EF4-FFF2-40B4-BE49-F238E27FC236}">
              <a16:creationId xmlns:a16="http://schemas.microsoft.com/office/drawing/2014/main" id="{6B3E0514-81E0-4E84-8414-BD61427B05E2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00" name="ColorPalette" hidden="1">
          <a:extLst>
            <a:ext uri="{FF2B5EF4-FFF2-40B4-BE49-F238E27FC236}">
              <a16:creationId xmlns:a16="http://schemas.microsoft.com/office/drawing/2014/main" id="{3C7278F7-2732-47F4-A6A5-7B1B388426EB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01" name="ColorPalette" hidden="1">
          <a:extLst>
            <a:ext uri="{FF2B5EF4-FFF2-40B4-BE49-F238E27FC236}">
              <a16:creationId xmlns:a16="http://schemas.microsoft.com/office/drawing/2014/main" id="{A8F704C6-3B18-4C5A-83B8-1E3549490DE7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02" name="ColorPalette" hidden="1">
          <a:extLst>
            <a:ext uri="{FF2B5EF4-FFF2-40B4-BE49-F238E27FC236}">
              <a16:creationId xmlns:a16="http://schemas.microsoft.com/office/drawing/2014/main" id="{68E381AD-9353-4D43-A04D-331A709E9B8F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03" name="ColorPalette" hidden="1">
          <a:extLst>
            <a:ext uri="{FF2B5EF4-FFF2-40B4-BE49-F238E27FC236}">
              <a16:creationId xmlns:a16="http://schemas.microsoft.com/office/drawing/2014/main" id="{82453E73-F7A7-4608-B3BA-02C22509294A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04" name="ColorPalette" hidden="1">
          <a:extLst>
            <a:ext uri="{FF2B5EF4-FFF2-40B4-BE49-F238E27FC236}">
              <a16:creationId xmlns:a16="http://schemas.microsoft.com/office/drawing/2014/main" id="{8862948C-9A0E-4DD3-B1DE-26FE7179A4A3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05" name="ColorPalette" hidden="1">
          <a:extLst>
            <a:ext uri="{FF2B5EF4-FFF2-40B4-BE49-F238E27FC236}">
              <a16:creationId xmlns:a16="http://schemas.microsoft.com/office/drawing/2014/main" id="{5B8AE2B7-D4BB-443C-8A3B-7B31E3AD0B79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06" name="ColorPalette" hidden="1">
          <a:extLst>
            <a:ext uri="{FF2B5EF4-FFF2-40B4-BE49-F238E27FC236}">
              <a16:creationId xmlns:a16="http://schemas.microsoft.com/office/drawing/2014/main" id="{005C0D14-B456-41F7-AA18-66C29BCE6C59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07" name="ColorPalette" hidden="1">
          <a:extLst>
            <a:ext uri="{FF2B5EF4-FFF2-40B4-BE49-F238E27FC236}">
              <a16:creationId xmlns:a16="http://schemas.microsoft.com/office/drawing/2014/main" id="{719DE2B1-1E57-4D53-A084-E7FA625FF05C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08" name="ColorPalette" hidden="1">
          <a:extLst>
            <a:ext uri="{FF2B5EF4-FFF2-40B4-BE49-F238E27FC236}">
              <a16:creationId xmlns:a16="http://schemas.microsoft.com/office/drawing/2014/main" id="{BBA90BE2-C1E5-4F34-89F3-5E6BCFC413E9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09" name="ColorPalette" hidden="1">
          <a:extLst>
            <a:ext uri="{FF2B5EF4-FFF2-40B4-BE49-F238E27FC236}">
              <a16:creationId xmlns:a16="http://schemas.microsoft.com/office/drawing/2014/main" id="{8B5B160F-C4C1-4D71-AD8F-DD55C1118F0E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10" name="ColorPalette" hidden="1">
          <a:extLst>
            <a:ext uri="{FF2B5EF4-FFF2-40B4-BE49-F238E27FC236}">
              <a16:creationId xmlns:a16="http://schemas.microsoft.com/office/drawing/2014/main" id="{EB72F751-E04C-4879-9BCF-C740D6FD77AD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11" name="ColorPalette" hidden="1">
          <a:extLst>
            <a:ext uri="{FF2B5EF4-FFF2-40B4-BE49-F238E27FC236}">
              <a16:creationId xmlns:a16="http://schemas.microsoft.com/office/drawing/2014/main" id="{067D928A-ECAE-46FF-97A3-55056E927B45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12" name="ColorPalette" hidden="1">
          <a:extLst>
            <a:ext uri="{FF2B5EF4-FFF2-40B4-BE49-F238E27FC236}">
              <a16:creationId xmlns:a16="http://schemas.microsoft.com/office/drawing/2014/main" id="{0A3B6504-B053-4E30-AC28-6F1FAAA5BA57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13" name="ColorPalette" hidden="1">
          <a:extLst>
            <a:ext uri="{FF2B5EF4-FFF2-40B4-BE49-F238E27FC236}">
              <a16:creationId xmlns:a16="http://schemas.microsoft.com/office/drawing/2014/main" id="{7B7B5BA6-EA2E-4D3F-8C6B-DB3EC4B79D05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14" name="ColorPalette" hidden="1">
          <a:extLst>
            <a:ext uri="{FF2B5EF4-FFF2-40B4-BE49-F238E27FC236}">
              <a16:creationId xmlns:a16="http://schemas.microsoft.com/office/drawing/2014/main" id="{8145E3C0-A531-4B8A-B3FC-1A1E9FD0D869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15" name="ColorPalette" hidden="1">
          <a:extLst>
            <a:ext uri="{FF2B5EF4-FFF2-40B4-BE49-F238E27FC236}">
              <a16:creationId xmlns:a16="http://schemas.microsoft.com/office/drawing/2014/main" id="{CEF5238B-5F9F-489C-84FF-EB1A4ABBAE59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16" name="ColorPalette" hidden="1">
          <a:extLst>
            <a:ext uri="{FF2B5EF4-FFF2-40B4-BE49-F238E27FC236}">
              <a16:creationId xmlns:a16="http://schemas.microsoft.com/office/drawing/2014/main" id="{7F39E66C-BF90-4AE2-8DF3-7E7B5EBEE8E7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17" name="ColorPalette" hidden="1">
          <a:extLst>
            <a:ext uri="{FF2B5EF4-FFF2-40B4-BE49-F238E27FC236}">
              <a16:creationId xmlns:a16="http://schemas.microsoft.com/office/drawing/2014/main" id="{D68D11D6-14A6-4785-B4AF-4F9AE025B140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18" name="ColorPalette" hidden="1">
          <a:extLst>
            <a:ext uri="{FF2B5EF4-FFF2-40B4-BE49-F238E27FC236}">
              <a16:creationId xmlns:a16="http://schemas.microsoft.com/office/drawing/2014/main" id="{F98EEA7E-CF23-4BF6-9A28-76CED5A5A7F8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19" name="ColorPalette" hidden="1">
          <a:extLst>
            <a:ext uri="{FF2B5EF4-FFF2-40B4-BE49-F238E27FC236}">
              <a16:creationId xmlns:a16="http://schemas.microsoft.com/office/drawing/2014/main" id="{FB2333EA-3112-4E16-80EB-0BD634E5B7D8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20" name="ColorPalette" hidden="1">
          <a:extLst>
            <a:ext uri="{FF2B5EF4-FFF2-40B4-BE49-F238E27FC236}">
              <a16:creationId xmlns:a16="http://schemas.microsoft.com/office/drawing/2014/main" id="{E8BE504A-C964-4A09-B0BE-D0CA01D47983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21" name="ColorPalette" hidden="1">
          <a:extLst>
            <a:ext uri="{FF2B5EF4-FFF2-40B4-BE49-F238E27FC236}">
              <a16:creationId xmlns:a16="http://schemas.microsoft.com/office/drawing/2014/main" id="{4033B18A-528B-4A80-98ED-0048BE24A0B8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22" name="ColorPalette" hidden="1">
          <a:extLst>
            <a:ext uri="{FF2B5EF4-FFF2-40B4-BE49-F238E27FC236}">
              <a16:creationId xmlns:a16="http://schemas.microsoft.com/office/drawing/2014/main" id="{2F128645-8DFE-4731-BCA4-36BC1F2CD6A8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23" name="ColorPalette" hidden="1">
          <a:extLst>
            <a:ext uri="{FF2B5EF4-FFF2-40B4-BE49-F238E27FC236}">
              <a16:creationId xmlns:a16="http://schemas.microsoft.com/office/drawing/2014/main" id="{BDAC39C2-E366-47FB-9874-5B1DB553B1EA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24" name="ColorPalette" hidden="1">
          <a:extLst>
            <a:ext uri="{FF2B5EF4-FFF2-40B4-BE49-F238E27FC236}">
              <a16:creationId xmlns:a16="http://schemas.microsoft.com/office/drawing/2014/main" id="{AC3F175E-6293-4156-911D-6A2081A7E028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25" name="ColorPalette" hidden="1">
          <a:extLst>
            <a:ext uri="{FF2B5EF4-FFF2-40B4-BE49-F238E27FC236}">
              <a16:creationId xmlns:a16="http://schemas.microsoft.com/office/drawing/2014/main" id="{E8A50992-017D-4F1F-A9E9-E996AF256E13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26" name="ColorPalette" hidden="1">
          <a:extLst>
            <a:ext uri="{FF2B5EF4-FFF2-40B4-BE49-F238E27FC236}">
              <a16:creationId xmlns:a16="http://schemas.microsoft.com/office/drawing/2014/main" id="{382BD17F-00F1-4DAE-81AE-5A12A9CC2DE3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27" name="ColorPalette" hidden="1">
          <a:extLst>
            <a:ext uri="{FF2B5EF4-FFF2-40B4-BE49-F238E27FC236}">
              <a16:creationId xmlns:a16="http://schemas.microsoft.com/office/drawing/2014/main" id="{3BA6CE95-778B-4CC7-B2A4-5274595A3155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28" name="ColorPalette" hidden="1">
          <a:extLst>
            <a:ext uri="{FF2B5EF4-FFF2-40B4-BE49-F238E27FC236}">
              <a16:creationId xmlns:a16="http://schemas.microsoft.com/office/drawing/2014/main" id="{EB1A22A3-9514-46E1-BBAB-BC4134ECD826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29" name="ColorPalette" hidden="1">
          <a:extLst>
            <a:ext uri="{FF2B5EF4-FFF2-40B4-BE49-F238E27FC236}">
              <a16:creationId xmlns:a16="http://schemas.microsoft.com/office/drawing/2014/main" id="{CC0A57F6-4E83-44CD-81F8-78FA0494E475}"/>
            </a:ext>
          </a:extLst>
        </xdr:cNvPr>
        <xdr:cNvSpPr txBox="1"/>
      </xdr:nvSpPr>
      <xdr:spPr>
        <a:xfrm>
          <a:off x="619125" y="158115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30" name="ColorPalette" hidden="1">
          <a:extLst>
            <a:ext uri="{FF2B5EF4-FFF2-40B4-BE49-F238E27FC236}">
              <a16:creationId xmlns:a16="http://schemas.microsoft.com/office/drawing/2014/main" id="{86C94B68-50EA-49FA-9969-A8702EFA6884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31" name="ColorPalette" hidden="1">
          <a:extLst>
            <a:ext uri="{FF2B5EF4-FFF2-40B4-BE49-F238E27FC236}">
              <a16:creationId xmlns:a16="http://schemas.microsoft.com/office/drawing/2014/main" id="{F5B9BBBD-FCF5-4163-A1B3-1BCE39F2AA5A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32" name="ColorPalette" hidden="1">
          <a:extLst>
            <a:ext uri="{FF2B5EF4-FFF2-40B4-BE49-F238E27FC236}">
              <a16:creationId xmlns:a16="http://schemas.microsoft.com/office/drawing/2014/main" id="{D6A372DD-B047-45E9-B1A4-6D2E379255C7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33" name="ColorPalette" hidden="1">
          <a:extLst>
            <a:ext uri="{FF2B5EF4-FFF2-40B4-BE49-F238E27FC236}">
              <a16:creationId xmlns:a16="http://schemas.microsoft.com/office/drawing/2014/main" id="{1CDFE96D-63ED-40B5-ADDA-83696611D828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34" name="ColorPalette" hidden="1">
          <a:extLst>
            <a:ext uri="{FF2B5EF4-FFF2-40B4-BE49-F238E27FC236}">
              <a16:creationId xmlns:a16="http://schemas.microsoft.com/office/drawing/2014/main" id="{48E9D8CD-B31D-4585-9F2F-AEA0F356585C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35" name="ColorPalette" hidden="1">
          <a:extLst>
            <a:ext uri="{FF2B5EF4-FFF2-40B4-BE49-F238E27FC236}">
              <a16:creationId xmlns:a16="http://schemas.microsoft.com/office/drawing/2014/main" id="{06859A5B-5614-45F4-985E-86242B139C7F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36" name="ColorPalette" hidden="1">
          <a:extLst>
            <a:ext uri="{FF2B5EF4-FFF2-40B4-BE49-F238E27FC236}">
              <a16:creationId xmlns:a16="http://schemas.microsoft.com/office/drawing/2014/main" id="{C6118167-4A40-4099-AF83-C55B9AC21309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37" name="ColorPalette" hidden="1">
          <a:extLst>
            <a:ext uri="{FF2B5EF4-FFF2-40B4-BE49-F238E27FC236}">
              <a16:creationId xmlns:a16="http://schemas.microsoft.com/office/drawing/2014/main" id="{BAE84FE8-DA9D-49D0-A588-D7794E2DECB8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38" name="ColorPalette" hidden="1">
          <a:extLst>
            <a:ext uri="{FF2B5EF4-FFF2-40B4-BE49-F238E27FC236}">
              <a16:creationId xmlns:a16="http://schemas.microsoft.com/office/drawing/2014/main" id="{A2872B4F-A1C3-4CE9-833F-94107254137E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39" name="ColorPalette" hidden="1">
          <a:extLst>
            <a:ext uri="{FF2B5EF4-FFF2-40B4-BE49-F238E27FC236}">
              <a16:creationId xmlns:a16="http://schemas.microsoft.com/office/drawing/2014/main" id="{6644FF52-2059-4266-8A4F-7A8F5B25423F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40" name="ColorPalette" hidden="1">
          <a:extLst>
            <a:ext uri="{FF2B5EF4-FFF2-40B4-BE49-F238E27FC236}">
              <a16:creationId xmlns:a16="http://schemas.microsoft.com/office/drawing/2014/main" id="{1CC56DC8-55C0-4F43-95B5-B1B385090E8F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41" name="ColorPalette" hidden="1">
          <a:extLst>
            <a:ext uri="{FF2B5EF4-FFF2-40B4-BE49-F238E27FC236}">
              <a16:creationId xmlns:a16="http://schemas.microsoft.com/office/drawing/2014/main" id="{DA2EE4CC-5204-41F6-950B-63F763F932CD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42" name="ColorPalette" hidden="1">
          <a:extLst>
            <a:ext uri="{FF2B5EF4-FFF2-40B4-BE49-F238E27FC236}">
              <a16:creationId xmlns:a16="http://schemas.microsoft.com/office/drawing/2014/main" id="{D6390D0D-8B79-4F77-BE7C-BAC1DBAE44D2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43" name="ColorPalette" hidden="1">
          <a:extLst>
            <a:ext uri="{FF2B5EF4-FFF2-40B4-BE49-F238E27FC236}">
              <a16:creationId xmlns:a16="http://schemas.microsoft.com/office/drawing/2014/main" id="{83F00464-5E3D-4CEE-A4C4-BB0534775AC2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44" name="ColorPalette" hidden="1">
          <a:extLst>
            <a:ext uri="{FF2B5EF4-FFF2-40B4-BE49-F238E27FC236}">
              <a16:creationId xmlns:a16="http://schemas.microsoft.com/office/drawing/2014/main" id="{86817D46-FCD6-48A9-AA52-320C81CC90BF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45" name="ColorPalette" hidden="1">
          <a:extLst>
            <a:ext uri="{FF2B5EF4-FFF2-40B4-BE49-F238E27FC236}">
              <a16:creationId xmlns:a16="http://schemas.microsoft.com/office/drawing/2014/main" id="{511B63B1-D245-4CA4-AD5B-220F39A51544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46" name="ColorPalette" hidden="1">
          <a:extLst>
            <a:ext uri="{FF2B5EF4-FFF2-40B4-BE49-F238E27FC236}">
              <a16:creationId xmlns:a16="http://schemas.microsoft.com/office/drawing/2014/main" id="{2C54D78A-972B-44E3-967C-8D55549E6C85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47" name="ColorPalette" hidden="1">
          <a:extLst>
            <a:ext uri="{FF2B5EF4-FFF2-40B4-BE49-F238E27FC236}">
              <a16:creationId xmlns:a16="http://schemas.microsoft.com/office/drawing/2014/main" id="{6CF2B17D-38DC-4F01-9B21-2EECE4303B1C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48" name="ColorPalette" hidden="1">
          <a:extLst>
            <a:ext uri="{FF2B5EF4-FFF2-40B4-BE49-F238E27FC236}">
              <a16:creationId xmlns:a16="http://schemas.microsoft.com/office/drawing/2014/main" id="{772C8F9B-CB9D-4E1E-A904-7F9030E93294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49" name="ColorPalette" hidden="1">
          <a:extLst>
            <a:ext uri="{FF2B5EF4-FFF2-40B4-BE49-F238E27FC236}">
              <a16:creationId xmlns:a16="http://schemas.microsoft.com/office/drawing/2014/main" id="{E6FC92CF-F88C-4340-954D-56A0F6E63CD1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50" name="ColorPalette" hidden="1">
          <a:extLst>
            <a:ext uri="{FF2B5EF4-FFF2-40B4-BE49-F238E27FC236}">
              <a16:creationId xmlns:a16="http://schemas.microsoft.com/office/drawing/2014/main" id="{366F7F43-4A70-4571-8451-E83AF2A27587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51" name="ColorPalette" hidden="1">
          <a:extLst>
            <a:ext uri="{FF2B5EF4-FFF2-40B4-BE49-F238E27FC236}">
              <a16:creationId xmlns:a16="http://schemas.microsoft.com/office/drawing/2014/main" id="{5B89A4C5-27CB-45F7-9FF4-9D45AD792065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52" name="ColorPalette" hidden="1">
          <a:extLst>
            <a:ext uri="{FF2B5EF4-FFF2-40B4-BE49-F238E27FC236}">
              <a16:creationId xmlns:a16="http://schemas.microsoft.com/office/drawing/2014/main" id="{B3323E57-D813-4FB9-B5A2-619885DC227E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53" name="ColorPalette" hidden="1">
          <a:extLst>
            <a:ext uri="{FF2B5EF4-FFF2-40B4-BE49-F238E27FC236}">
              <a16:creationId xmlns:a16="http://schemas.microsoft.com/office/drawing/2014/main" id="{BDA34A0A-0361-47AE-841D-A050F76E54B3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54" name="ColorPalette" hidden="1">
          <a:extLst>
            <a:ext uri="{FF2B5EF4-FFF2-40B4-BE49-F238E27FC236}">
              <a16:creationId xmlns:a16="http://schemas.microsoft.com/office/drawing/2014/main" id="{E6CC51B7-D684-4F51-B301-CD7E34162717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55" name="ColorPalette" hidden="1">
          <a:extLst>
            <a:ext uri="{FF2B5EF4-FFF2-40B4-BE49-F238E27FC236}">
              <a16:creationId xmlns:a16="http://schemas.microsoft.com/office/drawing/2014/main" id="{F6B635A4-E725-45B5-8AD5-D3ED997F3641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56" name="ColorPalette" hidden="1">
          <a:extLst>
            <a:ext uri="{FF2B5EF4-FFF2-40B4-BE49-F238E27FC236}">
              <a16:creationId xmlns:a16="http://schemas.microsoft.com/office/drawing/2014/main" id="{8BD0DDE1-6225-4ED6-A80C-5261F2A6E5C3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57" name="ColorPalette" hidden="1">
          <a:extLst>
            <a:ext uri="{FF2B5EF4-FFF2-40B4-BE49-F238E27FC236}">
              <a16:creationId xmlns:a16="http://schemas.microsoft.com/office/drawing/2014/main" id="{8CCCF420-58BC-425C-8A7E-831256CA4F40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58" name="ColorPalette" hidden="1">
          <a:extLst>
            <a:ext uri="{FF2B5EF4-FFF2-40B4-BE49-F238E27FC236}">
              <a16:creationId xmlns:a16="http://schemas.microsoft.com/office/drawing/2014/main" id="{733B5BBE-F4C3-4057-B271-4F0B5C29D391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59" name="ColorPalette" hidden="1">
          <a:extLst>
            <a:ext uri="{FF2B5EF4-FFF2-40B4-BE49-F238E27FC236}">
              <a16:creationId xmlns:a16="http://schemas.microsoft.com/office/drawing/2014/main" id="{DBA36146-AD95-4142-B925-7DFDD8CE2FDF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60" name="ColorPalette" hidden="1">
          <a:extLst>
            <a:ext uri="{FF2B5EF4-FFF2-40B4-BE49-F238E27FC236}">
              <a16:creationId xmlns:a16="http://schemas.microsoft.com/office/drawing/2014/main" id="{79345A78-64CC-4BB7-B66B-3A0AC2004093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61" name="ColorPalette" hidden="1">
          <a:extLst>
            <a:ext uri="{FF2B5EF4-FFF2-40B4-BE49-F238E27FC236}">
              <a16:creationId xmlns:a16="http://schemas.microsoft.com/office/drawing/2014/main" id="{789D7F23-A2A4-472D-8910-A5B37572B787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62" name="ColorPalette" hidden="1">
          <a:extLst>
            <a:ext uri="{FF2B5EF4-FFF2-40B4-BE49-F238E27FC236}">
              <a16:creationId xmlns:a16="http://schemas.microsoft.com/office/drawing/2014/main" id="{FEC92F9F-1313-473F-957F-F9AB6951A972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63" name="ColorPalette" hidden="1">
          <a:extLst>
            <a:ext uri="{FF2B5EF4-FFF2-40B4-BE49-F238E27FC236}">
              <a16:creationId xmlns:a16="http://schemas.microsoft.com/office/drawing/2014/main" id="{1C298248-213A-475F-ADB9-C333CA114A37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64" name="ColorPalette" hidden="1">
          <a:extLst>
            <a:ext uri="{FF2B5EF4-FFF2-40B4-BE49-F238E27FC236}">
              <a16:creationId xmlns:a16="http://schemas.microsoft.com/office/drawing/2014/main" id="{16C8668D-B53D-4446-9BE9-B636ADAFAF1F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65" name="ColorPalette" hidden="1">
          <a:extLst>
            <a:ext uri="{FF2B5EF4-FFF2-40B4-BE49-F238E27FC236}">
              <a16:creationId xmlns:a16="http://schemas.microsoft.com/office/drawing/2014/main" id="{E7DC0EAE-A4C3-43C1-B28E-593C47913366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66" name="ColorPalette" hidden="1">
          <a:extLst>
            <a:ext uri="{FF2B5EF4-FFF2-40B4-BE49-F238E27FC236}">
              <a16:creationId xmlns:a16="http://schemas.microsoft.com/office/drawing/2014/main" id="{EF59726E-5EBF-4FDA-A782-8E7C7185D04D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67" name="ColorPalette" hidden="1">
          <a:extLst>
            <a:ext uri="{FF2B5EF4-FFF2-40B4-BE49-F238E27FC236}">
              <a16:creationId xmlns:a16="http://schemas.microsoft.com/office/drawing/2014/main" id="{38FB2902-1D98-42CF-95A2-68B5C886A43C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68" name="ColorPalette" hidden="1">
          <a:extLst>
            <a:ext uri="{FF2B5EF4-FFF2-40B4-BE49-F238E27FC236}">
              <a16:creationId xmlns:a16="http://schemas.microsoft.com/office/drawing/2014/main" id="{4393CF8B-ED7A-49E8-8AD7-45483513AC07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69" name="ColorPalette" hidden="1">
          <a:extLst>
            <a:ext uri="{FF2B5EF4-FFF2-40B4-BE49-F238E27FC236}">
              <a16:creationId xmlns:a16="http://schemas.microsoft.com/office/drawing/2014/main" id="{995A034A-9DF9-42F2-A1D5-31CD914843EE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70" name="ColorPalette" hidden="1">
          <a:extLst>
            <a:ext uri="{FF2B5EF4-FFF2-40B4-BE49-F238E27FC236}">
              <a16:creationId xmlns:a16="http://schemas.microsoft.com/office/drawing/2014/main" id="{32750AE3-8309-4343-9802-2B796A3C0D47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71" name="ColorPalette" hidden="1">
          <a:extLst>
            <a:ext uri="{FF2B5EF4-FFF2-40B4-BE49-F238E27FC236}">
              <a16:creationId xmlns:a16="http://schemas.microsoft.com/office/drawing/2014/main" id="{F1D238D1-307D-4023-A4E7-4A45E216512B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72" name="ColorPalette" hidden="1">
          <a:extLst>
            <a:ext uri="{FF2B5EF4-FFF2-40B4-BE49-F238E27FC236}">
              <a16:creationId xmlns:a16="http://schemas.microsoft.com/office/drawing/2014/main" id="{EB341EF2-BFE0-4BEC-BEF5-8809D58C8A4F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73" name="ColorPalette" hidden="1">
          <a:extLst>
            <a:ext uri="{FF2B5EF4-FFF2-40B4-BE49-F238E27FC236}">
              <a16:creationId xmlns:a16="http://schemas.microsoft.com/office/drawing/2014/main" id="{81764FFE-573A-430F-B28A-1C594C673886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74" name="ColorPalette" hidden="1">
          <a:extLst>
            <a:ext uri="{FF2B5EF4-FFF2-40B4-BE49-F238E27FC236}">
              <a16:creationId xmlns:a16="http://schemas.microsoft.com/office/drawing/2014/main" id="{59B6BEAE-9168-4D5E-8013-2B16E8B121F8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75" name="ColorPalette" hidden="1">
          <a:extLst>
            <a:ext uri="{FF2B5EF4-FFF2-40B4-BE49-F238E27FC236}">
              <a16:creationId xmlns:a16="http://schemas.microsoft.com/office/drawing/2014/main" id="{9A85AF79-1FDA-4A0D-A6CD-079E24246805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76" name="ColorPalette" hidden="1">
          <a:extLst>
            <a:ext uri="{FF2B5EF4-FFF2-40B4-BE49-F238E27FC236}">
              <a16:creationId xmlns:a16="http://schemas.microsoft.com/office/drawing/2014/main" id="{574ABAD3-BA36-4EA6-965B-8790A1976E65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77" name="ColorPalette" hidden="1">
          <a:extLst>
            <a:ext uri="{FF2B5EF4-FFF2-40B4-BE49-F238E27FC236}">
              <a16:creationId xmlns:a16="http://schemas.microsoft.com/office/drawing/2014/main" id="{B2295EC2-8A00-4ECA-835E-BB3FAA089CB7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78" name="ColorPalette" hidden="1">
          <a:extLst>
            <a:ext uri="{FF2B5EF4-FFF2-40B4-BE49-F238E27FC236}">
              <a16:creationId xmlns:a16="http://schemas.microsoft.com/office/drawing/2014/main" id="{F17C9D37-C4E2-4FF2-8D6A-FDF2B8C42594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79" name="ColorPalette" hidden="1">
          <a:extLst>
            <a:ext uri="{FF2B5EF4-FFF2-40B4-BE49-F238E27FC236}">
              <a16:creationId xmlns:a16="http://schemas.microsoft.com/office/drawing/2014/main" id="{9990C9E0-EBBB-4376-BE1A-12AE723948DA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80" name="ColorPalette" hidden="1">
          <a:extLst>
            <a:ext uri="{FF2B5EF4-FFF2-40B4-BE49-F238E27FC236}">
              <a16:creationId xmlns:a16="http://schemas.microsoft.com/office/drawing/2014/main" id="{68406722-43F8-45CB-8CB6-33B2D83F927A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81" name="ColorPalette" hidden="1">
          <a:extLst>
            <a:ext uri="{FF2B5EF4-FFF2-40B4-BE49-F238E27FC236}">
              <a16:creationId xmlns:a16="http://schemas.microsoft.com/office/drawing/2014/main" id="{55D2CAAA-FB3F-42B5-90DF-19F07FD8EBF6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82" name="ColorPalette" hidden="1">
          <a:extLst>
            <a:ext uri="{FF2B5EF4-FFF2-40B4-BE49-F238E27FC236}">
              <a16:creationId xmlns:a16="http://schemas.microsoft.com/office/drawing/2014/main" id="{B85617A6-A6F8-4D57-9070-879E36C63EC0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83" name="ColorPalette" hidden="1">
          <a:extLst>
            <a:ext uri="{FF2B5EF4-FFF2-40B4-BE49-F238E27FC236}">
              <a16:creationId xmlns:a16="http://schemas.microsoft.com/office/drawing/2014/main" id="{1DC99794-7037-425E-AFF2-191A620F72C6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84" name="ColorPalette" hidden="1">
          <a:extLst>
            <a:ext uri="{FF2B5EF4-FFF2-40B4-BE49-F238E27FC236}">
              <a16:creationId xmlns:a16="http://schemas.microsoft.com/office/drawing/2014/main" id="{BC566F40-A915-4954-B1E4-576FD832A8A2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85" name="ColorPalette" hidden="1">
          <a:extLst>
            <a:ext uri="{FF2B5EF4-FFF2-40B4-BE49-F238E27FC236}">
              <a16:creationId xmlns:a16="http://schemas.microsoft.com/office/drawing/2014/main" id="{056AD1C9-3C0D-474A-9D09-7C3F8A2B6B97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86" name="ColorPalette" hidden="1">
          <a:extLst>
            <a:ext uri="{FF2B5EF4-FFF2-40B4-BE49-F238E27FC236}">
              <a16:creationId xmlns:a16="http://schemas.microsoft.com/office/drawing/2014/main" id="{D14D7D91-A212-40D5-A8A5-82D2DBC46FAE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87" name="ColorPalette" hidden="1">
          <a:extLst>
            <a:ext uri="{FF2B5EF4-FFF2-40B4-BE49-F238E27FC236}">
              <a16:creationId xmlns:a16="http://schemas.microsoft.com/office/drawing/2014/main" id="{029559E3-3A74-40AC-9CFD-054F21559BB6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88" name="ColorPalette" hidden="1">
          <a:extLst>
            <a:ext uri="{FF2B5EF4-FFF2-40B4-BE49-F238E27FC236}">
              <a16:creationId xmlns:a16="http://schemas.microsoft.com/office/drawing/2014/main" id="{A4184805-CF1C-423E-9318-7029F831F709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89" name="ColorPalette" hidden="1">
          <a:extLst>
            <a:ext uri="{FF2B5EF4-FFF2-40B4-BE49-F238E27FC236}">
              <a16:creationId xmlns:a16="http://schemas.microsoft.com/office/drawing/2014/main" id="{33EA9584-89A4-4A7D-887A-9263872C9FCE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90" name="ColorPalette" hidden="1">
          <a:extLst>
            <a:ext uri="{FF2B5EF4-FFF2-40B4-BE49-F238E27FC236}">
              <a16:creationId xmlns:a16="http://schemas.microsoft.com/office/drawing/2014/main" id="{DFF803B7-CBFE-474A-995D-B405A84DE64E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91" name="ColorPalette" hidden="1">
          <a:extLst>
            <a:ext uri="{FF2B5EF4-FFF2-40B4-BE49-F238E27FC236}">
              <a16:creationId xmlns:a16="http://schemas.microsoft.com/office/drawing/2014/main" id="{8CCA2E85-3556-4CDE-8089-C5B2E11A7A59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92" name="ColorPalette" hidden="1">
          <a:extLst>
            <a:ext uri="{FF2B5EF4-FFF2-40B4-BE49-F238E27FC236}">
              <a16:creationId xmlns:a16="http://schemas.microsoft.com/office/drawing/2014/main" id="{D9ACDFFC-D743-4967-A449-26411A77400D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93" name="ColorPalette" hidden="1">
          <a:extLst>
            <a:ext uri="{FF2B5EF4-FFF2-40B4-BE49-F238E27FC236}">
              <a16:creationId xmlns:a16="http://schemas.microsoft.com/office/drawing/2014/main" id="{0B0BF883-F710-4014-B8A0-564FCB604D7C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94" name="ColorPalette" hidden="1">
          <a:extLst>
            <a:ext uri="{FF2B5EF4-FFF2-40B4-BE49-F238E27FC236}">
              <a16:creationId xmlns:a16="http://schemas.microsoft.com/office/drawing/2014/main" id="{B44E8135-D48C-4BFA-A3B8-DB67F181E17A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95" name="ColorPalette" hidden="1">
          <a:extLst>
            <a:ext uri="{FF2B5EF4-FFF2-40B4-BE49-F238E27FC236}">
              <a16:creationId xmlns:a16="http://schemas.microsoft.com/office/drawing/2014/main" id="{F73D5FCA-F176-4879-B001-9EFE6D888885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96" name="ColorPalette" hidden="1">
          <a:extLst>
            <a:ext uri="{FF2B5EF4-FFF2-40B4-BE49-F238E27FC236}">
              <a16:creationId xmlns:a16="http://schemas.microsoft.com/office/drawing/2014/main" id="{A747CD78-6D29-4593-8932-A1AB31DEC5B1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97" name="ColorPalette" hidden="1">
          <a:extLst>
            <a:ext uri="{FF2B5EF4-FFF2-40B4-BE49-F238E27FC236}">
              <a16:creationId xmlns:a16="http://schemas.microsoft.com/office/drawing/2014/main" id="{579061A3-181E-4493-B354-2125C762C348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98" name="ColorPalette" hidden="1">
          <a:extLst>
            <a:ext uri="{FF2B5EF4-FFF2-40B4-BE49-F238E27FC236}">
              <a16:creationId xmlns:a16="http://schemas.microsoft.com/office/drawing/2014/main" id="{4FA8BDD8-5A2C-47A2-97FD-A2B2A90CA822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099" name="ColorPalette" hidden="1">
          <a:extLst>
            <a:ext uri="{FF2B5EF4-FFF2-40B4-BE49-F238E27FC236}">
              <a16:creationId xmlns:a16="http://schemas.microsoft.com/office/drawing/2014/main" id="{A76738E1-7038-418C-BA29-360262C9BDF2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00" name="ColorPalette" hidden="1">
          <a:extLst>
            <a:ext uri="{FF2B5EF4-FFF2-40B4-BE49-F238E27FC236}">
              <a16:creationId xmlns:a16="http://schemas.microsoft.com/office/drawing/2014/main" id="{60A19A16-366F-490B-9931-9390D2A76923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01" name="ColorPalette" hidden="1">
          <a:extLst>
            <a:ext uri="{FF2B5EF4-FFF2-40B4-BE49-F238E27FC236}">
              <a16:creationId xmlns:a16="http://schemas.microsoft.com/office/drawing/2014/main" id="{93D57025-549D-465D-BD94-F8AA5D91CA60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02" name="ColorPalette" hidden="1">
          <a:extLst>
            <a:ext uri="{FF2B5EF4-FFF2-40B4-BE49-F238E27FC236}">
              <a16:creationId xmlns:a16="http://schemas.microsoft.com/office/drawing/2014/main" id="{52669271-2E77-4C2E-BACE-269A60EC7C1F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03" name="ColorPalette" hidden="1">
          <a:extLst>
            <a:ext uri="{FF2B5EF4-FFF2-40B4-BE49-F238E27FC236}">
              <a16:creationId xmlns:a16="http://schemas.microsoft.com/office/drawing/2014/main" id="{0BE110AE-C066-4275-9A0A-5CA34595C9DA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04" name="ColorPalette" hidden="1">
          <a:extLst>
            <a:ext uri="{FF2B5EF4-FFF2-40B4-BE49-F238E27FC236}">
              <a16:creationId xmlns:a16="http://schemas.microsoft.com/office/drawing/2014/main" id="{27715E4A-9AAB-45DB-AEB2-22D99343613D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05" name="ColorPalette" hidden="1">
          <a:extLst>
            <a:ext uri="{FF2B5EF4-FFF2-40B4-BE49-F238E27FC236}">
              <a16:creationId xmlns:a16="http://schemas.microsoft.com/office/drawing/2014/main" id="{46348E2F-F637-4B55-9781-D66170C4159F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06" name="ColorPalette" hidden="1">
          <a:extLst>
            <a:ext uri="{FF2B5EF4-FFF2-40B4-BE49-F238E27FC236}">
              <a16:creationId xmlns:a16="http://schemas.microsoft.com/office/drawing/2014/main" id="{D1397AF0-F9BC-4771-84E3-9D95753168A7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07" name="ColorPalette" hidden="1">
          <a:extLst>
            <a:ext uri="{FF2B5EF4-FFF2-40B4-BE49-F238E27FC236}">
              <a16:creationId xmlns:a16="http://schemas.microsoft.com/office/drawing/2014/main" id="{07FF1101-151A-4031-B25D-BBA2CB2EB77C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08" name="ColorPalette" hidden="1">
          <a:extLst>
            <a:ext uri="{FF2B5EF4-FFF2-40B4-BE49-F238E27FC236}">
              <a16:creationId xmlns:a16="http://schemas.microsoft.com/office/drawing/2014/main" id="{D0AE1E38-76B7-45E8-8CE2-FF6762AE14D0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09" name="ColorPalette" hidden="1">
          <a:extLst>
            <a:ext uri="{FF2B5EF4-FFF2-40B4-BE49-F238E27FC236}">
              <a16:creationId xmlns:a16="http://schemas.microsoft.com/office/drawing/2014/main" id="{2F96A483-E457-4BEA-B08D-8A1CACEACDB3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10" name="ColorPalette" hidden="1">
          <a:extLst>
            <a:ext uri="{FF2B5EF4-FFF2-40B4-BE49-F238E27FC236}">
              <a16:creationId xmlns:a16="http://schemas.microsoft.com/office/drawing/2014/main" id="{34389535-5963-49B2-8FDD-A40301603606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11" name="ColorPalette" hidden="1">
          <a:extLst>
            <a:ext uri="{FF2B5EF4-FFF2-40B4-BE49-F238E27FC236}">
              <a16:creationId xmlns:a16="http://schemas.microsoft.com/office/drawing/2014/main" id="{298F4513-E025-4D90-9D02-6BE1F0328777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12" name="ColorPalette" hidden="1">
          <a:extLst>
            <a:ext uri="{FF2B5EF4-FFF2-40B4-BE49-F238E27FC236}">
              <a16:creationId xmlns:a16="http://schemas.microsoft.com/office/drawing/2014/main" id="{C5380635-B5E9-478F-A266-5AAC56F961F3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13" name="ColorPalette" hidden="1">
          <a:extLst>
            <a:ext uri="{FF2B5EF4-FFF2-40B4-BE49-F238E27FC236}">
              <a16:creationId xmlns:a16="http://schemas.microsoft.com/office/drawing/2014/main" id="{08B0E025-3F61-4D0F-8A12-DAC258629287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14" name="ColorPalette" hidden="1">
          <a:extLst>
            <a:ext uri="{FF2B5EF4-FFF2-40B4-BE49-F238E27FC236}">
              <a16:creationId xmlns:a16="http://schemas.microsoft.com/office/drawing/2014/main" id="{FDAC96AF-2C30-4681-8274-DA0B05F21D68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15" name="ColorPalette" hidden="1">
          <a:extLst>
            <a:ext uri="{FF2B5EF4-FFF2-40B4-BE49-F238E27FC236}">
              <a16:creationId xmlns:a16="http://schemas.microsoft.com/office/drawing/2014/main" id="{87B259AA-E14B-4FA7-B25D-4FF8F6F41D90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16" name="ColorPalette" hidden="1">
          <a:extLst>
            <a:ext uri="{FF2B5EF4-FFF2-40B4-BE49-F238E27FC236}">
              <a16:creationId xmlns:a16="http://schemas.microsoft.com/office/drawing/2014/main" id="{B7E02071-B107-425F-BFA4-0C92243594DA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17" name="ColorPalette" hidden="1">
          <a:extLst>
            <a:ext uri="{FF2B5EF4-FFF2-40B4-BE49-F238E27FC236}">
              <a16:creationId xmlns:a16="http://schemas.microsoft.com/office/drawing/2014/main" id="{BBA2C9AF-1C5F-4650-B3B3-E8FD5C26F25A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18" name="ColorPalette" hidden="1">
          <a:extLst>
            <a:ext uri="{FF2B5EF4-FFF2-40B4-BE49-F238E27FC236}">
              <a16:creationId xmlns:a16="http://schemas.microsoft.com/office/drawing/2014/main" id="{F6FBA5B4-40EE-4F04-A2F3-E070BB9D0062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19" name="ColorPalette" hidden="1">
          <a:extLst>
            <a:ext uri="{FF2B5EF4-FFF2-40B4-BE49-F238E27FC236}">
              <a16:creationId xmlns:a16="http://schemas.microsoft.com/office/drawing/2014/main" id="{6E0C1DE3-47CB-4436-9361-1B354BFD4D49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20" name="ColorPalette" hidden="1">
          <a:extLst>
            <a:ext uri="{FF2B5EF4-FFF2-40B4-BE49-F238E27FC236}">
              <a16:creationId xmlns:a16="http://schemas.microsoft.com/office/drawing/2014/main" id="{1523B589-E31D-4F2E-8D20-4049BAB53596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21" name="ColorPalette" hidden="1">
          <a:extLst>
            <a:ext uri="{FF2B5EF4-FFF2-40B4-BE49-F238E27FC236}">
              <a16:creationId xmlns:a16="http://schemas.microsoft.com/office/drawing/2014/main" id="{8DC59E20-E9BE-43AA-AA8E-08B6D315F698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22" name="ColorPalette" hidden="1">
          <a:extLst>
            <a:ext uri="{FF2B5EF4-FFF2-40B4-BE49-F238E27FC236}">
              <a16:creationId xmlns:a16="http://schemas.microsoft.com/office/drawing/2014/main" id="{A4BA4AFD-3933-428E-90AD-2866C3AC9273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23" name="ColorPalette" hidden="1">
          <a:extLst>
            <a:ext uri="{FF2B5EF4-FFF2-40B4-BE49-F238E27FC236}">
              <a16:creationId xmlns:a16="http://schemas.microsoft.com/office/drawing/2014/main" id="{29161408-7321-4A1F-A7A2-48E246BB5F8C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24" name="ColorPalette" hidden="1">
          <a:extLst>
            <a:ext uri="{FF2B5EF4-FFF2-40B4-BE49-F238E27FC236}">
              <a16:creationId xmlns:a16="http://schemas.microsoft.com/office/drawing/2014/main" id="{C76BC4F2-5C2B-4D0C-ABCA-80805A26A73C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25" name="ColorPalette" hidden="1">
          <a:extLst>
            <a:ext uri="{FF2B5EF4-FFF2-40B4-BE49-F238E27FC236}">
              <a16:creationId xmlns:a16="http://schemas.microsoft.com/office/drawing/2014/main" id="{BBA2B001-8F75-4993-9C93-C7A528E95017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26" name="ColorPalette" hidden="1">
          <a:extLst>
            <a:ext uri="{FF2B5EF4-FFF2-40B4-BE49-F238E27FC236}">
              <a16:creationId xmlns:a16="http://schemas.microsoft.com/office/drawing/2014/main" id="{F411AFDE-7B29-467A-BB58-8339F8756E2E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27" name="ColorPalette" hidden="1">
          <a:extLst>
            <a:ext uri="{FF2B5EF4-FFF2-40B4-BE49-F238E27FC236}">
              <a16:creationId xmlns:a16="http://schemas.microsoft.com/office/drawing/2014/main" id="{678DEE60-F3EC-445A-9F79-3249C6705995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28" name="ColorPalette" hidden="1">
          <a:extLst>
            <a:ext uri="{FF2B5EF4-FFF2-40B4-BE49-F238E27FC236}">
              <a16:creationId xmlns:a16="http://schemas.microsoft.com/office/drawing/2014/main" id="{E3AED703-E3AF-4C3E-8C95-91F00F4A4C77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29" name="ColorPalette" hidden="1">
          <a:extLst>
            <a:ext uri="{FF2B5EF4-FFF2-40B4-BE49-F238E27FC236}">
              <a16:creationId xmlns:a16="http://schemas.microsoft.com/office/drawing/2014/main" id="{0EA94C45-272B-4EC4-AF19-FD15DDF1324F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30" name="ColorPalette" hidden="1">
          <a:extLst>
            <a:ext uri="{FF2B5EF4-FFF2-40B4-BE49-F238E27FC236}">
              <a16:creationId xmlns:a16="http://schemas.microsoft.com/office/drawing/2014/main" id="{15BF133B-07A9-4D9E-8E7D-5ED126EBD6D9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31" name="ColorPalette" hidden="1">
          <a:extLst>
            <a:ext uri="{FF2B5EF4-FFF2-40B4-BE49-F238E27FC236}">
              <a16:creationId xmlns:a16="http://schemas.microsoft.com/office/drawing/2014/main" id="{7881869D-D381-4FBE-8E7F-92A898F524B8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32" name="ColorPalette" hidden="1">
          <a:extLst>
            <a:ext uri="{FF2B5EF4-FFF2-40B4-BE49-F238E27FC236}">
              <a16:creationId xmlns:a16="http://schemas.microsoft.com/office/drawing/2014/main" id="{1DCBEEDA-F210-420C-99E6-D51B55D3A1DC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33" name="ColorPalette" hidden="1">
          <a:extLst>
            <a:ext uri="{FF2B5EF4-FFF2-40B4-BE49-F238E27FC236}">
              <a16:creationId xmlns:a16="http://schemas.microsoft.com/office/drawing/2014/main" id="{62368FC4-77CD-4B40-879B-151B59D62B0A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34" name="ColorPalette" hidden="1">
          <a:extLst>
            <a:ext uri="{FF2B5EF4-FFF2-40B4-BE49-F238E27FC236}">
              <a16:creationId xmlns:a16="http://schemas.microsoft.com/office/drawing/2014/main" id="{A6EE7A5E-50B3-4FC1-ABD5-E89EFAE4BAA1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35" name="ColorPalette" hidden="1">
          <a:extLst>
            <a:ext uri="{FF2B5EF4-FFF2-40B4-BE49-F238E27FC236}">
              <a16:creationId xmlns:a16="http://schemas.microsoft.com/office/drawing/2014/main" id="{CC3EEF54-CA8A-4D50-9E62-7B85E83C34F5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36" name="ColorPalette" hidden="1">
          <a:extLst>
            <a:ext uri="{FF2B5EF4-FFF2-40B4-BE49-F238E27FC236}">
              <a16:creationId xmlns:a16="http://schemas.microsoft.com/office/drawing/2014/main" id="{74D92C8E-4CEF-4754-ADD4-D0D9F6F855E4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37" name="ColorPalette" hidden="1">
          <a:extLst>
            <a:ext uri="{FF2B5EF4-FFF2-40B4-BE49-F238E27FC236}">
              <a16:creationId xmlns:a16="http://schemas.microsoft.com/office/drawing/2014/main" id="{10A6B706-7E20-49C7-AD9D-F4A119FA797C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38" name="ColorPalette" hidden="1">
          <a:extLst>
            <a:ext uri="{FF2B5EF4-FFF2-40B4-BE49-F238E27FC236}">
              <a16:creationId xmlns:a16="http://schemas.microsoft.com/office/drawing/2014/main" id="{F462073C-FB23-4AF9-BF40-5651FD950B16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39" name="ColorPalette" hidden="1">
          <a:extLst>
            <a:ext uri="{FF2B5EF4-FFF2-40B4-BE49-F238E27FC236}">
              <a16:creationId xmlns:a16="http://schemas.microsoft.com/office/drawing/2014/main" id="{68CE1738-3CF2-4CF7-B71B-67641CB0EF4D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40" name="ColorPalette" hidden="1">
          <a:extLst>
            <a:ext uri="{FF2B5EF4-FFF2-40B4-BE49-F238E27FC236}">
              <a16:creationId xmlns:a16="http://schemas.microsoft.com/office/drawing/2014/main" id="{45A51777-9CD8-4B8E-BEFF-7CC94636F424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41" name="ColorPalette" hidden="1">
          <a:extLst>
            <a:ext uri="{FF2B5EF4-FFF2-40B4-BE49-F238E27FC236}">
              <a16:creationId xmlns:a16="http://schemas.microsoft.com/office/drawing/2014/main" id="{4D87869D-F0F8-4863-8E01-06E4C4D7A9BC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42" name="ColorPalette" hidden="1">
          <a:extLst>
            <a:ext uri="{FF2B5EF4-FFF2-40B4-BE49-F238E27FC236}">
              <a16:creationId xmlns:a16="http://schemas.microsoft.com/office/drawing/2014/main" id="{5EFDBA36-14B3-46ED-BC46-AF9D8C0B6A6E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43" name="ColorPalette" hidden="1">
          <a:extLst>
            <a:ext uri="{FF2B5EF4-FFF2-40B4-BE49-F238E27FC236}">
              <a16:creationId xmlns:a16="http://schemas.microsoft.com/office/drawing/2014/main" id="{A457C277-42C3-4080-A60C-E61BFAB47330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44" name="ColorPalette" hidden="1">
          <a:extLst>
            <a:ext uri="{FF2B5EF4-FFF2-40B4-BE49-F238E27FC236}">
              <a16:creationId xmlns:a16="http://schemas.microsoft.com/office/drawing/2014/main" id="{EFB267DC-E165-4F64-B2F7-693766AD1352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45" name="ColorPalette" hidden="1">
          <a:extLst>
            <a:ext uri="{FF2B5EF4-FFF2-40B4-BE49-F238E27FC236}">
              <a16:creationId xmlns:a16="http://schemas.microsoft.com/office/drawing/2014/main" id="{2CB1CF19-309F-48F0-BA9F-38D04BD750BA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46" name="ColorPalette" hidden="1">
          <a:extLst>
            <a:ext uri="{FF2B5EF4-FFF2-40B4-BE49-F238E27FC236}">
              <a16:creationId xmlns:a16="http://schemas.microsoft.com/office/drawing/2014/main" id="{29147972-4499-4099-BEEF-7F45FC635CFE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47" name="ColorPalette" hidden="1">
          <a:extLst>
            <a:ext uri="{FF2B5EF4-FFF2-40B4-BE49-F238E27FC236}">
              <a16:creationId xmlns:a16="http://schemas.microsoft.com/office/drawing/2014/main" id="{A319CE8A-9B5E-4345-BCFC-DCE68597EB28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48" name="ColorPalette" hidden="1">
          <a:extLst>
            <a:ext uri="{FF2B5EF4-FFF2-40B4-BE49-F238E27FC236}">
              <a16:creationId xmlns:a16="http://schemas.microsoft.com/office/drawing/2014/main" id="{413EA2D5-4F9F-49D2-9EA8-772CD811F8AC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49" name="ColorPalette" hidden="1">
          <a:extLst>
            <a:ext uri="{FF2B5EF4-FFF2-40B4-BE49-F238E27FC236}">
              <a16:creationId xmlns:a16="http://schemas.microsoft.com/office/drawing/2014/main" id="{1883450F-F2BF-47CB-860E-0B102059FDEA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50" name="ColorPalette" hidden="1">
          <a:extLst>
            <a:ext uri="{FF2B5EF4-FFF2-40B4-BE49-F238E27FC236}">
              <a16:creationId xmlns:a16="http://schemas.microsoft.com/office/drawing/2014/main" id="{19FC32DD-8521-4FC1-801F-7143781F6CEF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51" name="ColorPalette" hidden="1">
          <a:extLst>
            <a:ext uri="{FF2B5EF4-FFF2-40B4-BE49-F238E27FC236}">
              <a16:creationId xmlns:a16="http://schemas.microsoft.com/office/drawing/2014/main" id="{38859FAD-8151-4022-BFA7-578FD7E8345C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52" name="ColorPalette" hidden="1">
          <a:extLst>
            <a:ext uri="{FF2B5EF4-FFF2-40B4-BE49-F238E27FC236}">
              <a16:creationId xmlns:a16="http://schemas.microsoft.com/office/drawing/2014/main" id="{90CCC60F-C9BC-4E5F-A2E2-53DBB6403B52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53" name="ColorPalette" hidden="1">
          <a:extLst>
            <a:ext uri="{FF2B5EF4-FFF2-40B4-BE49-F238E27FC236}">
              <a16:creationId xmlns:a16="http://schemas.microsoft.com/office/drawing/2014/main" id="{49158AC7-C1D2-4108-8D59-7232797A8582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54" name="ColorPalette" hidden="1">
          <a:extLst>
            <a:ext uri="{FF2B5EF4-FFF2-40B4-BE49-F238E27FC236}">
              <a16:creationId xmlns:a16="http://schemas.microsoft.com/office/drawing/2014/main" id="{0E351B3C-DD39-4EA8-9C1F-8FA48B928945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55" name="ColorPalette" hidden="1">
          <a:extLst>
            <a:ext uri="{FF2B5EF4-FFF2-40B4-BE49-F238E27FC236}">
              <a16:creationId xmlns:a16="http://schemas.microsoft.com/office/drawing/2014/main" id="{3C3FB72A-3A2D-4604-B54A-173C5938990C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56" name="ColorPalette" hidden="1">
          <a:extLst>
            <a:ext uri="{FF2B5EF4-FFF2-40B4-BE49-F238E27FC236}">
              <a16:creationId xmlns:a16="http://schemas.microsoft.com/office/drawing/2014/main" id="{CC0F70FE-FC26-4BC3-9EA5-D4CF5F3AB133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57" name="ColorPalette" hidden="1">
          <a:extLst>
            <a:ext uri="{FF2B5EF4-FFF2-40B4-BE49-F238E27FC236}">
              <a16:creationId xmlns:a16="http://schemas.microsoft.com/office/drawing/2014/main" id="{9398C4F7-1E36-47ED-AC01-DB3787BA98F8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58" name="ColorPalette" hidden="1">
          <a:extLst>
            <a:ext uri="{FF2B5EF4-FFF2-40B4-BE49-F238E27FC236}">
              <a16:creationId xmlns:a16="http://schemas.microsoft.com/office/drawing/2014/main" id="{059DAE26-0C98-4603-BD9C-5C0159723AEA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59" name="ColorPalette" hidden="1">
          <a:extLst>
            <a:ext uri="{FF2B5EF4-FFF2-40B4-BE49-F238E27FC236}">
              <a16:creationId xmlns:a16="http://schemas.microsoft.com/office/drawing/2014/main" id="{E95D07BC-DF7E-4E45-805B-0131E7A490BF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60" name="ColorPalette" hidden="1">
          <a:extLst>
            <a:ext uri="{FF2B5EF4-FFF2-40B4-BE49-F238E27FC236}">
              <a16:creationId xmlns:a16="http://schemas.microsoft.com/office/drawing/2014/main" id="{9EBBB648-0DF7-457B-ABC8-F465C8D24290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61" name="ColorPalette" hidden="1">
          <a:extLst>
            <a:ext uri="{FF2B5EF4-FFF2-40B4-BE49-F238E27FC236}">
              <a16:creationId xmlns:a16="http://schemas.microsoft.com/office/drawing/2014/main" id="{FA38A7A9-91A7-4EB9-8073-01F8A03F4DCA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62" name="ColorPalette" hidden="1">
          <a:extLst>
            <a:ext uri="{FF2B5EF4-FFF2-40B4-BE49-F238E27FC236}">
              <a16:creationId xmlns:a16="http://schemas.microsoft.com/office/drawing/2014/main" id="{C0AC590A-E543-4637-95D0-E72932EB579E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63" name="ColorPalette" hidden="1">
          <a:extLst>
            <a:ext uri="{FF2B5EF4-FFF2-40B4-BE49-F238E27FC236}">
              <a16:creationId xmlns:a16="http://schemas.microsoft.com/office/drawing/2014/main" id="{7EC86F80-9C54-4723-9118-5A742C07880E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64" name="ColorPalette" hidden="1">
          <a:extLst>
            <a:ext uri="{FF2B5EF4-FFF2-40B4-BE49-F238E27FC236}">
              <a16:creationId xmlns:a16="http://schemas.microsoft.com/office/drawing/2014/main" id="{17072C25-7F1E-4DF4-9B63-E0F13B24C715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65" name="ColorPalette" hidden="1">
          <a:extLst>
            <a:ext uri="{FF2B5EF4-FFF2-40B4-BE49-F238E27FC236}">
              <a16:creationId xmlns:a16="http://schemas.microsoft.com/office/drawing/2014/main" id="{C98CB452-CDC1-482D-B8DF-70CC43237D4E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66" name="ColorPalette" hidden="1">
          <a:extLst>
            <a:ext uri="{FF2B5EF4-FFF2-40B4-BE49-F238E27FC236}">
              <a16:creationId xmlns:a16="http://schemas.microsoft.com/office/drawing/2014/main" id="{F6902FA2-527A-41AA-BC25-123E102FBDDB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67" name="ColorPalette" hidden="1">
          <a:extLst>
            <a:ext uri="{FF2B5EF4-FFF2-40B4-BE49-F238E27FC236}">
              <a16:creationId xmlns:a16="http://schemas.microsoft.com/office/drawing/2014/main" id="{A5FE0243-18A0-42B7-BDC7-686F9F6CA7A1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68" name="ColorPalette" hidden="1">
          <a:extLst>
            <a:ext uri="{FF2B5EF4-FFF2-40B4-BE49-F238E27FC236}">
              <a16:creationId xmlns:a16="http://schemas.microsoft.com/office/drawing/2014/main" id="{54675110-9F16-4AB6-AE5C-BC720870E730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69" name="ColorPalette" hidden="1">
          <a:extLst>
            <a:ext uri="{FF2B5EF4-FFF2-40B4-BE49-F238E27FC236}">
              <a16:creationId xmlns:a16="http://schemas.microsoft.com/office/drawing/2014/main" id="{628B6694-B3D0-4EDD-930E-9D42282E8044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70" name="ColorPalette" hidden="1">
          <a:extLst>
            <a:ext uri="{FF2B5EF4-FFF2-40B4-BE49-F238E27FC236}">
              <a16:creationId xmlns:a16="http://schemas.microsoft.com/office/drawing/2014/main" id="{2C35126F-B0FD-4C3E-8C5A-BF24A38A8CD2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71" name="ColorPalette" hidden="1">
          <a:extLst>
            <a:ext uri="{FF2B5EF4-FFF2-40B4-BE49-F238E27FC236}">
              <a16:creationId xmlns:a16="http://schemas.microsoft.com/office/drawing/2014/main" id="{792DB982-BF49-4F09-91AB-EA54EF0477AF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72" name="ColorPalette" hidden="1">
          <a:extLst>
            <a:ext uri="{FF2B5EF4-FFF2-40B4-BE49-F238E27FC236}">
              <a16:creationId xmlns:a16="http://schemas.microsoft.com/office/drawing/2014/main" id="{7D1A6FDE-B845-4A21-9125-2AAB76845849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73" name="ColorPalette" hidden="1">
          <a:extLst>
            <a:ext uri="{FF2B5EF4-FFF2-40B4-BE49-F238E27FC236}">
              <a16:creationId xmlns:a16="http://schemas.microsoft.com/office/drawing/2014/main" id="{B9CD576E-3F0E-45AE-9C79-C85BA5702364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74" name="ColorPalette" hidden="1">
          <a:extLst>
            <a:ext uri="{FF2B5EF4-FFF2-40B4-BE49-F238E27FC236}">
              <a16:creationId xmlns:a16="http://schemas.microsoft.com/office/drawing/2014/main" id="{311DD671-004A-43AA-9CE9-4F1A99AC0ECF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75" name="ColorPalette" hidden="1">
          <a:extLst>
            <a:ext uri="{FF2B5EF4-FFF2-40B4-BE49-F238E27FC236}">
              <a16:creationId xmlns:a16="http://schemas.microsoft.com/office/drawing/2014/main" id="{30CB6564-B0E3-4BA8-A35A-D8AC6BE7666F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76" name="ColorPalette" hidden="1">
          <a:extLst>
            <a:ext uri="{FF2B5EF4-FFF2-40B4-BE49-F238E27FC236}">
              <a16:creationId xmlns:a16="http://schemas.microsoft.com/office/drawing/2014/main" id="{92C7EB55-A9E6-4DA0-82C1-F12D5EF147A7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77" name="ColorPalette" hidden="1">
          <a:extLst>
            <a:ext uri="{FF2B5EF4-FFF2-40B4-BE49-F238E27FC236}">
              <a16:creationId xmlns:a16="http://schemas.microsoft.com/office/drawing/2014/main" id="{6C135B86-C556-45E7-AB0D-A2C309099688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78" name="ColorPalette" hidden="1">
          <a:extLst>
            <a:ext uri="{FF2B5EF4-FFF2-40B4-BE49-F238E27FC236}">
              <a16:creationId xmlns:a16="http://schemas.microsoft.com/office/drawing/2014/main" id="{5C612C24-490F-46D9-A958-32700A7423F5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79" name="ColorPalette" hidden="1">
          <a:extLst>
            <a:ext uri="{FF2B5EF4-FFF2-40B4-BE49-F238E27FC236}">
              <a16:creationId xmlns:a16="http://schemas.microsoft.com/office/drawing/2014/main" id="{C0994D17-1B17-4749-9A0E-62B612A296C8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80" name="ColorPalette" hidden="1">
          <a:extLst>
            <a:ext uri="{FF2B5EF4-FFF2-40B4-BE49-F238E27FC236}">
              <a16:creationId xmlns:a16="http://schemas.microsoft.com/office/drawing/2014/main" id="{BEEFC766-AEFE-489E-AF5D-6BFD5522E565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81" name="ColorPalette" hidden="1">
          <a:extLst>
            <a:ext uri="{FF2B5EF4-FFF2-40B4-BE49-F238E27FC236}">
              <a16:creationId xmlns:a16="http://schemas.microsoft.com/office/drawing/2014/main" id="{292F2424-A17B-416A-A2E7-F433BA2E9A0B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82" name="ColorPalette" hidden="1">
          <a:extLst>
            <a:ext uri="{FF2B5EF4-FFF2-40B4-BE49-F238E27FC236}">
              <a16:creationId xmlns:a16="http://schemas.microsoft.com/office/drawing/2014/main" id="{D4398B02-8E02-4589-A974-CA04EFEDD5B0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83" name="ColorPalette" hidden="1">
          <a:extLst>
            <a:ext uri="{FF2B5EF4-FFF2-40B4-BE49-F238E27FC236}">
              <a16:creationId xmlns:a16="http://schemas.microsoft.com/office/drawing/2014/main" id="{E5682389-5C9E-47C7-843E-DBC600605F4D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84" name="ColorPalette" hidden="1">
          <a:extLst>
            <a:ext uri="{FF2B5EF4-FFF2-40B4-BE49-F238E27FC236}">
              <a16:creationId xmlns:a16="http://schemas.microsoft.com/office/drawing/2014/main" id="{DB26D8C8-8960-4B3E-B529-DB2410EECFCA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85" name="ColorPalette" hidden="1">
          <a:extLst>
            <a:ext uri="{FF2B5EF4-FFF2-40B4-BE49-F238E27FC236}">
              <a16:creationId xmlns:a16="http://schemas.microsoft.com/office/drawing/2014/main" id="{B245356D-F114-449F-9FAF-D20280CCB169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86" name="ColorPalette" hidden="1">
          <a:extLst>
            <a:ext uri="{FF2B5EF4-FFF2-40B4-BE49-F238E27FC236}">
              <a16:creationId xmlns:a16="http://schemas.microsoft.com/office/drawing/2014/main" id="{6655861E-4EAA-492F-838A-7394A97C1FA9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87" name="ColorPalette" hidden="1">
          <a:extLst>
            <a:ext uri="{FF2B5EF4-FFF2-40B4-BE49-F238E27FC236}">
              <a16:creationId xmlns:a16="http://schemas.microsoft.com/office/drawing/2014/main" id="{ED192336-E0FF-4B0D-9E24-A74F7E1DCC4C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88" name="ColorPalette" hidden="1">
          <a:extLst>
            <a:ext uri="{FF2B5EF4-FFF2-40B4-BE49-F238E27FC236}">
              <a16:creationId xmlns:a16="http://schemas.microsoft.com/office/drawing/2014/main" id="{F8FB0F2D-820C-4A71-BA11-186B0F42BD40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89" name="ColorPalette" hidden="1">
          <a:extLst>
            <a:ext uri="{FF2B5EF4-FFF2-40B4-BE49-F238E27FC236}">
              <a16:creationId xmlns:a16="http://schemas.microsoft.com/office/drawing/2014/main" id="{5830D996-43DE-495D-83EF-F0BE43AF9E73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90" name="ColorPalette" hidden="1">
          <a:extLst>
            <a:ext uri="{FF2B5EF4-FFF2-40B4-BE49-F238E27FC236}">
              <a16:creationId xmlns:a16="http://schemas.microsoft.com/office/drawing/2014/main" id="{196A7C10-B6E4-433E-8DA2-0B0516364533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91" name="ColorPalette" hidden="1">
          <a:extLst>
            <a:ext uri="{FF2B5EF4-FFF2-40B4-BE49-F238E27FC236}">
              <a16:creationId xmlns:a16="http://schemas.microsoft.com/office/drawing/2014/main" id="{FF557035-628B-4DD8-B60C-5433AC34F6F1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92" name="ColorPalette" hidden="1">
          <a:extLst>
            <a:ext uri="{FF2B5EF4-FFF2-40B4-BE49-F238E27FC236}">
              <a16:creationId xmlns:a16="http://schemas.microsoft.com/office/drawing/2014/main" id="{4FEA271C-832B-4319-85C8-CC321F3CE623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93" name="ColorPalette" hidden="1">
          <a:extLst>
            <a:ext uri="{FF2B5EF4-FFF2-40B4-BE49-F238E27FC236}">
              <a16:creationId xmlns:a16="http://schemas.microsoft.com/office/drawing/2014/main" id="{A54D3140-C989-47A9-A4EA-62E0017985E3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94" name="ColorPalette" hidden="1">
          <a:extLst>
            <a:ext uri="{FF2B5EF4-FFF2-40B4-BE49-F238E27FC236}">
              <a16:creationId xmlns:a16="http://schemas.microsoft.com/office/drawing/2014/main" id="{D8711E64-6EE6-45A8-8A40-5D8CEA746852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95" name="ColorPalette" hidden="1">
          <a:extLst>
            <a:ext uri="{FF2B5EF4-FFF2-40B4-BE49-F238E27FC236}">
              <a16:creationId xmlns:a16="http://schemas.microsoft.com/office/drawing/2014/main" id="{0115FD08-21BA-4920-B2DD-85B4D99ED146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96" name="ColorPalette" hidden="1">
          <a:extLst>
            <a:ext uri="{FF2B5EF4-FFF2-40B4-BE49-F238E27FC236}">
              <a16:creationId xmlns:a16="http://schemas.microsoft.com/office/drawing/2014/main" id="{4DFF6788-BAB7-452D-A901-826C897506E1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97" name="ColorPalette" hidden="1">
          <a:extLst>
            <a:ext uri="{FF2B5EF4-FFF2-40B4-BE49-F238E27FC236}">
              <a16:creationId xmlns:a16="http://schemas.microsoft.com/office/drawing/2014/main" id="{4D1AAF29-649C-4A4E-AF0B-930F1012A689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98" name="ColorPalette" hidden="1">
          <a:extLst>
            <a:ext uri="{FF2B5EF4-FFF2-40B4-BE49-F238E27FC236}">
              <a16:creationId xmlns:a16="http://schemas.microsoft.com/office/drawing/2014/main" id="{A5C5B215-A3A2-4064-96E1-BAA5B0777C17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199" name="ColorPalette" hidden="1">
          <a:extLst>
            <a:ext uri="{FF2B5EF4-FFF2-40B4-BE49-F238E27FC236}">
              <a16:creationId xmlns:a16="http://schemas.microsoft.com/office/drawing/2014/main" id="{45A02827-FE19-422A-86FD-44328443BF99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00" name="ColorPalette" hidden="1">
          <a:extLst>
            <a:ext uri="{FF2B5EF4-FFF2-40B4-BE49-F238E27FC236}">
              <a16:creationId xmlns:a16="http://schemas.microsoft.com/office/drawing/2014/main" id="{084E06FD-D27B-446B-9CB0-347B44F5E92B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01" name="ColorPalette" hidden="1">
          <a:extLst>
            <a:ext uri="{FF2B5EF4-FFF2-40B4-BE49-F238E27FC236}">
              <a16:creationId xmlns:a16="http://schemas.microsoft.com/office/drawing/2014/main" id="{478C47AD-566A-4B46-B011-65B70C73A8A3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02" name="ColorPalette" hidden="1">
          <a:extLst>
            <a:ext uri="{FF2B5EF4-FFF2-40B4-BE49-F238E27FC236}">
              <a16:creationId xmlns:a16="http://schemas.microsoft.com/office/drawing/2014/main" id="{2FF3DFD4-9609-482C-A67B-C9C0084F39D0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03" name="ColorPalette" hidden="1">
          <a:extLst>
            <a:ext uri="{FF2B5EF4-FFF2-40B4-BE49-F238E27FC236}">
              <a16:creationId xmlns:a16="http://schemas.microsoft.com/office/drawing/2014/main" id="{2B269BEB-4691-4A26-A96F-3EB1E8837647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04" name="ColorPalette" hidden="1">
          <a:extLst>
            <a:ext uri="{FF2B5EF4-FFF2-40B4-BE49-F238E27FC236}">
              <a16:creationId xmlns:a16="http://schemas.microsoft.com/office/drawing/2014/main" id="{B79A7853-2E7A-49F9-B48F-0715CFC5E201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05" name="ColorPalette" hidden="1">
          <a:extLst>
            <a:ext uri="{FF2B5EF4-FFF2-40B4-BE49-F238E27FC236}">
              <a16:creationId xmlns:a16="http://schemas.microsoft.com/office/drawing/2014/main" id="{D1D1A42A-75B0-4AD7-B87E-B277990275D5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06" name="ColorPalette" hidden="1">
          <a:extLst>
            <a:ext uri="{FF2B5EF4-FFF2-40B4-BE49-F238E27FC236}">
              <a16:creationId xmlns:a16="http://schemas.microsoft.com/office/drawing/2014/main" id="{5A713C43-0F7A-439E-A234-249AB6A778F2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07" name="ColorPalette" hidden="1">
          <a:extLst>
            <a:ext uri="{FF2B5EF4-FFF2-40B4-BE49-F238E27FC236}">
              <a16:creationId xmlns:a16="http://schemas.microsoft.com/office/drawing/2014/main" id="{6C0521DD-177A-42CD-A31C-3B17D05BB5AE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08" name="ColorPalette" hidden="1">
          <a:extLst>
            <a:ext uri="{FF2B5EF4-FFF2-40B4-BE49-F238E27FC236}">
              <a16:creationId xmlns:a16="http://schemas.microsoft.com/office/drawing/2014/main" id="{F6EAD56E-7F9E-4FC5-88A4-E2BF51183408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09" name="ColorPalette" hidden="1">
          <a:extLst>
            <a:ext uri="{FF2B5EF4-FFF2-40B4-BE49-F238E27FC236}">
              <a16:creationId xmlns:a16="http://schemas.microsoft.com/office/drawing/2014/main" id="{8BD4D47A-671B-4E45-9B6F-EBBA0FCB09C7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10" name="ColorPalette" hidden="1">
          <a:extLst>
            <a:ext uri="{FF2B5EF4-FFF2-40B4-BE49-F238E27FC236}">
              <a16:creationId xmlns:a16="http://schemas.microsoft.com/office/drawing/2014/main" id="{891083DE-ABAF-407D-9E1C-1318CD231279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11" name="ColorPalette" hidden="1">
          <a:extLst>
            <a:ext uri="{FF2B5EF4-FFF2-40B4-BE49-F238E27FC236}">
              <a16:creationId xmlns:a16="http://schemas.microsoft.com/office/drawing/2014/main" id="{89BA3B12-1E10-492A-8BE1-CA650510DABD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12" name="ColorPalette" hidden="1">
          <a:extLst>
            <a:ext uri="{FF2B5EF4-FFF2-40B4-BE49-F238E27FC236}">
              <a16:creationId xmlns:a16="http://schemas.microsoft.com/office/drawing/2014/main" id="{5BD68785-2ECD-4917-9588-021A0918256A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13" name="ColorPalette" hidden="1">
          <a:extLst>
            <a:ext uri="{FF2B5EF4-FFF2-40B4-BE49-F238E27FC236}">
              <a16:creationId xmlns:a16="http://schemas.microsoft.com/office/drawing/2014/main" id="{960FE9C5-C5C2-45B3-995A-3A0EAC07C48F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14" name="ColorPalette" hidden="1">
          <a:extLst>
            <a:ext uri="{FF2B5EF4-FFF2-40B4-BE49-F238E27FC236}">
              <a16:creationId xmlns:a16="http://schemas.microsoft.com/office/drawing/2014/main" id="{62930992-8AD0-48E5-9D70-19FBB290EEBD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15" name="ColorPalette" hidden="1">
          <a:extLst>
            <a:ext uri="{FF2B5EF4-FFF2-40B4-BE49-F238E27FC236}">
              <a16:creationId xmlns:a16="http://schemas.microsoft.com/office/drawing/2014/main" id="{8BDCA36A-A11A-4AAC-83F5-F765FF727E99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16" name="ColorPalette" hidden="1">
          <a:extLst>
            <a:ext uri="{FF2B5EF4-FFF2-40B4-BE49-F238E27FC236}">
              <a16:creationId xmlns:a16="http://schemas.microsoft.com/office/drawing/2014/main" id="{09B16F56-DFCF-4569-B586-C3ADC8DB5B3D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17" name="ColorPalette" hidden="1">
          <a:extLst>
            <a:ext uri="{FF2B5EF4-FFF2-40B4-BE49-F238E27FC236}">
              <a16:creationId xmlns:a16="http://schemas.microsoft.com/office/drawing/2014/main" id="{F0B6E9CF-CB8A-44EF-A458-98CE0133BA37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18" name="ColorPalette" hidden="1">
          <a:extLst>
            <a:ext uri="{FF2B5EF4-FFF2-40B4-BE49-F238E27FC236}">
              <a16:creationId xmlns:a16="http://schemas.microsoft.com/office/drawing/2014/main" id="{65108DD6-4C6C-4E67-825F-1CDA98A471BD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19" name="ColorPalette" hidden="1">
          <a:extLst>
            <a:ext uri="{FF2B5EF4-FFF2-40B4-BE49-F238E27FC236}">
              <a16:creationId xmlns:a16="http://schemas.microsoft.com/office/drawing/2014/main" id="{92757C51-FB0A-4A70-9BAA-91EA9EDA2DE1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20" name="ColorPalette" hidden="1">
          <a:extLst>
            <a:ext uri="{FF2B5EF4-FFF2-40B4-BE49-F238E27FC236}">
              <a16:creationId xmlns:a16="http://schemas.microsoft.com/office/drawing/2014/main" id="{0CFFA20A-3EE4-4C7F-86EC-571E6660C96A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21" name="ColorPalette" hidden="1">
          <a:extLst>
            <a:ext uri="{FF2B5EF4-FFF2-40B4-BE49-F238E27FC236}">
              <a16:creationId xmlns:a16="http://schemas.microsoft.com/office/drawing/2014/main" id="{33F0FD7F-5B40-4259-91B0-3868F0BEE4FE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22" name="ColorPalette" hidden="1">
          <a:extLst>
            <a:ext uri="{FF2B5EF4-FFF2-40B4-BE49-F238E27FC236}">
              <a16:creationId xmlns:a16="http://schemas.microsoft.com/office/drawing/2014/main" id="{0D1E0BFC-2DB7-4892-9D0B-3323C0F5B5B2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23" name="ColorPalette" hidden="1">
          <a:extLst>
            <a:ext uri="{FF2B5EF4-FFF2-40B4-BE49-F238E27FC236}">
              <a16:creationId xmlns:a16="http://schemas.microsoft.com/office/drawing/2014/main" id="{1EB329F3-C33D-4B6C-B6AF-95E4F23626C6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24" name="ColorPalette" hidden="1">
          <a:extLst>
            <a:ext uri="{FF2B5EF4-FFF2-40B4-BE49-F238E27FC236}">
              <a16:creationId xmlns:a16="http://schemas.microsoft.com/office/drawing/2014/main" id="{FAB4EFE4-4514-4F4D-9546-D69D40BB0AE1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25" name="ColorPalette" hidden="1">
          <a:extLst>
            <a:ext uri="{FF2B5EF4-FFF2-40B4-BE49-F238E27FC236}">
              <a16:creationId xmlns:a16="http://schemas.microsoft.com/office/drawing/2014/main" id="{FCD5EB5E-E4FF-4895-A936-DE68B6545DB1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26" name="ColorPalette" hidden="1">
          <a:extLst>
            <a:ext uri="{FF2B5EF4-FFF2-40B4-BE49-F238E27FC236}">
              <a16:creationId xmlns:a16="http://schemas.microsoft.com/office/drawing/2014/main" id="{AF181854-463E-4C1C-B383-DF6FDDDA9DC1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27" name="ColorPalette" hidden="1">
          <a:extLst>
            <a:ext uri="{FF2B5EF4-FFF2-40B4-BE49-F238E27FC236}">
              <a16:creationId xmlns:a16="http://schemas.microsoft.com/office/drawing/2014/main" id="{F3072E0E-B424-4518-B4FA-7D021212FE9C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28" name="ColorPalette" hidden="1">
          <a:extLst>
            <a:ext uri="{FF2B5EF4-FFF2-40B4-BE49-F238E27FC236}">
              <a16:creationId xmlns:a16="http://schemas.microsoft.com/office/drawing/2014/main" id="{22EE98AA-7640-4136-BDD9-02A4614C15AF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29" name="ColorPalette" hidden="1">
          <a:extLst>
            <a:ext uri="{FF2B5EF4-FFF2-40B4-BE49-F238E27FC236}">
              <a16:creationId xmlns:a16="http://schemas.microsoft.com/office/drawing/2014/main" id="{36299457-0BFC-4B2B-ABCF-0017DD18F155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30" name="ColorPalette" hidden="1">
          <a:extLst>
            <a:ext uri="{FF2B5EF4-FFF2-40B4-BE49-F238E27FC236}">
              <a16:creationId xmlns:a16="http://schemas.microsoft.com/office/drawing/2014/main" id="{EAFB43E8-C952-468E-96DF-A2CB7909BDD0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31" name="ColorPalette" hidden="1">
          <a:extLst>
            <a:ext uri="{FF2B5EF4-FFF2-40B4-BE49-F238E27FC236}">
              <a16:creationId xmlns:a16="http://schemas.microsoft.com/office/drawing/2014/main" id="{33829C04-158C-40CC-8DA6-1796C8EC14B9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32" name="ColorPalette" hidden="1">
          <a:extLst>
            <a:ext uri="{FF2B5EF4-FFF2-40B4-BE49-F238E27FC236}">
              <a16:creationId xmlns:a16="http://schemas.microsoft.com/office/drawing/2014/main" id="{49F643FF-81DE-48A6-A732-FDB826514083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33" name="ColorPalette" hidden="1">
          <a:extLst>
            <a:ext uri="{FF2B5EF4-FFF2-40B4-BE49-F238E27FC236}">
              <a16:creationId xmlns:a16="http://schemas.microsoft.com/office/drawing/2014/main" id="{D87B002D-78A0-4BAE-8877-C8C166D257A2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34" name="ColorPalette" hidden="1">
          <a:extLst>
            <a:ext uri="{FF2B5EF4-FFF2-40B4-BE49-F238E27FC236}">
              <a16:creationId xmlns:a16="http://schemas.microsoft.com/office/drawing/2014/main" id="{23AA31E0-4839-4895-B653-CB5F6A984E4F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35" name="ColorPalette" hidden="1">
          <a:extLst>
            <a:ext uri="{FF2B5EF4-FFF2-40B4-BE49-F238E27FC236}">
              <a16:creationId xmlns:a16="http://schemas.microsoft.com/office/drawing/2014/main" id="{D004728A-91B3-4884-A1D9-24550B06A68A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36" name="ColorPalette" hidden="1">
          <a:extLst>
            <a:ext uri="{FF2B5EF4-FFF2-40B4-BE49-F238E27FC236}">
              <a16:creationId xmlns:a16="http://schemas.microsoft.com/office/drawing/2014/main" id="{5F31359D-A32E-459B-9D41-7E6E1FA67DE7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37" name="ColorPalette" hidden="1">
          <a:extLst>
            <a:ext uri="{FF2B5EF4-FFF2-40B4-BE49-F238E27FC236}">
              <a16:creationId xmlns:a16="http://schemas.microsoft.com/office/drawing/2014/main" id="{C77570E4-3937-4A6D-BB6D-BC428EF046DD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38" name="ColorPalette" hidden="1">
          <a:extLst>
            <a:ext uri="{FF2B5EF4-FFF2-40B4-BE49-F238E27FC236}">
              <a16:creationId xmlns:a16="http://schemas.microsoft.com/office/drawing/2014/main" id="{DF75E9A7-DF0C-42BF-8479-8EEE4E7B7030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39" name="ColorPalette" hidden="1">
          <a:extLst>
            <a:ext uri="{FF2B5EF4-FFF2-40B4-BE49-F238E27FC236}">
              <a16:creationId xmlns:a16="http://schemas.microsoft.com/office/drawing/2014/main" id="{E14627BD-7ABB-421B-9310-0F581BA2E4B9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40" name="ColorPalette" hidden="1">
          <a:extLst>
            <a:ext uri="{FF2B5EF4-FFF2-40B4-BE49-F238E27FC236}">
              <a16:creationId xmlns:a16="http://schemas.microsoft.com/office/drawing/2014/main" id="{98AD9370-45D9-4CD7-BC07-5ABCE8F1DB3D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41" name="ColorPalette" hidden="1">
          <a:extLst>
            <a:ext uri="{FF2B5EF4-FFF2-40B4-BE49-F238E27FC236}">
              <a16:creationId xmlns:a16="http://schemas.microsoft.com/office/drawing/2014/main" id="{8C4FE67F-9DB3-4FF0-A099-7364BF610EB3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42" name="ColorPalette" hidden="1">
          <a:extLst>
            <a:ext uri="{FF2B5EF4-FFF2-40B4-BE49-F238E27FC236}">
              <a16:creationId xmlns:a16="http://schemas.microsoft.com/office/drawing/2014/main" id="{95AD4C3A-B6EF-4D25-9809-140B5D3F5287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43" name="ColorPalette" hidden="1">
          <a:extLst>
            <a:ext uri="{FF2B5EF4-FFF2-40B4-BE49-F238E27FC236}">
              <a16:creationId xmlns:a16="http://schemas.microsoft.com/office/drawing/2014/main" id="{426F9DA3-F7B0-48FA-8CB7-E7DA2C99ACE5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44" name="ColorPalette" hidden="1">
          <a:extLst>
            <a:ext uri="{FF2B5EF4-FFF2-40B4-BE49-F238E27FC236}">
              <a16:creationId xmlns:a16="http://schemas.microsoft.com/office/drawing/2014/main" id="{0EAFA7F0-757D-4AEB-AB57-15CF68D87C5F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45" name="ColorPalette" hidden="1">
          <a:extLst>
            <a:ext uri="{FF2B5EF4-FFF2-40B4-BE49-F238E27FC236}">
              <a16:creationId xmlns:a16="http://schemas.microsoft.com/office/drawing/2014/main" id="{9D423324-2754-4B96-BC44-25A2A19D7DBF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46" name="ColorPalette" hidden="1">
          <a:extLst>
            <a:ext uri="{FF2B5EF4-FFF2-40B4-BE49-F238E27FC236}">
              <a16:creationId xmlns:a16="http://schemas.microsoft.com/office/drawing/2014/main" id="{393121FE-A4A2-4E44-9365-DF9FD29E33C4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47" name="ColorPalette" hidden="1">
          <a:extLst>
            <a:ext uri="{FF2B5EF4-FFF2-40B4-BE49-F238E27FC236}">
              <a16:creationId xmlns:a16="http://schemas.microsoft.com/office/drawing/2014/main" id="{3A9B7BA4-36EA-47B9-A5B2-049BBF90092F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48" name="ColorPalette" hidden="1">
          <a:extLst>
            <a:ext uri="{FF2B5EF4-FFF2-40B4-BE49-F238E27FC236}">
              <a16:creationId xmlns:a16="http://schemas.microsoft.com/office/drawing/2014/main" id="{727B079C-190C-4650-8068-622253F0FB21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49" name="ColorPalette" hidden="1">
          <a:extLst>
            <a:ext uri="{FF2B5EF4-FFF2-40B4-BE49-F238E27FC236}">
              <a16:creationId xmlns:a16="http://schemas.microsoft.com/office/drawing/2014/main" id="{411B577D-A0C7-439F-8331-2428CFC27611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50" name="ColorPalette" hidden="1">
          <a:extLst>
            <a:ext uri="{FF2B5EF4-FFF2-40B4-BE49-F238E27FC236}">
              <a16:creationId xmlns:a16="http://schemas.microsoft.com/office/drawing/2014/main" id="{58A320F1-443E-49BF-A51B-3B80D3D603D3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51" name="ColorPalette" hidden="1">
          <a:extLst>
            <a:ext uri="{FF2B5EF4-FFF2-40B4-BE49-F238E27FC236}">
              <a16:creationId xmlns:a16="http://schemas.microsoft.com/office/drawing/2014/main" id="{3F1D1883-60C7-4AF9-9AD7-631D513EE59E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52" name="ColorPalette" hidden="1">
          <a:extLst>
            <a:ext uri="{FF2B5EF4-FFF2-40B4-BE49-F238E27FC236}">
              <a16:creationId xmlns:a16="http://schemas.microsoft.com/office/drawing/2014/main" id="{7FE52ADF-F352-44D7-AF55-389CD1C2AEEC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53" name="ColorPalette" hidden="1">
          <a:extLst>
            <a:ext uri="{FF2B5EF4-FFF2-40B4-BE49-F238E27FC236}">
              <a16:creationId xmlns:a16="http://schemas.microsoft.com/office/drawing/2014/main" id="{E35BF2BA-EAA9-4DA3-9CC2-AC44C211AB34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54" name="ColorPalette" hidden="1">
          <a:extLst>
            <a:ext uri="{FF2B5EF4-FFF2-40B4-BE49-F238E27FC236}">
              <a16:creationId xmlns:a16="http://schemas.microsoft.com/office/drawing/2014/main" id="{936824AF-5D0F-4AAD-A88B-DCA7391539E7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55" name="ColorPalette" hidden="1">
          <a:extLst>
            <a:ext uri="{FF2B5EF4-FFF2-40B4-BE49-F238E27FC236}">
              <a16:creationId xmlns:a16="http://schemas.microsoft.com/office/drawing/2014/main" id="{5A6BA1D9-34BB-4F87-A1D5-3850F05C6330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56" name="ColorPalette" hidden="1">
          <a:extLst>
            <a:ext uri="{FF2B5EF4-FFF2-40B4-BE49-F238E27FC236}">
              <a16:creationId xmlns:a16="http://schemas.microsoft.com/office/drawing/2014/main" id="{FA210540-0A29-4CAD-A31F-E8CB401D463D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57" name="ColorPalette" hidden="1">
          <a:extLst>
            <a:ext uri="{FF2B5EF4-FFF2-40B4-BE49-F238E27FC236}">
              <a16:creationId xmlns:a16="http://schemas.microsoft.com/office/drawing/2014/main" id="{C01ED280-47E0-4878-AF9F-01707B29C152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58" name="ColorPalette" hidden="1">
          <a:extLst>
            <a:ext uri="{FF2B5EF4-FFF2-40B4-BE49-F238E27FC236}">
              <a16:creationId xmlns:a16="http://schemas.microsoft.com/office/drawing/2014/main" id="{AE72E5E2-DD4A-4363-AAAC-E82DF26AA9D0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59" name="ColorPalette" hidden="1">
          <a:extLst>
            <a:ext uri="{FF2B5EF4-FFF2-40B4-BE49-F238E27FC236}">
              <a16:creationId xmlns:a16="http://schemas.microsoft.com/office/drawing/2014/main" id="{267A0DF4-C6B9-49DE-A8D4-E874460BAFA8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60" name="ColorPalette" hidden="1">
          <a:extLst>
            <a:ext uri="{FF2B5EF4-FFF2-40B4-BE49-F238E27FC236}">
              <a16:creationId xmlns:a16="http://schemas.microsoft.com/office/drawing/2014/main" id="{D51FAA3B-936D-4ED8-BDD3-2C3A76A62518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0</xdr:rowOff>
    </xdr:to>
    <xdr:sp macro="" textlink="">
      <xdr:nvSpPr>
        <xdr:cNvPr id="4261" name="ColorPalette" hidden="1">
          <a:extLst>
            <a:ext uri="{FF2B5EF4-FFF2-40B4-BE49-F238E27FC236}">
              <a16:creationId xmlns:a16="http://schemas.microsoft.com/office/drawing/2014/main" id="{6CA1CEAB-0516-427F-9580-244A1E11FC6B}"/>
            </a:ext>
          </a:extLst>
        </xdr:cNvPr>
        <xdr:cNvSpPr txBox="1"/>
      </xdr:nvSpPr>
      <xdr:spPr>
        <a:xfrm>
          <a:off x="619125" y="16002000"/>
          <a:ext cx="1838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" name="ColorPalette" hidden="1">
          <a:extLst>
            <a:ext uri="{FF2B5EF4-FFF2-40B4-BE49-F238E27FC236}">
              <a16:creationId xmlns:a16="http://schemas.microsoft.com/office/drawing/2014/main" id="{E1D4BA94-D7B6-40AC-9CB8-1CC040B3F759}"/>
            </a:ext>
          </a:extLst>
        </xdr:cNvPr>
        <xdr:cNvSpPr txBox="1"/>
      </xdr:nvSpPr>
      <xdr:spPr>
        <a:xfrm>
          <a:off x="914400" y="14192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3" name="ColorPalette" hidden="1">
          <a:extLst>
            <a:ext uri="{FF2B5EF4-FFF2-40B4-BE49-F238E27FC236}">
              <a16:creationId xmlns:a16="http://schemas.microsoft.com/office/drawing/2014/main" id="{29003BA5-B711-425A-A7D3-39D597286339}"/>
            </a:ext>
          </a:extLst>
        </xdr:cNvPr>
        <xdr:cNvSpPr txBox="1"/>
      </xdr:nvSpPr>
      <xdr:spPr>
        <a:xfrm>
          <a:off x="914400" y="14192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4" name="ColorPalette" hidden="1">
          <a:extLst>
            <a:ext uri="{FF2B5EF4-FFF2-40B4-BE49-F238E27FC236}">
              <a16:creationId xmlns:a16="http://schemas.microsoft.com/office/drawing/2014/main" id="{7FC01B80-95D1-4C02-AA5F-D13FF75414FE}"/>
            </a:ext>
          </a:extLst>
        </xdr:cNvPr>
        <xdr:cNvSpPr txBox="1"/>
      </xdr:nvSpPr>
      <xdr:spPr>
        <a:xfrm>
          <a:off x="914400" y="14192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5" name="ColorPalette" hidden="1">
          <a:extLst>
            <a:ext uri="{FF2B5EF4-FFF2-40B4-BE49-F238E27FC236}">
              <a16:creationId xmlns:a16="http://schemas.microsoft.com/office/drawing/2014/main" id="{7761BB4C-4B6E-43BC-AF34-919BA6204AFE}"/>
            </a:ext>
          </a:extLst>
        </xdr:cNvPr>
        <xdr:cNvSpPr txBox="1"/>
      </xdr:nvSpPr>
      <xdr:spPr>
        <a:xfrm>
          <a:off x="914400" y="14192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6" name="ColorPalette" hidden="1">
          <a:extLst>
            <a:ext uri="{FF2B5EF4-FFF2-40B4-BE49-F238E27FC236}">
              <a16:creationId xmlns:a16="http://schemas.microsoft.com/office/drawing/2014/main" id="{02D5A468-1CC3-4F30-A71E-146C1F30AFAA}"/>
            </a:ext>
          </a:extLst>
        </xdr:cNvPr>
        <xdr:cNvSpPr txBox="1"/>
      </xdr:nvSpPr>
      <xdr:spPr>
        <a:xfrm>
          <a:off x="914400" y="14192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7" name="ColorPalette" hidden="1">
          <a:extLst>
            <a:ext uri="{FF2B5EF4-FFF2-40B4-BE49-F238E27FC236}">
              <a16:creationId xmlns:a16="http://schemas.microsoft.com/office/drawing/2014/main" id="{F8BEAE7E-CE99-45E4-85D8-F12399C66DCF}"/>
            </a:ext>
          </a:extLst>
        </xdr:cNvPr>
        <xdr:cNvSpPr txBox="1"/>
      </xdr:nvSpPr>
      <xdr:spPr>
        <a:xfrm>
          <a:off x="914400" y="14192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" name="ColorPalette" hidden="1">
          <a:extLst>
            <a:ext uri="{FF2B5EF4-FFF2-40B4-BE49-F238E27FC236}">
              <a16:creationId xmlns:a16="http://schemas.microsoft.com/office/drawing/2014/main" id="{77F1552F-681D-4659-9E20-E2CBC5E785EC}"/>
            </a:ext>
          </a:extLst>
        </xdr:cNvPr>
        <xdr:cNvSpPr txBox="1"/>
      </xdr:nvSpPr>
      <xdr:spPr>
        <a:xfrm>
          <a:off x="914400" y="14192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9" name="ColorPalette" hidden="1">
          <a:extLst>
            <a:ext uri="{FF2B5EF4-FFF2-40B4-BE49-F238E27FC236}">
              <a16:creationId xmlns:a16="http://schemas.microsoft.com/office/drawing/2014/main" id="{21494D11-0BBD-4428-B73C-556279C9023D}"/>
            </a:ext>
          </a:extLst>
        </xdr:cNvPr>
        <xdr:cNvSpPr txBox="1"/>
      </xdr:nvSpPr>
      <xdr:spPr>
        <a:xfrm>
          <a:off x="914400" y="14192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0" name="ColorPalette" hidden="1">
          <a:extLst>
            <a:ext uri="{FF2B5EF4-FFF2-40B4-BE49-F238E27FC236}">
              <a16:creationId xmlns:a16="http://schemas.microsoft.com/office/drawing/2014/main" id="{39D466DB-B6DC-4529-BB72-76E019E42A41}"/>
            </a:ext>
          </a:extLst>
        </xdr:cNvPr>
        <xdr:cNvSpPr txBox="1"/>
      </xdr:nvSpPr>
      <xdr:spPr>
        <a:xfrm>
          <a:off x="914400" y="14382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" name="ColorPalette" hidden="1">
          <a:extLst>
            <a:ext uri="{FF2B5EF4-FFF2-40B4-BE49-F238E27FC236}">
              <a16:creationId xmlns:a16="http://schemas.microsoft.com/office/drawing/2014/main" id="{A6C26D6E-0762-4D34-A816-39CB13434142}"/>
            </a:ext>
          </a:extLst>
        </xdr:cNvPr>
        <xdr:cNvSpPr txBox="1"/>
      </xdr:nvSpPr>
      <xdr:spPr>
        <a:xfrm>
          <a:off x="914400" y="14382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2" name="ColorPalette" hidden="1">
          <a:extLst>
            <a:ext uri="{FF2B5EF4-FFF2-40B4-BE49-F238E27FC236}">
              <a16:creationId xmlns:a16="http://schemas.microsoft.com/office/drawing/2014/main" id="{AD5EE577-6543-4997-A660-E68D5A733F32}"/>
            </a:ext>
          </a:extLst>
        </xdr:cNvPr>
        <xdr:cNvSpPr txBox="1"/>
      </xdr:nvSpPr>
      <xdr:spPr>
        <a:xfrm>
          <a:off x="914400" y="14382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3" name="ColorPalette" hidden="1">
          <a:extLst>
            <a:ext uri="{FF2B5EF4-FFF2-40B4-BE49-F238E27FC236}">
              <a16:creationId xmlns:a16="http://schemas.microsoft.com/office/drawing/2014/main" id="{FCBA7E85-E7B5-4611-9B52-6E189BD80D0E}"/>
            </a:ext>
          </a:extLst>
        </xdr:cNvPr>
        <xdr:cNvSpPr txBox="1"/>
      </xdr:nvSpPr>
      <xdr:spPr>
        <a:xfrm>
          <a:off x="914400" y="14382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4" name="ColorPalette" hidden="1">
          <a:extLst>
            <a:ext uri="{FF2B5EF4-FFF2-40B4-BE49-F238E27FC236}">
              <a16:creationId xmlns:a16="http://schemas.microsoft.com/office/drawing/2014/main" id="{15CB3942-9FEE-4F7E-B6F8-40A19300A4C7}"/>
            </a:ext>
          </a:extLst>
        </xdr:cNvPr>
        <xdr:cNvSpPr txBox="1"/>
      </xdr:nvSpPr>
      <xdr:spPr>
        <a:xfrm>
          <a:off x="914400" y="14382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5" name="ColorPalette" hidden="1">
          <a:extLst>
            <a:ext uri="{FF2B5EF4-FFF2-40B4-BE49-F238E27FC236}">
              <a16:creationId xmlns:a16="http://schemas.microsoft.com/office/drawing/2014/main" id="{514CB7B3-0416-4FC7-A52B-0E7C345C4937}"/>
            </a:ext>
          </a:extLst>
        </xdr:cNvPr>
        <xdr:cNvSpPr txBox="1"/>
      </xdr:nvSpPr>
      <xdr:spPr>
        <a:xfrm>
          <a:off x="914400" y="14382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6" name="ColorPalette" hidden="1">
          <a:extLst>
            <a:ext uri="{FF2B5EF4-FFF2-40B4-BE49-F238E27FC236}">
              <a16:creationId xmlns:a16="http://schemas.microsoft.com/office/drawing/2014/main" id="{09A8BFF7-96B3-4C7C-A0EF-EDC7ACEB1C97}"/>
            </a:ext>
          </a:extLst>
        </xdr:cNvPr>
        <xdr:cNvSpPr txBox="1"/>
      </xdr:nvSpPr>
      <xdr:spPr>
        <a:xfrm>
          <a:off x="914400" y="14382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7" name="ColorPalette" hidden="1">
          <a:extLst>
            <a:ext uri="{FF2B5EF4-FFF2-40B4-BE49-F238E27FC236}">
              <a16:creationId xmlns:a16="http://schemas.microsoft.com/office/drawing/2014/main" id="{E23999FA-A543-4516-A960-2C3546753A22}"/>
            </a:ext>
          </a:extLst>
        </xdr:cNvPr>
        <xdr:cNvSpPr txBox="1"/>
      </xdr:nvSpPr>
      <xdr:spPr>
        <a:xfrm>
          <a:off x="914400" y="14382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18" name="ColorPalette" hidden="1">
          <a:extLst>
            <a:ext uri="{FF2B5EF4-FFF2-40B4-BE49-F238E27FC236}">
              <a16:creationId xmlns:a16="http://schemas.microsoft.com/office/drawing/2014/main" id="{FDE39148-10CF-412C-8408-27ECD12582F4}"/>
            </a:ext>
          </a:extLst>
        </xdr:cNvPr>
        <xdr:cNvSpPr txBox="1"/>
      </xdr:nvSpPr>
      <xdr:spPr>
        <a:xfrm>
          <a:off x="914400" y="14382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19" name="ColorPalette" hidden="1">
          <a:extLst>
            <a:ext uri="{FF2B5EF4-FFF2-40B4-BE49-F238E27FC236}">
              <a16:creationId xmlns:a16="http://schemas.microsoft.com/office/drawing/2014/main" id="{A14A721A-647C-4DF9-BA27-C1479EF04BF7}"/>
            </a:ext>
          </a:extLst>
        </xdr:cNvPr>
        <xdr:cNvSpPr txBox="1"/>
      </xdr:nvSpPr>
      <xdr:spPr>
        <a:xfrm>
          <a:off x="914400" y="14382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20" name="ColorPalette" hidden="1">
          <a:extLst>
            <a:ext uri="{FF2B5EF4-FFF2-40B4-BE49-F238E27FC236}">
              <a16:creationId xmlns:a16="http://schemas.microsoft.com/office/drawing/2014/main" id="{063878D2-66BB-448D-9FAA-672043205E82}"/>
            </a:ext>
          </a:extLst>
        </xdr:cNvPr>
        <xdr:cNvSpPr txBox="1"/>
      </xdr:nvSpPr>
      <xdr:spPr>
        <a:xfrm>
          <a:off x="914400" y="14382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21" name="ColorPalette" hidden="1">
          <a:extLst>
            <a:ext uri="{FF2B5EF4-FFF2-40B4-BE49-F238E27FC236}">
              <a16:creationId xmlns:a16="http://schemas.microsoft.com/office/drawing/2014/main" id="{F1E41991-E3D2-4215-8CDB-4D3A18861611}"/>
            </a:ext>
          </a:extLst>
        </xdr:cNvPr>
        <xdr:cNvSpPr txBox="1"/>
      </xdr:nvSpPr>
      <xdr:spPr>
        <a:xfrm>
          <a:off x="914400" y="14382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22" name="ColorPalette" hidden="1">
          <a:extLst>
            <a:ext uri="{FF2B5EF4-FFF2-40B4-BE49-F238E27FC236}">
              <a16:creationId xmlns:a16="http://schemas.microsoft.com/office/drawing/2014/main" id="{446EF98D-38F9-4675-A947-E99F91CA8095}"/>
            </a:ext>
          </a:extLst>
        </xdr:cNvPr>
        <xdr:cNvSpPr txBox="1"/>
      </xdr:nvSpPr>
      <xdr:spPr>
        <a:xfrm>
          <a:off x="914400" y="14382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23" name="ColorPalette" hidden="1">
          <a:extLst>
            <a:ext uri="{FF2B5EF4-FFF2-40B4-BE49-F238E27FC236}">
              <a16:creationId xmlns:a16="http://schemas.microsoft.com/office/drawing/2014/main" id="{1B376218-BD27-4140-9F30-52BEB88D7376}"/>
            </a:ext>
          </a:extLst>
        </xdr:cNvPr>
        <xdr:cNvSpPr txBox="1"/>
      </xdr:nvSpPr>
      <xdr:spPr>
        <a:xfrm>
          <a:off x="914400" y="14382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24" name="ColorPalette" hidden="1">
          <a:extLst>
            <a:ext uri="{FF2B5EF4-FFF2-40B4-BE49-F238E27FC236}">
              <a16:creationId xmlns:a16="http://schemas.microsoft.com/office/drawing/2014/main" id="{41489E6A-15EC-4F7C-A70F-6373D777325A}"/>
            </a:ext>
          </a:extLst>
        </xdr:cNvPr>
        <xdr:cNvSpPr txBox="1"/>
      </xdr:nvSpPr>
      <xdr:spPr>
        <a:xfrm>
          <a:off x="914400" y="14382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25" name="ColorPalette" hidden="1">
          <a:extLst>
            <a:ext uri="{FF2B5EF4-FFF2-40B4-BE49-F238E27FC236}">
              <a16:creationId xmlns:a16="http://schemas.microsoft.com/office/drawing/2014/main" id="{9917C75B-7C47-4BFB-88CB-A55F843E2360}"/>
            </a:ext>
          </a:extLst>
        </xdr:cNvPr>
        <xdr:cNvSpPr txBox="1"/>
      </xdr:nvSpPr>
      <xdr:spPr>
        <a:xfrm>
          <a:off x="914400" y="14382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26" name="ColorPalette" hidden="1">
          <a:extLst>
            <a:ext uri="{FF2B5EF4-FFF2-40B4-BE49-F238E27FC236}">
              <a16:creationId xmlns:a16="http://schemas.microsoft.com/office/drawing/2014/main" id="{92FCADD3-651E-46B0-9753-22CAFFE632BC}"/>
            </a:ext>
          </a:extLst>
        </xdr:cNvPr>
        <xdr:cNvSpPr txBox="1"/>
      </xdr:nvSpPr>
      <xdr:spPr>
        <a:xfrm>
          <a:off x="914400" y="14382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27" name="ColorPalette" hidden="1">
          <a:extLst>
            <a:ext uri="{FF2B5EF4-FFF2-40B4-BE49-F238E27FC236}">
              <a16:creationId xmlns:a16="http://schemas.microsoft.com/office/drawing/2014/main" id="{14028257-CE43-4437-88FD-4110D7EE09D5}"/>
            </a:ext>
          </a:extLst>
        </xdr:cNvPr>
        <xdr:cNvSpPr txBox="1"/>
      </xdr:nvSpPr>
      <xdr:spPr>
        <a:xfrm>
          <a:off x="914400" y="14382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28" name="ColorPalette" hidden="1">
          <a:extLst>
            <a:ext uri="{FF2B5EF4-FFF2-40B4-BE49-F238E27FC236}">
              <a16:creationId xmlns:a16="http://schemas.microsoft.com/office/drawing/2014/main" id="{F5870EE0-57E0-4EF3-B74E-D0DABC44EBFD}"/>
            </a:ext>
          </a:extLst>
        </xdr:cNvPr>
        <xdr:cNvSpPr txBox="1"/>
      </xdr:nvSpPr>
      <xdr:spPr>
        <a:xfrm>
          <a:off x="914400" y="14382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29" name="ColorPalette" hidden="1">
          <a:extLst>
            <a:ext uri="{FF2B5EF4-FFF2-40B4-BE49-F238E27FC236}">
              <a16:creationId xmlns:a16="http://schemas.microsoft.com/office/drawing/2014/main" id="{4F40678A-E8C7-4197-A575-081D28465360}"/>
            </a:ext>
          </a:extLst>
        </xdr:cNvPr>
        <xdr:cNvSpPr txBox="1"/>
      </xdr:nvSpPr>
      <xdr:spPr>
        <a:xfrm>
          <a:off x="914400" y="14382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30" name="ColorPalette" hidden="1">
          <a:extLst>
            <a:ext uri="{FF2B5EF4-FFF2-40B4-BE49-F238E27FC236}">
              <a16:creationId xmlns:a16="http://schemas.microsoft.com/office/drawing/2014/main" id="{5C22667B-4B76-4B8F-959A-58E8CE092440}"/>
            </a:ext>
          </a:extLst>
        </xdr:cNvPr>
        <xdr:cNvSpPr txBox="1"/>
      </xdr:nvSpPr>
      <xdr:spPr>
        <a:xfrm>
          <a:off x="914400" y="14382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31" name="ColorPalette" hidden="1">
          <a:extLst>
            <a:ext uri="{FF2B5EF4-FFF2-40B4-BE49-F238E27FC236}">
              <a16:creationId xmlns:a16="http://schemas.microsoft.com/office/drawing/2014/main" id="{AE256C48-7813-4B25-8FF7-8D3A52FD353C}"/>
            </a:ext>
          </a:extLst>
        </xdr:cNvPr>
        <xdr:cNvSpPr txBox="1"/>
      </xdr:nvSpPr>
      <xdr:spPr>
        <a:xfrm>
          <a:off x="914400" y="14382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2" name="ColorPalette" hidden="1">
          <a:extLst>
            <a:ext uri="{FF2B5EF4-FFF2-40B4-BE49-F238E27FC236}">
              <a16:creationId xmlns:a16="http://schemas.microsoft.com/office/drawing/2014/main" id="{A793180D-5461-46A6-953D-C1CF32B8B705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3" name="ColorPalette" hidden="1">
          <a:extLst>
            <a:ext uri="{FF2B5EF4-FFF2-40B4-BE49-F238E27FC236}">
              <a16:creationId xmlns:a16="http://schemas.microsoft.com/office/drawing/2014/main" id="{D08B0E6D-580C-466C-BC87-DEFD39ED9573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4" name="ColorPalette" hidden="1">
          <a:extLst>
            <a:ext uri="{FF2B5EF4-FFF2-40B4-BE49-F238E27FC236}">
              <a16:creationId xmlns:a16="http://schemas.microsoft.com/office/drawing/2014/main" id="{DA2DD00C-183A-4F9A-B9E4-9DB8F9BA1A4A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5" name="ColorPalette" hidden="1">
          <a:extLst>
            <a:ext uri="{FF2B5EF4-FFF2-40B4-BE49-F238E27FC236}">
              <a16:creationId xmlns:a16="http://schemas.microsoft.com/office/drawing/2014/main" id="{B790E0C3-9A72-4118-A6E0-50FEB78F44BA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6" name="ColorPalette" hidden="1">
          <a:extLst>
            <a:ext uri="{FF2B5EF4-FFF2-40B4-BE49-F238E27FC236}">
              <a16:creationId xmlns:a16="http://schemas.microsoft.com/office/drawing/2014/main" id="{64BBFDC2-04F5-43BA-9018-ED0EAEB1D503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7" name="ColorPalette" hidden="1">
          <a:extLst>
            <a:ext uri="{FF2B5EF4-FFF2-40B4-BE49-F238E27FC236}">
              <a16:creationId xmlns:a16="http://schemas.microsoft.com/office/drawing/2014/main" id="{D884678D-646C-4AD9-A43B-C3F2DB0298C9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8" name="ColorPalette" hidden="1">
          <a:extLst>
            <a:ext uri="{FF2B5EF4-FFF2-40B4-BE49-F238E27FC236}">
              <a16:creationId xmlns:a16="http://schemas.microsoft.com/office/drawing/2014/main" id="{61A6475A-8E4F-4CB8-8F06-3DA4A6E62AC3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9" name="ColorPalette" hidden="1">
          <a:extLst>
            <a:ext uri="{FF2B5EF4-FFF2-40B4-BE49-F238E27FC236}">
              <a16:creationId xmlns:a16="http://schemas.microsoft.com/office/drawing/2014/main" id="{C9342BE3-507C-418F-A319-79660611741E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40" name="ColorPalette" hidden="1">
          <a:extLst>
            <a:ext uri="{FF2B5EF4-FFF2-40B4-BE49-F238E27FC236}">
              <a16:creationId xmlns:a16="http://schemas.microsoft.com/office/drawing/2014/main" id="{A7060E9C-601C-48AD-A0FE-C17A2625E55B}"/>
            </a:ext>
          </a:extLst>
        </xdr:cNvPr>
        <xdr:cNvSpPr txBox="1"/>
      </xdr:nvSpPr>
      <xdr:spPr>
        <a:xfrm>
          <a:off x="914400" y="14573250"/>
          <a:ext cx="1609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41" name="ColorPalette" hidden="1">
          <a:extLst>
            <a:ext uri="{FF2B5EF4-FFF2-40B4-BE49-F238E27FC236}">
              <a16:creationId xmlns:a16="http://schemas.microsoft.com/office/drawing/2014/main" id="{65144C1C-2672-4D31-A5A4-258A51BD1C06}"/>
            </a:ext>
          </a:extLst>
        </xdr:cNvPr>
        <xdr:cNvSpPr txBox="1"/>
      </xdr:nvSpPr>
      <xdr:spPr>
        <a:xfrm>
          <a:off x="914400" y="14573250"/>
          <a:ext cx="1609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42" name="ColorPalette" hidden="1">
          <a:extLst>
            <a:ext uri="{FF2B5EF4-FFF2-40B4-BE49-F238E27FC236}">
              <a16:creationId xmlns:a16="http://schemas.microsoft.com/office/drawing/2014/main" id="{DF7AFA08-0F28-4AC3-A4DC-05DD2D064E68}"/>
            </a:ext>
          </a:extLst>
        </xdr:cNvPr>
        <xdr:cNvSpPr txBox="1"/>
      </xdr:nvSpPr>
      <xdr:spPr>
        <a:xfrm>
          <a:off x="914400" y="14573250"/>
          <a:ext cx="1609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43" name="ColorPalette" hidden="1">
          <a:extLst>
            <a:ext uri="{FF2B5EF4-FFF2-40B4-BE49-F238E27FC236}">
              <a16:creationId xmlns:a16="http://schemas.microsoft.com/office/drawing/2014/main" id="{E8D9BD90-764B-4500-96E4-8E71E94CB7D3}"/>
            </a:ext>
          </a:extLst>
        </xdr:cNvPr>
        <xdr:cNvSpPr txBox="1"/>
      </xdr:nvSpPr>
      <xdr:spPr>
        <a:xfrm>
          <a:off x="914400" y="14573250"/>
          <a:ext cx="1609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44" name="ColorPalette" hidden="1">
          <a:extLst>
            <a:ext uri="{FF2B5EF4-FFF2-40B4-BE49-F238E27FC236}">
              <a16:creationId xmlns:a16="http://schemas.microsoft.com/office/drawing/2014/main" id="{20325FE1-EF88-4782-B402-C41D037C2101}"/>
            </a:ext>
          </a:extLst>
        </xdr:cNvPr>
        <xdr:cNvSpPr txBox="1"/>
      </xdr:nvSpPr>
      <xdr:spPr>
        <a:xfrm>
          <a:off x="914400" y="14573250"/>
          <a:ext cx="1609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45" name="ColorPalette" hidden="1">
          <a:extLst>
            <a:ext uri="{FF2B5EF4-FFF2-40B4-BE49-F238E27FC236}">
              <a16:creationId xmlns:a16="http://schemas.microsoft.com/office/drawing/2014/main" id="{B980A930-2DFA-4F64-9FD5-5501342B3C9F}"/>
            </a:ext>
          </a:extLst>
        </xdr:cNvPr>
        <xdr:cNvSpPr txBox="1"/>
      </xdr:nvSpPr>
      <xdr:spPr>
        <a:xfrm>
          <a:off x="914400" y="14573250"/>
          <a:ext cx="1609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46" name="ColorPalette" hidden="1">
          <a:extLst>
            <a:ext uri="{FF2B5EF4-FFF2-40B4-BE49-F238E27FC236}">
              <a16:creationId xmlns:a16="http://schemas.microsoft.com/office/drawing/2014/main" id="{1BE4A559-5702-4662-89C0-86BBF441FD32}"/>
            </a:ext>
          </a:extLst>
        </xdr:cNvPr>
        <xdr:cNvSpPr txBox="1"/>
      </xdr:nvSpPr>
      <xdr:spPr>
        <a:xfrm>
          <a:off x="914400" y="14573250"/>
          <a:ext cx="1609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47" name="ColorPalette" hidden="1">
          <a:extLst>
            <a:ext uri="{FF2B5EF4-FFF2-40B4-BE49-F238E27FC236}">
              <a16:creationId xmlns:a16="http://schemas.microsoft.com/office/drawing/2014/main" id="{2808EB45-760B-454D-BDE8-C8F1CD739F48}"/>
            </a:ext>
          </a:extLst>
        </xdr:cNvPr>
        <xdr:cNvSpPr txBox="1"/>
      </xdr:nvSpPr>
      <xdr:spPr>
        <a:xfrm>
          <a:off x="914400" y="14573250"/>
          <a:ext cx="1609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48" name="ColorPalette" hidden="1">
          <a:extLst>
            <a:ext uri="{FF2B5EF4-FFF2-40B4-BE49-F238E27FC236}">
              <a16:creationId xmlns:a16="http://schemas.microsoft.com/office/drawing/2014/main" id="{191D7105-00E1-4B64-9778-599EEE577854}"/>
            </a:ext>
          </a:extLst>
        </xdr:cNvPr>
        <xdr:cNvSpPr txBox="1"/>
      </xdr:nvSpPr>
      <xdr:spPr>
        <a:xfrm>
          <a:off x="914400" y="14573250"/>
          <a:ext cx="1609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49" name="ColorPalette" hidden="1">
          <a:extLst>
            <a:ext uri="{FF2B5EF4-FFF2-40B4-BE49-F238E27FC236}">
              <a16:creationId xmlns:a16="http://schemas.microsoft.com/office/drawing/2014/main" id="{DBB76E2D-28AD-4CDE-AE2B-02EE7FF98E70}"/>
            </a:ext>
          </a:extLst>
        </xdr:cNvPr>
        <xdr:cNvSpPr txBox="1"/>
      </xdr:nvSpPr>
      <xdr:spPr>
        <a:xfrm>
          <a:off x="914400" y="14573250"/>
          <a:ext cx="1609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50" name="ColorPalette" hidden="1">
          <a:extLst>
            <a:ext uri="{FF2B5EF4-FFF2-40B4-BE49-F238E27FC236}">
              <a16:creationId xmlns:a16="http://schemas.microsoft.com/office/drawing/2014/main" id="{246988E9-87C5-4C03-A5AE-3ECA6752AB51}"/>
            </a:ext>
          </a:extLst>
        </xdr:cNvPr>
        <xdr:cNvSpPr txBox="1"/>
      </xdr:nvSpPr>
      <xdr:spPr>
        <a:xfrm>
          <a:off x="914400" y="14573250"/>
          <a:ext cx="1609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51" name="ColorPalette" hidden="1">
          <a:extLst>
            <a:ext uri="{FF2B5EF4-FFF2-40B4-BE49-F238E27FC236}">
              <a16:creationId xmlns:a16="http://schemas.microsoft.com/office/drawing/2014/main" id="{7DBE658D-8E39-4567-B94B-57ED3FC8CD56}"/>
            </a:ext>
          </a:extLst>
        </xdr:cNvPr>
        <xdr:cNvSpPr txBox="1"/>
      </xdr:nvSpPr>
      <xdr:spPr>
        <a:xfrm>
          <a:off x="914400" y="14573250"/>
          <a:ext cx="1609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52" name="ColorPalette" hidden="1">
          <a:extLst>
            <a:ext uri="{FF2B5EF4-FFF2-40B4-BE49-F238E27FC236}">
              <a16:creationId xmlns:a16="http://schemas.microsoft.com/office/drawing/2014/main" id="{BF58DC9F-E6B9-4820-8055-F3CEE13DC849}"/>
            </a:ext>
          </a:extLst>
        </xdr:cNvPr>
        <xdr:cNvSpPr txBox="1"/>
      </xdr:nvSpPr>
      <xdr:spPr>
        <a:xfrm>
          <a:off x="914400" y="14573250"/>
          <a:ext cx="1609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53" name="ColorPalette" hidden="1">
          <a:extLst>
            <a:ext uri="{FF2B5EF4-FFF2-40B4-BE49-F238E27FC236}">
              <a16:creationId xmlns:a16="http://schemas.microsoft.com/office/drawing/2014/main" id="{EDDC3A18-0285-4F9A-98BB-1972DBB68F0D}"/>
            </a:ext>
          </a:extLst>
        </xdr:cNvPr>
        <xdr:cNvSpPr txBox="1"/>
      </xdr:nvSpPr>
      <xdr:spPr>
        <a:xfrm>
          <a:off x="914400" y="14573250"/>
          <a:ext cx="1609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54" name="ColorPalette" hidden="1">
          <a:extLst>
            <a:ext uri="{FF2B5EF4-FFF2-40B4-BE49-F238E27FC236}">
              <a16:creationId xmlns:a16="http://schemas.microsoft.com/office/drawing/2014/main" id="{AB5D72AA-D23F-438B-AD4C-8D412D95FC5F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55" name="ColorPalette" hidden="1">
          <a:extLst>
            <a:ext uri="{FF2B5EF4-FFF2-40B4-BE49-F238E27FC236}">
              <a16:creationId xmlns:a16="http://schemas.microsoft.com/office/drawing/2014/main" id="{4931A382-A6CA-402B-A95A-EF2E9BBC2ABF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56" name="ColorPalette" hidden="1">
          <a:extLst>
            <a:ext uri="{FF2B5EF4-FFF2-40B4-BE49-F238E27FC236}">
              <a16:creationId xmlns:a16="http://schemas.microsoft.com/office/drawing/2014/main" id="{EABB97E0-24F9-42EB-A824-453A877ED76A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57" name="ColorPalette" hidden="1">
          <a:extLst>
            <a:ext uri="{FF2B5EF4-FFF2-40B4-BE49-F238E27FC236}">
              <a16:creationId xmlns:a16="http://schemas.microsoft.com/office/drawing/2014/main" id="{16BA7B24-0D0B-4D2D-A6D9-107E68A586AC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58" name="ColorPalette" hidden="1">
          <a:extLst>
            <a:ext uri="{FF2B5EF4-FFF2-40B4-BE49-F238E27FC236}">
              <a16:creationId xmlns:a16="http://schemas.microsoft.com/office/drawing/2014/main" id="{7E23450C-A069-4997-A6C6-6E032B73B621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59" name="ColorPalette" hidden="1">
          <a:extLst>
            <a:ext uri="{FF2B5EF4-FFF2-40B4-BE49-F238E27FC236}">
              <a16:creationId xmlns:a16="http://schemas.microsoft.com/office/drawing/2014/main" id="{EAC48884-C3F8-43EE-A77B-EF2D09E58A8C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60" name="ColorPalette" hidden="1">
          <a:extLst>
            <a:ext uri="{FF2B5EF4-FFF2-40B4-BE49-F238E27FC236}">
              <a16:creationId xmlns:a16="http://schemas.microsoft.com/office/drawing/2014/main" id="{726BDD1D-6F4B-4358-9855-C4CCBF9A3DAE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61" name="ColorPalette" hidden="1">
          <a:extLst>
            <a:ext uri="{FF2B5EF4-FFF2-40B4-BE49-F238E27FC236}">
              <a16:creationId xmlns:a16="http://schemas.microsoft.com/office/drawing/2014/main" id="{7831F484-DECA-47BF-8331-C6C4F4B51DE4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62" name="ColorPalette" hidden="1">
          <a:extLst>
            <a:ext uri="{FF2B5EF4-FFF2-40B4-BE49-F238E27FC236}">
              <a16:creationId xmlns:a16="http://schemas.microsoft.com/office/drawing/2014/main" id="{B6F50B7E-3927-40E1-BC6D-050A421657BC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63" name="ColorPalette" hidden="1">
          <a:extLst>
            <a:ext uri="{FF2B5EF4-FFF2-40B4-BE49-F238E27FC236}">
              <a16:creationId xmlns:a16="http://schemas.microsoft.com/office/drawing/2014/main" id="{8544B06A-7988-4439-B0BA-5944212B654C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64" name="ColorPalette" hidden="1">
          <a:extLst>
            <a:ext uri="{FF2B5EF4-FFF2-40B4-BE49-F238E27FC236}">
              <a16:creationId xmlns:a16="http://schemas.microsoft.com/office/drawing/2014/main" id="{8A09A30C-F956-4358-B611-5EC156C8272E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65" name="ColorPalette" hidden="1">
          <a:extLst>
            <a:ext uri="{FF2B5EF4-FFF2-40B4-BE49-F238E27FC236}">
              <a16:creationId xmlns:a16="http://schemas.microsoft.com/office/drawing/2014/main" id="{A7D08F8B-196C-46EA-9F56-10D61607125D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66" name="ColorPalette" hidden="1">
          <a:extLst>
            <a:ext uri="{FF2B5EF4-FFF2-40B4-BE49-F238E27FC236}">
              <a16:creationId xmlns:a16="http://schemas.microsoft.com/office/drawing/2014/main" id="{A8B42F36-D874-49AE-93C1-EBFEA6D371AC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67" name="ColorPalette" hidden="1">
          <a:extLst>
            <a:ext uri="{FF2B5EF4-FFF2-40B4-BE49-F238E27FC236}">
              <a16:creationId xmlns:a16="http://schemas.microsoft.com/office/drawing/2014/main" id="{CFBBA8E6-AB91-48E6-BF4D-74271FE63AAB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68" name="ColorPalette" hidden="1">
          <a:extLst>
            <a:ext uri="{FF2B5EF4-FFF2-40B4-BE49-F238E27FC236}">
              <a16:creationId xmlns:a16="http://schemas.microsoft.com/office/drawing/2014/main" id="{7A9032AE-CE6D-4B6E-8F81-976D53B1FC07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69" name="ColorPalette" hidden="1">
          <a:extLst>
            <a:ext uri="{FF2B5EF4-FFF2-40B4-BE49-F238E27FC236}">
              <a16:creationId xmlns:a16="http://schemas.microsoft.com/office/drawing/2014/main" id="{729C04B8-554B-47A9-ADBE-10FE1FCFD5AE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70" name="ColorPalette" hidden="1">
          <a:extLst>
            <a:ext uri="{FF2B5EF4-FFF2-40B4-BE49-F238E27FC236}">
              <a16:creationId xmlns:a16="http://schemas.microsoft.com/office/drawing/2014/main" id="{9E1A7583-720B-49DB-9394-4E9679503C02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71" name="ColorPalette" hidden="1">
          <a:extLst>
            <a:ext uri="{FF2B5EF4-FFF2-40B4-BE49-F238E27FC236}">
              <a16:creationId xmlns:a16="http://schemas.microsoft.com/office/drawing/2014/main" id="{40DEAC13-6C55-43C2-A483-8945E2A136F0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72" name="ColorPalette" hidden="1">
          <a:extLst>
            <a:ext uri="{FF2B5EF4-FFF2-40B4-BE49-F238E27FC236}">
              <a16:creationId xmlns:a16="http://schemas.microsoft.com/office/drawing/2014/main" id="{5A65A4B4-78EA-4073-9779-EA7253EAE822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73" name="ColorPalette" hidden="1">
          <a:extLst>
            <a:ext uri="{FF2B5EF4-FFF2-40B4-BE49-F238E27FC236}">
              <a16:creationId xmlns:a16="http://schemas.microsoft.com/office/drawing/2014/main" id="{A7B29171-2363-459B-AE99-D212E80828EF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74" name="ColorPalette" hidden="1">
          <a:extLst>
            <a:ext uri="{FF2B5EF4-FFF2-40B4-BE49-F238E27FC236}">
              <a16:creationId xmlns:a16="http://schemas.microsoft.com/office/drawing/2014/main" id="{51E5BDBD-1D13-4D70-AD8E-B8082DAA47F6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75" name="ColorPalette" hidden="1">
          <a:extLst>
            <a:ext uri="{FF2B5EF4-FFF2-40B4-BE49-F238E27FC236}">
              <a16:creationId xmlns:a16="http://schemas.microsoft.com/office/drawing/2014/main" id="{070CF535-A7D8-4B7F-8BD8-13A5CFB1F2E8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76" name="ColorPalette" hidden="1">
          <a:extLst>
            <a:ext uri="{FF2B5EF4-FFF2-40B4-BE49-F238E27FC236}">
              <a16:creationId xmlns:a16="http://schemas.microsoft.com/office/drawing/2014/main" id="{EF7EF884-FD47-4812-B182-8404540EDC92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77" name="ColorPalette" hidden="1">
          <a:extLst>
            <a:ext uri="{FF2B5EF4-FFF2-40B4-BE49-F238E27FC236}">
              <a16:creationId xmlns:a16="http://schemas.microsoft.com/office/drawing/2014/main" id="{A7AE444E-9099-4139-AEB1-41373373496D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78" name="ColorPalette" hidden="1">
          <a:extLst>
            <a:ext uri="{FF2B5EF4-FFF2-40B4-BE49-F238E27FC236}">
              <a16:creationId xmlns:a16="http://schemas.microsoft.com/office/drawing/2014/main" id="{70AAD771-197E-4883-8884-5AED5F45199E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79" name="ColorPalette" hidden="1">
          <a:extLst>
            <a:ext uri="{FF2B5EF4-FFF2-40B4-BE49-F238E27FC236}">
              <a16:creationId xmlns:a16="http://schemas.microsoft.com/office/drawing/2014/main" id="{E6707552-1BBE-4F41-B6FD-0B5355C6D3DB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0" name="ColorPalette" hidden="1">
          <a:extLst>
            <a:ext uri="{FF2B5EF4-FFF2-40B4-BE49-F238E27FC236}">
              <a16:creationId xmlns:a16="http://schemas.microsoft.com/office/drawing/2014/main" id="{DA06AEB0-9712-4EE6-AC37-3FB30DA9B067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1" name="ColorPalette" hidden="1">
          <a:extLst>
            <a:ext uri="{FF2B5EF4-FFF2-40B4-BE49-F238E27FC236}">
              <a16:creationId xmlns:a16="http://schemas.microsoft.com/office/drawing/2014/main" id="{F00C0AFC-EB7A-4AEA-AC8E-F0CEF8B6EBDF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2" name="ColorPalette" hidden="1">
          <a:extLst>
            <a:ext uri="{FF2B5EF4-FFF2-40B4-BE49-F238E27FC236}">
              <a16:creationId xmlns:a16="http://schemas.microsoft.com/office/drawing/2014/main" id="{E6BA14A0-B2F9-41F7-A11F-64EE2091574F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3" name="ColorPalette" hidden="1">
          <a:extLst>
            <a:ext uri="{FF2B5EF4-FFF2-40B4-BE49-F238E27FC236}">
              <a16:creationId xmlns:a16="http://schemas.microsoft.com/office/drawing/2014/main" id="{993753F1-A47C-47B5-9671-363420E20827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4" name="ColorPalette" hidden="1">
          <a:extLst>
            <a:ext uri="{FF2B5EF4-FFF2-40B4-BE49-F238E27FC236}">
              <a16:creationId xmlns:a16="http://schemas.microsoft.com/office/drawing/2014/main" id="{87B99878-AD0A-41DC-9FA0-FC0AC72BC39C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5" name="ColorPalette" hidden="1">
          <a:extLst>
            <a:ext uri="{FF2B5EF4-FFF2-40B4-BE49-F238E27FC236}">
              <a16:creationId xmlns:a16="http://schemas.microsoft.com/office/drawing/2014/main" id="{0656292D-DB59-4110-8E7F-01E87DB85B37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6" name="ColorPalette" hidden="1">
          <a:extLst>
            <a:ext uri="{FF2B5EF4-FFF2-40B4-BE49-F238E27FC236}">
              <a16:creationId xmlns:a16="http://schemas.microsoft.com/office/drawing/2014/main" id="{2FFB9587-DA87-47AB-9FB3-2296B5ED3FB9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7" name="ColorPalette" hidden="1">
          <a:extLst>
            <a:ext uri="{FF2B5EF4-FFF2-40B4-BE49-F238E27FC236}">
              <a16:creationId xmlns:a16="http://schemas.microsoft.com/office/drawing/2014/main" id="{CA72B139-4E04-4D4F-A9D1-B95C8E827468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8" name="ColorPalette" hidden="1">
          <a:extLst>
            <a:ext uri="{FF2B5EF4-FFF2-40B4-BE49-F238E27FC236}">
              <a16:creationId xmlns:a16="http://schemas.microsoft.com/office/drawing/2014/main" id="{63DCC00C-5F4F-4223-A576-75A95DCAECBE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9" name="ColorPalette" hidden="1">
          <a:extLst>
            <a:ext uri="{FF2B5EF4-FFF2-40B4-BE49-F238E27FC236}">
              <a16:creationId xmlns:a16="http://schemas.microsoft.com/office/drawing/2014/main" id="{C233242D-1617-4C47-9C4E-895EE38891AD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90" name="ColorPalette" hidden="1">
          <a:extLst>
            <a:ext uri="{FF2B5EF4-FFF2-40B4-BE49-F238E27FC236}">
              <a16:creationId xmlns:a16="http://schemas.microsoft.com/office/drawing/2014/main" id="{16D418B6-72E4-4E8E-809A-E926B770F7EE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91" name="ColorPalette" hidden="1">
          <a:extLst>
            <a:ext uri="{FF2B5EF4-FFF2-40B4-BE49-F238E27FC236}">
              <a16:creationId xmlns:a16="http://schemas.microsoft.com/office/drawing/2014/main" id="{781D6DCB-74E9-4DE4-8E3E-74AECEECD0D4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92" name="ColorPalette" hidden="1">
          <a:extLst>
            <a:ext uri="{FF2B5EF4-FFF2-40B4-BE49-F238E27FC236}">
              <a16:creationId xmlns:a16="http://schemas.microsoft.com/office/drawing/2014/main" id="{0084DC00-7451-4B15-8A03-06992BD636B7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93" name="ColorPalette" hidden="1">
          <a:extLst>
            <a:ext uri="{FF2B5EF4-FFF2-40B4-BE49-F238E27FC236}">
              <a16:creationId xmlns:a16="http://schemas.microsoft.com/office/drawing/2014/main" id="{CE20D877-A436-4BB0-9D4F-86625E186BC0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94" name="ColorPalette" hidden="1">
          <a:extLst>
            <a:ext uri="{FF2B5EF4-FFF2-40B4-BE49-F238E27FC236}">
              <a16:creationId xmlns:a16="http://schemas.microsoft.com/office/drawing/2014/main" id="{FB734EDA-0D10-4E3F-B7F8-77F371F5BC09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95" name="ColorPalette" hidden="1">
          <a:extLst>
            <a:ext uri="{FF2B5EF4-FFF2-40B4-BE49-F238E27FC236}">
              <a16:creationId xmlns:a16="http://schemas.microsoft.com/office/drawing/2014/main" id="{1B6512DA-C709-4682-84E0-102B40174907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96" name="ColorPalette" hidden="1">
          <a:extLst>
            <a:ext uri="{FF2B5EF4-FFF2-40B4-BE49-F238E27FC236}">
              <a16:creationId xmlns:a16="http://schemas.microsoft.com/office/drawing/2014/main" id="{44633EEC-2D3D-461D-8801-8A65DAE73FFD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97" name="ColorPalette" hidden="1">
          <a:extLst>
            <a:ext uri="{FF2B5EF4-FFF2-40B4-BE49-F238E27FC236}">
              <a16:creationId xmlns:a16="http://schemas.microsoft.com/office/drawing/2014/main" id="{B8F657A7-50F5-47B8-B07B-7EBDB81DA6B6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98" name="ColorPalette" hidden="1">
          <a:extLst>
            <a:ext uri="{FF2B5EF4-FFF2-40B4-BE49-F238E27FC236}">
              <a16:creationId xmlns:a16="http://schemas.microsoft.com/office/drawing/2014/main" id="{F4D47AD7-A2E4-4E54-AB43-C071E8C109A9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99" name="ColorPalette" hidden="1">
          <a:extLst>
            <a:ext uri="{FF2B5EF4-FFF2-40B4-BE49-F238E27FC236}">
              <a16:creationId xmlns:a16="http://schemas.microsoft.com/office/drawing/2014/main" id="{C6E2D2EC-EFB6-4AC7-B329-DF47AF9ABCBA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100" name="ColorPalette" hidden="1">
          <a:extLst>
            <a:ext uri="{FF2B5EF4-FFF2-40B4-BE49-F238E27FC236}">
              <a16:creationId xmlns:a16="http://schemas.microsoft.com/office/drawing/2014/main" id="{9C11B8C1-9683-4AB0-B1AC-69DE788B3C0B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101" name="ColorPalette" hidden="1">
          <a:extLst>
            <a:ext uri="{FF2B5EF4-FFF2-40B4-BE49-F238E27FC236}">
              <a16:creationId xmlns:a16="http://schemas.microsoft.com/office/drawing/2014/main" id="{B90BC5BB-1753-423B-B562-837F284706A8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102" name="ColorPalette" hidden="1">
          <a:extLst>
            <a:ext uri="{FF2B5EF4-FFF2-40B4-BE49-F238E27FC236}">
              <a16:creationId xmlns:a16="http://schemas.microsoft.com/office/drawing/2014/main" id="{142BAF70-6DA3-47E2-A65C-25BF32535A49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103" name="ColorPalette" hidden="1">
          <a:extLst>
            <a:ext uri="{FF2B5EF4-FFF2-40B4-BE49-F238E27FC236}">
              <a16:creationId xmlns:a16="http://schemas.microsoft.com/office/drawing/2014/main" id="{49F556D3-A5FC-42AA-B4BA-B5E7663FF2FD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104" name="ColorPalette" hidden="1">
          <a:extLst>
            <a:ext uri="{FF2B5EF4-FFF2-40B4-BE49-F238E27FC236}">
              <a16:creationId xmlns:a16="http://schemas.microsoft.com/office/drawing/2014/main" id="{450E4846-57B9-4281-B542-47AA0D376C8F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105" name="ColorPalette" hidden="1">
          <a:extLst>
            <a:ext uri="{FF2B5EF4-FFF2-40B4-BE49-F238E27FC236}">
              <a16:creationId xmlns:a16="http://schemas.microsoft.com/office/drawing/2014/main" id="{FC939620-BA67-4036-B6BC-0A2B7D7528F4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106" name="ColorPalette" hidden="1">
          <a:extLst>
            <a:ext uri="{FF2B5EF4-FFF2-40B4-BE49-F238E27FC236}">
              <a16:creationId xmlns:a16="http://schemas.microsoft.com/office/drawing/2014/main" id="{AF7B041D-7DAC-43FF-AD7C-C1CB10F5DFB2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107" name="ColorPalette" hidden="1">
          <a:extLst>
            <a:ext uri="{FF2B5EF4-FFF2-40B4-BE49-F238E27FC236}">
              <a16:creationId xmlns:a16="http://schemas.microsoft.com/office/drawing/2014/main" id="{EDCB3250-52A7-4B72-9437-49063162D342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108" name="ColorPalette" hidden="1">
          <a:extLst>
            <a:ext uri="{FF2B5EF4-FFF2-40B4-BE49-F238E27FC236}">
              <a16:creationId xmlns:a16="http://schemas.microsoft.com/office/drawing/2014/main" id="{0EAA42D6-9F9A-4B6B-9EB7-9EC9E4466DFD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109" name="ColorPalette" hidden="1">
          <a:extLst>
            <a:ext uri="{FF2B5EF4-FFF2-40B4-BE49-F238E27FC236}">
              <a16:creationId xmlns:a16="http://schemas.microsoft.com/office/drawing/2014/main" id="{AA2DFA33-A8D7-4A37-B37D-35C357C8F0CB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110" name="ColorPalette" hidden="1">
          <a:extLst>
            <a:ext uri="{FF2B5EF4-FFF2-40B4-BE49-F238E27FC236}">
              <a16:creationId xmlns:a16="http://schemas.microsoft.com/office/drawing/2014/main" id="{0C3F80B0-68C4-41CC-8ED1-0D4BA63DC63F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111" name="ColorPalette" hidden="1">
          <a:extLst>
            <a:ext uri="{FF2B5EF4-FFF2-40B4-BE49-F238E27FC236}">
              <a16:creationId xmlns:a16="http://schemas.microsoft.com/office/drawing/2014/main" id="{9F67119D-EDB9-418D-95CE-DAF6A4020DC0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112" name="ColorPalette" hidden="1">
          <a:extLst>
            <a:ext uri="{FF2B5EF4-FFF2-40B4-BE49-F238E27FC236}">
              <a16:creationId xmlns:a16="http://schemas.microsoft.com/office/drawing/2014/main" id="{F260EB75-7F3A-4809-B0B5-08125947856B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113" name="ColorPalette" hidden="1">
          <a:extLst>
            <a:ext uri="{FF2B5EF4-FFF2-40B4-BE49-F238E27FC236}">
              <a16:creationId xmlns:a16="http://schemas.microsoft.com/office/drawing/2014/main" id="{17B25F69-3E64-4440-AAFC-1C2560C75745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114" name="ColorPalette" hidden="1">
          <a:extLst>
            <a:ext uri="{FF2B5EF4-FFF2-40B4-BE49-F238E27FC236}">
              <a16:creationId xmlns:a16="http://schemas.microsoft.com/office/drawing/2014/main" id="{A8CF9A8F-6D16-4311-B2FF-82C5C91B0E95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115" name="ColorPalette" hidden="1">
          <a:extLst>
            <a:ext uri="{FF2B5EF4-FFF2-40B4-BE49-F238E27FC236}">
              <a16:creationId xmlns:a16="http://schemas.microsoft.com/office/drawing/2014/main" id="{95D899CA-53C3-4625-8890-D1A3DDFE007F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116" name="ColorPalette" hidden="1">
          <a:extLst>
            <a:ext uri="{FF2B5EF4-FFF2-40B4-BE49-F238E27FC236}">
              <a16:creationId xmlns:a16="http://schemas.microsoft.com/office/drawing/2014/main" id="{B32971BF-931C-4F64-BADD-778A99BEF283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117" name="ColorPalette" hidden="1">
          <a:extLst>
            <a:ext uri="{FF2B5EF4-FFF2-40B4-BE49-F238E27FC236}">
              <a16:creationId xmlns:a16="http://schemas.microsoft.com/office/drawing/2014/main" id="{821B226C-26BF-493E-8DE4-A2ADA1ECCDA3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118" name="ColorPalette" hidden="1">
          <a:extLst>
            <a:ext uri="{FF2B5EF4-FFF2-40B4-BE49-F238E27FC236}">
              <a16:creationId xmlns:a16="http://schemas.microsoft.com/office/drawing/2014/main" id="{D2322EDF-28A4-47DC-9575-CB67588649A4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119" name="ColorPalette" hidden="1">
          <a:extLst>
            <a:ext uri="{FF2B5EF4-FFF2-40B4-BE49-F238E27FC236}">
              <a16:creationId xmlns:a16="http://schemas.microsoft.com/office/drawing/2014/main" id="{07F9F23E-677C-4FCD-A64B-5E9418DDD400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120" name="ColorPalette" hidden="1">
          <a:extLst>
            <a:ext uri="{FF2B5EF4-FFF2-40B4-BE49-F238E27FC236}">
              <a16:creationId xmlns:a16="http://schemas.microsoft.com/office/drawing/2014/main" id="{8D0A1F8D-C2D2-46BA-8ACE-978C71B4FE4F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121" name="ColorPalette" hidden="1">
          <a:extLst>
            <a:ext uri="{FF2B5EF4-FFF2-40B4-BE49-F238E27FC236}">
              <a16:creationId xmlns:a16="http://schemas.microsoft.com/office/drawing/2014/main" id="{1E872622-BC1F-4E78-BDBF-E9C1C74C417A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122" name="ColorPalette" hidden="1">
          <a:extLst>
            <a:ext uri="{FF2B5EF4-FFF2-40B4-BE49-F238E27FC236}">
              <a16:creationId xmlns:a16="http://schemas.microsoft.com/office/drawing/2014/main" id="{F422CF66-FAB5-41C4-AAAF-6B07D1E16AFB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123" name="ColorPalette" hidden="1">
          <a:extLst>
            <a:ext uri="{FF2B5EF4-FFF2-40B4-BE49-F238E27FC236}">
              <a16:creationId xmlns:a16="http://schemas.microsoft.com/office/drawing/2014/main" id="{0DC1D864-64AD-4AB0-A85C-633E769B7C01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124" name="ColorPalette" hidden="1">
          <a:extLst>
            <a:ext uri="{FF2B5EF4-FFF2-40B4-BE49-F238E27FC236}">
              <a16:creationId xmlns:a16="http://schemas.microsoft.com/office/drawing/2014/main" id="{B6E36650-FB72-4F1F-8371-20301AE76197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125" name="ColorPalette" hidden="1">
          <a:extLst>
            <a:ext uri="{FF2B5EF4-FFF2-40B4-BE49-F238E27FC236}">
              <a16:creationId xmlns:a16="http://schemas.microsoft.com/office/drawing/2014/main" id="{2A9671EC-3C97-4E76-BE44-62FA7467E165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126" name="ColorPalette" hidden="1">
          <a:extLst>
            <a:ext uri="{FF2B5EF4-FFF2-40B4-BE49-F238E27FC236}">
              <a16:creationId xmlns:a16="http://schemas.microsoft.com/office/drawing/2014/main" id="{ED33B5DB-F58B-4F33-9464-B525395526C1}"/>
            </a:ext>
          </a:extLst>
        </xdr:cNvPr>
        <xdr:cNvSpPr txBox="1"/>
      </xdr:nvSpPr>
      <xdr:spPr>
        <a:xfrm>
          <a:off x="914400" y="14573250"/>
          <a:ext cx="1609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127" name="ColorPalette" hidden="1">
          <a:extLst>
            <a:ext uri="{FF2B5EF4-FFF2-40B4-BE49-F238E27FC236}">
              <a16:creationId xmlns:a16="http://schemas.microsoft.com/office/drawing/2014/main" id="{F4EF0761-AB29-443F-A526-44158F43B81D}"/>
            </a:ext>
          </a:extLst>
        </xdr:cNvPr>
        <xdr:cNvSpPr txBox="1"/>
      </xdr:nvSpPr>
      <xdr:spPr>
        <a:xfrm>
          <a:off x="914400" y="14573250"/>
          <a:ext cx="1609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128" name="ColorPalette" hidden="1">
          <a:extLst>
            <a:ext uri="{FF2B5EF4-FFF2-40B4-BE49-F238E27FC236}">
              <a16:creationId xmlns:a16="http://schemas.microsoft.com/office/drawing/2014/main" id="{3A51F515-B81D-49D4-9974-2879845D08C6}"/>
            </a:ext>
          </a:extLst>
        </xdr:cNvPr>
        <xdr:cNvSpPr txBox="1"/>
      </xdr:nvSpPr>
      <xdr:spPr>
        <a:xfrm>
          <a:off x="914400" y="14573250"/>
          <a:ext cx="1609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129" name="ColorPalette" hidden="1">
          <a:extLst>
            <a:ext uri="{FF2B5EF4-FFF2-40B4-BE49-F238E27FC236}">
              <a16:creationId xmlns:a16="http://schemas.microsoft.com/office/drawing/2014/main" id="{95B9246E-063C-422B-A559-D1DFA35AD818}"/>
            </a:ext>
          </a:extLst>
        </xdr:cNvPr>
        <xdr:cNvSpPr txBox="1"/>
      </xdr:nvSpPr>
      <xdr:spPr>
        <a:xfrm>
          <a:off x="914400" y="14573250"/>
          <a:ext cx="1609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130" name="ColorPalette" hidden="1">
          <a:extLst>
            <a:ext uri="{FF2B5EF4-FFF2-40B4-BE49-F238E27FC236}">
              <a16:creationId xmlns:a16="http://schemas.microsoft.com/office/drawing/2014/main" id="{3BCB5AB9-ADA9-4F31-A884-8442D45B2B34}"/>
            </a:ext>
          </a:extLst>
        </xdr:cNvPr>
        <xdr:cNvSpPr txBox="1"/>
      </xdr:nvSpPr>
      <xdr:spPr>
        <a:xfrm>
          <a:off x="914400" y="14573250"/>
          <a:ext cx="1609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131" name="ColorPalette" hidden="1">
          <a:extLst>
            <a:ext uri="{FF2B5EF4-FFF2-40B4-BE49-F238E27FC236}">
              <a16:creationId xmlns:a16="http://schemas.microsoft.com/office/drawing/2014/main" id="{EA6A6DEF-6A70-4ACE-B86E-8E3BD32E5D88}"/>
            </a:ext>
          </a:extLst>
        </xdr:cNvPr>
        <xdr:cNvSpPr txBox="1"/>
      </xdr:nvSpPr>
      <xdr:spPr>
        <a:xfrm>
          <a:off x="914400" y="14573250"/>
          <a:ext cx="1609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132" name="ColorPalette" hidden="1">
          <a:extLst>
            <a:ext uri="{FF2B5EF4-FFF2-40B4-BE49-F238E27FC236}">
              <a16:creationId xmlns:a16="http://schemas.microsoft.com/office/drawing/2014/main" id="{506F5CD5-AB1E-4015-8781-49F14A206525}"/>
            </a:ext>
          </a:extLst>
        </xdr:cNvPr>
        <xdr:cNvSpPr txBox="1"/>
      </xdr:nvSpPr>
      <xdr:spPr>
        <a:xfrm>
          <a:off x="914400" y="14573250"/>
          <a:ext cx="1609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133" name="ColorPalette" hidden="1">
          <a:extLst>
            <a:ext uri="{FF2B5EF4-FFF2-40B4-BE49-F238E27FC236}">
              <a16:creationId xmlns:a16="http://schemas.microsoft.com/office/drawing/2014/main" id="{B2A8D5C0-4FFC-486A-A7E9-CD1BB94D1BAF}"/>
            </a:ext>
          </a:extLst>
        </xdr:cNvPr>
        <xdr:cNvSpPr txBox="1"/>
      </xdr:nvSpPr>
      <xdr:spPr>
        <a:xfrm>
          <a:off x="914400" y="14573250"/>
          <a:ext cx="1609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134" name="ColorPalette" hidden="1">
          <a:extLst>
            <a:ext uri="{FF2B5EF4-FFF2-40B4-BE49-F238E27FC236}">
              <a16:creationId xmlns:a16="http://schemas.microsoft.com/office/drawing/2014/main" id="{1F18EDBB-37AD-45A9-9694-B79DDD124FEF}"/>
            </a:ext>
          </a:extLst>
        </xdr:cNvPr>
        <xdr:cNvSpPr txBox="1"/>
      </xdr:nvSpPr>
      <xdr:spPr>
        <a:xfrm>
          <a:off x="914400" y="14573250"/>
          <a:ext cx="1609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135" name="ColorPalette" hidden="1">
          <a:extLst>
            <a:ext uri="{FF2B5EF4-FFF2-40B4-BE49-F238E27FC236}">
              <a16:creationId xmlns:a16="http://schemas.microsoft.com/office/drawing/2014/main" id="{4FC42FBD-CF4D-4536-AB4D-BA51082CC8E7}"/>
            </a:ext>
          </a:extLst>
        </xdr:cNvPr>
        <xdr:cNvSpPr txBox="1"/>
      </xdr:nvSpPr>
      <xdr:spPr>
        <a:xfrm>
          <a:off x="914400" y="14573250"/>
          <a:ext cx="1609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136" name="ColorPalette" hidden="1">
          <a:extLst>
            <a:ext uri="{FF2B5EF4-FFF2-40B4-BE49-F238E27FC236}">
              <a16:creationId xmlns:a16="http://schemas.microsoft.com/office/drawing/2014/main" id="{6D2939F8-B19C-4A6E-B0A1-3682642C78BA}"/>
            </a:ext>
          </a:extLst>
        </xdr:cNvPr>
        <xdr:cNvSpPr txBox="1"/>
      </xdr:nvSpPr>
      <xdr:spPr>
        <a:xfrm>
          <a:off x="914400" y="14573250"/>
          <a:ext cx="1609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137" name="ColorPalette" hidden="1">
          <a:extLst>
            <a:ext uri="{FF2B5EF4-FFF2-40B4-BE49-F238E27FC236}">
              <a16:creationId xmlns:a16="http://schemas.microsoft.com/office/drawing/2014/main" id="{D8104E84-A58A-4A48-812D-298EBBB49DA5}"/>
            </a:ext>
          </a:extLst>
        </xdr:cNvPr>
        <xdr:cNvSpPr txBox="1"/>
      </xdr:nvSpPr>
      <xdr:spPr>
        <a:xfrm>
          <a:off x="914400" y="14573250"/>
          <a:ext cx="1609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38" name="ColorPalette" hidden="1">
          <a:extLst>
            <a:ext uri="{FF2B5EF4-FFF2-40B4-BE49-F238E27FC236}">
              <a16:creationId xmlns:a16="http://schemas.microsoft.com/office/drawing/2014/main" id="{0EDA2DF4-D26B-4348-B002-5B4BA74174AA}"/>
            </a:ext>
          </a:extLst>
        </xdr:cNvPr>
        <xdr:cNvSpPr txBox="1"/>
      </xdr:nvSpPr>
      <xdr:spPr>
        <a:xfrm>
          <a:off x="914400" y="14001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39" name="ColorPalette" hidden="1">
          <a:extLst>
            <a:ext uri="{FF2B5EF4-FFF2-40B4-BE49-F238E27FC236}">
              <a16:creationId xmlns:a16="http://schemas.microsoft.com/office/drawing/2014/main" id="{0F405567-CF67-45B9-9121-E40868916453}"/>
            </a:ext>
          </a:extLst>
        </xdr:cNvPr>
        <xdr:cNvSpPr txBox="1"/>
      </xdr:nvSpPr>
      <xdr:spPr>
        <a:xfrm>
          <a:off x="914400" y="14001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40" name="ColorPalette" hidden="1">
          <a:extLst>
            <a:ext uri="{FF2B5EF4-FFF2-40B4-BE49-F238E27FC236}">
              <a16:creationId xmlns:a16="http://schemas.microsoft.com/office/drawing/2014/main" id="{B48707A8-AAF4-4FB6-B45A-BAEA0C92EF81}"/>
            </a:ext>
          </a:extLst>
        </xdr:cNvPr>
        <xdr:cNvSpPr txBox="1"/>
      </xdr:nvSpPr>
      <xdr:spPr>
        <a:xfrm>
          <a:off x="914400" y="14001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41" name="ColorPalette" hidden="1">
          <a:extLst>
            <a:ext uri="{FF2B5EF4-FFF2-40B4-BE49-F238E27FC236}">
              <a16:creationId xmlns:a16="http://schemas.microsoft.com/office/drawing/2014/main" id="{07F49139-0618-4C06-9938-016B4F203503}"/>
            </a:ext>
          </a:extLst>
        </xdr:cNvPr>
        <xdr:cNvSpPr txBox="1"/>
      </xdr:nvSpPr>
      <xdr:spPr>
        <a:xfrm>
          <a:off x="914400" y="14001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142" name="ColorPalette" hidden="1">
          <a:extLst>
            <a:ext uri="{FF2B5EF4-FFF2-40B4-BE49-F238E27FC236}">
              <a16:creationId xmlns:a16="http://schemas.microsoft.com/office/drawing/2014/main" id="{77A2511B-38F4-4E47-869B-13873445DF68}"/>
            </a:ext>
          </a:extLst>
        </xdr:cNvPr>
        <xdr:cNvSpPr txBox="1"/>
      </xdr:nvSpPr>
      <xdr:spPr>
        <a:xfrm>
          <a:off x="914400" y="14001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143" name="ColorPalette" hidden="1">
          <a:extLst>
            <a:ext uri="{FF2B5EF4-FFF2-40B4-BE49-F238E27FC236}">
              <a16:creationId xmlns:a16="http://schemas.microsoft.com/office/drawing/2014/main" id="{2B60D14D-307C-4F52-96E0-C440B0D56CA6}"/>
            </a:ext>
          </a:extLst>
        </xdr:cNvPr>
        <xdr:cNvSpPr txBox="1"/>
      </xdr:nvSpPr>
      <xdr:spPr>
        <a:xfrm>
          <a:off x="914400" y="14001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144" name="ColorPalette" hidden="1">
          <a:extLst>
            <a:ext uri="{FF2B5EF4-FFF2-40B4-BE49-F238E27FC236}">
              <a16:creationId xmlns:a16="http://schemas.microsoft.com/office/drawing/2014/main" id="{A782A110-777C-4316-AC64-7CFDAA9408BD}"/>
            </a:ext>
          </a:extLst>
        </xdr:cNvPr>
        <xdr:cNvSpPr txBox="1"/>
      </xdr:nvSpPr>
      <xdr:spPr>
        <a:xfrm>
          <a:off x="914400" y="14001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145" name="ColorPalette" hidden="1">
          <a:extLst>
            <a:ext uri="{FF2B5EF4-FFF2-40B4-BE49-F238E27FC236}">
              <a16:creationId xmlns:a16="http://schemas.microsoft.com/office/drawing/2014/main" id="{F25EDBAA-ED56-4B1E-A714-B7557232E697}"/>
            </a:ext>
          </a:extLst>
        </xdr:cNvPr>
        <xdr:cNvSpPr txBox="1"/>
      </xdr:nvSpPr>
      <xdr:spPr>
        <a:xfrm>
          <a:off x="914400" y="14001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46" name="ColorPalette" hidden="1">
          <a:extLst>
            <a:ext uri="{FF2B5EF4-FFF2-40B4-BE49-F238E27FC236}">
              <a16:creationId xmlns:a16="http://schemas.microsoft.com/office/drawing/2014/main" id="{8F86639F-B4A8-4764-9B83-B712342C5985}"/>
            </a:ext>
          </a:extLst>
        </xdr:cNvPr>
        <xdr:cNvSpPr txBox="1"/>
      </xdr:nvSpPr>
      <xdr:spPr>
        <a:xfrm>
          <a:off x="914400" y="14001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47" name="ColorPalette" hidden="1">
          <a:extLst>
            <a:ext uri="{FF2B5EF4-FFF2-40B4-BE49-F238E27FC236}">
              <a16:creationId xmlns:a16="http://schemas.microsoft.com/office/drawing/2014/main" id="{2E1B3DFB-6CA4-4D13-8C96-556ED4AA7233}"/>
            </a:ext>
          </a:extLst>
        </xdr:cNvPr>
        <xdr:cNvSpPr txBox="1"/>
      </xdr:nvSpPr>
      <xdr:spPr>
        <a:xfrm>
          <a:off x="914400" y="14001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48" name="ColorPalette" hidden="1">
          <a:extLst>
            <a:ext uri="{FF2B5EF4-FFF2-40B4-BE49-F238E27FC236}">
              <a16:creationId xmlns:a16="http://schemas.microsoft.com/office/drawing/2014/main" id="{5CC5FA72-3073-40D2-9EB5-16DB79AC0636}"/>
            </a:ext>
          </a:extLst>
        </xdr:cNvPr>
        <xdr:cNvSpPr txBox="1"/>
      </xdr:nvSpPr>
      <xdr:spPr>
        <a:xfrm>
          <a:off x="914400" y="14001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49" name="ColorPalette" hidden="1">
          <a:extLst>
            <a:ext uri="{FF2B5EF4-FFF2-40B4-BE49-F238E27FC236}">
              <a16:creationId xmlns:a16="http://schemas.microsoft.com/office/drawing/2014/main" id="{9B9E6DB3-28A2-46B3-AA6B-709379AE143B}"/>
            </a:ext>
          </a:extLst>
        </xdr:cNvPr>
        <xdr:cNvSpPr txBox="1"/>
      </xdr:nvSpPr>
      <xdr:spPr>
        <a:xfrm>
          <a:off x="914400" y="14001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50" name="ColorPalette" hidden="1">
          <a:extLst>
            <a:ext uri="{FF2B5EF4-FFF2-40B4-BE49-F238E27FC236}">
              <a16:creationId xmlns:a16="http://schemas.microsoft.com/office/drawing/2014/main" id="{8007E89C-FD6F-4C97-A1EB-336BF8A6D468}"/>
            </a:ext>
          </a:extLst>
        </xdr:cNvPr>
        <xdr:cNvSpPr txBox="1"/>
      </xdr:nvSpPr>
      <xdr:spPr>
        <a:xfrm>
          <a:off x="914400" y="14001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51" name="ColorPalette" hidden="1">
          <a:extLst>
            <a:ext uri="{FF2B5EF4-FFF2-40B4-BE49-F238E27FC236}">
              <a16:creationId xmlns:a16="http://schemas.microsoft.com/office/drawing/2014/main" id="{A8CF1D49-CFC1-4024-A774-BD6279BE20A4}"/>
            </a:ext>
          </a:extLst>
        </xdr:cNvPr>
        <xdr:cNvSpPr txBox="1"/>
      </xdr:nvSpPr>
      <xdr:spPr>
        <a:xfrm>
          <a:off x="914400" y="14001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52" name="ColorPalette" hidden="1">
          <a:extLst>
            <a:ext uri="{FF2B5EF4-FFF2-40B4-BE49-F238E27FC236}">
              <a16:creationId xmlns:a16="http://schemas.microsoft.com/office/drawing/2014/main" id="{E80C2791-40D3-4843-84BD-14E002D687AF}"/>
            </a:ext>
          </a:extLst>
        </xdr:cNvPr>
        <xdr:cNvSpPr txBox="1"/>
      </xdr:nvSpPr>
      <xdr:spPr>
        <a:xfrm>
          <a:off x="914400" y="14001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53" name="ColorPalette" hidden="1">
          <a:extLst>
            <a:ext uri="{FF2B5EF4-FFF2-40B4-BE49-F238E27FC236}">
              <a16:creationId xmlns:a16="http://schemas.microsoft.com/office/drawing/2014/main" id="{D4759450-8CFF-49C2-8AC2-FE4A0D453E06}"/>
            </a:ext>
          </a:extLst>
        </xdr:cNvPr>
        <xdr:cNvSpPr txBox="1"/>
      </xdr:nvSpPr>
      <xdr:spPr>
        <a:xfrm>
          <a:off x="914400" y="14001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54" name="ColorPalette" hidden="1">
          <a:extLst>
            <a:ext uri="{FF2B5EF4-FFF2-40B4-BE49-F238E27FC236}">
              <a16:creationId xmlns:a16="http://schemas.microsoft.com/office/drawing/2014/main" id="{B4DA6403-32AB-4A29-AA45-70D92EE7CD88}"/>
            </a:ext>
          </a:extLst>
        </xdr:cNvPr>
        <xdr:cNvSpPr txBox="1"/>
      </xdr:nvSpPr>
      <xdr:spPr>
        <a:xfrm>
          <a:off x="914400" y="14001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55" name="ColorPalette" hidden="1">
          <a:extLst>
            <a:ext uri="{FF2B5EF4-FFF2-40B4-BE49-F238E27FC236}">
              <a16:creationId xmlns:a16="http://schemas.microsoft.com/office/drawing/2014/main" id="{4297EE7C-C830-4BD0-9D68-5A169DACD44C}"/>
            </a:ext>
          </a:extLst>
        </xdr:cNvPr>
        <xdr:cNvSpPr txBox="1"/>
      </xdr:nvSpPr>
      <xdr:spPr>
        <a:xfrm>
          <a:off x="914400" y="14001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56" name="ColorPalette" hidden="1">
          <a:extLst>
            <a:ext uri="{FF2B5EF4-FFF2-40B4-BE49-F238E27FC236}">
              <a16:creationId xmlns:a16="http://schemas.microsoft.com/office/drawing/2014/main" id="{1A2C430B-653D-47F2-8249-0E0F2476AE32}"/>
            </a:ext>
          </a:extLst>
        </xdr:cNvPr>
        <xdr:cNvSpPr txBox="1"/>
      </xdr:nvSpPr>
      <xdr:spPr>
        <a:xfrm>
          <a:off x="914400" y="14001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57" name="ColorPalette" hidden="1">
          <a:extLst>
            <a:ext uri="{FF2B5EF4-FFF2-40B4-BE49-F238E27FC236}">
              <a16:creationId xmlns:a16="http://schemas.microsoft.com/office/drawing/2014/main" id="{F3F7B757-86D1-482A-BBCC-637B12A9C168}"/>
            </a:ext>
          </a:extLst>
        </xdr:cNvPr>
        <xdr:cNvSpPr txBox="1"/>
      </xdr:nvSpPr>
      <xdr:spPr>
        <a:xfrm>
          <a:off x="914400" y="14001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58" name="ColorPalette" hidden="1">
          <a:extLst>
            <a:ext uri="{FF2B5EF4-FFF2-40B4-BE49-F238E27FC236}">
              <a16:creationId xmlns:a16="http://schemas.microsoft.com/office/drawing/2014/main" id="{5C4EB482-AAD0-4E6D-A558-311361947E37}"/>
            </a:ext>
          </a:extLst>
        </xdr:cNvPr>
        <xdr:cNvSpPr txBox="1"/>
      </xdr:nvSpPr>
      <xdr:spPr>
        <a:xfrm>
          <a:off x="914400" y="14001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59" name="ColorPalette" hidden="1">
          <a:extLst>
            <a:ext uri="{FF2B5EF4-FFF2-40B4-BE49-F238E27FC236}">
              <a16:creationId xmlns:a16="http://schemas.microsoft.com/office/drawing/2014/main" id="{61A8FE88-64CB-4190-B677-9D7F3777CC1E}"/>
            </a:ext>
          </a:extLst>
        </xdr:cNvPr>
        <xdr:cNvSpPr txBox="1"/>
      </xdr:nvSpPr>
      <xdr:spPr>
        <a:xfrm>
          <a:off x="914400" y="14001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60" name="ColorPalette" hidden="1">
          <a:extLst>
            <a:ext uri="{FF2B5EF4-FFF2-40B4-BE49-F238E27FC236}">
              <a16:creationId xmlns:a16="http://schemas.microsoft.com/office/drawing/2014/main" id="{3B56429C-24D4-472C-A898-C41CD3B42BD3}"/>
            </a:ext>
          </a:extLst>
        </xdr:cNvPr>
        <xdr:cNvSpPr txBox="1"/>
      </xdr:nvSpPr>
      <xdr:spPr>
        <a:xfrm>
          <a:off x="914400" y="14001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61" name="ColorPalette" hidden="1">
          <a:extLst>
            <a:ext uri="{FF2B5EF4-FFF2-40B4-BE49-F238E27FC236}">
              <a16:creationId xmlns:a16="http://schemas.microsoft.com/office/drawing/2014/main" id="{44A1869F-590C-4422-BBF8-8FB144D68266}"/>
            </a:ext>
          </a:extLst>
        </xdr:cNvPr>
        <xdr:cNvSpPr txBox="1"/>
      </xdr:nvSpPr>
      <xdr:spPr>
        <a:xfrm>
          <a:off x="914400" y="14001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162" name="ColorPalette" hidden="1">
          <a:extLst>
            <a:ext uri="{FF2B5EF4-FFF2-40B4-BE49-F238E27FC236}">
              <a16:creationId xmlns:a16="http://schemas.microsoft.com/office/drawing/2014/main" id="{9BF004EA-A6E4-4D61-A551-B68BCB1B2BAD}"/>
            </a:ext>
          </a:extLst>
        </xdr:cNvPr>
        <xdr:cNvSpPr txBox="1"/>
      </xdr:nvSpPr>
      <xdr:spPr>
        <a:xfrm>
          <a:off x="914400" y="14001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163" name="ColorPalette" hidden="1">
          <a:extLst>
            <a:ext uri="{FF2B5EF4-FFF2-40B4-BE49-F238E27FC236}">
              <a16:creationId xmlns:a16="http://schemas.microsoft.com/office/drawing/2014/main" id="{2C94D861-38FE-4EC8-8339-BB06500D18D0}"/>
            </a:ext>
          </a:extLst>
        </xdr:cNvPr>
        <xdr:cNvSpPr txBox="1"/>
      </xdr:nvSpPr>
      <xdr:spPr>
        <a:xfrm>
          <a:off x="914400" y="14001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164" name="ColorPalette" hidden="1">
          <a:extLst>
            <a:ext uri="{FF2B5EF4-FFF2-40B4-BE49-F238E27FC236}">
              <a16:creationId xmlns:a16="http://schemas.microsoft.com/office/drawing/2014/main" id="{F4C88BCD-A944-41CC-9E8D-792C51BC0B45}"/>
            </a:ext>
          </a:extLst>
        </xdr:cNvPr>
        <xdr:cNvSpPr txBox="1"/>
      </xdr:nvSpPr>
      <xdr:spPr>
        <a:xfrm>
          <a:off x="914400" y="14001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165" name="ColorPalette" hidden="1">
          <a:extLst>
            <a:ext uri="{FF2B5EF4-FFF2-40B4-BE49-F238E27FC236}">
              <a16:creationId xmlns:a16="http://schemas.microsoft.com/office/drawing/2014/main" id="{0715481E-885E-4622-967D-99273F1CA045}"/>
            </a:ext>
          </a:extLst>
        </xdr:cNvPr>
        <xdr:cNvSpPr txBox="1"/>
      </xdr:nvSpPr>
      <xdr:spPr>
        <a:xfrm>
          <a:off x="914400" y="14001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66" name="ColorPalette" hidden="1">
          <a:extLst>
            <a:ext uri="{FF2B5EF4-FFF2-40B4-BE49-F238E27FC236}">
              <a16:creationId xmlns:a16="http://schemas.microsoft.com/office/drawing/2014/main" id="{5CA704A3-B760-437A-8289-36E49077663D}"/>
            </a:ext>
          </a:extLst>
        </xdr:cNvPr>
        <xdr:cNvSpPr txBox="1"/>
      </xdr:nvSpPr>
      <xdr:spPr>
        <a:xfrm>
          <a:off x="914400" y="14001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67" name="ColorPalette" hidden="1">
          <a:extLst>
            <a:ext uri="{FF2B5EF4-FFF2-40B4-BE49-F238E27FC236}">
              <a16:creationId xmlns:a16="http://schemas.microsoft.com/office/drawing/2014/main" id="{4088B1B1-0267-4E62-8173-98F5FF629E18}"/>
            </a:ext>
          </a:extLst>
        </xdr:cNvPr>
        <xdr:cNvSpPr txBox="1"/>
      </xdr:nvSpPr>
      <xdr:spPr>
        <a:xfrm>
          <a:off x="914400" y="14001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68" name="ColorPalette" hidden="1">
          <a:extLst>
            <a:ext uri="{FF2B5EF4-FFF2-40B4-BE49-F238E27FC236}">
              <a16:creationId xmlns:a16="http://schemas.microsoft.com/office/drawing/2014/main" id="{44F37BED-2387-4DE1-AC7A-313444D39FE3}"/>
            </a:ext>
          </a:extLst>
        </xdr:cNvPr>
        <xdr:cNvSpPr txBox="1"/>
      </xdr:nvSpPr>
      <xdr:spPr>
        <a:xfrm>
          <a:off x="914400" y="14001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69" name="ColorPalette" hidden="1">
          <a:extLst>
            <a:ext uri="{FF2B5EF4-FFF2-40B4-BE49-F238E27FC236}">
              <a16:creationId xmlns:a16="http://schemas.microsoft.com/office/drawing/2014/main" id="{F0E74F98-B913-492A-A1CC-FC968961A2B5}"/>
            </a:ext>
          </a:extLst>
        </xdr:cNvPr>
        <xdr:cNvSpPr txBox="1"/>
      </xdr:nvSpPr>
      <xdr:spPr>
        <a:xfrm>
          <a:off x="914400" y="14001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170" name="ColorPalette" hidden="1">
          <a:extLst>
            <a:ext uri="{FF2B5EF4-FFF2-40B4-BE49-F238E27FC236}">
              <a16:creationId xmlns:a16="http://schemas.microsoft.com/office/drawing/2014/main" id="{52DABE2C-38D7-4546-9968-866F28EA5B74}"/>
            </a:ext>
          </a:extLst>
        </xdr:cNvPr>
        <xdr:cNvSpPr txBox="1"/>
      </xdr:nvSpPr>
      <xdr:spPr>
        <a:xfrm>
          <a:off x="914400" y="14001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171" name="ColorPalette" hidden="1">
          <a:extLst>
            <a:ext uri="{FF2B5EF4-FFF2-40B4-BE49-F238E27FC236}">
              <a16:creationId xmlns:a16="http://schemas.microsoft.com/office/drawing/2014/main" id="{2B2812F5-A58D-489B-8D8A-ECCB5F86374E}"/>
            </a:ext>
          </a:extLst>
        </xdr:cNvPr>
        <xdr:cNvSpPr txBox="1"/>
      </xdr:nvSpPr>
      <xdr:spPr>
        <a:xfrm>
          <a:off x="914400" y="14001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172" name="ColorPalette" hidden="1">
          <a:extLst>
            <a:ext uri="{FF2B5EF4-FFF2-40B4-BE49-F238E27FC236}">
              <a16:creationId xmlns:a16="http://schemas.microsoft.com/office/drawing/2014/main" id="{03BB20F7-C234-4C17-B577-AB73B03ABC79}"/>
            </a:ext>
          </a:extLst>
        </xdr:cNvPr>
        <xdr:cNvSpPr txBox="1"/>
      </xdr:nvSpPr>
      <xdr:spPr>
        <a:xfrm>
          <a:off x="914400" y="14001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173" name="ColorPalette" hidden="1">
          <a:extLst>
            <a:ext uri="{FF2B5EF4-FFF2-40B4-BE49-F238E27FC236}">
              <a16:creationId xmlns:a16="http://schemas.microsoft.com/office/drawing/2014/main" id="{FC072080-5087-491D-8F48-A2232806EA79}"/>
            </a:ext>
          </a:extLst>
        </xdr:cNvPr>
        <xdr:cNvSpPr txBox="1"/>
      </xdr:nvSpPr>
      <xdr:spPr>
        <a:xfrm>
          <a:off x="914400" y="14001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74" name="ColorPalette" hidden="1">
          <a:extLst>
            <a:ext uri="{FF2B5EF4-FFF2-40B4-BE49-F238E27FC236}">
              <a16:creationId xmlns:a16="http://schemas.microsoft.com/office/drawing/2014/main" id="{4C8B8DA8-F29E-423B-BE12-00090948474B}"/>
            </a:ext>
          </a:extLst>
        </xdr:cNvPr>
        <xdr:cNvSpPr txBox="1"/>
      </xdr:nvSpPr>
      <xdr:spPr>
        <a:xfrm>
          <a:off x="914400" y="14001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75" name="ColorPalette" hidden="1">
          <a:extLst>
            <a:ext uri="{FF2B5EF4-FFF2-40B4-BE49-F238E27FC236}">
              <a16:creationId xmlns:a16="http://schemas.microsoft.com/office/drawing/2014/main" id="{1D302633-CE26-4B14-8379-6F3E3CE780C4}"/>
            </a:ext>
          </a:extLst>
        </xdr:cNvPr>
        <xdr:cNvSpPr txBox="1"/>
      </xdr:nvSpPr>
      <xdr:spPr>
        <a:xfrm>
          <a:off x="914400" y="14001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76" name="ColorPalette" hidden="1">
          <a:extLst>
            <a:ext uri="{FF2B5EF4-FFF2-40B4-BE49-F238E27FC236}">
              <a16:creationId xmlns:a16="http://schemas.microsoft.com/office/drawing/2014/main" id="{1509D190-E40C-4915-84AA-833DF0608EE2}"/>
            </a:ext>
          </a:extLst>
        </xdr:cNvPr>
        <xdr:cNvSpPr txBox="1"/>
      </xdr:nvSpPr>
      <xdr:spPr>
        <a:xfrm>
          <a:off x="914400" y="14001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77" name="ColorPalette" hidden="1">
          <a:extLst>
            <a:ext uri="{FF2B5EF4-FFF2-40B4-BE49-F238E27FC236}">
              <a16:creationId xmlns:a16="http://schemas.microsoft.com/office/drawing/2014/main" id="{86D13703-9427-448B-B353-9D825FF7D3B9}"/>
            </a:ext>
          </a:extLst>
        </xdr:cNvPr>
        <xdr:cNvSpPr txBox="1"/>
      </xdr:nvSpPr>
      <xdr:spPr>
        <a:xfrm>
          <a:off x="914400" y="14001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78" name="ColorPalette" hidden="1">
          <a:extLst>
            <a:ext uri="{FF2B5EF4-FFF2-40B4-BE49-F238E27FC236}">
              <a16:creationId xmlns:a16="http://schemas.microsoft.com/office/drawing/2014/main" id="{1421DF61-E01C-4EAC-895F-7A73F6948E55}"/>
            </a:ext>
          </a:extLst>
        </xdr:cNvPr>
        <xdr:cNvSpPr txBox="1"/>
      </xdr:nvSpPr>
      <xdr:spPr>
        <a:xfrm>
          <a:off x="914400" y="14001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79" name="ColorPalette" hidden="1">
          <a:extLst>
            <a:ext uri="{FF2B5EF4-FFF2-40B4-BE49-F238E27FC236}">
              <a16:creationId xmlns:a16="http://schemas.microsoft.com/office/drawing/2014/main" id="{17848FCA-0975-4C55-865B-9D8FA70EFB2C}"/>
            </a:ext>
          </a:extLst>
        </xdr:cNvPr>
        <xdr:cNvSpPr txBox="1"/>
      </xdr:nvSpPr>
      <xdr:spPr>
        <a:xfrm>
          <a:off x="914400" y="14001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80" name="ColorPalette" hidden="1">
          <a:extLst>
            <a:ext uri="{FF2B5EF4-FFF2-40B4-BE49-F238E27FC236}">
              <a16:creationId xmlns:a16="http://schemas.microsoft.com/office/drawing/2014/main" id="{26D04C16-A271-4387-99E0-475513F48125}"/>
            </a:ext>
          </a:extLst>
        </xdr:cNvPr>
        <xdr:cNvSpPr txBox="1"/>
      </xdr:nvSpPr>
      <xdr:spPr>
        <a:xfrm>
          <a:off x="914400" y="14001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81" name="ColorPalette" hidden="1">
          <a:extLst>
            <a:ext uri="{FF2B5EF4-FFF2-40B4-BE49-F238E27FC236}">
              <a16:creationId xmlns:a16="http://schemas.microsoft.com/office/drawing/2014/main" id="{BA259AD8-62F4-4271-B404-A0229FEDED85}"/>
            </a:ext>
          </a:extLst>
        </xdr:cNvPr>
        <xdr:cNvSpPr txBox="1"/>
      </xdr:nvSpPr>
      <xdr:spPr>
        <a:xfrm>
          <a:off x="914400" y="14001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82" name="ColorPalette" hidden="1">
          <a:extLst>
            <a:ext uri="{FF2B5EF4-FFF2-40B4-BE49-F238E27FC236}">
              <a16:creationId xmlns:a16="http://schemas.microsoft.com/office/drawing/2014/main" id="{5CA2CA09-3BCD-4791-B705-088664EB6CD5}"/>
            </a:ext>
          </a:extLst>
        </xdr:cNvPr>
        <xdr:cNvSpPr txBox="1"/>
      </xdr:nvSpPr>
      <xdr:spPr>
        <a:xfrm>
          <a:off x="914400" y="14001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83" name="ColorPalette" hidden="1">
          <a:extLst>
            <a:ext uri="{FF2B5EF4-FFF2-40B4-BE49-F238E27FC236}">
              <a16:creationId xmlns:a16="http://schemas.microsoft.com/office/drawing/2014/main" id="{00BAF2A4-9AA1-4E35-AA14-BB845149BD40}"/>
            </a:ext>
          </a:extLst>
        </xdr:cNvPr>
        <xdr:cNvSpPr txBox="1"/>
      </xdr:nvSpPr>
      <xdr:spPr>
        <a:xfrm>
          <a:off x="914400" y="14001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84" name="ColorPalette" hidden="1">
          <a:extLst>
            <a:ext uri="{FF2B5EF4-FFF2-40B4-BE49-F238E27FC236}">
              <a16:creationId xmlns:a16="http://schemas.microsoft.com/office/drawing/2014/main" id="{807DB7EB-F311-43D3-AE22-9A94071210AE}"/>
            </a:ext>
          </a:extLst>
        </xdr:cNvPr>
        <xdr:cNvSpPr txBox="1"/>
      </xdr:nvSpPr>
      <xdr:spPr>
        <a:xfrm>
          <a:off x="914400" y="14001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85" name="ColorPalette" hidden="1">
          <a:extLst>
            <a:ext uri="{FF2B5EF4-FFF2-40B4-BE49-F238E27FC236}">
              <a16:creationId xmlns:a16="http://schemas.microsoft.com/office/drawing/2014/main" id="{76CCB75D-9463-4B25-86F1-85A4AF8F5EDD}"/>
            </a:ext>
          </a:extLst>
        </xdr:cNvPr>
        <xdr:cNvSpPr txBox="1"/>
      </xdr:nvSpPr>
      <xdr:spPr>
        <a:xfrm>
          <a:off x="914400" y="14001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86" name="ColorPalette" hidden="1">
          <a:extLst>
            <a:ext uri="{FF2B5EF4-FFF2-40B4-BE49-F238E27FC236}">
              <a16:creationId xmlns:a16="http://schemas.microsoft.com/office/drawing/2014/main" id="{E405EDDC-D959-4EC8-81C6-A53930CF0362}"/>
            </a:ext>
          </a:extLst>
        </xdr:cNvPr>
        <xdr:cNvSpPr txBox="1"/>
      </xdr:nvSpPr>
      <xdr:spPr>
        <a:xfrm>
          <a:off x="914400" y="14001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87" name="ColorPalette" hidden="1">
          <a:extLst>
            <a:ext uri="{FF2B5EF4-FFF2-40B4-BE49-F238E27FC236}">
              <a16:creationId xmlns:a16="http://schemas.microsoft.com/office/drawing/2014/main" id="{E10E3A96-F9A7-43AF-BF04-AFC8623D8B40}"/>
            </a:ext>
          </a:extLst>
        </xdr:cNvPr>
        <xdr:cNvSpPr txBox="1"/>
      </xdr:nvSpPr>
      <xdr:spPr>
        <a:xfrm>
          <a:off x="914400" y="14001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88" name="ColorPalette" hidden="1">
          <a:extLst>
            <a:ext uri="{FF2B5EF4-FFF2-40B4-BE49-F238E27FC236}">
              <a16:creationId xmlns:a16="http://schemas.microsoft.com/office/drawing/2014/main" id="{D5C19CF8-0344-4356-ABB1-DCFDF12F43F8}"/>
            </a:ext>
          </a:extLst>
        </xdr:cNvPr>
        <xdr:cNvSpPr txBox="1"/>
      </xdr:nvSpPr>
      <xdr:spPr>
        <a:xfrm>
          <a:off x="914400" y="14001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189" name="ColorPalette" hidden="1">
          <a:extLst>
            <a:ext uri="{FF2B5EF4-FFF2-40B4-BE49-F238E27FC236}">
              <a16:creationId xmlns:a16="http://schemas.microsoft.com/office/drawing/2014/main" id="{2AC379CB-D967-4B10-A7D2-F5FB3FC5A158}"/>
            </a:ext>
          </a:extLst>
        </xdr:cNvPr>
        <xdr:cNvSpPr txBox="1"/>
      </xdr:nvSpPr>
      <xdr:spPr>
        <a:xfrm>
          <a:off x="914400" y="14001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190" name="ColorPalette" hidden="1">
          <a:extLst>
            <a:ext uri="{FF2B5EF4-FFF2-40B4-BE49-F238E27FC236}">
              <a16:creationId xmlns:a16="http://schemas.microsoft.com/office/drawing/2014/main" id="{D1412308-1CD9-40C0-B189-5AA8D3D2E963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191" name="ColorPalette" hidden="1">
          <a:extLst>
            <a:ext uri="{FF2B5EF4-FFF2-40B4-BE49-F238E27FC236}">
              <a16:creationId xmlns:a16="http://schemas.microsoft.com/office/drawing/2014/main" id="{AFE7D14D-3B60-44A3-891A-21A3BA37F949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192" name="ColorPalette" hidden="1">
          <a:extLst>
            <a:ext uri="{FF2B5EF4-FFF2-40B4-BE49-F238E27FC236}">
              <a16:creationId xmlns:a16="http://schemas.microsoft.com/office/drawing/2014/main" id="{A1078A55-A1DC-498D-9C6F-EBBE94A80048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193" name="ColorPalette" hidden="1">
          <a:extLst>
            <a:ext uri="{FF2B5EF4-FFF2-40B4-BE49-F238E27FC236}">
              <a16:creationId xmlns:a16="http://schemas.microsoft.com/office/drawing/2014/main" id="{128A246B-247A-4DE1-9249-8B681E00397B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194" name="ColorPalette" hidden="1">
          <a:extLst>
            <a:ext uri="{FF2B5EF4-FFF2-40B4-BE49-F238E27FC236}">
              <a16:creationId xmlns:a16="http://schemas.microsoft.com/office/drawing/2014/main" id="{2FAC20E0-621E-429E-BE07-258BA6C9C725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195" name="ColorPalette" hidden="1">
          <a:extLst>
            <a:ext uri="{FF2B5EF4-FFF2-40B4-BE49-F238E27FC236}">
              <a16:creationId xmlns:a16="http://schemas.microsoft.com/office/drawing/2014/main" id="{A765DBC8-2366-4B35-932F-1B8058E7A0E3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196" name="ColorPalette" hidden="1">
          <a:extLst>
            <a:ext uri="{FF2B5EF4-FFF2-40B4-BE49-F238E27FC236}">
              <a16:creationId xmlns:a16="http://schemas.microsoft.com/office/drawing/2014/main" id="{11713F65-F41B-4501-B54C-6B9370BE81E2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197" name="ColorPalette" hidden="1">
          <a:extLst>
            <a:ext uri="{FF2B5EF4-FFF2-40B4-BE49-F238E27FC236}">
              <a16:creationId xmlns:a16="http://schemas.microsoft.com/office/drawing/2014/main" id="{B50F8711-F76F-470C-8B3F-C4FA50627DA8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198" name="ColorPalette" hidden="1">
          <a:extLst>
            <a:ext uri="{FF2B5EF4-FFF2-40B4-BE49-F238E27FC236}">
              <a16:creationId xmlns:a16="http://schemas.microsoft.com/office/drawing/2014/main" id="{0A320F2C-3216-4DB3-B625-7C12395D2E36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199" name="ColorPalette" hidden="1">
          <a:extLst>
            <a:ext uri="{FF2B5EF4-FFF2-40B4-BE49-F238E27FC236}">
              <a16:creationId xmlns:a16="http://schemas.microsoft.com/office/drawing/2014/main" id="{D895D113-6097-4EAC-9F7C-A06473778F96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00" name="ColorPalette" hidden="1">
          <a:extLst>
            <a:ext uri="{FF2B5EF4-FFF2-40B4-BE49-F238E27FC236}">
              <a16:creationId xmlns:a16="http://schemas.microsoft.com/office/drawing/2014/main" id="{AED2CA09-427A-491C-B33F-F73BA85886DA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01" name="ColorPalette" hidden="1">
          <a:extLst>
            <a:ext uri="{FF2B5EF4-FFF2-40B4-BE49-F238E27FC236}">
              <a16:creationId xmlns:a16="http://schemas.microsoft.com/office/drawing/2014/main" id="{9317FA62-DECF-42EF-A05B-D6DE7AF49A67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02" name="ColorPalette" hidden="1">
          <a:extLst>
            <a:ext uri="{FF2B5EF4-FFF2-40B4-BE49-F238E27FC236}">
              <a16:creationId xmlns:a16="http://schemas.microsoft.com/office/drawing/2014/main" id="{0E326262-0402-4F4D-8812-7B97CCA8E6BB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03" name="ColorPalette" hidden="1">
          <a:extLst>
            <a:ext uri="{FF2B5EF4-FFF2-40B4-BE49-F238E27FC236}">
              <a16:creationId xmlns:a16="http://schemas.microsoft.com/office/drawing/2014/main" id="{8C665F60-9820-400B-A6E7-07F42AEBFDDC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04" name="ColorPalette" hidden="1">
          <a:extLst>
            <a:ext uri="{FF2B5EF4-FFF2-40B4-BE49-F238E27FC236}">
              <a16:creationId xmlns:a16="http://schemas.microsoft.com/office/drawing/2014/main" id="{E395E911-6534-4996-A566-33F53D35DA84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05" name="ColorPalette" hidden="1">
          <a:extLst>
            <a:ext uri="{FF2B5EF4-FFF2-40B4-BE49-F238E27FC236}">
              <a16:creationId xmlns:a16="http://schemas.microsoft.com/office/drawing/2014/main" id="{3E0E0B71-0D89-494C-A81C-B08F7F495ECA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06" name="ColorPalette" hidden="1">
          <a:extLst>
            <a:ext uri="{FF2B5EF4-FFF2-40B4-BE49-F238E27FC236}">
              <a16:creationId xmlns:a16="http://schemas.microsoft.com/office/drawing/2014/main" id="{E70D75D0-6911-4CD5-B349-F10E12FB3873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07" name="ColorPalette" hidden="1">
          <a:extLst>
            <a:ext uri="{FF2B5EF4-FFF2-40B4-BE49-F238E27FC236}">
              <a16:creationId xmlns:a16="http://schemas.microsoft.com/office/drawing/2014/main" id="{C22C3230-7E8D-44C9-8B93-22A821F739B2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08" name="ColorPalette" hidden="1">
          <a:extLst>
            <a:ext uri="{FF2B5EF4-FFF2-40B4-BE49-F238E27FC236}">
              <a16:creationId xmlns:a16="http://schemas.microsoft.com/office/drawing/2014/main" id="{C56EC81D-8F02-457E-BD39-11530B1A01DB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09" name="ColorPalette" hidden="1">
          <a:extLst>
            <a:ext uri="{FF2B5EF4-FFF2-40B4-BE49-F238E27FC236}">
              <a16:creationId xmlns:a16="http://schemas.microsoft.com/office/drawing/2014/main" id="{CF7765EB-9ED5-49BB-9629-BB8A5C4920CB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10" name="ColorPalette" hidden="1">
          <a:extLst>
            <a:ext uri="{FF2B5EF4-FFF2-40B4-BE49-F238E27FC236}">
              <a16:creationId xmlns:a16="http://schemas.microsoft.com/office/drawing/2014/main" id="{0D7093C9-BEC9-4339-AF83-D0C88E7D5F24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11" name="ColorPalette" hidden="1">
          <a:extLst>
            <a:ext uri="{FF2B5EF4-FFF2-40B4-BE49-F238E27FC236}">
              <a16:creationId xmlns:a16="http://schemas.microsoft.com/office/drawing/2014/main" id="{51A5BDD8-196E-4DEE-B08F-D6F87DED7F33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12" name="ColorPalette" hidden="1">
          <a:extLst>
            <a:ext uri="{FF2B5EF4-FFF2-40B4-BE49-F238E27FC236}">
              <a16:creationId xmlns:a16="http://schemas.microsoft.com/office/drawing/2014/main" id="{55251D75-5A95-4DE9-8AC9-3D5F24936F2F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13" name="ColorPalette" hidden="1">
          <a:extLst>
            <a:ext uri="{FF2B5EF4-FFF2-40B4-BE49-F238E27FC236}">
              <a16:creationId xmlns:a16="http://schemas.microsoft.com/office/drawing/2014/main" id="{C01FAD9F-4B94-477E-9554-F3D95845D297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14" name="ColorPalette" hidden="1">
          <a:extLst>
            <a:ext uri="{FF2B5EF4-FFF2-40B4-BE49-F238E27FC236}">
              <a16:creationId xmlns:a16="http://schemas.microsoft.com/office/drawing/2014/main" id="{AB34E3F2-3553-4A36-9C31-A8D941A60F76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15" name="ColorPalette" hidden="1">
          <a:extLst>
            <a:ext uri="{FF2B5EF4-FFF2-40B4-BE49-F238E27FC236}">
              <a16:creationId xmlns:a16="http://schemas.microsoft.com/office/drawing/2014/main" id="{E38E56D3-AB27-4057-B155-53F9FCDAB37E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16" name="ColorPalette" hidden="1">
          <a:extLst>
            <a:ext uri="{FF2B5EF4-FFF2-40B4-BE49-F238E27FC236}">
              <a16:creationId xmlns:a16="http://schemas.microsoft.com/office/drawing/2014/main" id="{158A5D9A-690B-4A87-BA61-67870592E4D3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17" name="ColorPalette" hidden="1">
          <a:extLst>
            <a:ext uri="{FF2B5EF4-FFF2-40B4-BE49-F238E27FC236}">
              <a16:creationId xmlns:a16="http://schemas.microsoft.com/office/drawing/2014/main" id="{0807075C-7E67-4E8F-ABFF-E50EA38B8F93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18" name="ColorPalette" hidden="1">
          <a:extLst>
            <a:ext uri="{FF2B5EF4-FFF2-40B4-BE49-F238E27FC236}">
              <a16:creationId xmlns:a16="http://schemas.microsoft.com/office/drawing/2014/main" id="{14D0C045-793A-4EC8-926E-29750ABA1E79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19" name="ColorPalette" hidden="1">
          <a:extLst>
            <a:ext uri="{FF2B5EF4-FFF2-40B4-BE49-F238E27FC236}">
              <a16:creationId xmlns:a16="http://schemas.microsoft.com/office/drawing/2014/main" id="{A5F6A596-70DA-4E03-B5D0-2931B18496CB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20" name="ColorPalette" hidden="1">
          <a:extLst>
            <a:ext uri="{FF2B5EF4-FFF2-40B4-BE49-F238E27FC236}">
              <a16:creationId xmlns:a16="http://schemas.microsoft.com/office/drawing/2014/main" id="{E11B4B12-BD53-46B1-B749-38003BBFBE2C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21" name="ColorPalette" hidden="1">
          <a:extLst>
            <a:ext uri="{FF2B5EF4-FFF2-40B4-BE49-F238E27FC236}">
              <a16:creationId xmlns:a16="http://schemas.microsoft.com/office/drawing/2014/main" id="{B6B478B5-C166-477E-8AE8-8FB063212DEB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22" name="ColorPalette" hidden="1">
          <a:extLst>
            <a:ext uri="{FF2B5EF4-FFF2-40B4-BE49-F238E27FC236}">
              <a16:creationId xmlns:a16="http://schemas.microsoft.com/office/drawing/2014/main" id="{05AD5C7E-96FB-4C8C-85B7-A78069A49626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23" name="ColorPalette" hidden="1">
          <a:extLst>
            <a:ext uri="{FF2B5EF4-FFF2-40B4-BE49-F238E27FC236}">
              <a16:creationId xmlns:a16="http://schemas.microsoft.com/office/drawing/2014/main" id="{0618A276-F7C8-485D-BAD6-DB0EA603EB5B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24" name="ColorPalette" hidden="1">
          <a:extLst>
            <a:ext uri="{FF2B5EF4-FFF2-40B4-BE49-F238E27FC236}">
              <a16:creationId xmlns:a16="http://schemas.microsoft.com/office/drawing/2014/main" id="{A73AAF6A-E514-4857-9564-7BF5A09B49FD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25" name="ColorPalette" hidden="1">
          <a:extLst>
            <a:ext uri="{FF2B5EF4-FFF2-40B4-BE49-F238E27FC236}">
              <a16:creationId xmlns:a16="http://schemas.microsoft.com/office/drawing/2014/main" id="{3B1C9796-DF7D-4A49-BEA0-6819B63786B5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26" name="ColorPalette" hidden="1">
          <a:extLst>
            <a:ext uri="{FF2B5EF4-FFF2-40B4-BE49-F238E27FC236}">
              <a16:creationId xmlns:a16="http://schemas.microsoft.com/office/drawing/2014/main" id="{9AE2B489-FE11-4D17-8027-5CFE13D9B8AC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27" name="ColorPalette" hidden="1">
          <a:extLst>
            <a:ext uri="{FF2B5EF4-FFF2-40B4-BE49-F238E27FC236}">
              <a16:creationId xmlns:a16="http://schemas.microsoft.com/office/drawing/2014/main" id="{75B349F5-88C9-4F0C-9D0D-BB68B82C6C3F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28" name="ColorPalette" hidden="1">
          <a:extLst>
            <a:ext uri="{FF2B5EF4-FFF2-40B4-BE49-F238E27FC236}">
              <a16:creationId xmlns:a16="http://schemas.microsoft.com/office/drawing/2014/main" id="{A4792852-C6D8-4D82-9A20-B2FB38E590C9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29" name="ColorPalette" hidden="1">
          <a:extLst>
            <a:ext uri="{FF2B5EF4-FFF2-40B4-BE49-F238E27FC236}">
              <a16:creationId xmlns:a16="http://schemas.microsoft.com/office/drawing/2014/main" id="{F2B60163-ABD5-450F-8671-0449A1AADC8C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30" name="ColorPalette" hidden="1">
          <a:extLst>
            <a:ext uri="{FF2B5EF4-FFF2-40B4-BE49-F238E27FC236}">
              <a16:creationId xmlns:a16="http://schemas.microsoft.com/office/drawing/2014/main" id="{8C9B120B-AF00-46C5-8092-DEC507EC0094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31" name="ColorPalette" hidden="1">
          <a:extLst>
            <a:ext uri="{FF2B5EF4-FFF2-40B4-BE49-F238E27FC236}">
              <a16:creationId xmlns:a16="http://schemas.microsoft.com/office/drawing/2014/main" id="{98CC367B-B7CA-49BC-B0C2-E84E4FF84C1F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32" name="ColorPalette" hidden="1">
          <a:extLst>
            <a:ext uri="{FF2B5EF4-FFF2-40B4-BE49-F238E27FC236}">
              <a16:creationId xmlns:a16="http://schemas.microsoft.com/office/drawing/2014/main" id="{478425DA-96FA-4070-A823-B67B3DF9ECC0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33" name="ColorPalette" hidden="1">
          <a:extLst>
            <a:ext uri="{FF2B5EF4-FFF2-40B4-BE49-F238E27FC236}">
              <a16:creationId xmlns:a16="http://schemas.microsoft.com/office/drawing/2014/main" id="{305DFCE3-9D5B-4BF7-9DDF-DA30158517FA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34" name="ColorPalette" hidden="1">
          <a:extLst>
            <a:ext uri="{FF2B5EF4-FFF2-40B4-BE49-F238E27FC236}">
              <a16:creationId xmlns:a16="http://schemas.microsoft.com/office/drawing/2014/main" id="{1D9F74EF-89B5-4E19-8A53-72E7D361D28D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35" name="ColorPalette" hidden="1">
          <a:extLst>
            <a:ext uri="{FF2B5EF4-FFF2-40B4-BE49-F238E27FC236}">
              <a16:creationId xmlns:a16="http://schemas.microsoft.com/office/drawing/2014/main" id="{00FB7507-975E-4DB5-9315-6119FD95AAD6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36" name="ColorPalette" hidden="1">
          <a:extLst>
            <a:ext uri="{FF2B5EF4-FFF2-40B4-BE49-F238E27FC236}">
              <a16:creationId xmlns:a16="http://schemas.microsoft.com/office/drawing/2014/main" id="{211C9126-05E2-4BB1-A767-2D069350908B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37" name="ColorPalette" hidden="1">
          <a:extLst>
            <a:ext uri="{FF2B5EF4-FFF2-40B4-BE49-F238E27FC236}">
              <a16:creationId xmlns:a16="http://schemas.microsoft.com/office/drawing/2014/main" id="{92E66851-3032-4832-852E-35D60FEB3831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38" name="ColorPalette" hidden="1">
          <a:extLst>
            <a:ext uri="{FF2B5EF4-FFF2-40B4-BE49-F238E27FC236}">
              <a16:creationId xmlns:a16="http://schemas.microsoft.com/office/drawing/2014/main" id="{597B7807-218B-475B-9EE8-36A8D29053DC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39" name="ColorPalette" hidden="1">
          <a:extLst>
            <a:ext uri="{FF2B5EF4-FFF2-40B4-BE49-F238E27FC236}">
              <a16:creationId xmlns:a16="http://schemas.microsoft.com/office/drawing/2014/main" id="{9281AFA6-BA18-4510-9665-BDA07DA731EE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0" name="ColorPalette" hidden="1">
          <a:extLst>
            <a:ext uri="{FF2B5EF4-FFF2-40B4-BE49-F238E27FC236}">
              <a16:creationId xmlns:a16="http://schemas.microsoft.com/office/drawing/2014/main" id="{9543A244-2147-49E3-9DDA-023B207FC55E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1" name="ColorPalette" hidden="1">
          <a:extLst>
            <a:ext uri="{FF2B5EF4-FFF2-40B4-BE49-F238E27FC236}">
              <a16:creationId xmlns:a16="http://schemas.microsoft.com/office/drawing/2014/main" id="{F4D4BE9C-8D81-441A-AFB0-031B03101506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2" name="ColorPalette" hidden="1">
          <a:extLst>
            <a:ext uri="{FF2B5EF4-FFF2-40B4-BE49-F238E27FC236}">
              <a16:creationId xmlns:a16="http://schemas.microsoft.com/office/drawing/2014/main" id="{4F8BAFDD-90DF-417C-BB1C-4D83F0868B17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3" name="ColorPalette" hidden="1">
          <a:extLst>
            <a:ext uri="{FF2B5EF4-FFF2-40B4-BE49-F238E27FC236}">
              <a16:creationId xmlns:a16="http://schemas.microsoft.com/office/drawing/2014/main" id="{2B682D2E-E415-4AC8-AA9E-B65CD33BFC43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4" name="ColorPalette" hidden="1">
          <a:extLst>
            <a:ext uri="{FF2B5EF4-FFF2-40B4-BE49-F238E27FC236}">
              <a16:creationId xmlns:a16="http://schemas.microsoft.com/office/drawing/2014/main" id="{A3415774-5C15-4E4E-BD78-248D0FFE827E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5" name="ColorPalette" hidden="1">
          <a:extLst>
            <a:ext uri="{FF2B5EF4-FFF2-40B4-BE49-F238E27FC236}">
              <a16:creationId xmlns:a16="http://schemas.microsoft.com/office/drawing/2014/main" id="{AF7B2CEE-B252-40CB-9C9A-C64B7FDC7923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6" name="ColorPalette" hidden="1">
          <a:extLst>
            <a:ext uri="{FF2B5EF4-FFF2-40B4-BE49-F238E27FC236}">
              <a16:creationId xmlns:a16="http://schemas.microsoft.com/office/drawing/2014/main" id="{87016D3F-F90A-4E3C-A6B0-6E9DA05F000E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7" name="ColorPalette" hidden="1">
          <a:extLst>
            <a:ext uri="{FF2B5EF4-FFF2-40B4-BE49-F238E27FC236}">
              <a16:creationId xmlns:a16="http://schemas.microsoft.com/office/drawing/2014/main" id="{0B188D51-8AA7-4DC5-86AE-884BEAE86ABA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8" name="ColorPalette" hidden="1">
          <a:extLst>
            <a:ext uri="{FF2B5EF4-FFF2-40B4-BE49-F238E27FC236}">
              <a16:creationId xmlns:a16="http://schemas.microsoft.com/office/drawing/2014/main" id="{BFAB8EF5-3A0D-4F9E-8543-0A5E018CCD2D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9" name="ColorPalette" hidden="1">
          <a:extLst>
            <a:ext uri="{FF2B5EF4-FFF2-40B4-BE49-F238E27FC236}">
              <a16:creationId xmlns:a16="http://schemas.microsoft.com/office/drawing/2014/main" id="{AF86B671-B1D4-4CCF-8096-37C60BAEEE47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0" name="ColorPalette" hidden="1">
          <a:extLst>
            <a:ext uri="{FF2B5EF4-FFF2-40B4-BE49-F238E27FC236}">
              <a16:creationId xmlns:a16="http://schemas.microsoft.com/office/drawing/2014/main" id="{A59EC2C3-7573-4746-B164-EDE0C7107F47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1" name="ColorPalette" hidden="1">
          <a:extLst>
            <a:ext uri="{FF2B5EF4-FFF2-40B4-BE49-F238E27FC236}">
              <a16:creationId xmlns:a16="http://schemas.microsoft.com/office/drawing/2014/main" id="{1F0ADA41-30BD-4717-9469-C38BC0B9A180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2" name="ColorPalette" hidden="1">
          <a:extLst>
            <a:ext uri="{FF2B5EF4-FFF2-40B4-BE49-F238E27FC236}">
              <a16:creationId xmlns:a16="http://schemas.microsoft.com/office/drawing/2014/main" id="{BA90D38D-123F-4705-8AB3-4892E45D0A97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3" name="ColorPalette" hidden="1">
          <a:extLst>
            <a:ext uri="{FF2B5EF4-FFF2-40B4-BE49-F238E27FC236}">
              <a16:creationId xmlns:a16="http://schemas.microsoft.com/office/drawing/2014/main" id="{420856C3-C058-4421-93DB-5C3C1EC6B162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4" name="ColorPalette" hidden="1">
          <a:extLst>
            <a:ext uri="{FF2B5EF4-FFF2-40B4-BE49-F238E27FC236}">
              <a16:creationId xmlns:a16="http://schemas.microsoft.com/office/drawing/2014/main" id="{191FE5D8-7531-4E56-9538-B35ABFB8D915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5" name="ColorPalette" hidden="1">
          <a:extLst>
            <a:ext uri="{FF2B5EF4-FFF2-40B4-BE49-F238E27FC236}">
              <a16:creationId xmlns:a16="http://schemas.microsoft.com/office/drawing/2014/main" id="{3563FBEC-676B-4C68-A0C8-A2427613ECC9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6" name="ColorPalette" hidden="1">
          <a:extLst>
            <a:ext uri="{FF2B5EF4-FFF2-40B4-BE49-F238E27FC236}">
              <a16:creationId xmlns:a16="http://schemas.microsoft.com/office/drawing/2014/main" id="{704E53A6-00EA-4E5B-A69D-C340847722D3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7" name="ColorPalette" hidden="1">
          <a:extLst>
            <a:ext uri="{FF2B5EF4-FFF2-40B4-BE49-F238E27FC236}">
              <a16:creationId xmlns:a16="http://schemas.microsoft.com/office/drawing/2014/main" id="{A475E75B-7FA9-4E3F-B1E9-9A742C5E78E0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8" name="ColorPalette" hidden="1">
          <a:extLst>
            <a:ext uri="{FF2B5EF4-FFF2-40B4-BE49-F238E27FC236}">
              <a16:creationId xmlns:a16="http://schemas.microsoft.com/office/drawing/2014/main" id="{B36579A5-2FEE-4594-B87E-7B33935DBD4D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9" name="ColorPalette" hidden="1">
          <a:extLst>
            <a:ext uri="{FF2B5EF4-FFF2-40B4-BE49-F238E27FC236}">
              <a16:creationId xmlns:a16="http://schemas.microsoft.com/office/drawing/2014/main" id="{B6FEE236-BBEB-40F7-B3A8-71454276E551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60" name="ColorPalette" hidden="1">
          <a:extLst>
            <a:ext uri="{FF2B5EF4-FFF2-40B4-BE49-F238E27FC236}">
              <a16:creationId xmlns:a16="http://schemas.microsoft.com/office/drawing/2014/main" id="{D0574962-462B-4632-868D-8100FD272BBE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61" name="ColorPalette" hidden="1">
          <a:extLst>
            <a:ext uri="{FF2B5EF4-FFF2-40B4-BE49-F238E27FC236}">
              <a16:creationId xmlns:a16="http://schemas.microsoft.com/office/drawing/2014/main" id="{DB8A1DAB-3A8E-4B43-A557-E89C807D4299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62" name="ColorPalette" hidden="1">
          <a:extLst>
            <a:ext uri="{FF2B5EF4-FFF2-40B4-BE49-F238E27FC236}">
              <a16:creationId xmlns:a16="http://schemas.microsoft.com/office/drawing/2014/main" id="{C92C857E-514F-438D-A797-3BC7619FA572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63" name="ColorPalette" hidden="1">
          <a:extLst>
            <a:ext uri="{FF2B5EF4-FFF2-40B4-BE49-F238E27FC236}">
              <a16:creationId xmlns:a16="http://schemas.microsoft.com/office/drawing/2014/main" id="{80365C84-8FA8-4B6D-929D-EEFC592D6B28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64" name="ColorPalette" hidden="1">
          <a:extLst>
            <a:ext uri="{FF2B5EF4-FFF2-40B4-BE49-F238E27FC236}">
              <a16:creationId xmlns:a16="http://schemas.microsoft.com/office/drawing/2014/main" id="{83183B4F-AE5B-44CB-89EA-4EBF21FA05B9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65" name="ColorPalette" hidden="1">
          <a:extLst>
            <a:ext uri="{FF2B5EF4-FFF2-40B4-BE49-F238E27FC236}">
              <a16:creationId xmlns:a16="http://schemas.microsoft.com/office/drawing/2014/main" id="{22948A8D-CCF4-4560-B070-80F9767F007C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66" name="ColorPalette" hidden="1">
          <a:extLst>
            <a:ext uri="{FF2B5EF4-FFF2-40B4-BE49-F238E27FC236}">
              <a16:creationId xmlns:a16="http://schemas.microsoft.com/office/drawing/2014/main" id="{82D44FC8-DDE1-48A8-A312-54DC92AD7FD9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67" name="ColorPalette" hidden="1">
          <a:extLst>
            <a:ext uri="{FF2B5EF4-FFF2-40B4-BE49-F238E27FC236}">
              <a16:creationId xmlns:a16="http://schemas.microsoft.com/office/drawing/2014/main" id="{271B4F20-C191-44D7-A023-CC184C064228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68" name="ColorPalette" hidden="1">
          <a:extLst>
            <a:ext uri="{FF2B5EF4-FFF2-40B4-BE49-F238E27FC236}">
              <a16:creationId xmlns:a16="http://schemas.microsoft.com/office/drawing/2014/main" id="{87098A72-43A8-42D4-96AA-A36259EAACCC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69" name="ColorPalette" hidden="1">
          <a:extLst>
            <a:ext uri="{FF2B5EF4-FFF2-40B4-BE49-F238E27FC236}">
              <a16:creationId xmlns:a16="http://schemas.microsoft.com/office/drawing/2014/main" id="{9BE87505-7104-46CA-ABAE-97A03FF4F854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70" name="ColorPalette" hidden="1">
          <a:extLst>
            <a:ext uri="{FF2B5EF4-FFF2-40B4-BE49-F238E27FC236}">
              <a16:creationId xmlns:a16="http://schemas.microsoft.com/office/drawing/2014/main" id="{10F7E7EC-3B17-41D8-9E88-C8FB3E389A22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71" name="ColorPalette" hidden="1">
          <a:extLst>
            <a:ext uri="{FF2B5EF4-FFF2-40B4-BE49-F238E27FC236}">
              <a16:creationId xmlns:a16="http://schemas.microsoft.com/office/drawing/2014/main" id="{CF93358C-D51D-47BD-9B09-741AF316AAD4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72" name="ColorPalette" hidden="1">
          <a:extLst>
            <a:ext uri="{FF2B5EF4-FFF2-40B4-BE49-F238E27FC236}">
              <a16:creationId xmlns:a16="http://schemas.microsoft.com/office/drawing/2014/main" id="{6F4661E8-AD5A-41AC-A3B4-F09CB23BEFC8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73" name="ColorPalette" hidden="1">
          <a:extLst>
            <a:ext uri="{FF2B5EF4-FFF2-40B4-BE49-F238E27FC236}">
              <a16:creationId xmlns:a16="http://schemas.microsoft.com/office/drawing/2014/main" id="{4699B9BA-F031-41EA-B4C2-EC87A66A3605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74" name="ColorPalette" hidden="1">
          <a:extLst>
            <a:ext uri="{FF2B5EF4-FFF2-40B4-BE49-F238E27FC236}">
              <a16:creationId xmlns:a16="http://schemas.microsoft.com/office/drawing/2014/main" id="{FCE062BA-5263-4EDE-9FE4-0B560A0BFACC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75" name="ColorPalette" hidden="1">
          <a:extLst>
            <a:ext uri="{FF2B5EF4-FFF2-40B4-BE49-F238E27FC236}">
              <a16:creationId xmlns:a16="http://schemas.microsoft.com/office/drawing/2014/main" id="{E0AC536E-0641-4A47-BB2C-8DA8FA96658D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76" name="ColorPalette" hidden="1">
          <a:extLst>
            <a:ext uri="{FF2B5EF4-FFF2-40B4-BE49-F238E27FC236}">
              <a16:creationId xmlns:a16="http://schemas.microsoft.com/office/drawing/2014/main" id="{915DB561-9E7D-4ED6-844D-2C9EB322264B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77" name="ColorPalette" hidden="1">
          <a:extLst>
            <a:ext uri="{FF2B5EF4-FFF2-40B4-BE49-F238E27FC236}">
              <a16:creationId xmlns:a16="http://schemas.microsoft.com/office/drawing/2014/main" id="{45BFEB10-2117-4A28-8CF8-8260D4F62AA8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78" name="ColorPalette" hidden="1">
          <a:extLst>
            <a:ext uri="{FF2B5EF4-FFF2-40B4-BE49-F238E27FC236}">
              <a16:creationId xmlns:a16="http://schemas.microsoft.com/office/drawing/2014/main" id="{5F0FF2A9-7E92-4E8C-9A60-E831CD4CE3A0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79" name="ColorPalette" hidden="1">
          <a:extLst>
            <a:ext uri="{FF2B5EF4-FFF2-40B4-BE49-F238E27FC236}">
              <a16:creationId xmlns:a16="http://schemas.microsoft.com/office/drawing/2014/main" id="{B9CDBC16-EF2A-41FF-889D-3FABF990EA46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0" name="ColorPalette" hidden="1">
          <a:extLst>
            <a:ext uri="{FF2B5EF4-FFF2-40B4-BE49-F238E27FC236}">
              <a16:creationId xmlns:a16="http://schemas.microsoft.com/office/drawing/2014/main" id="{45662464-475A-43A0-A0A3-510943F471B7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1" name="ColorPalette" hidden="1">
          <a:extLst>
            <a:ext uri="{FF2B5EF4-FFF2-40B4-BE49-F238E27FC236}">
              <a16:creationId xmlns:a16="http://schemas.microsoft.com/office/drawing/2014/main" id="{6A34A1FF-2CC5-41EB-A7CC-DFF72F5CE5A9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2" name="ColorPalette" hidden="1">
          <a:extLst>
            <a:ext uri="{FF2B5EF4-FFF2-40B4-BE49-F238E27FC236}">
              <a16:creationId xmlns:a16="http://schemas.microsoft.com/office/drawing/2014/main" id="{7FDAEF3E-B0D7-4888-8557-4DD077C49C04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3" name="ColorPalette" hidden="1">
          <a:extLst>
            <a:ext uri="{FF2B5EF4-FFF2-40B4-BE49-F238E27FC236}">
              <a16:creationId xmlns:a16="http://schemas.microsoft.com/office/drawing/2014/main" id="{314949EC-88E9-452C-9DEB-8E389DB83EFB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4" name="ColorPalette" hidden="1">
          <a:extLst>
            <a:ext uri="{FF2B5EF4-FFF2-40B4-BE49-F238E27FC236}">
              <a16:creationId xmlns:a16="http://schemas.microsoft.com/office/drawing/2014/main" id="{327CED52-3FAF-4417-A42A-4DFBCB80167B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5" name="ColorPalette" hidden="1">
          <a:extLst>
            <a:ext uri="{FF2B5EF4-FFF2-40B4-BE49-F238E27FC236}">
              <a16:creationId xmlns:a16="http://schemas.microsoft.com/office/drawing/2014/main" id="{FE15C52C-6EB8-4753-95F9-4CD5C6BAC8F5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6" name="ColorPalette" hidden="1">
          <a:extLst>
            <a:ext uri="{FF2B5EF4-FFF2-40B4-BE49-F238E27FC236}">
              <a16:creationId xmlns:a16="http://schemas.microsoft.com/office/drawing/2014/main" id="{513D10EE-B520-48EA-AB7A-49C29DE21E98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7" name="ColorPalette" hidden="1">
          <a:extLst>
            <a:ext uri="{FF2B5EF4-FFF2-40B4-BE49-F238E27FC236}">
              <a16:creationId xmlns:a16="http://schemas.microsoft.com/office/drawing/2014/main" id="{1710C5E7-B349-48AF-8918-DE9E52689A95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8" name="ColorPalette" hidden="1">
          <a:extLst>
            <a:ext uri="{FF2B5EF4-FFF2-40B4-BE49-F238E27FC236}">
              <a16:creationId xmlns:a16="http://schemas.microsoft.com/office/drawing/2014/main" id="{020F432D-B40D-4F3F-B16F-997B7E4BCE32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9" name="ColorPalette" hidden="1">
          <a:extLst>
            <a:ext uri="{FF2B5EF4-FFF2-40B4-BE49-F238E27FC236}">
              <a16:creationId xmlns:a16="http://schemas.microsoft.com/office/drawing/2014/main" id="{3DF1F87F-E5A3-4EAD-9845-956CA5648395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90" name="ColorPalette" hidden="1">
          <a:extLst>
            <a:ext uri="{FF2B5EF4-FFF2-40B4-BE49-F238E27FC236}">
              <a16:creationId xmlns:a16="http://schemas.microsoft.com/office/drawing/2014/main" id="{C69ED17F-FB32-4232-993D-F6A462370825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91" name="ColorPalette" hidden="1">
          <a:extLst>
            <a:ext uri="{FF2B5EF4-FFF2-40B4-BE49-F238E27FC236}">
              <a16:creationId xmlns:a16="http://schemas.microsoft.com/office/drawing/2014/main" id="{7D1A3CBA-70D7-48D6-ACF2-E57927C4E253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92" name="ColorPalette" hidden="1">
          <a:extLst>
            <a:ext uri="{FF2B5EF4-FFF2-40B4-BE49-F238E27FC236}">
              <a16:creationId xmlns:a16="http://schemas.microsoft.com/office/drawing/2014/main" id="{B6651F4B-78B4-4D20-9E9F-4610C289380F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93" name="ColorPalette" hidden="1">
          <a:extLst>
            <a:ext uri="{FF2B5EF4-FFF2-40B4-BE49-F238E27FC236}">
              <a16:creationId xmlns:a16="http://schemas.microsoft.com/office/drawing/2014/main" id="{7288B996-07C0-4C35-A260-D956D614B7C2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94" name="ColorPalette" hidden="1">
          <a:extLst>
            <a:ext uri="{FF2B5EF4-FFF2-40B4-BE49-F238E27FC236}">
              <a16:creationId xmlns:a16="http://schemas.microsoft.com/office/drawing/2014/main" id="{25305766-42A9-49B3-A4B5-D83AF4D915B2}"/>
            </a:ext>
          </a:extLst>
        </xdr:cNvPr>
        <xdr:cNvSpPr txBox="1"/>
      </xdr:nvSpPr>
      <xdr:spPr>
        <a:xfrm>
          <a:off x="914400" y="14573250"/>
          <a:ext cx="1609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95" name="ColorPalette" hidden="1">
          <a:extLst>
            <a:ext uri="{FF2B5EF4-FFF2-40B4-BE49-F238E27FC236}">
              <a16:creationId xmlns:a16="http://schemas.microsoft.com/office/drawing/2014/main" id="{1BA08E0E-7CA8-41AC-9036-C0D9F0CA4B79}"/>
            </a:ext>
          </a:extLst>
        </xdr:cNvPr>
        <xdr:cNvSpPr txBox="1"/>
      </xdr:nvSpPr>
      <xdr:spPr>
        <a:xfrm>
          <a:off x="914400" y="14573250"/>
          <a:ext cx="1609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96" name="ColorPalette" hidden="1">
          <a:extLst>
            <a:ext uri="{FF2B5EF4-FFF2-40B4-BE49-F238E27FC236}">
              <a16:creationId xmlns:a16="http://schemas.microsoft.com/office/drawing/2014/main" id="{D754249D-9E70-43D7-9ED5-6396157D8251}"/>
            </a:ext>
          </a:extLst>
        </xdr:cNvPr>
        <xdr:cNvSpPr txBox="1"/>
      </xdr:nvSpPr>
      <xdr:spPr>
        <a:xfrm>
          <a:off x="914400" y="14573250"/>
          <a:ext cx="1609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97" name="ColorPalette" hidden="1">
          <a:extLst>
            <a:ext uri="{FF2B5EF4-FFF2-40B4-BE49-F238E27FC236}">
              <a16:creationId xmlns:a16="http://schemas.microsoft.com/office/drawing/2014/main" id="{E000AC05-3F22-4098-8C1A-38450BB782C2}"/>
            </a:ext>
          </a:extLst>
        </xdr:cNvPr>
        <xdr:cNvSpPr txBox="1"/>
      </xdr:nvSpPr>
      <xdr:spPr>
        <a:xfrm>
          <a:off x="914400" y="14573250"/>
          <a:ext cx="1609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98" name="ColorPalette" hidden="1">
          <a:extLst>
            <a:ext uri="{FF2B5EF4-FFF2-40B4-BE49-F238E27FC236}">
              <a16:creationId xmlns:a16="http://schemas.microsoft.com/office/drawing/2014/main" id="{03EBD146-75E8-4207-865D-D5A8894D7B78}"/>
            </a:ext>
          </a:extLst>
        </xdr:cNvPr>
        <xdr:cNvSpPr txBox="1"/>
      </xdr:nvSpPr>
      <xdr:spPr>
        <a:xfrm>
          <a:off x="914400" y="14573250"/>
          <a:ext cx="1609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99" name="ColorPalette" hidden="1">
          <a:extLst>
            <a:ext uri="{FF2B5EF4-FFF2-40B4-BE49-F238E27FC236}">
              <a16:creationId xmlns:a16="http://schemas.microsoft.com/office/drawing/2014/main" id="{054C810A-8A98-4361-9D5D-DE74C815925C}"/>
            </a:ext>
          </a:extLst>
        </xdr:cNvPr>
        <xdr:cNvSpPr txBox="1"/>
      </xdr:nvSpPr>
      <xdr:spPr>
        <a:xfrm>
          <a:off x="914400" y="14573250"/>
          <a:ext cx="1609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00" name="ColorPalette" hidden="1">
          <a:extLst>
            <a:ext uri="{FF2B5EF4-FFF2-40B4-BE49-F238E27FC236}">
              <a16:creationId xmlns:a16="http://schemas.microsoft.com/office/drawing/2014/main" id="{8338906F-B215-43FC-A165-CC5906F1DCF2}"/>
            </a:ext>
          </a:extLst>
        </xdr:cNvPr>
        <xdr:cNvSpPr txBox="1"/>
      </xdr:nvSpPr>
      <xdr:spPr>
        <a:xfrm>
          <a:off x="914400" y="14573250"/>
          <a:ext cx="1609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01" name="ColorPalette" hidden="1">
          <a:extLst>
            <a:ext uri="{FF2B5EF4-FFF2-40B4-BE49-F238E27FC236}">
              <a16:creationId xmlns:a16="http://schemas.microsoft.com/office/drawing/2014/main" id="{5B254E35-22FC-4A1A-9617-D6705D4D945C}"/>
            </a:ext>
          </a:extLst>
        </xdr:cNvPr>
        <xdr:cNvSpPr txBox="1"/>
      </xdr:nvSpPr>
      <xdr:spPr>
        <a:xfrm>
          <a:off x="914400" y="14573250"/>
          <a:ext cx="1609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02" name="ColorPalette" hidden="1">
          <a:extLst>
            <a:ext uri="{FF2B5EF4-FFF2-40B4-BE49-F238E27FC236}">
              <a16:creationId xmlns:a16="http://schemas.microsoft.com/office/drawing/2014/main" id="{8679B36E-B2CA-46A3-88DA-651FBD3AD9A4}"/>
            </a:ext>
          </a:extLst>
        </xdr:cNvPr>
        <xdr:cNvSpPr txBox="1"/>
      </xdr:nvSpPr>
      <xdr:spPr>
        <a:xfrm>
          <a:off x="914400" y="14573250"/>
          <a:ext cx="1609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03" name="ColorPalette" hidden="1">
          <a:extLst>
            <a:ext uri="{FF2B5EF4-FFF2-40B4-BE49-F238E27FC236}">
              <a16:creationId xmlns:a16="http://schemas.microsoft.com/office/drawing/2014/main" id="{EBF667E9-B338-455E-8E45-91245AE7043A}"/>
            </a:ext>
          </a:extLst>
        </xdr:cNvPr>
        <xdr:cNvSpPr txBox="1"/>
      </xdr:nvSpPr>
      <xdr:spPr>
        <a:xfrm>
          <a:off x="914400" y="14573250"/>
          <a:ext cx="1609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04" name="ColorPalette" hidden="1">
          <a:extLst>
            <a:ext uri="{FF2B5EF4-FFF2-40B4-BE49-F238E27FC236}">
              <a16:creationId xmlns:a16="http://schemas.microsoft.com/office/drawing/2014/main" id="{ACE2DF23-1781-46AB-8401-6E954A0B8B44}"/>
            </a:ext>
          </a:extLst>
        </xdr:cNvPr>
        <xdr:cNvSpPr txBox="1"/>
      </xdr:nvSpPr>
      <xdr:spPr>
        <a:xfrm>
          <a:off x="914400" y="14573250"/>
          <a:ext cx="1609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05" name="ColorPalette" hidden="1">
          <a:extLst>
            <a:ext uri="{FF2B5EF4-FFF2-40B4-BE49-F238E27FC236}">
              <a16:creationId xmlns:a16="http://schemas.microsoft.com/office/drawing/2014/main" id="{9319BD46-8E4E-4DFB-8446-1B7E5B820135}"/>
            </a:ext>
          </a:extLst>
        </xdr:cNvPr>
        <xdr:cNvSpPr txBox="1"/>
      </xdr:nvSpPr>
      <xdr:spPr>
        <a:xfrm>
          <a:off x="914400" y="14573250"/>
          <a:ext cx="1609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06" name="ColorPalette" hidden="1">
          <a:extLst>
            <a:ext uri="{FF2B5EF4-FFF2-40B4-BE49-F238E27FC236}">
              <a16:creationId xmlns:a16="http://schemas.microsoft.com/office/drawing/2014/main" id="{A433BAE6-BB9D-4DED-B68D-950D6BE45F36}"/>
            </a:ext>
          </a:extLst>
        </xdr:cNvPr>
        <xdr:cNvSpPr txBox="1"/>
      </xdr:nvSpPr>
      <xdr:spPr>
        <a:xfrm>
          <a:off x="914400" y="14573250"/>
          <a:ext cx="1609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07" name="ColorPalette" hidden="1">
          <a:extLst>
            <a:ext uri="{FF2B5EF4-FFF2-40B4-BE49-F238E27FC236}">
              <a16:creationId xmlns:a16="http://schemas.microsoft.com/office/drawing/2014/main" id="{9FDAC3CD-F8DA-47CE-97F7-CB813CB22E2D}"/>
            </a:ext>
          </a:extLst>
        </xdr:cNvPr>
        <xdr:cNvSpPr txBox="1"/>
      </xdr:nvSpPr>
      <xdr:spPr>
        <a:xfrm>
          <a:off x="914400" y="14573250"/>
          <a:ext cx="1609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08" name="ColorPalette" hidden="1">
          <a:extLst>
            <a:ext uri="{FF2B5EF4-FFF2-40B4-BE49-F238E27FC236}">
              <a16:creationId xmlns:a16="http://schemas.microsoft.com/office/drawing/2014/main" id="{55EBA172-3FA4-4D36-B0DD-E61BEEA1CCB6}"/>
            </a:ext>
          </a:extLst>
        </xdr:cNvPr>
        <xdr:cNvSpPr txBox="1"/>
      </xdr:nvSpPr>
      <xdr:spPr>
        <a:xfrm>
          <a:off x="914400" y="14573250"/>
          <a:ext cx="1609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09" name="ColorPalette" hidden="1">
          <a:extLst>
            <a:ext uri="{FF2B5EF4-FFF2-40B4-BE49-F238E27FC236}">
              <a16:creationId xmlns:a16="http://schemas.microsoft.com/office/drawing/2014/main" id="{ECD4FFDE-6153-4216-ACED-9711BBFAD215}"/>
            </a:ext>
          </a:extLst>
        </xdr:cNvPr>
        <xdr:cNvSpPr txBox="1"/>
      </xdr:nvSpPr>
      <xdr:spPr>
        <a:xfrm>
          <a:off x="914400" y="14573250"/>
          <a:ext cx="1609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310" name="ColorPalette" hidden="1">
          <a:extLst>
            <a:ext uri="{FF2B5EF4-FFF2-40B4-BE49-F238E27FC236}">
              <a16:creationId xmlns:a16="http://schemas.microsoft.com/office/drawing/2014/main" id="{1A0791D8-F28B-450C-BD68-C56CC98DD7FB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311" name="ColorPalette" hidden="1">
          <a:extLst>
            <a:ext uri="{FF2B5EF4-FFF2-40B4-BE49-F238E27FC236}">
              <a16:creationId xmlns:a16="http://schemas.microsoft.com/office/drawing/2014/main" id="{9FA4221C-C432-443E-ACF0-560A86C1D88F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312" name="ColorPalette" hidden="1">
          <a:extLst>
            <a:ext uri="{FF2B5EF4-FFF2-40B4-BE49-F238E27FC236}">
              <a16:creationId xmlns:a16="http://schemas.microsoft.com/office/drawing/2014/main" id="{38E0FAB2-87F8-4960-83DE-C4B3137B6F38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313" name="ColorPalette" hidden="1">
          <a:extLst>
            <a:ext uri="{FF2B5EF4-FFF2-40B4-BE49-F238E27FC236}">
              <a16:creationId xmlns:a16="http://schemas.microsoft.com/office/drawing/2014/main" id="{962CC9C1-1B07-4938-B1C2-E3C81B364CB8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314" name="ColorPalette" hidden="1">
          <a:extLst>
            <a:ext uri="{FF2B5EF4-FFF2-40B4-BE49-F238E27FC236}">
              <a16:creationId xmlns:a16="http://schemas.microsoft.com/office/drawing/2014/main" id="{B69BE4F3-FC88-4B57-A4B5-3B3F4229A705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315" name="ColorPalette" hidden="1">
          <a:extLst>
            <a:ext uri="{FF2B5EF4-FFF2-40B4-BE49-F238E27FC236}">
              <a16:creationId xmlns:a16="http://schemas.microsoft.com/office/drawing/2014/main" id="{23B4D851-9864-42C7-A6CD-2979339420CB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316" name="ColorPalette" hidden="1">
          <a:extLst>
            <a:ext uri="{FF2B5EF4-FFF2-40B4-BE49-F238E27FC236}">
              <a16:creationId xmlns:a16="http://schemas.microsoft.com/office/drawing/2014/main" id="{AE041F04-E0C5-4849-8DD9-C502DF1D4C6A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317" name="ColorPalette" hidden="1">
          <a:extLst>
            <a:ext uri="{FF2B5EF4-FFF2-40B4-BE49-F238E27FC236}">
              <a16:creationId xmlns:a16="http://schemas.microsoft.com/office/drawing/2014/main" id="{30DE53B9-DAA5-40F0-9064-E890905D64E5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318" name="ColorPalette" hidden="1">
          <a:extLst>
            <a:ext uri="{FF2B5EF4-FFF2-40B4-BE49-F238E27FC236}">
              <a16:creationId xmlns:a16="http://schemas.microsoft.com/office/drawing/2014/main" id="{1135C1D6-BE5B-4044-A2A9-B7CCD16C3B09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319" name="ColorPalette" hidden="1">
          <a:extLst>
            <a:ext uri="{FF2B5EF4-FFF2-40B4-BE49-F238E27FC236}">
              <a16:creationId xmlns:a16="http://schemas.microsoft.com/office/drawing/2014/main" id="{CDA911D0-4B6B-424B-8395-24D17630A4BF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320" name="ColorPalette" hidden="1">
          <a:extLst>
            <a:ext uri="{FF2B5EF4-FFF2-40B4-BE49-F238E27FC236}">
              <a16:creationId xmlns:a16="http://schemas.microsoft.com/office/drawing/2014/main" id="{F5D6E375-47A8-4514-AEDF-C46C98E4B0EF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321" name="ColorPalette" hidden="1">
          <a:extLst>
            <a:ext uri="{FF2B5EF4-FFF2-40B4-BE49-F238E27FC236}">
              <a16:creationId xmlns:a16="http://schemas.microsoft.com/office/drawing/2014/main" id="{406C273E-FD6D-405D-B74F-AB4CA39ADBBD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322" name="ColorPalette" hidden="1">
          <a:extLst>
            <a:ext uri="{FF2B5EF4-FFF2-40B4-BE49-F238E27FC236}">
              <a16:creationId xmlns:a16="http://schemas.microsoft.com/office/drawing/2014/main" id="{6EEE14D2-E728-4C49-AD68-354C947D7DBE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323" name="ColorPalette" hidden="1">
          <a:extLst>
            <a:ext uri="{FF2B5EF4-FFF2-40B4-BE49-F238E27FC236}">
              <a16:creationId xmlns:a16="http://schemas.microsoft.com/office/drawing/2014/main" id="{4C2E4093-141C-4A21-8396-2074DCCCC943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324" name="ColorPalette" hidden="1">
          <a:extLst>
            <a:ext uri="{FF2B5EF4-FFF2-40B4-BE49-F238E27FC236}">
              <a16:creationId xmlns:a16="http://schemas.microsoft.com/office/drawing/2014/main" id="{C3A47BE5-B900-42E1-B4D9-6CB4CB5640AA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325" name="ColorPalette" hidden="1">
          <a:extLst>
            <a:ext uri="{FF2B5EF4-FFF2-40B4-BE49-F238E27FC236}">
              <a16:creationId xmlns:a16="http://schemas.microsoft.com/office/drawing/2014/main" id="{D84DD256-19D4-43CB-BA43-335DC9BD327A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326" name="ColorPalette" hidden="1">
          <a:extLst>
            <a:ext uri="{FF2B5EF4-FFF2-40B4-BE49-F238E27FC236}">
              <a16:creationId xmlns:a16="http://schemas.microsoft.com/office/drawing/2014/main" id="{F51E8688-C26C-4D0D-BEE4-54DE30B0E433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327" name="ColorPalette" hidden="1">
          <a:extLst>
            <a:ext uri="{FF2B5EF4-FFF2-40B4-BE49-F238E27FC236}">
              <a16:creationId xmlns:a16="http://schemas.microsoft.com/office/drawing/2014/main" id="{7BBE5C69-DE05-43DC-B30F-621CFC4FC08F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328" name="ColorPalette" hidden="1">
          <a:extLst>
            <a:ext uri="{FF2B5EF4-FFF2-40B4-BE49-F238E27FC236}">
              <a16:creationId xmlns:a16="http://schemas.microsoft.com/office/drawing/2014/main" id="{E82F2F54-02D6-450A-ADE0-725932E68EBD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329" name="ColorPalette" hidden="1">
          <a:extLst>
            <a:ext uri="{FF2B5EF4-FFF2-40B4-BE49-F238E27FC236}">
              <a16:creationId xmlns:a16="http://schemas.microsoft.com/office/drawing/2014/main" id="{FB020AEF-4CBB-4AAD-8C68-B7609C547923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30" name="ColorPalette" hidden="1">
          <a:extLst>
            <a:ext uri="{FF2B5EF4-FFF2-40B4-BE49-F238E27FC236}">
              <a16:creationId xmlns:a16="http://schemas.microsoft.com/office/drawing/2014/main" id="{7D7A2A1F-AD47-4F2B-9B03-C8466BF976F3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31" name="ColorPalette" hidden="1">
          <a:extLst>
            <a:ext uri="{FF2B5EF4-FFF2-40B4-BE49-F238E27FC236}">
              <a16:creationId xmlns:a16="http://schemas.microsoft.com/office/drawing/2014/main" id="{68616678-AE03-429F-B273-33CF2D9ADBB9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32" name="ColorPalette" hidden="1">
          <a:extLst>
            <a:ext uri="{FF2B5EF4-FFF2-40B4-BE49-F238E27FC236}">
              <a16:creationId xmlns:a16="http://schemas.microsoft.com/office/drawing/2014/main" id="{A1B6FBB2-1FBC-4CF3-A69F-90C75196982C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33" name="ColorPalette" hidden="1">
          <a:extLst>
            <a:ext uri="{FF2B5EF4-FFF2-40B4-BE49-F238E27FC236}">
              <a16:creationId xmlns:a16="http://schemas.microsoft.com/office/drawing/2014/main" id="{7A92C372-9388-4DA6-ACCA-7291EE5CCA63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34" name="ColorPalette" hidden="1">
          <a:extLst>
            <a:ext uri="{FF2B5EF4-FFF2-40B4-BE49-F238E27FC236}">
              <a16:creationId xmlns:a16="http://schemas.microsoft.com/office/drawing/2014/main" id="{90C1A870-2213-4D95-B8B5-0CA370F76852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35" name="ColorPalette" hidden="1">
          <a:extLst>
            <a:ext uri="{FF2B5EF4-FFF2-40B4-BE49-F238E27FC236}">
              <a16:creationId xmlns:a16="http://schemas.microsoft.com/office/drawing/2014/main" id="{D2DADDCC-CD17-40BE-813C-8AE40ADF1909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36" name="ColorPalette" hidden="1">
          <a:extLst>
            <a:ext uri="{FF2B5EF4-FFF2-40B4-BE49-F238E27FC236}">
              <a16:creationId xmlns:a16="http://schemas.microsoft.com/office/drawing/2014/main" id="{0CE149BB-EDC5-4F1F-B724-47D8AB8E50DD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37" name="ColorPalette" hidden="1">
          <a:extLst>
            <a:ext uri="{FF2B5EF4-FFF2-40B4-BE49-F238E27FC236}">
              <a16:creationId xmlns:a16="http://schemas.microsoft.com/office/drawing/2014/main" id="{D304706C-45D0-4288-9E9C-70BF76515D3D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38" name="ColorPalette" hidden="1">
          <a:extLst>
            <a:ext uri="{FF2B5EF4-FFF2-40B4-BE49-F238E27FC236}">
              <a16:creationId xmlns:a16="http://schemas.microsoft.com/office/drawing/2014/main" id="{E094BF1F-8C07-4C91-B23D-BB0C9336E4F3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39" name="ColorPalette" hidden="1">
          <a:extLst>
            <a:ext uri="{FF2B5EF4-FFF2-40B4-BE49-F238E27FC236}">
              <a16:creationId xmlns:a16="http://schemas.microsoft.com/office/drawing/2014/main" id="{2B42CA96-1BD2-4A49-B996-533CBBFF2CFB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40" name="ColorPalette" hidden="1">
          <a:extLst>
            <a:ext uri="{FF2B5EF4-FFF2-40B4-BE49-F238E27FC236}">
              <a16:creationId xmlns:a16="http://schemas.microsoft.com/office/drawing/2014/main" id="{A85BB474-4E84-4818-9F83-500DE8FE399D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41" name="ColorPalette" hidden="1">
          <a:extLst>
            <a:ext uri="{FF2B5EF4-FFF2-40B4-BE49-F238E27FC236}">
              <a16:creationId xmlns:a16="http://schemas.microsoft.com/office/drawing/2014/main" id="{244091B1-DEA2-4C34-B94C-C5F06361EB73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42" name="ColorPalette" hidden="1">
          <a:extLst>
            <a:ext uri="{FF2B5EF4-FFF2-40B4-BE49-F238E27FC236}">
              <a16:creationId xmlns:a16="http://schemas.microsoft.com/office/drawing/2014/main" id="{BAD30E3F-1158-4A64-A5AB-31571504F5FA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43" name="ColorPalette" hidden="1">
          <a:extLst>
            <a:ext uri="{FF2B5EF4-FFF2-40B4-BE49-F238E27FC236}">
              <a16:creationId xmlns:a16="http://schemas.microsoft.com/office/drawing/2014/main" id="{75E2A35E-62AF-43B9-81B4-2702C567D601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44" name="ColorPalette" hidden="1">
          <a:extLst>
            <a:ext uri="{FF2B5EF4-FFF2-40B4-BE49-F238E27FC236}">
              <a16:creationId xmlns:a16="http://schemas.microsoft.com/office/drawing/2014/main" id="{564EC34C-8489-4FD9-9C1D-D3EE2B8A1011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45" name="ColorPalette" hidden="1">
          <a:extLst>
            <a:ext uri="{FF2B5EF4-FFF2-40B4-BE49-F238E27FC236}">
              <a16:creationId xmlns:a16="http://schemas.microsoft.com/office/drawing/2014/main" id="{2D1CA874-3D11-4872-9877-A4555414D925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46" name="ColorPalette" hidden="1">
          <a:extLst>
            <a:ext uri="{FF2B5EF4-FFF2-40B4-BE49-F238E27FC236}">
              <a16:creationId xmlns:a16="http://schemas.microsoft.com/office/drawing/2014/main" id="{027E33D2-38C7-4CFC-B31D-6D60CD92C7A8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47" name="ColorPalette" hidden="1">
          <a:extLst>
            <a:ext uri="{FF2B5EF4-FFF2-40B4-BE49-F238E27FC236}">
              <a16:creationId xmlns:a16="http://schemas.microsoft.com/office/drawing/2014/main" id="{E5CF2DAB-BED1-42BA-9CEC-28D9E4066E83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48" name="ColorPalette" hidden="1">
          <a:extLst>
            <a:ext uri="{FF2B5EF4-FFF2-40B4-BE49-F238E27FC236}">
              <a16:creationId xmlns:a16="http://schemas.microsoft.com/office/drawing/2014/main" id="{A411AE11-987B-4F57-A8A9-183CF291620B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49" name="ColorPalette" hidden="1">
          <a:extLst>
            <a:ext uri="{FF2B5EF4-FFF2-40B4-BE49-F238E27FC236}">
              <a16:creationId xmlns:a16="http://schemas.microsoft.com/office/drawing/2014/main" id="{A20271E0-07BF-498B-A973-DD781541F000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50" name="ColorPalette" hidden="1">
          <a:extLst>
            <a:ext uri="{FF2B5EF4-FFF2-40B4-BE49-F238E27FC236}">
              <a16:creationId xmlns:a16="http://schemas.microsoft.com/office/drawing/2014/main" id="{65F08ACA-9816-495E-BD29-820ACF6D5B2E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51" name="ColorPalette" hidden="1">
          <a:extLst>
            <a:ext uri="{FF2B5EF4-FFF2-40B4-BE49-F238E27FC236}">
              <a16:creationId xmlns:a16="http://schemas.microsoft.com/office/drawing/2014/main" id="{DF2F6EE1-089D-42AE-A691-36503F4E2FDD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52" name="ColorPalette" hidden="1">
          <a:extLst>
            <a:ext uri="{FF2B5EF4-FFF2-40B4-BE49-F238E27FC236}">
              <a16:creationId xmlns:a16="http://schemas.microsoft.com/office/drawing/2014/main" id="{65F97CB3-7DD3-477E-A7FF-FE96B87946C2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53" name="ColorPalette" hidden="1">
          <a:extLst>
            <a:ext uri="{FF2B5EF4-FFF2-40B4-BE49-F238E27FC236}">
              <a16:creationId xmlns:a16="http://schemas.microsoft.com/office/drawing/2014/main" id="{96A5F24C-C955-4CA8-AF7F-D2355B2E8F23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54" name="ColorPalette" hidden="1">
          <a:extLst>
            <a:ext uri="{FF2B5EF4-FFF2-40B4-BE49-F238E27FC236}">
              <a16:creationId xmlns:a16="http://schemas.microsoft.com/office/drawing/2014/main" id="{195D5F5C-A24E-415A-8928-2F9F503988F2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55" name="ColorPalette" hidden="1">
          <a:extLst>
            <a:ext uri="{FF2B5EF4-FFF2-40B4-BE49-F238E27FC236}">
              <a16:creationId xmlns:a16="http://schemas.microsoft.com/office/drawing/2014/main" id="{180EE217-EB7E-406F-9497-8C55837604CF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56" name="ColorPalette" hidden="1">
          <a:extLst>
            <a:ext uri="{FF2B5EF4-FFF2-40B4-BE49-F238E27FC236}">
              <a16:creationId xmlns:a16="http://schemas.microsoft.com/office/drawing/2014/main" id="{FFF0184D-44D3-4A25-BED8-977611253148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57" name="ColorPalette" hidden="1">
          <a:extLst>
            <a:ext uri="{FF2B5EF4-FFF2-40B4-BE49-F238E27FC236}">
              <a16:creationId xmlns:a16="http://schemas.microsoft.com/office/drawing/2014/main" id="{24704816-C862-4B1F-B541-020A7AB9F01D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58" name="ColorPalette" hidden="1">
          <a:extLst>
            <a:ext uri="{FF2B5EF4-FFF2-40B4-BE49-F238E27FC236}">
              <a16:creationId xmlns:a16="http://schemas.microsoft.com/office/drawing/2014/main" id="{4228CFC7-8C82-42B3-9A86-F5D4F33A2FBB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59" name="ColorPalette" hidden="1">
          <a:extLst>
            <a:ext uri="{FF2B5EF4-FFF2-40B4-BE49-F238E27FC236}">
              <a16:creationId xmlns:a16="http://schemas.microsoft.com/office/drawing/2014/main" id="{375FCDAF-1140-4544-BC39-52F9FF40E5BB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60" name="ColorPalette" hidden="1">
          <a:extLst>
            <a:ext uri="{FF2B5EF4-FFF2-40B4-BE49-F238E27FC236}">
              <a16:creationId xmlns:a16="http://schemas.microsoft.com/office/drawing/2014/main" id="{7297AE41-7809-4510-A9FE-98B2A82A58B4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61" name="ColorPalette" hidden="1">
          <a:extLst>
            <a:ext uri="{FF2B5EF4-FFF2-40B4-BE49-F238E27FC236}">
              <a16:creationId xmlns:a16="http://schemas.microsoft.com/office/drawing/2014/main" id="{AD34092A-C188-4DE1-8DDB-13E11BC2C9CB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62" name="ColorPalette" hidden="1">
          <a:extLst>
            <a:ext uri="{FF2B5EF4-FFF2-40B4-BE49-F238E27FC236}">
              <a16:creationId xmlns:a16="http://schemas.microsoft.com/office/drawing/2014/main" id="{291EEE4D-B3AA-4C18-9EF4-F0E28A3EF962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63" name="ColorPalette" hidden="1">
          <a:extLst>
            <a:ext uri="{FF2B5EF4-FFF2-40B4-BE49-F238E27FC236}">
              <a16:creationId xmlns:a16="http://schemas.microsoft.com/office/drawing/2014/main" id="{3AF9AD48-4161-4C77-960D-69645C096DFC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64" name="ColorPalette" hidden="1">
          <a:extLst>
            <a:ext uri="{FF2B5EF4-FFF2-40B4-BE49-F238E27FC236}">
              <a16:creationId xmlns:a16="http://schemas.microsoft.com/office/drawing/2014/main" id="{3C2AB463-D36F-49AC-853A-06F66ABD21FF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65" name="ColorPalette" hidden="1">
          <a:extLst>
            <a:ext uri="{FF2B5EF4-FFF2-40B4-BE49-F238E27FC236}">
              <a16:creationId xmlns:a16="http://schemas.microsoft.com/office/drawing/2014/main" id="{CA493D9A-E734-44D4-9CEB-28A89F5FE723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66" name="ColorPalette" hidden="1">
          <a:extLst>
            <a:ext uri="{FF2B5EF4-FFF2-40B4-BE49-F238E27FC236}">
              <a16:creationId xmlns:a16="http://schemas.microsoft.com/office/drawing/2014/main" id="{575F1D05-D0AD-4F53-8870-9D45A044852D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67" name="ColorPalette" hidden="1">
          <a:extLst>
            <a:ext uri="{FF2B5EF4-FFF2-40B4-BE49-F238E27FC236}">
              <a16:creationId xmlns:a16="http://schemas.microsoft.com/office/drawing/2014/main" id="{EE5CEED8-3075-459E-B7AA-F510215B4491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68" name="ColorPalette" hidden="1">
          <a:extLst>
            <a:ext uri="{FF2B5EF4-FFF2-40B4-BE49-F238E27FC236}">
              <a16:creationId xmlns:a16="http://schemas.microsoft.com/office/drawing/2014/main" id="{8499DA57-6872-4CC9-B9BC-287C7217ED56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69" name="ColorPalette" hidden="1">
          <a:extLst>
            <a:ext uri="{FF2B5EF4-FFF2-40B4-BE49-F238E27FC236}">
              <a16:creationId xmlns:a16="http://schemas.microsoft.com/office/drawing/2014/main" id="{0935439E-47B2-4646-9CD5-4926677D85D2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70" name="ColorPalette" hidden="1">
          <a:extLst>
            <a:ext uri="{FF2B5EF4-FFF2-40B4-BE49-F238E27FC236}">
              <a16:creationId xmlns:a16="http://schemas.microsoft.com/office/drawing/2014/main" id="{3AD5CA62-4E28-4460-AFD9-78DF3A18B62D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71" name="ColorPalette" hidden="1">
          <a:extLst>
            <a:ext uri="{FF2B5EF4-FFF2-40B4-BE49-F238E27FC236}">
              <a16:creationId xmlns:a16="http://schemas.microsoft.com/office/drawing/2014/main" id="{317BD058-DFFD-43E3-8F41-A6D063D6CE3B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72" name="ColorPalette" hidden="1">
          <a:extLst>
            <a:ext uri="{FF2B5EF4-FFF2-40B4-BE49-F238E27FC236}">
              <a16:creationId xmlns:a16="http://schemas.microsoft.com/office/drawing/2014/main" id="{CA8BD97A-B31C-455A-994F-DF1F5C58FA52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73" name="ColorPalette" hidden="1">
          <a:extLst>
            <a:ext uri="{FF2B5EF4-FFF2-40B4-BE49-F238E27FC236}">
              <a16:creationId xmlns:a16="http://schemas.microsoft.com/office/drawing/2014/main" id="{12ED9A81-3C9E-4C2A-8B27-FC37113EB442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74" name="ColorPalette" hidden="1">
          <a:extLst>
            <a:ext uri="{FF2B5EF4-FFF2-40B4-BE49-F238E27FC236}">
              <a16:creationId xmlns:a16="http://schemas.microsoft.com/office/drawing/2014/main" id="{F69A9518-061D-42BD-A0E5-3AA5445B7461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75" name="ColorPalette" hidden="1">
          <a:extLst>
            <a:ext uri="{FF2B5EF4-FFF2-40B4-BE49-F238E27FC236}">
              <a16:creationId xmlns:a16="http://schemas.microsoft.com/office/drawing/2014/main" id="{40B14CAB-33AF-4651-BD79-B62EFF5851FD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76" name="ColorPalette" hidden="1">
          <a:extLst>
            <a:ext uri="{FF2B5EF4-FFF2-40B4-BE49-F238E27FC236}">
              <a16:creationId xmlns:a16="http://schemas.microsoft.com/office/drawing/2014/main" id="{1F4D78F5-900D-4ECC-8875-3473D58949C0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77" name="ColorPalette" hidden="1">
          <a:extLst>
            <a:ext uri="{FF2B5EF4-FFF2-40B4-BE49-F238E27FC236}">
              <a16:creationId xmlns:a16="http://schemas.microsoft.com/office/drawing/2014/main" id="{585F592D-1BD1-4030-8E17-484FC3741071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78" name="ColorPalette" hidden="1">
          <a:extLst>
            <a:ext uri="{FF2B5EF4-FFF2-40B4-BE49-F238E27FC236}">
              <a16:creationId xmlns:a16="http://schemas.microsoft.com/office/drawing/2014/main" id="{FEC27CA6-3778-4DA5-839A-C638D97FC5F3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79" name="ColorPalette" hidden="1">
          <a:extLst>
            <a:ext uri="{FF2B5EF4-FFF2-40B4-BE49-F238E27FC236}">
              <a16:creationId xmlns:a16="http://schemas.microsoft.com/office/drawing/2014/main" id="{F23CBF3C-B20C-452B-BAC3-01E1C4C5B0FF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80" name="ColorPalette" hidden="1">
          <a:extLst>
            <a:ext uri="{FF2B5EF4-FFF2-40B4-BE49-F238E27FC236}">
              <a16:creationId xmlns:a16="http://schemas.microsoft.com/office/drawing/2014/main" id="{053A5ED4-4CE2-45A9-97A6-CD7975F5ED43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81" name="ColorPalette" hidden="1">
          <a:extLst>
            <a:ext uri="{FF2B5EF4-FFF2-40B4-BE49-F238E27FC236}">
              <a16:creationId xmlns:a16="http://schemas.microsoft.com/office/drawing/2014/main" id="{D701093E-5B63-4F5C-9688-4F45BD395F8C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82" name="ColorPalette" hidden="1">
          <a:extLst>
            <a:ext uri="{FF2B5EF4-FFF2-40B4-BE49-F238E27FC236}">
              <a16:creationId xmlns:a16="http://schemas.microsoft.com/office/drawing/2014/main" id="{49787772-B718-44DC-96E7-F5F849BA0A2D}"/>
            </a:ext>
          </a:extLst>
        </xdr:cNvPr>
        <xdr:cNvSpPr txBox="1"/>
      </xdr:nvSpPr>
      <xdr:spPr>
        <a:xfrm>
          <a:off x="914400" y="14573250"/>
          <a:ext cx="1609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83" name="ColorPalette" hidden="1">
          <a:extLst>
            <a:ext uri="{FF2B5EF4-FFF2-40B4-BE49-F238E27FC236}">
              <a16:creationId xmlns:a16="http://schemas.microsoft.com/office/drawing/2014/main" id="{2C409D3E-724F-4D99-AA4B-0C2CB5CFC073}"/>
            </a:ext>
          </a:extLst>
        </xdr:cNvPr>
        <xdr:cNvSpPr txBox="1"/>
      </xdr:nvSpPr>
      <xdr:spPr>
        <a:xfrm>
          <a:off x="914400" y="14573250"/>
          <a:ext cx="1609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84" name="ColorPalette" hidden="1">
          <a:extLst>
            <a:ext uri="{FF2B5EF4-FFF2-40B4-BE49-F238E27FC236}">
              <a16:creationId xmlns:a16="http://schemas.microsoft.com/office/drawing/2014/main" id="{70F3A938-7029-4A2C-8AAF-96E5D0EAE66A}"/>
            </a:ext>
          </a:extLst>
        </xdr:cNvPr>
        <xdr:cNvSpPr txBox="1"/>
      </xdr:nvSpPr>
      <xdr:spPr>
        <a:xfrm>
          <a:off x="914400" y="14573250"/>
          <a:ext cx="1609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85" name="ColorPalette" hidden="1">
          <a:extLst>
            <a:ext uri="{FF2B5EF4-FFF2-40B4-BE49-F238E27FC236}">
              <a16:creationId xmlns:a16="http://schemas.microsoft.com/office/drawing/2014/main" id="{611AFEB5-27BB-4D3C-B989-5596B25F9B6B}"/>
            </a:ext>
          </a:extLst>
        </xdr:cNvPr>
        <xdr:cNvSpPr txBox="1"/>
      </xdr:nvSpPr>
      <xdr:spPr>
        <a:xfrm>
          <a:off x="914400" y="14573250"/>
          <a:ext cx="1609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86" name="ColorPalette" hidden="1">
          <a:extLst>
            <a:ext uri="{FF2B5EF4-FFF2-40B4-BE49-F238E27FC236}">
              <a16:creationId xmlns:a16="http://schemas.microsoft.com/office/drawing/2014/main" id="{F80BD54C-6D22-4959-88F0-DC1A2D4A31B0}"/>
            </a:ext>
          </a:extLst>
        </xdr:cNvPr>
        <xdr:cNvSpPr txBox="1"/>
      </xdr:nvSpPr>
      <xdr:spPr>
        <a:xfrm>
          <a:off x="914400" y="14573250"/>
          <a:ext cx="1609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87" name="ColorPalette" hidden="1">
          <a:extLst>
            <a:ext uri="{FF2B5EF4-FFF2-40B4-BE49-F238E27FC236}">
              <a16:creationId xmlns:a16="http://schemas.microsoft.com/office/drawing/2014/main" id="{DBFD867F-10C6-42E4-9B18-98ADE5479F9F}"/>
            </a:ext>
          </a:extLst>
        </xdr:cNvPr>
        <xdr:cNvSpPr txBox="1"/>
      </xdr:nvSpPr>
      <xdr:spPr>
        <a:xfrm>
          <a:off x="914400" y="14573250"/>
          <a:ext cx="1609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88" name="ColorPalette" hidden="1">
          <a:extLst>
            <a:ext uri="{FF2B5EF4-FFF2-40B4-BE49-F238E27FC236}">
              <a16:creationId xmlns:a16="http://schemas.microsoft.com/office/drawing/2014/main" id="{7C4600C4-2243-4832-9EB0-9DA566FADAD0}"/>
            </a:ext>
          </a:extLst>
        </xdr:cNvPr>
        <xdr:cNvSpPr txBox="1"/>
      </xdr:nvSpPr>
      <xdr:spPr>
        <a:xfrm>
          <a:off x="914400" y="14573250"/>
          <a:ext cx="1609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89" name="ColorPalette" hidden="1">
          <a:extLst>
            <a:ext uri="{FF2B5EF4-FFF2-40B4-BE49-F238E27FC236}">
              <a16:creationId xmlns:a16="http://schemas.microsoft.com/office/drawing/2014/main" id="{B1B6EE9D-BEE0-4987-B6BB-99717CC5EDB4}"/>
            </a:ext>
          </a:extLst>
        </xdr:cNvPr>
        <xdr:cNvSpPr txBox="1"/>
      </xdr:nvSpPr>
      <xdr:spPr>
        <a:xfrm>
          <a:off x="914400" y="14573250"/>
          <a:ext cx="1609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90" name="ColorPalette" hidden="1">
          <a:extLst>
            <a:ext uri="{FF2B5EF4-FFF2-40B4-BE49-F238E27FC236}">
              <a16:creationId xmlns:a16="http://schemas.microsoft.com/office/drawing/2014/main" id="{1F6A2460-DC30-41F6-8E64-98E5DE3A7419}"/>
            </a:ext>
          </a:extLst>
        </xdr:cNvPr>
        <xdr:cNvSpPr txBox="1"/>
      </xdr:nvSpPr>
      <xdr:spPr>
        <a:xfrm>
          <a:off x="914400" y="13811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91" name="ColorPalette" hidden="1">
          <a:extLst>
            <a:ext uri="{FF2B5EF4-FFF2-40B4-BE49-F238E27FC236}">
              <a16:creationId xmlns:a16="http://schemas.microsoft.com/office/drawing/2014/main" id="{CEEE8356-D61A-435D-BEFF-998C56947AE2}"/>
            </a:ext>
          </a:extLst>
        </xdr:cNvPr>
        <xdr:cNvSpPr txBox="1"/>
      </xdr:nvSpPr>
      <xdr:spPr>
        <a:xfrm>
          <a:off x="914400" y="13811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92" name="ColorPalette" hidden="1">
          <a:extLst>
            <a:ext uri="{FF2B5EF4-FFF2-40B4-BE49-F238E27FC236}">
              <a16:creationId xmlns:a16="http://schemas.microsoft.com/office/drawing/2014/main" id="{711A4536-C644-4658-A39A-089424542973}"/>
            </a:ext>
          </a:extLst>
        </xdr:cNvPr>
        <xdr:cNvSpPr txBox="1"/>
      </xdr:nvSpPr>
      <xdr:spPr>
        <a:xfrm>
          <a:off x="914400" y="13811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93" name="ColorPalette" hidden="1">
          <a:extLst>
            <a:ext uri="{FF2B5EF4-FFF2-40B4-BE49-F238E27FC236}">
              <a16:creationId xmlns:a16="http://schemas.microsoft.com/office/drawing/2014/main" id="{CB55F185-3964-47D0-959E-B06ACC1F2437}"/>
            </a:ext>
          </a:extLst>
        </xdr:cNvPr>
        <xdr:cNvSpPr txBox="1"/>
      </xdr:nvSpPr>
      <xdr:spPr>
        <a:xfrm>
          <a:off x="914400" y="13811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94" name="ColorPalette" hidden="1">
          <a:extLst>
            <a:ext uri="{FF2B5EF4-FFF2-40B4-BE49-F238E27FC236}">
              <a16:creationId xmlns:a16="http://schemas.microsoft.com/office/drawing/2014/main" id="{226E1BF5-76CE-4C29-B56D-25C406F6998A}"/>
            </a:ext>
          </a:extLst>
        </xdr:cNvPr>
        <xdr:cNvSpPr txBox="1"/>
      </xdr:nvSpPr>
      <xdr:spPr>
        <a:xfrm>
          <a:off x="914400" y="13811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95" name="ColorPalette" hidden="1">
          <a:extLst>
            <a:ext uri="{FF2B5EF4-FFF2-40B4-BE49-F238E27FC236}">
              <a16:creationId xmlns:a16="http://schemas.microsoft.com/office/drawing/2014/main" id="{A3325216-21CC-4F2D-BEF0-176A551AE12B}"/>
            </a:ext>
          </a:extLst>
        </xdr:cNvPr>
        <xdr:cNvSpPr txBox="1"/>
      </xdr:nvSpPr>
      <xdr:spPr>
        <a:xfrm>
          <a:off x="914400" y="13811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96" name="ColorPalette" hidden="1">
          <a:extLst>
            <a:ext uri="{FF2B5EF4-FFF2-40B4-BE49-F238E27FC236}">
              <a16:creationId xmlns:a16="http://schemas.microsoft.com/office/drawing/2014/main" id="{F6266BC3-C18C-4FE9-974C-75A7E28D1A9B}"/>
            </a:ext>
          </a:extLst>
        </xdr:cNvPr>
        <xdr:cNvSpPr txBox="1"/>
      </xdr:nvSpPr>
      <xdr:spPr>
        <a:xfrm>
          <a:off x="914400" y="13811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397" name="ColorPalette" hidden="1">
          <a:extLst>
            <a:ext uri="{FF2B5EF4-FFF2-40B4-BE49-F238E27FC236}">
              <a16:creationId xmlns:a16="http://schemas.microsoft.com/office/drawing/2014/main" id="{42EB3278-8DAE-43CA-99B9-6EC629B55B5A}"/>
            </a:ext>
          </a:extLst>
        </xdr:cNvPr>
        <xdr:cNvSpPr txBox="1"/>
      </xdr:nvSpPr>
      <xdr:spPr>
        <a:xfrm>
          <a:off x="914400" y="13811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98" name="ColorPalette" hidden="1">
          <a:extLst>
            <a:ext uri="{FF2B5EF4-FFF2-40B4-BE49-F238E27FC236}">
              <a16:creationId xmlns:a16="http://schemas.microsoft.com/office/drawing/2014/main" id="{882CAAAB-5F96-479F-BACD-FC76AFC16F6B}"/>
            </a:ext>
          </a:extLst>
        </xdr:cNvPr>
        <xdr:cNvSpPr txBox="1"/>
      </xdr:nvSpPr>
      <xdr:spPr>
        <a:xfrm>
          <a:off x="914400" y="14382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99" name="ColorPalette" hidden="1">
          <a:extLst>
            <a:ext uri="{FF2B5EF4-FFF2-40B4-BE49-F238E27FC236}">
              <a16:creationId xmlns:a16="http://schemas.microsoft.com/office/drawing/2014/main" id="{AA328DE1-0CCE-4F85-B010-B11A4626E887}"/>
            </a:ext>
          </a:extLst>
        </xdr:cNvPr>
        <xdr:cNvSpPr txBox="1"/>
      </xdr:nvSpPr>
      <xdr:spPr>
        <a:xfrm>
          <a:off x="914400" y="14382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400" name="ColorPalette" hidden="1">
          <a:extLst>
            <a:ext uri="{FF2B5EF4-FFF2-40B4-BE49-F238E27FC236}">
              <a16:creationId xmlns:a16="http://schemas.microsoft.com/office/drawing/2014/main" id="{411C7CB0-34ED-490A-9B65-8479C9F5E9CD}"/>
            </a:ext>
          </a:extLst>
        </xdr:cNvPr>
        <xdr:cNvSpPr txBox="1"/>
      </xdr:nvSpPr>
      <xdr:spPr>
        <a:xfrm>
          <a:off x="914400" y="14382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401" name="ColorPalette" hidden="1">
          <a:extLst>
            <a:ext uri="{FF2B5EF4-FFF2-40B4-BE49-F238E27FC236}">
              <a16:creationId xmlns:a16="http://schemas.microsoft.com/office/drawing/2014/main" id="{BE2A3A26-17BF-4787-9812-E7171E817F7E}"/>
            </a:ext>
          </a:extLst>
        </xdr:cNvPr>
        <xdr:cNvSpPr txBox="1"/>
      </xdr:nvSpPr>
      <xdr:spPr>
        <a:xfrm>
          <a:off x="914400" y="14382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402" name="ColorPalette" hidden="1">
          <a:extLst>
            <a:ext uri="{FF2B5EF4-FFF2-40B4-BE49-F238E27FC236}">
              <a16:creationId xmlns:a16="http://schemas.microsoft.com/office/drawing/2014/main" id="{17F03C75-7A8A-40CC-A140-866525819470}"/>
            </a:ext>
          </a:extLst>
        </xdr:cNvPr>
        <xdr:cNvSpPr txBox="1"/>
      </xdr:nvSpPr>
      <xdr:spPr>
        <a:xfrm>
          <a:off x="914400" y="14382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403" name="ColorPalette" hidden="1">
          <a:extLst>
            <a:ext uri="{FF2B5EF4-FFF2-40B4-BE49-F238E27FC236}">
              <a16:creationId xmlns:a16="http://schemas.microsoft.com/office/drawing/2014/main" id="{FEE3F5CA-BAB9-49B4-A2BF-11D553E587FA}"/>
            </a:ext>
          </a:extLst>
        </xdr:cNvPr>
        <xdr:cNvSpPr txBox="1"/>
      </xdr:nvSpPr>
      <xdr:spPr>
        <a:xfrm>
          <a:off x="914400" y="14382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404" name="ColorPalette" hidden="1">
          <a:extLst>
            <a:ext uri="{FF2B5EF4-FFF2-40B4-BE49-F238E27FC236}">
              <a16:creationId xmlns:a16="http://schemas.microsoft.com/office/drawing/2014/main" id="{6C403D3C-7055-4409-8CE8-FD219AB1CF82}"/>
            </a:ext>
          </a:extLst>
        </xdr:cNvPr>
        <xdr:cNvSpPr txBox="1"/>
      </xdr:nvSpPr>
      <xdr:spPr>
        <a:xfrm>
          <a:off x="914400" y="14382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405" name="ColorPalette" hidden="1">
          <a:extLst>
            <a:ext uri="{FF2B5EF4-FFF2-40B4-BE49-F238E27FC236}">
              <a16:creationId xmlns:a16="http://schemas.microsoft.com/office/drawing/2014/main" id="{74C801C9-84B4-4990-8A3D-13382DA9596A}"/>
            </a:ext>
          </a:extLst>
        </xdr:cNvPr>
        <xdr:cNvSpPr txBox="1"/>
      </xdr:nvSpPr>
      <xdr:spPr>
        <a:xfrm>
          <a:off x="914400" y="14382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406" name="ColorPalette" hidden="1">
          <a:extLst>
            <a:ext uri="{FF2B5EF4-FFF2-40B4-BE49-F238E27FC236}">
              <a16:creationId xmlns:a16="http://schemas.microsoft.com/office/drawing/2014/main" id="{231A9BFF-D81D-4AE5-A763-01169EFC95BA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407" name="ColorPalette" hidden="1">
          <a:extLst>
            <a:ext uri="{FF2B5EF4-FFF2-40B4-BE49-F238E27FC236}">
              <a16:creationId xmlns:a16="http://schemas.microsoft.com/office/drawing/2014/main" id="{C5731DAA-E1ED-4013-A630-56478E0E7D81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408" name="ColorPalette" hidden="1">
          <a:extLst>
            <a:ext uri="{FF2B5EF4-FFF2-40B4-BE49-F238E27FC236}">
              <a16:creationId xmlns:a16="http://schemas.microsoft.com/office/drawing/2014/main" id="{59EC5110-8E6F-4BB1-9F53-5A82195E93A0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409" name="ColorPalette" hidden="1">
          <a:extLst>
            <a:ext uri="{FF2B5EF4-FFF2-40B4-BE49-F238E27FC236}">
              <a16:creationId xmlns:a16="http://schemas.microsoft.com/office/drawing/2014/main" id="{07EB608C-CAFD-4AA5-B88A-6B9DDAE6E025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410" name="ColorPalette" hidden="1">
          <a:extLst>
            <a:ext uri="{FF2B5EF4-FFF2-40B4-BE49-F238E27FC236}">
              <a16:creationId xmlns:a16="http://schemas.microsoft.com/office/drawing/2014/main" id="{F9A3EF45-ABE9-4F0E-9500-F4AF4451D931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411" name="ColorPalette" hidden="1">
          <a:extLst>
            <a:ext uri="{FF2B5EF4-FFF2-40B4-BE49-F238E27FC236}">
              <a16:creationId xmlns:a16="http://schemas.microsoft.com/office/drawing/2014/main" id="{515543B3-740A-4E83-B83C-C576FD155103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412" name="ColorPalette" hidden="1">
          <a:extLst>
            <a:ext uri="{FF2B5EF4-FFF2-40B4-BE49-F238E27FC236}">
              <a16:creationId xmlns:a16="http://schemas.microsoft.com/office/drawing/2014/main" id="{CEEC16CB-A0BD-4376-B26E-48340D0405B0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413" name="ColorPalette" hidden="1">
          <a:extLst>
            <a:ext uri="{FF2B5EF4-FFF2-40B4-BE49-F238E27FC236}">
              <a16:creationId xmlns:a16="http://schemas.microsoft.com/office/drawing/2014/main" id="{0FD2FD58-3805-4BF1-B14D-1F4C28FF6C4B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414" name="ColorPalette" hidden="1">
          <a:extLst>
            <a:ext uri="{FF2B5EF4-FFF2-40B4-BE49-F238E27FC236}">
              <a16:creationId xmlns:a16="http://schemas.microsoft.com/office/drawing/2014/main" id="{F053BEEA-D275-4434-9AF5-C0001F74131F}"/>
            </a:ext>
          </a:extLst>
        </xdr:cNvPr>
        <xdr:cNvSpPr txBox="1"/>
      </xdr:nvSpPr>
      <xdr:spPr>
        <a:xfrm>
          <a:off x="914400" y="14573250"/>
          <a:ext cx="1609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415" name="ColorPalette" hidden="1">
          <a:extLst>
            <a:ext uri="{FF2B5EF4-FFF2-40B4-BE49-F238E27FC236}">
              <a16:creationId xmlns:a16="http://schemas.microsoft.com/office/drawing/2014/main" id="{BC57C5A7-0D65-4BEF-BBBA-022EA8DD11B5}"/>
            </a:ext>
          </a:extLst>
        </xdr:cNvPr>
        <xdr:cNvSpPr txBox="1"/>
      </xdr:nvSpPr>
      <xdr:spPr>
        <a:xfrm>
          <a:off x="914400" y="14573250"/>
          <a:ext cx="1609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416" name="ColorPalette" hidden="1">
          <a:extLst>
            <a:ext uri="{FF2B5EF4-FFF2-40B4-BE49-F238E27FC236}">
              <a16:creationId xmlns:a16="http://schemas.microsoft.com/office/drawing/2014/main" id="{BA83790E-1273-4C5E-9D57-01B976AD9EE1}"/>
            </a:ext>
          </a:extLst>
        </xdr:cNvPr>
        <xdr:cNvSpPr txBox="1"/>
      </xdr:nvSpPr>
      <xdr:spPr>
        <a:xfrm>
          <a:off x="914400" y="14573250"/>
          <a:ext cx="1609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417" name="ColorPalette" hidden="1">
          <a:extLst>
            <a:ext uri="{FF2B5EF4-FFF2-40B4-BE49-F238E27FC236}">
              <a16:creationId xmlns:a16="http://schemas.microsoft.com/office/drawing/2014/main" id="{070E3412-555E-4E3B-8026-3088C55175C1}"/>
            </a:ext>
          </a:extLst>
        </xdr:cNvPr>
        <xdr:cNvSpPr txBox="1"/>
      </xdr:nvSpPr>
      <xdr:spPr>
        <a:xfrm>
          <a:off x="914400" y="14573250"/>
          <a:ext cx="1609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418" name="ColorPalette" hidden="1">
          <a:extLst>
            <a:ext uri="{FF2B5EF4-FFF2-40B4-BE49-F238E27FC236}">
              <a16:creationId xmlns:a16="http://schemas.microsoft.com/office/drawing/2014/main" id="{9DEBDA19-8E1E-4461-B720-09AE411E529D}"/>
            </a:ext>
          </a:extLst>
        </xdr:cNvPr>
        <xdr:cNvSpPr txBox="1"/>
      </xdr:nvSpPr>
      <xdr:spPr>
        <a:xfrm>
          <a:off x="914400" y="14573250"/>
          <a:ext cx="1609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419" name="ColorPalette" hidden="1">
          <a:extLst>
            <a:ext uri="{FF2B5EF4-FFF2-40B4-BE49-F238E27FC236}">
              <a16:creationId xmlns:a16="http://schemas.microsoft.com/office/drawing/2014/main" id="{E639D8AE-E649-4234-849C-DDDB6C1D26B1}"/>
            </a:ext>
          </a:extLst>
        </xdr:cNvPr>
        <xdr:cNvSpPr txBox="1"/>
      </xdr:nvSpPr>
      <xdr:spPr>
        <a:xfrm>
          <a:off x="914400" y="14573250"/>
          <a:ext cx="1609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420" name="ColorPalette" hidden="1">
          <a:extLst>
            <a:ext uri="{FF2B5EF4-FFF2-40B4-BE49-F238E27FC236}">
              <a16:creationId xmlns:a16="http://schemas.microsoft.com/office/drawing/2014/main" id="{D558C269-130C-4B62-B4F7-09D92E71C50A}"/>
            </a:ext>
          </a:extLst>
        </xdr:cNvPr>
        <xdr:cNvSpPr txBox="1"/>
      </xdr:nvSpPr>
      <xdr:spPr>
        <a:xfrm>
          <a:off x="914400" y="14573250"/>
          <a:ext cx="1609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421" name="ColorPalette" hidden="1">
          <a:extLst>
            <a:ext uri="{FF2B5EF4-FFF2-40B4-BE49-F238E27FC236}">
              <a16:creationId xmlns:a16="http://schemas.microsoft.com/office/drawing/2014/main" id="{773A35CD-49BB-404C-965E-7B8E3908056A}"/>
            </a:ext>
          </a:extLst>
        </xdr:cNvPr>
        <xdr:cNvSpPr txBox="1"/>
      </xdr:nvSpPr>
      <xdr:spPr>
        <a:xfrm>
          <a:off x="914400" y="14573250"/>
          <a:ext cx="1609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422" name="ColorPalette" hidden="1">
          <a:extLst>
            <a:ext uri="{FF2B5EF4-FFF2-40B4-BE49-F238E27FC236}">
              <a16:creationId xmlns:a16="http://schemas.microsoft.com/office/drawing/2014/main" id="{05B94FBD-BA6E-4765-87B9-45A127FC88AE}"/>
            </a:ext>
          </a:extLst>
        </xdr:cNvPr>
        <xdr:cNvSpPr txBox="1"/>
      </xdr:nvSpPr>
      <xdr:spPr>
        <a:xfrm>
          <a:off x="914400" y="14573250"/>
          <a:ext cx="1609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423" name="ColorPalette" hidden="1">
          <a:extLst>
            <a:ext uri="{FF2B5EF4-FFF2-40B4-BE49-F238E27FC236}">
              <a16:creationId xmlns:a16="http://schemas.microsoft.com/office/drawing/2014/main" id="{10C1E4BA-6F72-4428-A294-3ED063D1BCFC}"/>
            </a:ext>
          </a:extLst>
        </xdr:cNvPr>
        <xdr:cNvSpPr txBox="1"/>
      </xdr:nvSpPr>
      <xdr:spPr>
        <a:xfrm>
          <a:off x="914400" y="14573250"/>
          <a:ext cx="1609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424" name="ColorPalette" hidden="1">
          <a:extLst>
            <a:ext uri="{FF2B5EF4-FFF2-40B4-BE49-F238E27FC236}">
              <a16:creationId xmlns:a16="http://schemas.microsoft.com/office/drawing/2014/main" id="{14F860C5-8444-4387-AE4E-EC5813B90AF3}"/>
            </a:ext>
          </a:extLst>
        </xdr:cNvPr>
        <xdr:cNvSpPr txBox="1"/>
      </xdr:nvSpPr>
      <xdr:spPr>
        <a:xfrm>
          <a:off x="914400" y="14573250"/>
          <a:ext cx="1609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425" name="ColorPalette" hidden="1">
          <a:extLst>
            <a:ext uri="{FF2B5EF4-FFF2-40B4-BE49-F238E27FC236}">
              <a16:creationId xmlns:a16="http://schemas.microsoft.com/office/drawing/2014/main" id="{5E10C512-DD53-4D3A-B757-2F88C848EB9D}"/>
            </a:ext>
          </a:extLst>
        </xdr:cNvPr>
        <xdr:cNvSpPr txBox="1"/>
      </xdr:nvSpPr>
      <xdr:spPr>
        <a:xfrm>
          <a:off x="914400" y="14573250"/>
          <a:ext cx="1609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426" name="ColorPalette" hidden="1">
          <a:extLst>
            <a:ext uri="{FF2B5EF4-FFF2-40B4-BE49-F238E27FC236}">
              <a16:creationId xmlns:a16="http://schemas.microsoft.com/office/drawing/2014/main" id="{6638F6BC-E260-4EAA-8BBB-788F4377C551}"/>
            </a:ext>
          </a:extLst>
        </xdr:cNvPr>
        <xdr:cNvSpPr txBox="1"/>
      </xdr:nvSpPr>
      <xdr:spPr>
        <a:xfrm>
          <a:off x="914400" y="14573250"/>
          <a:ext cx="1609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427" name="ColorPalette" hidden="1">
          <a:extLst>
            <a:ext uri="{FF2B5EF4-FFF2-40B4-BE49-F238E27FC236}">
              <a16:creationId xmlns:a16="http://schemas.microsoft.com/office/drawing/2014/main" id="{042A5708-5856-46C6-A251-13FF98ECAF7E}"/>
            </a:ext>
          </a:extLst>
        </xdr:cNvPr>
        <xdr:cNvSpPr txBox="1"/>
      </xdr:nvSpPr>
      <xdr:spPr>
        <a:xfrm>
          <a:off x="914400" y="14573250"/>
          <a:ext cx="1609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428" name="ColorPalette" hidden="1">
          <a:extLst>
            <a:ext uri="{FF2B5EF4-FFF2-40B4-BE49-F238E27FC236}">
              <a16:creationId xmlns:a16="http://schemas.microsoft.com/office/drawing/2014/main" id="{B707F7C2-83FF-4001-9731-4946D2D51DC0}"/>
            </a:ext>
          </a:extLst>
        </xdr:cNvPr>
        <xdr:cNvSpPr txBox="1"/>
      </xdr:nvSpPr>
      <xdr:spPr>
        <a:xfrm>
          <a:off x="914400" y="14382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429" name="ColorPalette" hidden="1">
          <a:extLst>
            <a:ext uri="{FF2B5EF4-FFF2-40B4-BE49-F238E27FC236}">
              <a16:creationId xmlns:a16="http://schemas.microsoft.com/office/drawing/2014/main" id="{D3EBE115-0ED2-4DF0-81DD-0594A61AB068}"/>
            </a:ext>
          </a:extLst>
        </xdr:cNvPr>
        <xdr:cNvSpPr txBox="1"/>
      </xdr:nvSpPr>
      <xdr:spPr>
        <a:xfrm>
          <a:off x="914400" y="14382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430" name="ColorPalette" hidden="1">
          <a:extLst>
            <a:ext uri="{FF2B5EF4-FFF2-40B4-BE49-F238E27FC236}">
              <a16:creationId xmlns:a16="http://schemas.microsoft.com/office/drawing/2014/main" id="{D9D233CA-48D0-460F-889D-DC8317FBD344}"/>
            </a:ext>
          </a:extLst>
        </xdr:cNvPr>
        <xdr:cNvSpPr txBox="1"/>
      </xdr:nvSpPr>
      <xdr:spPr>
        <a:xfrm>
          <a:off x="914400" y="14382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431" name="ColorPalette" hidden="1">
          <a:extLst>
            <a:ext uri="{FF2B5EF4-FFF2-40B4-BE49-F238E27FC236}">
              <a16:creationId xmlns:a16="http://schemas.microsoft.com/office/drawing/2014/main" id="{79143246-2667-4493-9D78-6DD71C11E057}"/>
            </a:ext>
          </a:extLst>
        </xdr:cNvPr>
        <xdr:cNvSpPr txBox="1"/>
      </xdr:nvSpPr>
      <xdr:spPr>
        <a:xfrm>
          <a:off x="914400" y="14382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432" name="ColorPalette" hidden="1">
          <a:extLst>
            <a:ext uri="{FF2B5EF4-FFF2-40B4-BE49-F238E27FC236}">
              <a16:creationId xmlns:a16="http://schemas.microsoft.com/office/drawing/2014/main" id="{8AFEA100-64C6-44FC-A960-936FA3E634C0}"/>
            </a:ext>
          </a:extLst>
        </xdr:cNvPr>
        <xdr:cNvSpPr txBox="1"/>
      </xdr:nvSpPr>
      <xdr:spPr>
        <a:xfrm>
          <a:off x="914400" y="14382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433" name="ColorPalette" hidden="1">
          <a:extLst>
            <a:ext uri="{FF2B5EF4-FFF2-40B4-BE49-F238E27FC236}">
              <a16:creationId xmlns:a16="http://schemas.microsoft.com/office/drawing/2014/main" id="{FD020499-A65F-4EF2-8DF2-94560598253B}"/>
            </a:ext>
          </a:extLst>
        </xdr:cNvPr>
        <xdr:cNvSpPr txBox="1"/>
      </xdr:nvSpPr>
      <xdr:spPr>
        <a:xfrm>
          <a:off x="914400" y="14382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434" name="ColorPalette" hidden="1">
          <a:extLst>
            <a:ext uri="{FF2B5EF4-FFF2-40B4-BE49-F238E27FC236}">
              <a16:creationId xmlns:a16="http://schemas.microsoft.com/office/drawing/2014/main" id="{A3494F69-8DE4-412B-9B21-0178AF7D1990}"/>
            </a:ext>
          </a:extLst>
        </xdr:cNvPr>
        <xdr:cNvSpPr txBox="1"/>
      </xdr:nvSpPr>
      <xdr:spPr>
        <a:xfrm>
          <a:off x="914400" y="14382750"/>
          <a:ext cx="1609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435" name="ColorPalette" hidden="1">
          <a:extLst>
            <a:ext uri="{FF2B5EF4-FFF2-40B4-BE49-F238E27FC236}">
              <a16:creationId xmlns:a16="http://schemas.microsoft.com/office/drawing/2014/main" id="{6623402A-D3EB-4BB7-9877-BD8A59924901}"/>
            </a:ext>
          </a:extLst>
        </xdr:cNvPr>
        <xdr:cNvSpPr txBox="1"/>
      </xdr:nvSpPr>
      <xdr:spPr>
        <a:xfrm>
          <a:off x="914400" y="14382750"/>
          <a:ext cx="1609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436" name="ColorPalette" hidden="1">
          <a:extLst>
            <a:ext uri="{FF2B5EF4-FFF2-40B4-BE49-F238E27FC236}">
              <a16:creationId xmlns:a16="http://schemas.microsoft.com/office/drawing/2014/main" id="{76D00BF3-B6BC-40D6-9451-14DFFD81F7FA}"/>
            </a:ext>
          </a:extLst>
        </xdr:cNvPr>
        <xdr:cNvSpPr txBox="1"/>
      </xdr:nvSpPr>
      <xdr:spPr>
        <a:xfrm>
          <a:off x="914400" y="14382750"/>
          <a:ext cx="1609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437" name="ColorPalette" hidden="1">
          <a:extLst>
            <a:ext uri="{FF2B5EF4-FFF2-40B4-BE49-F238E27FC236}">
              <a16:creationId xmlns:a16="http://schemas.microsoft.com/office/drawing/2014/main" id="{E4F90381-F1A9-4C20-AF86-EAC3CD9A2DC8}"/>
            </a:ext>
          </a:extLst>
        </xdr:cNvPr>
        <xdr:cNvSpPr txBox="1"/>
      </xdr:nvSpPr>
      <xdr:spPr>
        <a:xfrm>
          <a:off x="914400" y="14382750"/>
          <a:ext cx="1609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438" name="ColorPalette" hidden="1">
          <a:extLst>
            <a:ext uri="{FF2B5EF4-FFF2-40B4-BE49-F238E27FC236}">
              <a16:creationId xmlns:a16="http://schemas.microsoft.com/office/drawing/2014/main" id="{2E0C35A2-DB2D-4DBB-8D26-B384DD8AB430}"/>
            </a:ext>
          </a:extLst>
        </xdr:cNvPr>
        <xdr:cNvSpPr txBox="1"/>
      </xdr:nvSpPr>
      <xdr:spPr>
        <a:xfrm>
          <a:off x="914400" y="14382750"/>
          <a:ext cx="1609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439" name="ColorPalette" hidden="1">
          <a:extLst>
            <a:ext uri="{FF2B5EF4-FFF2-40B4-BE49-F238E27FC236}">
              <a16:creationId xmlns:a16="http://schemas.microsoft.com/office/drawing/2014/main" id="{FA563203-5861-4DC1-B151-7E2FA79D2CD1}"/>
            </a:ext>
          </a:extLst>
        </xdr:cNvPr>
        <xdr:cNvSpPr txBox="1"/>
      </xdr:nvSpPr>
      <xdr:spPr>
        <a:xfrm>
          <a:off x="914400" y="14382750"/>
          <a:ext cx="1609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440" name="ColorPalette" hidden="1">
          <a:extLst>
            <a:ext uri="{FF2B5EF4-FFF2-40B4-BE49-F238E27FC236}">
              <a16:creationId xmlns:a16="http://schemas.microsoft.com/office/drawing/2014/main" id="{FDCFA296-081D-45B7-B52F-81EE0D6E9CE5}"/>
            </a:ext>
          </a:extLst>
        </xdr:cNvPr>
        <xdr:cNvSpPr txBox="1"/>
      </xdr:nvSpPr>
      <xdr:spPr>
        <a:xfrm>
          <a:off x="914400" y="14382750"/>
          <a:ext cx="1609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441" name="ColorPalette" hidden="1">
          <a:extLst>
            <a:ext uri="{FF2B5EF4-FFF2-40B4-BE49-F238E27FC236}">
              <a16:creationId xmlns:a16="http://schemas.microsoft.com/office/drawing/2014/main" id="{C2E1E12B-0BAC-4844-8E57-8377A1BBB910}"/>
            </a:ext>
          </a:extLst>
        </xdr:cNvPr>
        <xdr:cNvSpPr txBox="1"/>
      </xdr:nvSpPr>
      <xdr:spPr>
        <a:xfrm>
          <a:off x="914400" y="14382750"/>
          <a:ext cx="1609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442" name="ColorPalette" hidden="1">
          <a:extLst>
            <a:ext uri="{FF2B5EF4-FFF2-40B4-BE49-F238E27FC236}">
              <a16:creationId xmlns:a16="http://schemas.microsoft.com/office/drawing/2014/main" id="{AF4DD85C-D0AD-49F5-B7DD-2CFE29F572F2}"/>
            </a:ext>
          </a:extLst>
        </xdr:cNvPr>
        <xdr:cNvSpPr txBox="1"/>
      </xdr:nvSpPr>
      <xdr:spPr>
        <a:xfrm>
          <a:off x="914400" y="14382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443" name="ColorPalette" hidden="1">
          <a:extLst>
            <a:ext uri="{FF2B5EF4-FFF2-40B4-BE49-F238E27FC236}">
              <a16:creationId xmlns:a16="http://schemas.microsoft.com/office/drawing/2014/main" id="{36B2879B-67A5-43C3-B9D7-609DACF7320B}"/>
            </a:ext>
          </a:extLst>
        </xdr:cNvPr>
        <xdr:cNvSpPr txBox="1"/>
      </xdr:nvSpPr>
      <xdr:spPr>
        <a:xfrm>
          <a:off x="914400" y="14382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444" name="ColorPalette" hidden="1">
          <a:extLst>
            <a:ext uri="{FF2B5EF4-FFF2-40B4-BE49-F238E27FC236}">
              <a16:creationId xmlns:a16="http://schemas.microsoft.com/office/drawing/2014/main" id="{7E31F0F2-70B5-47BA-86C3-C04F8F3AB0EB}"/>
            </a:ext>
          </a:extLst>
        </xdr:cNvPr>
        <xdr:cNvSpPr txBox="1"/>
      </xdr:nvSpPr>
      <xdr:spPr>
        <a:xfrm>
          <a:off x="914400" y="14382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445" name="ColorPalette" hidden="1">
          <a:extLst>
            <a:ext uri="{FF2B5EF4-FFF2-40B4-BE49-F238E27FC236}">
              <a16:creationId xmlns:a16="http://schemas.microsoft.com/office/drawing/2014/main" id="{082DA956-6FFE-4361-9282-430503FA6F13}"/>
            </a:ext>
          </a:extLst>
        </xdr:cNvPr>
        <xdr:cNvSpPr txBox="1"/>
      </xdr:nvSpPr>
      <xdr:spPr>
        <a:xfrm>
          <a:off x="914400" y="14382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446" name="ColorPalette" hidden="1">
          <a:extLst>
            <a:ext uri="{FF2B5EF4-FFF2-40B4-BE49-F238E27FC236}">
              <a16:creationId xmlns:a16="http://schemas.microsoft.com/office/drawing/2014/main" id="{F99C4250-BF8B-459F-B79E-A02F8F1A6158}"/>
            </a:ext>
          </a:extLst>
        </xdr:cNvPr>
        <xdr:cNvSpPr txBox="1"/>
      </xdr:nvSpPr>
      <xdr:spPr>
        <a:xfrm>
          <a:off x="914400" y="14382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447" name="ColorPalette" hidden="1">
          <a:extLst>
            <a:ext uri="{FF2B5EF4-FFF2-40B4-BE49-F238E27FC236}">
              <a16:creationId xmlns:a16="http://schemas.microsoft.com/office/drawing/2014/main" id="{6D894E23-CF45-4614-81C1-48F708FE9BD4}"/>
            </a:ext>
          </a:extLst>
        </xdr:cNvPr>
        <xdr:cNvSpPr txBox="1"/>
      </xdr:nvSpPr>
      <xdr:spPr>
        <a:xfrm>
          <a:off x="914400" y="14382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47625</xdr:rowOff>
    </xdr:to>
    <xdr:sp macro="" textlink="">
      <xdr:nvSpPr>
        <xdr:cNvPr id="448" name="ColorPalette" hidden="1">
          <a:extLst>
            <a:ext uri="{FF2B5EF4-FFF2-40B4-BE49-F238E27FC236}">
              <a16:creationId xmlns:a16="http://schemas.microsoft.com/office/drawing/2014/main" id="{9A69B4F0-5336-44FF-8CB9-F61C0A4B0C66}"/>
            </a:ext>
          </a:extLst>
        </xdr:cNvPr>
        <xdr:cNvSpPr txBox="1"/>
      </xdr:nvSpPr>
      <xdr:spPr>
        <a:xfrm>
          <a:off x="914400" y="14573250"/>
          <a:ext cx="16097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47625</xdr:rowOff>
    </xdr:to>
    <xdr:sp macro="" textlink="">
      <xdr:nvSpPr>
        <xdr:cNvPr id="449" name="ColorPalette" hidden="1">
          <a:extLst>
            <a:ext uri="{FF2B5EF4-FFF2-40B4-BE49-F238E27FC236}">
              <a16:creationId xmlns:a16="http://schemas.microsoft.com/office/drawing/2014/main" id="{EFF7A19A-FFAB-4730-8F0E-2ACD77E0A5E3}"/>
            </a:ext>
          </a:extLst>
        </xdr:cNvPr>
        <xdr:cNvSpPr txBox="1"/>
      </xdr:nvSpPr>
      <xdr:spPr>
        <a:xfrm>
          <a:off x="914400" y="14573250"/>
          <a:ext cx="16097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47625</xdr:rowOff>
    </xdr:to>
    <xdr:sp macro="" textlink="">
      <xdr:nvSpPr>
        <xdr:cNvPr id="450" name="ColorPalette" hidden="1">
          <a:extLst>
            <a:ext uri="{FF2B5EF4-FFF2-40B4-BE49-F238E27FC236}">
              <a16:creationId xmlns:a16="http://schemas.microsoft.com/office/drawing/2014/main" id="{CD9CDA01-C796-4ECA-B2D3-38665E2CC9D9}"/>
            </a:ext>
          </a:extLst>
        </xdr:cNvPr>
        <xdr:cNvSpPr txBox="1"/>
      </xdr:nvSpPr>
      <xdr:spPr>
        <a:xfrm>
          <a:off x="914400" y="14573250"/>
          <a:ext cx="16097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47625</xdr:rowOff>
    </xdr:to>
    <xdr:sp macro="" textlink="">
      <xdr:nvSpPr>
        <xdr:cNvPr id="451" name="ColorPalette" hidden="1">
          <a:extLst>
            <a:ext uri="{FF2B5EF4-FFF2-40B4-BE49-F238E27FC236}">
              <a16:creationId xmlns:a16="http://schemas.microsoft.com/office/drawing/2014/main" id="{7EF6CCA9-353B-4497-A163-4DEABB5935D7}"/>
            </a:ext>
          </a:extLst>
        </xdr:cNvPr>
        <xdr:cNvSpPr txBox="1"/>
      </xdr:nvSpPr>
      <xdr:spPr>
        <a:xfrm>
          <a:off x="914400" y="14573250"/>
          <a:ext cx="16097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47625</xdr:rowOff>
    </xdr:to>
    <xdr:sp macro="" textlink="">
      <xdr:nvSpPr>
        <xdr:cNvPr id="452" name="ColorPalette" hidden="1">
          <a:extLst>
            <a:ext uri="{FF2B5EF4-FFF2-40B4-BE49-F238E27FC236}">
              <a16:creationId xmlns:a16="http://schemas.microsoft.com/office/drawing/2014/main" id="{FCCC952F-D142-4DE6-91B7-49F86103603D}"/>
            </a:ext>
          </a:extLst>
        </xdr:cNvPr>
        <xdr:cNvSpPr txBox="1"/>
      </xdr:nvSpPr>
      <xdr:spPr>
        <a:xfrm>
          <a:off x="914400" y="14573250"/>
          <a:ext cx="16097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47625</xdr:rowOff>
    </xdr:to>
    <xdr:sp macro="" textlink="">
      <xdr:nvSpPr>
        <xdr:cNvPr id="453" name="ColorPalette" hidden="1">
          <a:extLst>
            <a:ext uri="{FF2B5EF4-FFF2-40B4-BE49-F238E27FC236}">
              <a16:creationId xmlns:a16="http://schemas.microsoft.com/office/drawing/2014/main" id="{0BFBCD04-9E2B-4B20-B7A5-67E916BC9089}"/>
            </a:ext>
          </a:extLst>
        </xdr:cNvPr>
        <xdr:cNvSpPr txBox="1"/>
      </xdr:nvSpPr>
      <xdr:spPr>
        <a:xfrm>
          <a:off x="914400" y="14573250"/>
          <a:ext cx="16097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47625</xdr:rowOff>
    </xdr:to>
    <xdr:sp macro="" textlink="">
      <xdr:nvSpPr>
        <xdr:cNvPr id="454" name="ColorPalette" hidden="1">
          <a:extLst>
            <a:ext uri="{FF2B5EF4-FFF2-40B4-BE49-F238E27FC236}">
              <a16:creationId xmlns:a16="http://schemas.microsoft.com/office/drawing/2014/main" id="{020C99FB-22C7-4A2A-855D-AC315379D8D0}"/>
            </a:ext>
          </a:extLst>
        </xdr:cNvPr>
        <xdr:cNvSpPr txBox="1"/>
      </xdr:nvSpPr>
      <xdr:spPr>
        <a:xfrm>
          <a:off x="914400" y="14573250"/>
          <a:ext cx="16097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47625</xdr:rowOff>
    </xdr:to>
    <xdr:sp macro="" textlink="">
      <xdr:nvSpPr>
        <xdr:cNvPr id="455" name="ColorPalette" hidden="1">
          <a:extLst>
            <a:ext uri="{FF2B5EF4-FFF2-40B4-BE49-F238E27FC236}">
              <a16:creationId xmlns:a16="http://schemas.microsoft.com/office/drawing/2014/main" id="{17DBC465-440F-444F-A301-A756F7C63F20}"/>
            </a:ext>
          </a:extLst>
        </xdr:cNvPr>
        <xdr:cNvSpPr txBox="1"/>
      </xdr:nvSpPr>
      <xdr:spPr>
        <a:xfrm>
          <a:off x="914400" y="14573250"/>
          <a:ext cx="16097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56" name="ColorPalette" hidden="1">
          <a:extLst>
            <a:ext uri="{FF2B5EF4-FFF2-40B4-BE49-F238E27FC236}">
              <a16:creationId xmlns:a16="http://schemas.microsoft.com/office/drawing/2014/main" id="{4AB211F8-4BDE-4382-A7B6-5A791C3514C7}"/>
            </a:ext>
          </a:extLst>
        </xdr:cNvPr>
        <xdr:cNvSpPr txBox="1"/>
      </xdr:nvSpPr>
      <xdr:spPr>
        <a:xfrm>
          <a:off x="914400" y="14573250"/>
          <a:ext cx="1609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57" name="ColorPalette" hidden="1">
          <a:extLst>
            <a:ext uri="{FF2B5EF4-FFF2-40B4-BE49-F238E27FC236}">
              <a16:creationId xmlns:a16="http://schemas.microsoft.com/office/drawing/2014/main" id="{C36E4BAD-54D2-41F3-AB81-FD810A70B171}"/>
            </a:ext>
          </a:extLst>
        </xdr:cNvPr>
        <xdr:cNvSpPr txBox="1"/>
      </xdr:nvSpPr>
      <xdr:spPr>
        <a:xfrm>
          <a:off x="914400" y="14573250"/>
          <a:ext cx="1609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58" name="ColorPalette" hidden="1">
          <a:extLst>
            <a:ext uri="{FF2B5EF4-FFF2-40B4-BE49-F238E27FC236}">
              <a16:creationId xmlns:a16="http://schemas.microsoft.com/office/drawing/2014/main" id="{28BF57F2-504A-4E35-8522-D9F1FE989CC4}"/>
            </a:ext>
          </a:extLst>
        </xdr:cNvPr>
        <xdr:cNvSpPr txBox="1"/>
      </xdr:nvSpPr>
      <xdr:spPr>
        <a:xfrm>
          <a:off x="914400" y="14573250"/>
          <a:ext cx="1609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59" name="ColorPalette" hidden="1">
          <a:extLst>
            <a:ext uri="{FF2B5EF4-FFF2-40B4-BE49-F238E27FC236}">
              <a16:creationId xmlns:a16="http://schemas.microsoft.com/office/drawing/2014/main" id="{2D5AB5B9-1B21-4447-B3CC-BB739706F3F5}"/>
            </a:ext>
          </a:extLst>
        </xdr:cNvPr>
        <xdr:cNvSpPr txBox="1"/>
      </xdr:nvSpPr>
      <xdr:spPr>
        <a:xfrm>
          <a:off x="914400" y="14573250"/>
          <a:ext cx="1609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60" name="ColorPalette" hidden="1">
          <a:extLst>
            <a:ext uri="{FF2B5EF4-FFF2-40B4-BE49-F238E27FC236}">
              <a16:creationId xmlns:a16="http://schemas.microsoft.com/office/drawing/2014/main" id="{AF5EF4EF-3FF8-40D3-A2C1-69121BC156A2}"/>
            </a:ext>
          </a:extLst>
        </xdr:cNvPr>
        <xdr:cNvSpPr txBox="1"/>
      </xdr:nvSpPr>
      <xdr:spPr>
        <a:xfrm>
          <a:off x="914400" y="14573250"/>
          <a:ext cx="1609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61" name="ColorPalette" hidden="1">
          <a:extLst>
            <a:ext uri="{FF2B5EF4-FFF2-40B4-BE49-F238E27FC236}">
              <a16:creationId xmlns:a16="http://schemas.microsoft.com/office/drawing/2014/main" id="{E5002BA8-E865-4D56-BAD3-36923CE61B07}"/>
            </a:ext>
          </a:extLst>
        </xdr:cNvPr>
        <xdr:cNvSpPr txBox="1"/>
      </xdr:nvSpPr>
      <xdr:spPr>
        <a:xfrm>
          <a:off x="914400" y="14573250"/>
          <a:ext cx="1609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62" name="ColorPalette" hidden="1">
          <a:extLst>
            <a:ext uri="{FF2B5EF4-FFF2-40B4-BE49-F238E27FC236}">
              <a16:creationId xmlns:a16="http://schemas.microsoft.com/office/drawing/2014/main" id="{55064D83-0465-4181-B4B7-BB351AB62328}"/>
            </a:ext>
          </a:extLst>
        </xdr:cNvPr>
        <xdr:cNvSpPr txBox="1"/>
      </xdr:nvSpPr>
      <xdr:spPr>
        <a:xfrm>
          <a:off x="914400" y="14573250"/>
          <a:ext cx="1609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63" name="ColorPalette" hidden="1">
          <a:extLst>
            <a:ext uri="{FF2B5EF4-FFF2-40B4-BE49-F238E27FC236}">
              <a16:creationId xmlns:a16="http://schemas.microsoft.com/office/drawing/2014/main" id="{CDDD9763-9F0A-45E5-89DE-2386C7219B27}"/>
            </a:ext>
          </a:extLst>
        </xdr:cNvPr>
        <xdr:cNvSpPr txBox="1"/>
      </xdr:nvSpPr>
      <xdr:spPr>
        <a:xfrm>
          <a:off x="914400" y="14573250"/>
          <a:ext cx="1609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64" name="ColorPalette" hidden="1">
          <a:extLst>
            <a:ext uri="{FF2B5EF4-FFF2-40B4-BE49-F238E27FC236}">
              <a16:creationId xmlns:a16="http://schemas.microsoft.com/office/drawing/2014/main" id="{3A5A95BA-1C0F-4CA0-9F0D-7E8C32B662D9}"/>
            </a:ext>
          </a:extLst>
        </xdr:cNvPr>
        <xdr:cNvSpPr txBox="1"/>
      </xdr:nvSpPr>
      <xdr:spPr>
        <a:xfrm>
          <a:off x="914400" y="14573250"/>
          <a:ext cx="1609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65" name="ColorPalette" hidden="1">
          <a:extLst>
            <a:ext uri="{FF2B5EF4-FFF2-40B4-BE49-F238E27FC236}">
              <a16:creationId xmlns:a16="http://schemas.microsoft.com/office/drawing/2014/main" id="{6012464B-37D4-4130-BBEB-320C708027A2}"/>
            </a:ext>
          </a:extLst>
        </xdr:cNvPr>
        <xdr:cNvSpPr txBox="1"/>
      </xdr:nvSpPr>
      <xdr:spPr>
        <a:xfrm>
          <a:off x="914400" y="14573250"/>
          <a:ext cx="1609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66" name="ColorPalette" hidden="1">
          <a:extLst>
            <a:ext uri="{FF2B5EF4-FFF2-40B4-BE49-F238E27FC236}">
              <a16:creationId xmlns:a16="http://schemas.microsoft.com/office/drawing/2014/main" id="{8678A102-2D2D-4C09-8B9F-33A73C65E960}"/>
            </a:ext>
          </a:extLst>
        </xdr:cNvPr>
        <xdr:cNvSpPr txBox="1"/>
      </xdr:nvSpPr>
      <xdr:spPr>
        <a:xfrm>
          <a:off x="914400" y="14573250"/>
          <a:ext cx="1609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67" name="ColorPalette" hidden="1">
          <a:extLst>
            <a:ext uri="{FF2B5EF4-FFF2-40B4-BE49-F238E27FC236}">
              <a16:creationId xmlns:a16="http://schemas.microsoft.com/office/drawing/2014/main" id="{3D3903EF-DE3E-4509-A285-C5B9AF7B0B74}"/>
            </a:ext>
          </a:extLst>
        </xdr:cNvPr>
        <xdr:cNvSpPr txBox="1"/>
      </xdr:nvSpPr>
      <xdr:spPr>
        <a:xfrm>
          <a:off x="914400" y="14573250"/>
          <a:ext cx="1609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68" name="ColorPalette" hidden="1">
          <a:extLst>
            <a:ext uri="{FF2B5EF4-FFF2-40B4-BE49-F238E27FC236}">
              <a16:creationId xmlns:a16="http://schemas.microsoft.com/office/drawing/2014/main" id="{C9FE4133-6A2F-41BE-BB3E-FF807347D664}"/>
            </a:ext>
          </a:extLst>
        </xdr:cNvPr>
        <xdr:cNvSpPr txBox="1"/>
      </xdr:nvSpPr>
      <xdr:spPr>
        <a:xfrm>
          <a:off x="914400" y="14573250"/>
          <a:ext cx="1609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69" name="ColorPalette" hidden="1">
          <a:extLst>
            <a:ext uri="{FF2B5EF4-FFF2-40B4-BE49-F238E27FC236}">
              <a16:creationId xmlns:a16="http://schemas.microsoft.com/office/drawing/2014/main" id="{8CDB9EF3-3B29-4E28-9E04-E5BAF23BACDD}"/>
            </a:ext>
          </a:extLst>
        </xdr:cNvPr>
        <xdr:cNvSpPr txBox="1"/>
      </xdr:nvSpPr>
      <xdr:spPr>
        <a:xfrm>
          <a:off x="914400" y="14573250"/>
          <a:ext cx="1609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470" name="ColorPalette" hidden="1">
          <a:extLst>
            <a:ext uri="{FF2B5EF4-FFF2-40B4-BE49-F238E27FC236}">
              <a16:creationId xmlns:a16="http://schemas.microsoft.com/office/drawing/2014/main" id="{306CEC7A-1CFB-4CC0-B19F-0707B6F795A7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471" name="ColorPalette" hidden="1">
          <a:extLst>
            <a:ext uri="{FF2B5EF4-FFF2-40B4-BE49-F238E27FC236}">
              <a16:creationId xmlns:a16="http://schemas.microsoft.com/office/drawing/2014/main" id="{FB902682-F915-4083-824D-79704658B8C4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472" name="ColorPalette" hidden="1">
          <a:extLst>
            <a:ext uri="{FF2B5EF4-FFF2-40B4-BE49-F238E27FC236}">
              <a16:creationId xmlns:a16="http://schemas.microsoft.com/office/drawing/2014/main" id="{F3DE4815-855D-4383-955C-11F10E045F6D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473" name="ColorPalette" hidden="1">
          <a:extLst>
            <a:ext uri="{FF2B5EF4-FFF2-40B4-BE49-F238E27FC236}">
              <a16:creationId xmlns:a16="http://schemas.microsoft.com/office/drawing/2014/main" id="{4B85F881-E450-4604-99F4-58E54C7B97D9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474" name="ColorPalette" hidden="1">
          <a:extLst>
            <a:ext uri="{FF2B5EF4-FFF2-40B4-BE49-F238E27FC236}">
              <a16:creationId xmlns:a16="http://schemas.microsoft.com/office/drawing/2014/main" id="{B42A0DA5-7498-49D3-BC19-F8AD4DD8AC61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475" name="ColorPalette" hidden="1">
          <a:extLst>
            <a:ext uri="{FF2B5EF4-FFF2-40B4-BE49-F238E27FC236}">
              <a16:creationId xmlns:a16="http://schemas.microsoft.com/office/drawing/2014/main" id="{814AF7CB-E58F-4923-A1CD-705441F1F2B7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476" name="ColorPalette" hidden="1">
          <a:extLst>
            <a:ext uri="{FF2B5EF4-FFF2-40B4-BE49-F238E27FC236}">
              <a16:creationId xmlns:a16="http://schemas.microsoft.com/office/drawing/2014/main" id="{387896E6-9285-4077-BFA7-76958F0759C0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477" name="ColorPalette" hidden="1">
          <a:extLst>
            <a:ext uri="{FF2B5EF4-FFF2-40B4-BE49-F238E27FC236}">
              <a16:creationId xmlns:a16="http://schemas.microsoft.com/office/drawing/2014/main" id="{2EE315AD-DE33-4720-9277-0E297372152F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478" name="ColorPalette" hidden="1">
          <a:extLst>
            <a:ext uri="{FF2B5EF4-FFF2-40B4-BE49-F238E27FC236}">
              <a16:creationId xmlns:a16="http://schemas.microsoft.com/office/drawing/2014/main" id="{0F48AE6A-BAAA-44FE-99F5-DAE5486CA717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479" name="ColorPalette" hidden="1">
          <a:extLst>
            <a:ext uri="{FF2B5EF4-FFF2-40B4-BE49-F238E27FC236}">
              <a16:creationId xmlns:a16="http://schemas.microsoft.com/office/drawing/2014/main" id="{EE5EA07B-5C40-4769-85D6-7FE01A94E2E3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480" name="ColorPalette" hidden="1">
          <a:extLst>
            <a:ext uri="{FF2B5EF4-FFF2-40B4-BE49-F238E27FC236}">
              <a16:creationId xmlns:a16="http://schemas.microsoft.com/office/drawing/2014/main" id="{5CB93EA8-986A-44F3-9D20-829938956BBB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481" name="ColorPalette" hidden="1">
          <a:extLst>
            <a:ext uri="{FF2B5EF4-FFF2-40B4-BE49-F238E27FC236}">
              <a16:creationId xmlns:a16="http://schemas.microsoft.com/office/drawing/2014/main" id="{C3E4B969-706E-4336-9854-0D5DD4FD260E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482" name="ColorPalette" hidden="1">
          <a:extLst>
            <a:ext uri="{FF2B5EF4-FFF2-40B4-BE49-F238E27FC236}">
              <a16:creationId xmlns:a16="http://schemas.microsoft.com/office/drawing/2014/main" id="{56BFBB80-227B-46AB-825F-233012025885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483" name="ColorPalette" hidden="1">
          <a:extLst>
            <a:ext uri="{FF2B5EF4-FFF2-40B4-BE49-F238E27FC236}">
              <a16:creationId xmlns:a16="http://schemas.microsoft.com/office/drawing/2014/main" id="{7BEA9146-D5B6-4B1C-A3B3-83567B437751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484" name="ColorPalette" hidden="1">
          <a:extLst>
            <a:ext uri="{FF2B5EF4-FFF2-40B4-BE49-F238E27FC236}">
              <a16:creationId xmlns:a16="http://schemas.microsoft.com/office/drawing/2014/main" id="{8E9923E3-FCC1-4B82-8A41-D33AB0A7E302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485" name="ColorPalette" hidden="1">
          <a:extLst>
            <a:ext uri="{FF2B5EF4-FFF2-40B4-BE49-F238E27FC236}">
              <a16:creationId xmlns:a16="http://schemas.microsoft.com/office/drawing/2014/main" id="{BEF42021-4CE6-4007-9BD8-E4552B9E3C49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486" name="ColorPalette" hidden="1">
          <a:extLst>
            <a:ext uri="{FF2B5EF4-FFF2-40B4-BE49-F238E27FC236}">
              <a16:creationId xmlns:a16="http://schemas.microsoft.com/office/drawing/2014/main" id="{F639550B-158C-4C5D-B0C2-2AF1EA1E107E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487" name="ColorPalette" hidden="1">
          <a:extLst>
            <a:ext uri="{FF2B5EF4-FFF2-40B4-BE49-F238E27FC236}">
              <a16:creationId xmlns:a16="http://schemas.microsoft.com/office/drawing/2014/main" id="{F4F6ADDE-4D53-411B-AF27-C592E08EE299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488" name="ColorPalette" hidden="1">
          <a:extLst>
            <a:ext uri="{FF2B5EF4-FFF2-40B4-BE49-F238E27FC236}">
              <a16:creationId xmlns:a16="http://schemas.microsoft.com/office/drawing/2014/main" id="{F62DE609-BD9F-4B44-9159-A80E7D58C8E0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489" name="ColorPalette" hidden="1">
          <a:extLst>
            <a:ext uri="{FF2B5EF4-FFF2-40B4-BE49-F238E27FC236}">
              <a16:creationId xmlns:a16="http://schemas.microsoft.com/office/drawing/2014/main" id="{48366B41-3B7D-4C85-87C0-74985F172964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490" name="ColorPalette" hidden="1">
          <a:extLst>
            <a:ext uri="{FF2B5EF4-FFF2-40B4-BE49-F238E27FC236}">
              <a16:creationId xmlns:a16="http://schemas.microsoft.com/office/drawing/2014/main" id="{61A4178A-ABFD-4063-9AD3-C9CD967D982B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491" name="ColorPalette" hidden="1">
          <a:extLst>
            <a:ext uri="{FF2B5EF4-FFF2-40B4-BE49-F238E27FC236}">
              <a16:creationId xmlns:a16="http://schemas.microsoft.com/office/drawing/2014/main" id="{4924DB64-5A67-4DC3-A7BA-A909BA618875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492" name="ColorPalette" hidden="1">
          <a:extLst>
            <a:ext uri="{FF2B5EF4-FFF2-40B4-BE49-F238E27FC236}">
              <a16:creationId xmlns:a16="http://schemas.microsoft.com/office/drawing/2014/main" id="{58E327C7-BAF8-431E-8564-C4F2C2BCF374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493" name="ColorPalette" hidden="1">
          <a:extLst>
            <a:ext uri="{FF2B5EF4-FFF2-40B4-BE49-F238E27FC236}">
              <a16:creationId xmlns:a16="http://schemas.microsoft.com/office/drawing/2014/main" id="{F38C5E90-63A1-40FF-99B5-D0C8F7B9F351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494" name="ColorPalette" hidden="1">
          <a:extLst>
            <a:ext uri="{FF2B5EF4-FFF2-40B4-BE49-F238E27FC236}">
              <a16:creationId xmlns:a16="http://schemas.microsoft.com/office/drawing/2014/main" id="{2C9E166E-BB21-4F28-81A0-6E8061218BE2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495" name="ColorPalette" hidden="1">
          <a:extLst>
            <a:ext uri="{FF2B5EF4-FFF2-40B4-BE49-F238E27FC236}">
              <a16:creationId xmlns:a16="http://schemas.microsoft.com/office/drawing/2014/main" id="{3E2B1AC6-0B74-4D6C-A36A-84EC8C4E668A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496" name="ColorPalette" hidden="1">
          <a:extLst>
            <a:ext uri="{FF2B5EF4-FFF2-40B4-BE49-F238E27FC236}">
              <a16:creationId xmlns:a16="http://schemas.microsoft.com/office/drawing/2014/main" id="{DE63E492-B296-4777-BE4B-49591BD36BAC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497" name="ColorPalette" hidden="1">
          <a:extLst>
            <a:ext uri="{FF2B5EF4-FFF2-40B4-BE49-F238E27FC236}">
              <a16:creationId xmlns:a16="http://schemas.microsoft.com/office/drawing/2014/main" id="{C0209068-EA7E-48A2-80C7-0E82CCFDEDD1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498" name="ColorPalette" hidden="1">
          <a:extLst>
            <a:ext uri="{FF2B5EF4-FFF2-40B4-BE49-F238E27FC236}">
              <a16:creationId xmlns:a16="http://schemas.microsoft.com/office/drawing/2014/main" id="{8C02B20C-6853-4016-836F-0CBDA9AF8C56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499" name="ColorPalette" hidden="1">
          <a:extLst>
            <a:ext uri="{FF2B5EF4-FFF2-40B4-BE49-F238E27FC236}">
              <a16:creationId xmlns:a16="http://schemas.microsoft.com/office/drawing/2014/main" id="{F080CAB2-005D-4A7A-B7DE-62AB0387E3A2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500" name="ColorPalette" hidden="1">
          <a:extLst>
            <a:ext uri="{FF2B5EF4-FFF2-40B4-BE49-F238E27FC236}">
              <a16:creationId xmlns:a16="http://schemas.microsoft.com/office/drawing/2014/main" id="{B0B84621-AE1A-414C-B7B3-B456DDDBCF73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501" name="ColorPalette" hidden="1">
          <a:extLst>
            <a:ext uri="{FF2B5EF4-FFF2-40B4-BE49-F238E27FC236}">
              <a16:creationId xmlns:a16="http://schemas.microsoft.com/office/drawing/2014/main" id="{7F0B17FC-1144-4659-A3E0-1F9FFC3C1897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502" name="ColorPalette" hidden="1">
          <a:extLst>
            <a:ext uri="{FF2B5EF4-FFF2-40B4-BE49-F238E27FC236}">
              <a16:creationId xmlns:a16="http://schemas.microsoft.com/office/drawing/2014/main" id="{38844251-2033-48E5-8F8F-1271E99AB137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503" name="ColorPalette" hidden="1">
          <a:extLst>
            <a:ext uri="{FF2B5EF4-FFF2-40B4-BE49-F238E27FC236}">
              <a16:creationId xmlns:a16="http://schemas.microsoft.com/office/drawing/2014/main" id="{7A182E9C-EAE8-4034-A34A-1252F9E525A4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504" name="ColorPalette" hidden="1">
          <a:extLst>
            <a:ext uri="{FF2B5EF4-FFF2-40B4-BE49-F238E27FC236}">
              <a16:creationId xmlns:a16="http://schemas.microsoft.com/office/drawing/2014/main" id="{79FB15C9-59C0-4512-BF1A-7F0D0836B647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505" name="ColorPalette" hidden="1">
          <a:extLst>
            <a:ext uri="{FF2B5EF4-FFF2-40B4-BE49-F238E27FC236}">
              <a16:creationId xmlns:a16="http://schemas.microsoft.com/office/drawing/2014/main" id="{A515B2F8-BA17-42C5-B675-CC0657E82780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506" name="ColorPalette" hidden="1">
          <a:extLst>
            <a:ext uri="{FF2B5EF4-FFF2-40B4-BE49-F238E27FC236}">
              <a16:creationId xmlns:a16="http://schemas.microsoft.com/office/drawing/2014/main" id="{8F9C2408-B299-4536-AD0C-F3F06CC68586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507" name="ColorPalette" hidden="1">
          <a:extLst>
            <a:ext uri="{FF2B5EF4-FFF2-40B4-BE49-F238E27FC236}">
              <a16:creationId xmlns:a16="http://schemas.microsoft.com/office/drawing/2014/main" id="{47E2975D-8E3B-4A4F-BE41-2F2D695FA43C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508" name="ColorPalette" hidden="1">
          <a:extLst>
            <a:ext uri="{FF2B5EF4-FFF2-40B4-BE49-F238E27FC236}">
              <a16:creationId xmlns:a16="http://schemas.microsoft.com/office/drawing/2014/main" id="{B7204137-8EE4-4197-88B3-353A0E65D5EB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509" name="ColorPalette" hidden="1">
          <a:extLst>
            <a:ext uri="{FF2B5EF4-FFF2-40B4-BE49-F238E27FC236}">
              <a16:creationId xmlns:a16="http://schemas.microsoft.com/office/drawing/2014/main" id="{C9390ADA-8EAA-48FB-B544-832167726E5A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510" name="ColorPalette" hidden="1">
          <a:extLst>
            <a:ext uri="{FF2B5EF4-FFF2-40B4-BE49-F238E27FC236}">
              <a16:creationId xmlns:a16="http://schemas.microsoft.com/office/drawing/2014/main" id="{99C972C5-BBEF-494F-AD04-D82E6AF5058C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511" name="ColorPalette" hidden="1">
          <a:extLst>
            <a:ext uri="{FF2B5EF4-FFF2-40B4-BE49-F238E27FC236}">
              <a16:creationId xmlns:a16="http://schemas.microsoft.com/office/drawing/2014/main" id="{CAA7C274-71C9-4A6E-A37A-9E66B6787F98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512" name="ColorPalette" hidden="1">
          <a:extLst>
            <a:ext uri="{FF2B5EF4-FFF2-40B4-BE49-F238E27FC236}">
              <a16:creationId xmlns:a16="http://schemas.microsoft.com/office/drawing/2014/main" id="{3C6F7D76-C8A9-4326-86E6-8977A200E0AE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513" name="ColorPalette" hidden="1">
          <a:extLst>
            <a:ext uri="{FF2B5EF4-FFF2-40B4-BE49-F238E27FC236}">
              <a16:creationId xmlns:a16="http://schemas.microsoft.com/office/drawing/2014/main" id="{73D614BC-E1A1-40A1-9857-258B6305262F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514" name="ColorPalette" hidden="1">
          <a:extLst>
            <a:ext uri="{FF2B5EF4-FFF2-40B4-BE49-F238E27FC236}">
              <a16:creationId xmlns:a16="http://schemas.microsoft.com/office/drawing/2014/main" id="{8CAD1608-1FFF-4425-9C23-1A3D09AFE7C3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515" name="ColorPalette" hidden="1">
          <a:extLst>
            <a:ext uri="{FF2B5EF4-FFF2-40B4-BE49-F238E27FC236}">
              <a16:creationId xmlns:a16="http://schemas.microsoft.com/office/drawing/2014/main" id="{FCE620EA-AB97-4046-8277-5EC2230BC2C1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516" name="ColorPalette" hidden="1">
          <a:extLst>
            <a:ext uri="{FF2B5EF4-FFF2-40B4-BE49-F238E27FC236}">
              <a16:creationId xmlns:a16="http://schemas.microsoft.com/office/drawing/2014/main" id="{C68F0DD5-A18B-457D-A16A-F8A919D9ECC4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517" name="ColorPalette" hidden="1">
          <a:extLst>
            <a:ext uri="{FF2B5EF4-FFF2-40B4-BE49-F238E27FC236}">
              <a16:creationId xmlns:a16="http://schemas.microsoft.com/office/drawing/2014/main" id="{D28F12D1-6A3B-4803-AB99-AAB257363186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518" name="ColorPalette" hidden="1">
          <a:extLst>
            <a:ext uri="{FF2B5EF4-FFF2-40B4-BE49-F238E27FC236}">
              <a16:creationId xmlns:a16="http://schemas.microsoft.com/office/drawing/2014/main" id="{0939F206-48ED-47E0-B6A6-8667E2C96954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519" name="ColorPalette" hidden="1">
          <a:extLst>
            <a:ext uri="{FF2B5EF4-FFF2-40B4-BE49-F238E27FC236}">
              <a16:creationId xmlns:a16="http://schemas.microsoft.com/office/drawing/2014/main" id="{ADF42AFF-F03F-4F49-A201-8CEB76407347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520" name="ColorPalette" hidden="1">
          <a:extLst>
            <a:ext uri="{FF2B5EF4-FFF2-40B4-BE49-F238E27FC236}">
              <a16:creationId xmlns:a16="http://schemas.microsoft.com/office/drawing/2014/main" id="{9681D6DD-B63D-4F8B-8A46-EE519DACAC40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521" name="ColorPalette" hidden="1">
          <a:extLst>
            <a:ext uri="{FF2B5EF4-FFF2-40B4-BE49-F238E27FC236}">
              <a16:creationId xmlns:a16="http://schemas.microsoft.com/office/drawing/2014/main" id="{44CD82CA-B8EC-4044-A42F-F9D971F04E8F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522" name="ColorPalette" hidden="1">
          <a:extLst>
            <a:ext uri="{FF2B5EF4-FFF2-40B4-BE49-F238E27FC236}">
              <a16:creationId xmlns:a16="http://schemas.microsoft.com/office/drawing/2014/main" id="{6BF23DB6-5A41-4389-8315-A813BC38F6B8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523" name="ColorPalette" hidden="1">
          <a:extLst>
            <a:ext uri="{FF2B5EF4-FFF2-40B4-BE49-F238E27FC236}">
              <a16:creationId xmlns:a16="http://schemas.microsoft.com/office/drawing/2014/main" id="{2765EB00-A497-4F0C-9F7E-7AFF39D4ECF1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524" name="ColorPalette" hidden="1">
          <a:extLst>
            <a:ext uri="{FF2B5EF4-FFF2-40B4-BE49-F238E27FC236}">
              <a16:creationId xmlns:a16="http://schemas.microsoft.com/office/drawing/2014/main" id="{46462D0B-3F81-4880-A5EE-F4670D176FA6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525" name="ColorPalette" hidden="1">
          <a:extLst>
            <a:ext uri="{FF2B5EF4-FFF2-40B4-BE49-F238E27FC236}">
              <a16:creationId xmlns:a16="http://schemas.microsoft.com/office/drawing/2014/main" id="{4F91A568-838B-4CF9-AAFF-0174DDF294C2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526" name="ColorPalette" hidden="1">
          <a:extLst>
            <a:ext uri="{FF2B5EF4-FFF2-40B4-BE49-F238E27FC236}">
              <a16:creationId xmlns:a16="http://schemas.microsoft.com/office/drawing/2014/main" id="{A7E8151D-556A-4A04-A0CF-4437EAEAED51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527" name="ColorPalette" hidden="1">
          <a:extLst>
            <a:ext uri="{FF2B5EF4-FFF2-40B4-BE49-F238E27FC236}">
              <a16:creationId xmlns:a16="http://schemas.microsoft.com/office/drawing/2014/main" id="{CC83D797-6B47-4480-A166-91B0C0A2E4AB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528" name="ColorPalette" hidden="1">
          <a:extLst>
            <a:ext uri="{FF2B5EF4-FFF2-40B4-BE49-F238E27FC236}">
              <a16:creationId xmlns:a16="http://schemas.microsoft.com/office/drawing/2014/main" id="{1303D3D0-012F-4C25-A9C9-907D773E615F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529" name="ColorPalette" hidden="1">
          <a:extLst>
            <a:ext uri="{FF2B5EF4-FFF2-40B4-BE49-F238E27FC236}">
              <a16:creationId xmlns:a16="http://schemas.microsoft.com/office/drawing/2014/main" id="{163A34C8-E872-4537-835F-BC85984C1E4D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530" name="ColorPalette" hidden="1">
          <a:extLst>
            <a:ext uri="{FF2B5EF4-FFF2-40B4-BE49-F238E27FC236}">
              <a16:creationId xmlns:a16="http://schemas.microsoft.com/office/drawing/2014/main" id="{6BC5E9AB-DF89-4BF2-B0F3-8115DEFF2F0A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531" name="ColorPalette" hidden="1">
          <a:extLst>
            <a:ext uri="{FF2B5EF4-FFF2-40B4-BE49-F238E27FC236}">
              <a16:creationId xmlns:a16="http://schemas.microsoft.com/office/drawing/2014/main" id="{E43CBF97-6B51-4A50-9DE8-59CC51132FAB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532" name="ColorPalette" hidden="1">
          <a:extLst>
            <a:ext uri="{FF2B5EF4-FFF2-40B4-BE49-F238E27FC236}">
              <a16:creationId xmlns:a16="http://schemas.microsoft.com/office/drawing/2014/main" id="{FAE0D5A9-D3BC-4DB9-828D-14F2980CF3BD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533" name="ColorPalette" hidden="1">
          <a:extLst>
            <a:ext uri="{FF2B5EF4-FFF2-40B4-BE49-F238E27FC236}">
              <a16:creationId xmlns:a16="http://schemas.microsoft.com/office/drawing/2014/main" id="{02AE1C89-B45A-4121-954B-F612771F3960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34" name="ColorPalette" hidden="1">
          <a:extLst>
            <a:ext uri="{FF2B5EF4-FFF2-40B4-BE49-F238E27FC236}">
              <a16:creationId xmlns:a16="http://schemas.microsoft.com/office/drawing/2014/main" id="{4CC24BFE-E935-4AA2-A953-485715BDE4DF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35" name="ColorPalette" hidden="1">
          <a:extLst>
            <a:ext uri="{FF2B5EF4-FFF2-40B4-BE49-F238E27FC236}">
              <a16:creationId xmlns:a16="http://schemas.microsoft.com/office/drawing/2014/main" id="{270EAEE8-909E-4247-8673-FE9257D9111A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36" name="ColorPalette" hidden="1">
          <a:extLst>
            <a:ext uri="{FF2B5EF4-FFF2-40B4-BE49-F238E27FC236}">
              <a16:creationId xmlns:a16="http://schemas.microsoft.com/office/drawing/2014/main" id="{988A7763-DEEA-41D4-B22E-F706BF2E1BDC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37" name="ColorPalette" hidden="1">
          <a:extLst>
            <a:ext uri="{FF2B5EF4-FFF2-40B4-BE49-F238E27FC236}">
              <a16:creationId xmlns:a16="http://schemas.microsoft.com/office/drawing/2014/main" id="{3DCD52F0-E495-4C25-949D-BBD6AAB2C97F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38" name="ColorPalette" hidden="1">
          <a:extLst>
            <a:ext uri="{FF2B5EF4-FFF2-40B4-BE49-F238E27FC236}">
              <a16:creationId xmlns:a16="http://schemas.microsoft.com/office/drawing/2014/main" id="{457003CE-644F-4CD4-A205-86B1E0AEEADA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39" name="ColorPalette" hidden="1">
          <a:extLst>
            <a:ext uri="{FF2B5EF4-FFF2-40B4-BE49-F238E27FC236}">
              <a16:creationId xmlns:a16="http://schemas.microsoft.com/office/drawing/2014/main" id="{9AF13C1D-C7D3-41EF-96A5-3E5CBCC79991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40" name="ColorPalette" hidden="1">
          <a:extLst>
            <a:ext uri="{FF2B5EF4-FFF2-40B4-BE49-F238E27FC236}">
              <a16:creationId xmlns:a16="http://schemas.microsoft.com/office/drawing/2014/main" id="{28B44E9F-DB6E-4637-BCEF-0F4887E63816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41" name="ColorPalette" hidden="1">
          <a:extLst>
            <a:ext uri="{FF2B5EF4-FFF2-40B4-BE49-F238E27FC236}">
              <a16:creationId xmlns:a16="http://schemas.microsoft.com/office/drawing/2014/main" id="{3758D864-7EA0-4041-8099-9E9EA9766B4B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42" name="ColorPalette" hidden="1">
          <a:extLst>
            <a:ext uri="{FF2B5EF4-FFF2-40B4-BE49-F238E27FC236}">
              <a16:creationId xmlns:a16="http://schemas.microsoft.com/office/drawing/2014/main" id="{59E3142D-A3F0-45B8-BD0F-D79B5791FE64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43" name="ColorPalette" hidden="1">
          <a:extLst>
            <a:ext uri="{FF2B5EF4-FFF2-40B4-BE49-F238E27FC236}">
              <a16:creationId xmlns:a16="http://schemas.microsoft.com/office/drawing/2014/main" id="{B9324370-8BAC-4D6C-99C2-2FE4A3F621E7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44" name="ColorPalette" hidden="1">
          <a:extLst>
            <a:ext uri="{FF2B5EF4-FFF2-40B4-BE49-F238E27FC236}">
              <a16:creationId xmlns:a16="http://schemas.microsoft.com/office/drawing/2014/main" id="{A67E6601-8B2C-4A83-80EE-B8790CB4019D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45" name="ColorPalette" hidden="1">
          <a:extLst>
            <a:ext uri="{FF2B5EF4-FFF2-40B4-BE49-F238E27FC236}">
              <a16:creationId xmlns:a16="http://schemas.microsoft.com/office/drawing/2014/main" id="{90CABEFE-D24D-4C14-845C-29C559B4460A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46" name="ColorPalette" hidden="1">
          <a:extLst>
            <a:ext uri="{FF2B5EF4-FFF2-40B4-BE49-F238E27FC236}">
              <a16:creationId xmlns:a16="http://schemas.microsoft.com/office/drawing/2014/main" id="{069FD571-A96C-4EED-9E4E-BAE43C7A1995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47" name="ColorPalette" hidden="1">
          <a:extLst>
            <a:ext uri="{FF2B5EF4-FFF2-40B4-BE49-F238E27FC236}">
              <a16:creationId xmlns:a16="http://schemas.microsoft.com/office/drawing/2014/main" id="{7A58456A-9876-459D-B214-CE28CD8E57AD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48" name="ColorPalette" hidden="1">
          <a:extLst>
            <a:ext uri="{FF2B5EF4-FFF2-40B4-BE49-F238E27FC236}">
              <a16:creationId xmlns:a16="http://schemas.microsoft.com/office/drawing/2014/main" id="{016ADC3F-6AF2-4478-B772-2E17A64C79A1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49" name="ColorPalette" hidden="1">
          <a:extLst>
            <a:ext uri="{FF2B5EF4-FFF2-40B4-BE49-F238E27FC236}">
              <a16:creationId xmlns:a16="http://schemas.microsoft.com/office/drawing/2014/main" id="{7964378D-908F-42CC-9DA4-56C8FF89B6D2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50" name="ColorPalette" hidden="1">
          <a:extLst>
            <a:ext uri="{FF2B5EF4-FFF2-40B4-BE49-F238E27FC236}">
              <a16:creationId xmlns:a16="http://schemas.microsoft.com/office/drawing/2014/main" id="{7A3C1787-C401-46D7-A9AE-1DA351974F4D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51" name="ColorPalette" hidden="1">
          <a:extLst>
            <a:ext uri="{FF2B5EF4-FFF2-40B4-BE49-F238E27FC236}">
              <a16:creationId xmlns:a16="http://schemas.microsoft.com/office/drawing/2014/main" id="{78E2D250-91E5-44BC-8116-9D180E0D5434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52" name="ColorPalette" hidden="1">
          <a:extLst>
            <a:ext uri="{FF2B5EF4-FFF2-40B4-BE49-F238E27FC236}">
              <a16:creationId xmlns:a16="http://schemas.microsoft.com/office/drawing/2014/main" id="{8A63AC68-5E6E-4C52-8E6E-C680E53963D4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53" name="ColorPalette" hidden="1">
          <a:extLst>
            <a:ext uri="{FF2B5EF4-FFF2-40B4-BE49-F238E27FC236}">
              <a16:creationId xmlns:a16="http://schemas.microsoft.com/office/drawing/2014/main" id="{DB9F5787-2A5E-473E-BF39-FB413811C4F8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54" name="ColorPalette" hidden="1">
          <a:extLst>
            <a:ext uri="{FF2B5EF4-FFF2-40B4-BE49-F238E27FC236}">
              <a16:creationId xmlns:a16="http://schemas.microsoft.com/office/drawing/2014/main" id="{8BB9982C-15EA-423E-8E0B-2DC37A969973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55" name="ColorPalette" hidden="1">
          <a:extLst>
            <a:ext uri="{FF2B5EF4-FFF2-40B4-BE49-F238E27FC236}">
              <a16:creationId xmlns:a16="http://schemas.microsoft.com/office/drawing/2014/main" id="{425A406C-15E1-431F-AB57-560486A738F5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56" name="ColorPalette" hidden="1">
          <a:extLst>
            <a:ext uri="{FF2B5EF4-FFF2-40B4-BE49-F238E27FC236}">
              <a16:creationId xmlns:a16="http://schemas.microsoft.com/office/drawing/2014/main" id="{49331B95-F1A1-473F-BD1B-564292511F60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57" name="ColorPalette" hidden="1">
          <a:extLst>
            <a:ext uri="{FF2B5EF4-FFF2-40B4-BE49-F238E27FC236}">
              <a16:creationId xmlns:a16="http://schemas.microsoft.com/office/drawing/2014/main" id="{1DDF17CA-95B3-491E-8007-11750D1745A5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58" name="ColorPalette" hidden="1">
          <a:extLst>
            <a:ext uri="{FF2B5EF4-FFF2-40B4-BE49-F238E27FC236}">
              <a16:creationId xmlns:a16="http://schemas.microsoft.com/office/drawing/2014/main" id="{F1C413AD-0EA4-44B7-9670-519D9A96A0B2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59" name="ColorPalette" hidden="1">
          <a:extLst>
            <a:ext uri="{FF2B5EF4-FFF2-40B4-BE49-F238E27FC236}">
              <a16:creationId xmlns:a16="http://schemas.microsoft.com/office/drawing/2014/main" id="{269EBFDC-CDF6-4A8D-A3D9-CCCA8A6AC5A5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60" name="ColorPalette" hidden="1">
          <a:extLst>
            <a:ext uri="{FF2B5EF4-FFF2-40B4-BE49-F238E27FC236}">
              <a16:creationId xmlns:a16="http://schemas.microsoft.com/office/drawing/2014/main" id="{E5B2C40F-34C2-4664-95B9-48AF46306A51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61" name="ColorPalette" hidden="1">
          <a:extLst>
            <a:ext uri="{FF2B5EF4-FFF2-40B4-BE49-F238E27FC236}">
              <a16:creationId xmlns:a16="http://schemas.microsoft.com/office/drawing/2014/main" id="{C87EE780-7D9E-4145-8C87-E9E7F03E13B5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62" name="ColorPalette" hidden="1">
          <a:extLst>
            <a:ext uri="{FF2B5EF4-FFF2-40B4-BE49-F238E27FC236}">
              <a16:creationId xmlns:a16="http://schemas.microsoft.com/office/drawing/2014/main" id="{56835568-C278-4F40-9CE7-93E0C08ACBD8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63" name="ColorPalette" hidden="1">
          <a:extLst>
            <a:ext uri="{FF2B5EF4-FFF2-40B4-BE49-F238E27FC236}">
              <a16:creationId xmlns:a16="http://schemas.microsoft.com/office/drawing/2014/main" id="{55EB89C2-231B-4A2E-99BB-66A4CCA5F742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64" name="ColorPalette" hidden="1">
          <a:extLst>
            <a:ext uri="{FF2B5EF4-FFF2-40B4-BE49-F238E27FC236}">
              <a16:creationId xmlns:a16="http://schemas.microsoft.com/office/drawing/2014/main" id="{96CB24B7-134F-4DE1-A6E7-70F7E640C4D2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65" name="ColorPalette" hidden="1">
          <a:extLst>
            <a:ext uri="{FF2B5EF4-FFF2-40B4-BE49-F238E27FC236}">
              <a16:creationId xmlns:a16="http://schemas.microsoft.com/office/drawing/2014/main" id="{90F0311A-9EB1-47F5-9303-E0DB7A43944E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66" name="ColorPalette" hidden="1">
          <a:extLst>
            <a:ext uri="{FF2B5EF4-FFF2-40B4-BE49-F238E27FC236}">
              <a16:creationId xmlns:a16="http://schemas.microsoft.com/office/drawing/2014/main" id="{6CBFFAE3-7E12-4701-8F03-C20C85F5E1EE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67" name="ColorPalette" hidden="1">
          <a:extLst>
            <a:ext uri="{FF2B5EF4-FFF2-40B4-BE49-F238E27FC236}">
              <a16:creationId xmlns:a16="http://schemas.microsoft.com/office/drawing/2014/main" id="{EF28C083-4A56-407A-BDE8-2C2B9BD29BA7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68" name="ColorPalette" hidden="1">
          <a:extLst>
            <a:ext uri="{FF2B5EF4-FFF2-40B4-BE49-F238E27FC236}">
              <a16:creationId xmlns:a16="http://schemas.microsoft.com/office/drawing/2014/main" id="{1DEED0CA-FE8A-4D04-875B-09131374EBCC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69" name="ColorPalette" hidden="1">
          <a:extLst>
            <a:ext uri="{FF2B5EF4-FFF2-40B4-BE49-F238E27FC236}">
              <a16:creationId xmlns:a16="http://schemas.microsoft.com/office/drawing/2014/main" id="{05BB0986-3E0F-46EE-B1B3-6B742BB01220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70" name="ColorPalette" hidden="1">
          <a:extLst>
            <a:ext uri="{FF2B5EF4-FFF2-40B4-BE49-F238E27FC236}">
              <a16:creationId xmlns:a16="http://schemas.microsoft.com/office/drawing/2014/main" id="{67D62CE8-2AD9-4042-9184-B56ED57A0D3A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71" name="ColorPalette" hidden="1">
          <a:extLst>
            <a:ext uri="{FF2B5EF4-FFF2-40B4-BE49-F238E27FC236}">
              <a16:creationId xmlns:a16="http://schemas.microsoft.com/office/drawing/2014/main" id="{90551EB7-C4F9-4833-B6A9-1554FC10AC3D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72" name="ColorPalette" hidden="1">
          <a:extLst>
            <a:ext uri="{FF2B5EF4-FFF2-40B4-BE49-F238E27FC236}">
              <a16:creationId xmlns:a16="http://schemas.microsoft.com/office/drawing/2014/main" id="{7CA5F6EA-EAA6-4950-9366-35283FFEC9F6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73" name="ColorPalette" hidden="1">
          <a:extLst>
            <a:ext uri="{FF2B5EF4-FFF2-40B4-BE49-F238E27FC236}">
              <a16:creationId xmlns:a16="http://schemas.microsoft.com/office/drawing/2014/main" id="{7BDAD7F1-4DC4-439B-A94B-6455B43EFFCB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74" name="ColorPalette" hidden="1">
          <a:extLst>
            <a:ext uri="{FF2B5EF4-FFF2-40B4-BE49-F238E27FC236}">
              <a16:creationId xmlns:a16="http://schemas.microsoft.com/office/drawing/2014/main" id="{80556787-1D86-486A-BFF9-8BE1493EC7AD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75" name="ColorPalette" hidden="1">
          <a:extLst>
            <a:ext uri="{FF2B5EF4-FFF2-40B4-BE49-F238E27FC236}">
              <a16:creationId xmlns:a16="http://schemas.microsoft.com/office/drawing/2014/main" id="{3116A9FD-B2D6-4172-AC06-DA2DB70B3DFB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76" name="ColorPalette" hidden="1">
          <a:extLst>
            <a:ext uri="{FF2B5EF4-FFF2-40B4-BE49-F238E27FC236}">
              <a16:creationId xmlns:a16="http://schemas.microsoft.com/office/drawing/2014/main" id="{4E925C5B-7685-4B6A-86F4-FA84B8FB3F7B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77" name="ColorPalette" hidden="1">
          <a:extLst>
            <a:ext uri="{FF2B5EF4-FFF2-40B4-BE49-F238E27FC236}">
              <a16:creationId xmlns:a16="http://schemas.microsoft.com/office/drawing/2014/main" id="{916EFCBC-A62D-47E7-A366-916E2A50B3B0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78" name="ColorPalette" hidden="1">
          <a:extLst>
            <a:ext uri="{FF2B5EF4-FFF2-40B4-BE49-F238E27FC236}">
              <a16:creationId xmlns:a16="http://schemas.microsoft.com/office/drawing/2014/main" id="{519A85D2-8AF3-4DFC-90D7-DA97DFE4ABAE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79" name="ColorPalette" hidden="1">
          <a:extLst>
            <a:ext uri="{FF2B5EF4-FFF2-40B4-BE49-F238E27FC236}">
              <a16:creationId xmlns:a16="http://schemas.microsoft.com/office/drawing/2014/main" id="{0F7B40E8-CDE5-4383-B519-3D801FFD842C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80" name="ColorPalette" hidden="1">
          <a:extLst>
            <a:ext uri="{FF2B5EF4-FFF2-40B4-BE49-F238E27FC236}">
              <a16:creationId xmlns:a16="http://schemas.microsoft.com/office/drawing/2014/main" id="{A4848004-FE84-4577-AF6B-1D6737678118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81" name="ColorPalette" hidden="1">
          <a:extLst>
            <a:ext uri="{FF2B5EF4-FFF2-40B4-BE49-F238E27FC236}">
              <a16:creationId xmlns:a16="http://schemas.microsoft.com/office/drawing/2014/main" id="{F6B23BC3-37C1-4A3F-995F-E2901D2367C8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82" name="ColorPalette" hidden="1">
          <a:extLst>
            <a:ext uri="{FF2B5EF4-FFF2-40B4-BE49-F238E27FC236}">
              <a16:creationId xmlns:a16="http://schemas.microsoft.com/office/drawing/2014/main" id="{B76E5871-2F64-4195-83E0-89A69F75CDA9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83" name="ColorPalette" hidden="1">
          <a:extLst>
            <a:ext uri="{FF2B5EF4-FFF2-40B4-BE49-F238E27FC236}">
              <a16:creationId xmlns:a16="http://schemas.microsoft.com/office/drawing/2014/main" id="{C633AA64-B60A-4171-90B5-CE584550320B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84" name="ColorPalette" hidden="1">
          <a:extLst>
            <a:ext uri="{FF2B5EF4-FFF2-40B4-BE49-F238E27FC236}">
              <a16:creationId xmlns:a16="http://schemas.microsoft.com/office/drawing/2014/main" id="{85C10DFF-9952-4007-ABD8-FE33E0BBA1CA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85" name="ColorPalette" hidden="1">
          <a:extLst>
            <a:ext uri="{FF2B5EF4-FFF2-40B4-BE49-F238E27FC236}">
              <a16:creationId xmlns:a16="http://schemas.microsoft.com/office/drawing/2014/main" id="{23903669-42C0-4961-ACF2-6EEE15F6034C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86" name="ColorPalette" hidden="1">
          <a:extLst>
            <a:ext uri="{FF2B5EF4-FFF2-40B4-BE49-F238E27FC236}">
              <a16:creationId xmlns:a16="http://schemas.microsoft.com/office/drawing/2014/main" id="{66C84060-92CE-4778-863E-052C6B8DCB89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87" name="ColorPalette" hidden="1">
          <a:extLst>
            <a:ext uri="{FF2B5EF4-FFF2-40B4-BE49-F238E27FC236}">
              <a16:creationId xmlns:a16="http://schemas.microsoft.com/office/drawing/2014/main" id="{E628BD67-C5FA-4CA7-AC87-FFB14862AF26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88" name="ColorPalette" hidden="1">
          <a:extLst>
            <a:ext uri="{FF2B5EF4-FFF2-40B4-BE49-F238E27FC236}">
              <a16:creationId xmlns:a16="http://schemas.microsoft.com/office/drawing/2014/main" id="{8850B938-9EA3-4334-A9FC-E505ED28615C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89" name="ColorPalette" hidden="1">
          <a:extLst>
            <a:ext uri="{FF2B5EF4-FFF2-40B4-BE49-F238E27FC236}">
              <a16:creationId xmlns:a16="http://schemas.microsoft.com/office/drawing/2014/main" id="{91B2A21A-5C8E-453A-A083-85474F41F3CC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90" name="ColorPalette" hidden="1">
          <a:extLst>
            <a:ext uri="{FF2B5EF4-FFF2-40B4-BE49-F238E27FC236}">
              <a16:creationId xmlns:a16="http://schemas.microsoft.com/office/drawing/2014/main" id="{058B2BBC-A006-45AA-8989-D24CA302949B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91" name="ColorPalette" hidden="1">
          <a:extLst>
            <a:ext uri="{FF2B5EF4-FFF2-40B4-BE49-F238E27FC236}">
              <a16:creationId xmlns:a16="http://schemas.microsoft.com/office/drawing/2014/main" id="{27E82983-CEA0-4CD7-BDAD-A93309A6A24B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92" name="ColorPalette" hidden="1">
          <a:extLst>
            <a:ext uri="{FF2B5EF4-FFF2-40B4-BE49-F238E27FC236}">
              <a16:creationId xmlns:a16="http://schemas.microsoft.com/office/drawing/2014/main" id="{BA543D31-BFEF-407D-8B96-FAEAE3D3A8A3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93" name="ColorPalette" hidden="1">
          <a:extLst>
            <a:ext uri="{FF2B5EF4-FFF2-40B4-BE49-F238E27FC236}">
              <a16:creationId xmlns:a16="http://schemas.microsoft.com/office/drawing/2014/main" id="{61A91000-04F1-44CA-A9DC-68DCF22D5268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94" name="ColorPalette" hidden="1">
          <a:extLst>
            <a:ext uri="{FF2B5EF4-FFF2-40B4-BE49-F238E27FC236}">
              <a16:creationId xmlns:a16="http://schemas.microsoft.com/office/drawing/2014/main" id="{C803CAF1-1C11-4A30-A613-5C295F9830F9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595" name="ColorPalette" hidden="1">
          <a:extLst>
            <a:ext uri="{FF2B5EF4-FFF2-40B4-BE49-F238E27FC236}">
              <a16:creationId xmlns:a16="http://schemas.microsoft.com/office/drawing/2014/main" id="{7358DE4A-2A2B-4D16-8B22-6AEFC1572C27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596" name="ColorPalette" hidden="1">
          <a:extLst>
            <a:ext uri="{FF2B5EF4-FFF2-40B4-BE49-F238E27FC236}">
              <a16:creationId xmlns:a16="http://schemas.microsoft.com/office/drawing/2014/main" id="{EE497E69-3836-4FAB-A59F-6F812E74CA8D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597" name="ColorPalette" hidden="1">
          <a:extLst>
            <a:ext uri="{FF2B5EF4-FFF2-40B4-BE49-F238E27FC236}">
              <a16:creationId xmlns:a16="http://schemas.microsoft.com/office/drawing/2014/main" id="{F8D3198B-D889-46ED-92BF-B952ECDCCD3B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598" name="ColorPalette" hidden="1">
          <a:extLst>
            <a:ext uri="{FF2B5EF4-FFF2-40B4-BE49-F238E27FC236}">
              <a16:creationId xmlns:a16="http://schemas.microsoft.com/office/drawing/2014/main" id="{3A1B8195-8D24-47B3-BEAE-F05F9096263B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599" name="ColorPalette" hidden="1">
          <a:extLst>
            <a:ext uri="{FF2B5EF4-FFF2-40B4-BE49-F238E27FC236}">
              <a16:creationId xmlns:a16="http://schemas.microsoft.com/office/drawing/2014/main" id="{EB451884-0C8F-49F7-AB07-312E4C544BD7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600" name="ColorPalette" hidden="1">
          <a:extLst>
            <a:ext uri="{FF2B5EF4-FFF2-40B4-BE49-F238E27FC236}">
              <a16:creationId xmlns:a16="http://schemas.microsoft.com/office/drawing/2014/main" id="{612A143D-1AE6-4079-BEA6-92D560CCC4AD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601" name="ColorPalette" hidden="1">
          <a:extLst>
            <a:ext uri="{FF2B5EF4-FFF2-40B4-BE49-F238E27FC236}">
              <a16:creationId xmlns:a16="http://schemas.microsoft.com/office/drawing/2014/main" id="{A39D5DA4-F0BF-4DCB-A4A1-87530BDCAEED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602" name="ColorPalette" hidden="1">
          <a:extLst>
            <a:ext uri="{FF2B5EF4-FFF2-40B4-BE49-F238E27FC236}">
              <a16:creationId xmlns:a16="http://schemas.microsoft.com/office/drawing/2014/main" id="{CBDFC24F-031F-4455-A36A-BBA2AF0E5CA0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603" name="ColorPalette" hidden="1">
          <a:extLst>
            <a:ext uri="{FF2B5EF4-FFF2-40B4-BE49-F238E27FC236}">
              <a16:creationId xmlns:a16="http://schemas.microsoft.com/office/drawing/2014/main" id="{25CD36A3-F280-4566-BA09-87058489BF06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604" name="ColorPalette" hidden="1">
          <a:extLst>
            <a:ext uri="{FF2B5EF4-FFF2-40B4-BE49-F238E27FC236}">
              <a16:creationId xmlns:a16="http://schemas.microsoft.com/office/drawing/2014/main" id="{BFD91C31-01E6-4CE9-9C68-3C16CE8FCC87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605" name="ColorPalette" hidden="1">
          <a:extLst>
            <a:ext uri="{FF2B5EF4-FFF2-40B4-BE49-F238E27FC236}">
              <a16:creationId xmlns:a16="http://schemas.microsoft.com/office/drawing/2014/main" id="{EBEED690-2258-4585-8984-31CBCBCD3597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606" name="ColorPalette" hidden="1">
          <a:extLst>
            <a:ext uri="{FF2B5EF4-FFF2-40B4-BE49-F238E27FC236}">
              <a16:creationId xmlns:a16="http://schemas.microsoft.com/office/drawing/2014/main" id="{17A95ACD-5904-435D-B50F-9FAFCDE1A93F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607" name="ColorPalette" hidden="1">
          <a:extLst>
            <a:ext uri="{FF2B5EF4-FFF2-40B4-BE49-F238E27FC236}">
              <a16:creationId xmlns:a16="http://schemas.microsoft.com/office/drawing/2014/main" id="{296F9B09-0D00-4883-AF59-A8B928EAAB3B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608" name="ColorPalette" hidden="1">
          <a:extLst>
            <a:ext uri="{FF2B5EF4-FFF2-40B4-BE49-F238E27FC236}">
              <a16:creationId xmlns:a16="http://schemas.microsoft.com/office/drawing/2014/main" id="{41FF426E-0013-4B47-A90E-0175763A462C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609" name="ColorPalette" hidden="1">
          <a:extLst>
            <a:ext uri="{FF2B5EF4-FFF2-40B4-BE49-F238E27FC236}">
              <a16:creationId xmlns:a16="http://schemas.microsoft.com/office/drawing/2014/main" id="{697174DB-937F-4DA4-874E-9F2FA950AA3E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610" name="ColorPalette" hidden="1">
          <a:extLst>
            <a:ext uri="{FF2B5EF4-FFF2-40B4-BE49-F238E27FC236}">
              <a16:creationId xmlns:a16="http://schemas.microsoft.com/office/drawing/2014/main" id="{176264FC-3F1D-484B-B25E-89EDD6FACC53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611" name="ColorPalette" hidden="1">
          <a:extLst>
            <a:ext uri="{FF2B5EF4-FFF2-40B4-BE49-F238E27FC236}">
              <a16:creationId xmlns:a16="http://schemas.microsoft.com/office/drawing/2014/main" id="{20C42932-C488-4352-8774-D9011D414B42}"/>
            </a:ext>
          </a:extLst>
        </xdr:cNvPr>
        <xdr:cNvSpPr txBox="1"/>
      </xdr:nvSpPr>
      <xdr:spPr>
        <a:xfrm>
          <a:off x="914400" y="14573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612" name="ColorPalette" hidden="1">
          <a:extLst>
            <a:ext uri="{FF2B5EF4-FFF2-40B4-BE49-F238E27FC236}">
              <a16:creationId xmlns:a16="http://schemas.microsoft.com/office/drawing/2014/main" id="{503A0EE8-9568-4357-85EA-3B176A64B983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613" name="ColorPalette" hidden="1">
          <a:extLst>
            <a:ext uri="{FF2B5EF4-FFF2-40B4-BE49-F238E27FC236}">
              <a16:creationId xmlns:a16="http://schemas.microsoft.com/office/drawing/2014/main" id="{6E84CB49-B674-4C57-A079-015AF32C61FD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614" name="ColorPalette" hidden="1">
          <a:extLst>
            <a:ext uri="{FF2B5EF4-FFF2-40B4-BE49-F238E27FC236}">
              <a16:creationId xmlns:a16="http://schemas.microsoft.com/office/drawing/2014/main" id="{9D3729B4-8166-4E80-9279-5B643734066B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615" name="ColorPalette" hidden="1">
          <a:extLst>
            <a:ext uri="{FF2B5EF4-FFF2-40B4-BE49-F238E27FC236}">
              <a16:creationId xmlns:a16="http://schemas.microsoft.com/office/drawing/2014/main" id="{27E02356-A6BE-4D4C-9CF8-445CF8403748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616" name="ColorPalette" hidden="1">
          <a:extLst>
            <a:ext uri="{FF2B5EF4-FFF2-40B4-BE49-F238E27FC236}">
              <a16:creationId xmlns:a16="http://schemas.microsoft.com/office/drawing/2014/main" id="{FBBA168F-8EB2-4CDB-B0F6-9114A2A37E86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617" name="ColorPalette" hidden="1">
          <a:extLst>
            <a:ext uri="{FF2B5EF4-FFF2-40B4-BE49-F238E27FC236}">
              <a16:creationId xmlns:a16="http://schemas.microsoft.com/office/drawing/2014/main" id="{1B4CBD80-459B-44EA-940A-8E1183B66482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618" name="ColorPalette" hidden="1">
          <a:extLst>
            <a:ext uri="{FF2B5EF4-FFF2-40B4-BE49-F238E27FC236}">
              <a16:creationId xmlns:a16="http://schemas.microsoft.com/office/drawing/2014/main" id="{7C7BC9BD-03B1-4DF1-B497-6E0B6997CCA6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619" name="ColorPalette" hidden="1">
          <a:extLst>
            <a:ext uri="{FF2B5EF4-FFF2-40B4-BE49-F238E27FC236}">
              <a16:creationId xmlns:a16="http://schemas.microsoft.com/office/drawing/2014/main" id="{FD8CD575-43C3-45AB-989D-C28232C31BEE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620" name="ColorPalette" hidden="1">
          <a:extLst>
            <a:ext uri="{FF2B5EF4-FFF2-40B4-BE49-F238E27FC236}">
              <a16:creationId xmlns:a16="http://schemas.microsoft.com/office/drawing/2014/main" id="{9B2FBDDD-758B-4025-9FDF-228D881F826B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621" name="ColorPalette" hidden="1">
          <a:extLst>
            <a:ext uri="{FF2B5EF4-FFF2-40B4-BE49-F238E27FC236}">
              <a16:creationId xmlns:a16="http://schemas.microsoft.com/office/drawing/2014/main" id="{69FD9D3A-EBBE-43F5-899C-093F816686F4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622" name="ColorPalette" hidden="1">
          <a:extLst>
            <a:ext uri="{FF2B5EF4-FFF2-40B4-BE49-F238E27FC236}">
              <a16:creationId xmlns:a16="http://schemas.microsoft.com/office/drawing/2014/main" id="{9B4BAC69-B6EB-4477-A0D4-86737996B8AC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623" name="ColorPalette" hidden="1">
          <a:extLst>
            <a:ext uri="{FF2B5EF4-FFF2-40B4-BE49-F238E27FC236}">
              <a16:creationId xmlns:a16="http://schemas.microsoft.com/office/drawing/2014/main" id="{57F8F901-87AF-406B-966B-FDB221C09B7D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624" name="ColorPalette" hidden="1">
          <a:extLst>
            <a:ext uri="{FF2B5EF4-FFF2-40B4-BE49-F238E27FC236}">
              <a16:creationId xmlns:a16="http://schemas.microsoft.com/office/drawing/2014/main" id="{C7C9E95D-8B13-45CB-994F-645CE91725F9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625" name="ColorPalette" hidden="1">
          <a:extLst>
            <a:ext uri="{FF2B5EF4-FFF2-40B4-BE49-F238E27FC236}">
              <a16:creationId xmlns:a16="http://schemas.microsoft.com/office/drawing/2014/main" id="{31714B63-AF09-4C99-85BE-774BBA9B1D01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626" name="ColorPalette" hidden="1">
          <a:extLst>
            <a:ext uri="{FF2B5EF4-FFF2-40B4-BE49-F238E27FC236}">
              <a16:creationId xmlns:a16="http://schemas.microsoft.com/office/drawing/2014/main" id="{BA703EEC-A2D0-455E-BE74-2CFC19E11891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627" name="ColorPalette" hidden="1">
          <a:extLst>
            <a:ext uri="{FF2B5EF4-FFF2-40B4-BE49-F238E27FC236}">
              <a16:creationId xmlns:a16="http://schemas.microsoft.com/office/drawing/2014/main" id="{D96A3014-0FA3-4069-A969-D6DDC651AFDE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628" name="ColorPalette" hidden="1">
          <a:extLst>
            <a:ext uri="{FF2B5EF4-FFF2-40B4-BE49-F238E27FC236}">
              <a16:creationId xmlns:a16="http://schemas.microsoft.com/office/drawing/2014/main" id="{C1F78F03-7A02-471E-8D3B-D1414C96E86A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629" name="ColorPalette" hidden="1">
          <a:extLst>
            <a:ext uri="{FF2B5EF4-FFF2-40B4-BE49-F238E27FC236}">
              <a16:creationId xmlns:a16="http://schemas.microsoft.com/office/drawing/2014/main" id="{5583170A-AE3A-4B67-AA85-50F2F453391C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630" name="ColorPalette" hidden="1">
          <a:extLst>
            <a:ext uri="{FF2B5EF4-FFF2-40B4-BE49-F238E27FC236}">
              <a16:creationId xmlns:a16="http://schemas.microsoft.com/office/drawing/2014/main" id="{03800E48-3526-4B35-98F5-5F4DEA8B8F6D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631" name="ColorPalette" hidden="1">
          <a:extLst>
            <a:ext uri="{FF2B5EF4-FFF2-40B4-BE49-F238E27FC236}">
              <a16:creationId xmlns:a16="http://schemas.microsoft.com/office/drawing/2014/main" id="{34619C10-2F7D-45FC-AFD6-3E8BDC11CEFE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632" name="ColorPalette" hidden="1">
          <a:extLst>
            <a:ext uri="{FF2B5EF4-FFF2-40B4-BE49-F238E27FC236}">
              <a16:creationId xmlns:a16="http://schemas.microsoft.com/office/drawing/2014/main" id="{0E7E76F6-2C09-4DEF-864E-07FC3D3E35FC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633" name="ColorPalette" hidden="1">
          <a:extLst>
            <a:ext uri="{FF2B5EF4-FFF2-40B4-BE49-F238E27FC236}">
              <a16:creationId xmlns:a16="http://schemas.microsoft.com/office/drawing/2014/main" id="{3D6098D2-7D31-4B95-B8EB-6B976C7E97B1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634" name="ColorPalette" hidden="1">
          <a:extLst>
            <a:ext uri="{FF2B5EF4-FFF2-40B4-BE49-F238E27FC236}">
              <a16:creationId xmlns:a16="http://schemas.microsoft.com/office/drawing/2014/main" id="{65BB8F13-0EDD-49FF-9FCD-BAF36354100B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635" name="ColorPalette" hidden="1">
          <a:extLst>
            <a:ext uri="{FF2B5EF4-FFF2-40B4-BE49-F238E27FC236}">
              <a16:creationId xmlns:a16="http://schemas.microsoft.com/office/drawing/2014/main" id="{521071E5-4324-4DA6-8369-ECA1E08EC12F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636" name="ColorPalette" hidden="1">
          <a:extLst>
            <a:ext uri="{FF2B5EF4-FFF2-40B4-BE49-F238E27FC236}">
              <a16:creationId xmlns:a16="http://schemas.microsoft.com/office/drawing/2014/main" id="{2A353CB5-3AB0-4640-9D0E-257486DECB0C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637" name="ColorPalette" hidden="1">
          <a:extLst>
            <a:ext uri="{FF2B5EF4-FFF2-40B4-BE49-F238E27FC236}">
              <a16:creationId xmlns:a16="http://schemas.microsoft.com/office/drawing/2014/main" id="{5B896C48-BB78-44FB-B0EE-C568BFCC5FD8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638" name="ColorPalette" hidden="1">
          <a:extLst>
            <a:ext uri="{FF2B5EF4-FFF2-40B4-BE49-F238E27FC236}">
              <a16:creationId xmlns:a16="http://schemas.microsoft.com/office/drawing/2014/main" id="{E5E5959C-56E2-478B-8214-6450632CD7D9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639" name="ColorPalette" hidden="1">
          <a:extLst>
            <a:ext uri="{FF2B5EF4-FFF2-40B4-BE49-F238E27FC236}">
              <a16:creationId xmlns:a16="http://schemas.microsoft.com/office/drawing/2014/main" id="{C33C0099-60E2-4523-B993-550989E33BA7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640" name="ColorPalette" hidden="1">
          <a:extLst>
            <a:ext uri="{FF2B5EF4-FFF2-40B4-BE49-F238E27FC236}">
              <a16:creationId xmlns:a16="http://schemas.microsoft.com/office/drawing/2014/main" id="{C1BDD9D3-0076-40AD-860D-BC0FFA6047C2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641" name="ColorPalette" hidden="1">
          <a:extLst>
            <a:ext uri="{FF2B5EF4-FFF2-40B4-BE49-F238E27FC236}">
              <a16:creationId xmlns:a16="http://schemas.microsoft.com/office/drawing/2014/main" id="{77FCE52A-3E61-44DC-9DE0-D957CB7534EA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642" name="ColorPalette" hidden="1">
          <a:extLst>
            <a:ext uri="{FF2B5EF4-FFF2-40B4-BE49-F238E27FC236}">
              <a16:creationId xmlns:a16="http://schemas.microsoft.com/office/drawing/2014/main" id="{EEA57909-022D-4852-B8A7-530548704F16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643" name="ColorPalette" hidden="1">
          <a:extLst>
            <a:ext uri="{FF2B5EF4-FFF2-40B4-BE49-F238E27FC236}">
              <a16:creationId xmlns:a16="http://schemas.microsoft.com/office/drawing/2014/main" id="{72201C98-0F3A-49D1-9E16-18E72748FDBD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644" name="ColorPalette" hidden="1">
          <a:extLst>
            <a:ext uri="{FF2B5EF4-FFF2-40B4-BE49-F238E27FC236}">
              <a16:creationId xmlns:a16="http://schemas.microsoft.com/office/drawing/2014/main" id="{8E50ADF5-E6D7-40D0-B6CD-63D6ABB4AD08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645" name="ColorPalette" hidden="1">
          <a:extLst>
            <a:ext uri="{FF2B5EF4-FFF2-40B4-BE49-F238E27FC236}">
              <a16:creationId xmlns:a16="http://schemas.microsoft.com/office/drawing/2014/main" id="{18E75156-9346-4039-9B2E-1327EB678242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646" name="ColorPalette" hidden="1">
          <a:extLst>
            <a:ext uri="{FF2B5EF4-FFF2-40B4-BE49-F238E27FC236}">
              <a16:creationId xmlns:a16="http://schemas.microsoft.com/office/drawing/2014/main" id="{9D9C338C-3128-48EA-97B3-AD00A4185993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647" name="ColorPalette" hidden="1">
          <a:extLst>
            <a:ext uri="{FF2B5EF4-FFF2-40B4-BE49-F238E27FC236}">
              <a16:creationId xmlns:a16="http://schemas.microsoft.com/office/drawing/2014/main" id="{64DA5783-D37F-440E-A04F-5326BA1E8E13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648" name="ColorPalette" hidden="1">
          <a:extLst>
            <a:ext uri="{FF2B5EF4-FFF2-40B4-BE49-F238E27FC236}">
              <a16:creationId xmlns:a16="http://schemas.microsoft.com/office/drawing/2014/main" id="{60BD9DCF-9CFB-40E8-8475-E95B30B46387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649" name="ColorPalette" hidden="1">
          <a:extLst>
            <a:ext uri="{FF2B5EF4-FFF2-40B4-BE49-F238E27FC236}">
              <a16:creationId xmlns:a16="http://schemas.microsoft.com/office/drawing/2014/main" id="{65B6FC73-CFAF-4655-B281-B5D7D46914EB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650" name="ColorPalette" hidden="1">
          <a:extLst>
            <a:ext uri="{FF2B5EF4-FFF2-40B4-BE49-F238E27FC236}">
              <a16:creationId xmlns:a16="http://schemas.microsoft.com/office/drawing/2014/main" id="{C5DD3510-A42D-4F54-934A-B18F03C5D570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651" name="ColorPalette" hidden="1">
          <a:extLst>
            <a:ext uri="{FF2B5EF4-FFF2-40B4-BE49-F238E27FC236}">
              <a16:creationId xmlns:a16="http://schemas.microsoft.com/office/drawing/2014/main" id="{EB6106B3-1C2F-44FE-9E7A-DE43CF55C7A0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652" name="ColorPalette" hidden="1">
          <a:extLst>
            <a:ext uri="{FF2B5EF4-FFF2-40B4-BE49-F238E27FC236}">
              <a16:creationId xmlns:a16="http://schemas.microsoft.com/office/drawing/2014/main" id="{00E83091-215D-4C72-95F9-523636B77F31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653" name="ColorPalette" hidden="1">
          <a:extLst>
            <a:ext uri="{FF2B5EF4-FFF2-40B4-BE49-F238E27FC236}">
              <a16:creationId xmlns:a16="http://schemas.microsoft.com/office/drawing/2014/main" id="{E1E3F53A-57BB-4CC7-A048-5AFF8D67D636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654" name="ColorPalette" hidden="1">
          <a:extLst>
            <a:ext uri="{FF2B5EF4-FFF2-40B4-BE49-F238E27FC236}">
              <a16:creationId xmlns:a16="http://schemas.microsoft.com/office/drawing/2014/main" id="{039F26C5-1FEE-448C-902B-58899EEC8930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655" name="ColorPalette" hidden="1">
          <a:extLst>
            <a:ext uri="{FF2B5EF4-FFF2-40B4-BE49-F238E27FC236}">
              <a16:creationId xmlns:a16="http://schemas.microsoft.com/office/drawing/2014/main" id="{237FA705-0068-4E83-88C9-1C3AB4F5AF46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656" name="ColorPalette" hidden="1">
          <a:extLst>
            <a:ext uri="{FF2B5EF4-FFF2-40B4-BE49-F238E27FC236}">
              <a16:creationId xmlns:a16="http://schemas.microsoft.com/office/drawing/2014/main" id="{2F331FC9-74CA-49FB-B881-C04C2A706439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657" name="ColorPalette" hidden="1">
          <a:extLst>
            <a:ext uri="{FF2B5EF4-FFF2-40B4-BE49-F238E27FC236}">
              <a16:creationId xmlns:a16="http://schemas.microsoft.com/office/drawing/2014/main" id="{773BFE90-31D8-40E6-997B-60A1EC18FE40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658" name="ColorPalette" hidden="1">
          <a:extLst>
            <a:ext uri="{FF2B5EF4-FFF2-40B4-BE49-F238E27FC236}">
              <a16:creationId xmlns:a16="http://schemas.microsoft.com/office/drawing/2014/main" id="{C6FC559E-9D85-4B54-AF07-A66033B3BD86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659" name="ColorPalette" hidden="1">
          <a:extLst>
            <a:ext uri="{FF2B5EF4-FFF2-40B4-BE49-F238E27FC236}">
              <a16:creationId xmlns:a16="http://schemas.microsoft.com/office/drawing/2014/main" id="{F0646D52-EE14-498D-B638-CB176FD37AFC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660" name="ColorPalette" hidden="1">
          <a:extLst>
            <a:ext uri="{FF2B5EF4-FFF2-40B4-BE49-F238E27FC236}">
              <a16:creationId xmlns:a16="http://schemas.microsoft.com/office/drawing/2014/main" id="{41AEDA70-3A44-47A9-9EE4-86055E0D98A9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661" name="ColorPalette" hidden="1">
          <a:extLst>
            <a:ext uri="{FF2B5EF4-FFF2-40B4-BE49-F238E27FC236}">
              <a16:creationId xmlns:a16="http://schemas.microsoft.com/office/drawing/2014/main" id="{7E95A44C-982D-41F0-BB68-A2C2ECEB6F24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662" name="ColorPalette" hidden="1">
          <a:extLst>
            <a:ext uri="{FF2B5EF4-FFF2-40B4-BE49-F238E27FC236}">
              <a16:creationId xmlns:a16="http://schemas.microsoft.com/office/drawing/2014/main" id="{D1CF7022-6FA8-46DD-A30F-384827017E75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663" name="ColorPalette" hidden="1">
          <a:extLst>
            <a:ext uri="{FF2B5EF4-FFF2-40B4-BE49-F238E27FC236}">
              <a16:creationId xmlns:a16="http://schemas.microsoft.com/office/drawing/2014/main" id="{818A6AAB-D2EB-4C91-A7E5-548C5CB3C560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664" name="ColorPalette" hidden="1">
          <a:extLst>
            <a:ext uri="{FF2B5EF4-FFF2-40B4-BE49-F238E27FC236}">
              <a16:creationId xmlns:a16="http://schemas.microsoft.com/office/drawing/2014/main" id="{7ADF5E7C-C15F-49E0-9BE1-DE07B5210AC8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665" name="ColorPalette" hidden="1">
          <a:extLst>
            <a:ext uri="{FF2B5EF4-FFF2-40B4-BE49-F238E27FC236}">
              <a16:creationId xmlns:a16="http://schemas.microsoft.com/office/drawing/2014/main" id="{D1D4B157-CAE5-43DC-A659-0A7348F4BB81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666" name="ColorPalette" hidden="1">
          <a:extLst>
            <a:ext uri="{FF2B5EF4-FFF2-40B4-BE49-F238E27FC236}">
              <a16:creationId xmlns:a16="http://schemas.microsoft.com/office/drawing/2014/main" id="{1489992F-05F6-4993-86B4-9A17627606A3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667" name="ColorPalette" hidden="1">
          <a:extLst>
            <a:ext uri="{FF2B5EF4-FFF2-40B4-BE49-F238E27FC236}">
              <a16:creationId xmlns:a16="http://schemas.microsoft.com/office/drawing/2014/main" id="{10CCE1C8-CF94-4D05-BEF7-69246F288335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668" name="ColorPalette" hidden="1">
          <a:extLst>
            <a:ext uri="{FF2B5EF4-FFF2-40B4-BE49-F238E27FC236}">
              <a16:creationId xmlns:a16="http://schemas.microsoft.com/office/drawing/2014/main" id="{3B44E8EC-B317-4046-A0E6-A79D3267FD43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669" name="ColorPalette" hidden="1">
          <a:extLst>
            <a:ext uri="{FF2B5EF4-FFF2-40B4-BE49-F238E27FC236}">
              <a16:creationId xmlns:a16="http://schemas.microsoft.com/office/drawing/2014/main" id="{4C4D3D04-53DE-4FB2-AEB4-32B8FF80AA45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670" name="ColorPalette" hidden="1">
          <a:extLst>
            <a:ext uri="{FF2B5EF4-FFF2-40B4-BE49-F238E27FC236}">
              <a16:creationId xmlns:a16="http://schemas.microsoft.com/office/drawing/2014/main" id="{E6260158-A440-4D08-A27C-8A131CBA6262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671" name="ColorPalette" hidden="1">
          <a:extLst>
            <a:ext uri="{FF2B5EF4-FFF2-40B4-BE49-F238E27FC236}">
              <a16:creationId xmlns:a16="http://schemas.microsoft.com/office/drawing/2014/main" id="{134EFD7E-39A0-4458-9E5C-A1457B34D763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672" name="ColorPalette" hidden="1">
          <a:extLst>
            <a:ext uri="{FF2B5EF4-FFF2-40B4-BE49-F238E27FC236}">
              <a16:creationId xmlns:a16="http://schemas.microsoft.com/office/drawing/2014/main" id="{175C2499-EE19-4054-A94B-6A12EBF9E923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673" name="ColorPalette" hidden="1">
          <a:extLst>
            <a:ext uri="{FF2B5EF4-FFF2-40B4-BE49-F238E27FC236}">
              <a16:creationId xmlns:a16="http://schemas.microsoft.com/office/drawing/2014/main" id="{F937CED6-D368-4E7A-81C8-84D048BE4666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674" name="ColorPalette" hidden="1">
          <a:extLst>
            <a:ext uri="{FF2B5EF4-FFF2-40B4-BE49-F238E27FC236}">
              <a16:creationId xmlns:a16="http://schemas.microsoft.com/office/drawing/2014/main" id="{0AE5861C-B981-494A-99B1-D1DE0D174761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675" name="ColorPalette" hidden="1">
          <a:extLst>
            <a:ext uri="{FF2B5EF4-FFF2-40B4-BE49-F238E27FC236}">
              <a16:creationId xmlns:a16="http://schemas.microsoft.com/office/drawing/2014/main" id="{FE612125-5E80-4E02-A5FE-F0A24F94A2EC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676" name="ColorPalette" hidden="1">
          <a:extLst>
            <a:ext uri="{FF2B5EF4-FFF2-40B4-BE49-F238E27FC236}">
              <a16:creationId xmlns:a16="http://schemas.microsoft.com/office/drawing/2014/main" id="{2D5F3AC3-DB04-4368-9A8E-85B3126E9773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677" name="ColorPalette" hidden="1">
          <a:extLst>
            <a:ext uri="{FF2B5EF4-FFF2-40B4-BE49-F238E27FC236}">
              <a16:creationId xmlns:a16="http://schemas.microsoft.com/office/drawing/2014/main" id="{49B78318-F798-42A2-9E7F-0EC2F6FE74C0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678" name="ColorPalette" hidden="1">
          <a:extLst>
            <a:ext uri="{FF2B5EF4-FFF2-40B4-BE49-F238E27FC236}">
              <a16:creationId xmlns:a16="http://schemas.microsoft.com/office/drawing/2014/main" id="{98A3A6C5-ECA2-4A5E-AE93-B452C2801DC1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679" name="ColorPalette" hidden="1">
          <a:extLst>
            <a:ext uri="{FF2B5EF4-FFF2-40B4-BE49-F238E27FC236}">
              <a16:creationId xmlns:a16="http://schemas.microsoft.com/office/drawing/2014/main" id="{9368FC4A-2CC0-4341-9388-185148C5304C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680" name="ColorPalette" hidden="1">
          <a:extLst>
            <a:ext uri="{FF2B5EF4-FFF2-40B4-BE49-F238E27FC236}">
              <a16:creationId xmlns:a16="http://schemas.microsoft.com/office/drawing/2014/main" id="{A429DC70-1316-4E0C-B01D-0FE64596D0FC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681" name="ColorPalette" hidden="1">
          <a:extLst>
            <a:ext uri="{FF2B5EF4-FFF2-40B4-BE49-F238E27FC236}">
              <a16:creationId xmlns:a16="http://schemas.microsoft.com/office/drawing/2014/main" id="{29EDAD1F-42D6-4DBB-B612-54B3B9D5767B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682" name="ColorPalette" hidden="1">
          <a:extLst>
            <a:ext uri="{FF2B5EF4-FFF2-40B4-BE49-F238E27FC236}">
              <a16:creationId xmlns:a16="http://schemas.microsoft.com/office/drawing/2014/main" id="{4737E08D-8C64-4F10-AE8B-EC1EB563D8E8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683" name="ColorPalette" hidden="1">
          <a:extLst>
            <a:ext uri="{FF2B5EF4-FFF2-40B4-BE49-F238E27FC236}">
              <a16:creationId xmlns:a16="http://schemas.microsoft.com/office/drawing/2014/main" id="{5CCF0D91-6A74-4FFB-841D-8B4CDE18183E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684" name="ColorPalette" hidden="1">
          <a:extLst>
            <a:ext uri="{FF2B5EF4-FFF2-40B4-BE49-F238E27FC236}">
              <a16:creationId xmlns:a16="http://schemas.microsoft.com/office/drawing/2014/main" id="{BDFF866B-A9F3-4E57-AC54-A00A609FA07B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685" name="ColorPalette" hidden="1">
          <a:extLst>
            <a:ext uri="{FF2B5EF4-FFF2-40B4-BE49-F238E27FC236}">
              <a16:creationId xmlns:a16="http://schemas.microsoft.com/office/drawing/2014/main" id="{1FBA3A22-482F-42EF-B8A4-460DDE071957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686" name="ColorPalette" hidden="1">
          <a:extLst>
            <a:ext uri="{FF2B5EF4-FFF2-40B4-BE49-F238E27FC236}">
              <a16:creationId xmlns:a16="http://schemas.microsoft.com/office/drawing/2014/main" id="{D567299B-4097-4F5D-A06A-AAF871D67A69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687" name="ColorPalette" hidden="1">
          <a:extLst>
            <a:ext uri="{FF2B5EF4-FFF2-40B4-BE49-F238E27FC236}">
              <a16:creationId xmlns:a16="http://schemas.microsoft.com/office/drawing/2014/main" id="{E846FFD5-C509-4533-8CB8-08BAEDA49ACA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688" name="ColorPalette" hidden="1">
          <a:extLst>
            <a:ext uri="{FF2B5EF4-FFF2-40B4-BE49-F238E27FC236}">
              <a16:creationId xmlns:a16="http://schemas.microsoft.com/office/drawing/2014/main" id="{7CD3CAAA-E6F0-4E4F-BA79-EC3E3CC3BE06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689" name="ColorPalette" hidden="1">
          <a:extLst>
            <a:ext uri="{FF2B5EF4-FFF2-40B4-BE49-F238E27FC236}">
              <a16:creationId xmlns:a16="http://schemas.microsoft.com/office/drawing/2014/main" id="{BBF40C8A-766B-441B-BCCF-01B4BFE4C074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690" name="ColorPalette" hidden="1">
          <a:extLst>
            <a:ext uri="{FF2B5EF4-FFF2-40B4-BE49-F238E27FC236}">
              <a16:creationId xmlns:a16="http://schemas.microsoft.com/office/drawing/2014/main" id="{9BA70196-08D6-42AC-BB62-0C2E83512488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691" name="ColorPalette" hidden="1">
          <a:extLst>
            <a:ext uri="{FF2B5EF4-FFF2-40B4-BE49-F238E27FC236}">
              <a16:creationId xmlns:a16="http://schemas.microsoft.com/office/drawing/2014/main" id="{EC60E16F-C6D4-4B62-8C93-5878DEBF4431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692" name="ColorPalette" hidden="1">
          <a:extLst>
            <a:ext uri="{FF2B5EF4-FFF2-40B4-BE49-F238E27FC236}">
              <a16:creationId xmlns:a16="http://schemas.microsoft.com/office/drawing/2014/main" id="{3CE63D94-386C-480D-B610-852B17664517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693" name="ColorPalette" hidden="1">
          <a:extLst>
            <a:ext uri="{FF2B5EF4-FFF2-40B4-BE49-F238E27FC236}">
              <a16:creationId xmlns:a16="http://schemas.microsoft.com/office/drawing/2014/main" id="{01D640C5-1E2C-496D-A718-402EABE94CCD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694" name="ColorPalette" hidden="1">
          <a:extLst>
            <a:ext uri="{FF2B5EF4-FFF2-40B4-BE49-F238E27FC236}">
              <a16:creationId xmlns:a16="http://schemas.microsoft.com/office/drawing/2014/main" id="{65FB41BA-2AC7-43C7-BA23-FDA34CC5804A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695" name="ColorPalette" hidden="1">
          <a:extLst>
            <a:ext uri="{FF2B5EF4-FFF2-40B4-BE49-F238E27FC236}">
              <a16:creationId xmlns:a16="http://schemas.microsoft.com/office/drawing/2014/main" id="{0F5E0BB2-48FE-4CF4-A07D-59EE74FEF2B9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696" name="ColorPalette" hidden="1">
          <a:extLst>
            <a:ext uri="{FF2B5EF4-FFF2-40B4-BE49-F238E27FC236}">
              <a16:creationId xmlns:a16="http://schemas.microsoft.com/office/drawing/2014/main" id="{6C379E3C-EE7D-46A5-B6F0-7D506DCCCDDD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697" name="ColorPalette" hidden="1">
          <a:extLst>
            <a:ext uri="{FF2B5EF4-FFF2-40B4-BE49-F238E27FC236}">
              <a16:creationId xmlns:a16="http://schemas.microsoft.com/office/drawing/2014/main" id="{10EA51B6-A452-4A9F-BC33-D0AF371F6560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698" name="ColorPalette" hidden="1">
          <a:extLst>
            <a:ext uri="{FF2B5EF4-FFF2-40B4-BE49-F238E27FC236}">
              <a16:creationId xmlns:a16="http://schemas.microsoft.com/office/drawing/2014/main" id="{4A0802BF-D770-4FEF-B3CD-1AAFDE9F8A35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699" name="ColorPalette" hidden="1">
          <a:extLst>
            <a:ext uri="{FF2B5EF4-FFF2-40B4-BE49-F238E27FC236}">
              <a16:creationId xmlns:a16="http://schemas.microsoft.com/office/drawing/2014/main" id="{BCE230AD-B999-4AA6-94FD-B707F5B402B6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00" name="ColorPalette" hidden="1">
          <a:extLst>
            <a:ext uri="{FF2B5EF4-FFF2-40B4-BE49-F238E27FC236}">
              <a16:creationId xmlns:a16="http://schemas.microsoft.com/office/drawing/2014/main" id="{5148EDBF-866A-4D9C-8A8A-642FB8AEF98F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01" name="ColorPalette" hidden="1">
          <a:extLst>
            <a:ext uri="{FF2B5EF4-FFF2-40B4-BE49-F238E27FC236}">
              <a16:creationId xmlns:a16="http://schemas.microsoft.com/office/drawing/2014/main" id="{D0D6C502-165A-4767-84CC-0BCBED3C054E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02" name="ColorPalette" hidden="1">
          <a:extLst>
            <a:ext uri="{FF2B5EF4-FFF2-40B4-BE49-F238E27FC236}">
              <a16:creationId xmlns:a16="http://schemas.microsoft.com/office/drawing/2014/main" id="{C9B9BA0A-E3AA-48A8-838D-E3FBCD923AF4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03" name="ColorPalette" hidden="1">
          <a:extLst>
            <a:ext uri="{FF2B5EF4-FFF2-40B4-BE49-F238E27FC236}">
              <a16:creationId xmlns:a16="http://schemas.microsoft.com/office/drawing/2014/main" id="{FAF7488F-BDA4-45A6-BED2-3DDC4629BB75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04" name="ColorPalette" hidden="1">
          <a:extLst>
            <a:ext uri="{FF2B5EF4-FFF2-40B4-BE49-F238E27FC236}">
              <a16:creationId xmlns:a16="http://schemas.microsoft.com/office/drawing/2014/main" id="{7EFE8CD8-E756-41FD-8EDF-A8420E556862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05" name="ColorPalette" hidden="1">
          <a:extLst>
            <a:ext uri="{FF2B5EF4-FFF2-40B4-BE49-F238E27FC236}">
              <a16:creationId xmlns:a16="http://schemas.microsoft.com/office/drawing/2014/main" id="{77DEBB59-1523-4C42-A4F9-A2EB969E7EE2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06" name="ColorPalette" hidden="1">
          <a:extLst>
            <a:ext uri="{FF2B5EF4-FFF2-40B4-BE49-F238E27FC236}">
              <a16:creationId xmlns:a16="http://schemas.microsoft.com/office/drawing/2014/main" id="{3FFFFB01-C655-4BB6-8BA1-6DC3C3D4B0E7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07" name="ColorPalette" hidden="1">
          <a:extLst>
            <a:ext uri="{FF2B5EF4-FFF2-40B4-BE49-F238E27FC236}">
              <a16:creationId xmlns:a16="http://schemas.microsoft.com/office/drawing/2014/main" id="{DBC7657E-A386-46B7-830F-55211BB5C999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08" name="ColorPalette" hidden="1">
          <a:extLst>
            <a:ext uri="{FF2B5EF4-FFF2-40B4-BE49-F238E27FC236}">
              <a16:creationId xmlns:a16="http://schemas.microsoft.com/office/drawing/2014/main" id="{CED0CFE1-424C-49DB-B340-D511AC60556C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09" name="ColorPalette" hidden="1">
          <a:extLst>
            <a:ext uri="{FF2B5EF4-FFF2-40B4-BE49-F238E27FC236}">
              <a16:creationId xmlns:a16="http://schemas.microsoft.com/office/drawing/2014/main" id="{AE49B2D3-26D1-42BD-B981-CF738AAEB278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10" name="ColorPalette" hidden="1">
          <a:extLst>
            <a:ext uri="{FF2B5EF4-FFF2-40B4-BE49-F238E27FC236}">
              <a16:creationId xmlns:a16="http://schemas.microsoft.com/office/drawing/2014/main" id="{CCC36B3C-B18F-418C-854F-C3737157D6C1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11" name="ColorPalette" hidden="1">
          <a:extLst>
            <a:ext uri="{FF2B5EF4-FFF2-40B4-BE49-F238E27FC236}">
              <a16:creationId xmlns:a16="http://schemas.microsoft.com/office/drawing/2014/main" id="{EB0BC048-F8A9-46F8-BAF9-B5F42CE58340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12" name="ColorPalette" hidden="1">
          <a:extLst>
            <a:ext uri="{FF2B5EF4-FFF2-40B4-BE49-F238E27FC236}">
              <a16:creationId xmlns:a16="http://schemas.microsoft.com/office/drawing/2014/main" id="{FAD0D970-D2F8-4B96-ACC3-CFF78D4B4C67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13" name="ColorPalette" hidden="1">
          <a:extLst>
            <a:ext uri="{FF2B5EF4-FFF2-40B4-BE49-F238E27FC236}">
              <a16:creationId xmlns:a16="http://schemas.microsoft.com/office/drawing/2014/main" id="{D59940AA-ADBD-40A8-824D-7DB9DCC9E5EA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14" name="ColorPalette" hidden="1">
          <a:extLst>
            <a:ext uri="{FF2B5EF4-FFF2-40B4-BE49-F238E27FC236}">
              <a16:creationId xmlns:a16="http://schemas.microsoft.com/office/drawing/2014/main" id="{C629BD0B-08AA-4EC6-B310-C1EE917719B8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15" name="ColorPalette" hidden="1">
          <a:extLst>
            <a:ext uri="{FF2B5EF4-FFF2-40B4-BE49-F238E27FC236}">
              <a16:creationId xmlns:a16="http://schemas.microsoft.com/office/drawing/2014/main" id="{6BE63734-99C8-4539-8DCD-9B19E7F190AB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16" name="ColorPalette" hidden="1">
          <a:extLst>
            <a:ext uri="{FF2B5EF4-FFF2-40B4-BE49-F238E27FC236}">
              <a16:creationId xmlns:a16="http://schemas.microsoft.com/office/drawing/2014/main" id="{F27034E2-46E8-455F-8AF9-0CF5E3B2C3C9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17" name="ColorPalette" hidden="1">
          <a:extLst>
            <a:ext uri="{FF2B5EF4-FFF2-40B4-BE49-F238E27FC236}">
              <a16:creationId xmlns:a16="http://schemas.microsoft.com/office/drawing/2014/main" id="{851981BE-A340-43BA-B04D-F54CA27BB8D0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18" name="ColorPalette" hidden="1">
          <a:extLst>
            <a:ext uri="{FF2B5EF4-FFF2-40B4-BE49-F238E27FC236}">
              <a16:creationId xmlns:a16="http://schemas.microsoft.com/office/drawing/2014/main" id="{7D511381-F9C0-4810-893F-CFDF41910C46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19" name="ColorPalette" hidden="1">
          <a:extLst>
            <a:ext uri="{FF2B5EF4-FFF2-40B4-BE49-F238E27FC236}">
              <a16:creationId xmlns:a16="http://schemas.microsoft.com/office/drawing/2014/main" id="{57704B85-C43D-461E-B332-8953041DF710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20" name="ColorPalette" hidden="1">
          <a:extLst>
            <a:ext uri="{FF2B5EF4-FFF2-40B4-BE49-F238E27FC236}">
              <a16:creationId xmlns:a16="http://schemas.microsoft.com/office/drawing/2014/main" id="{7B760617-32DC-466D-B121-C2A694243420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21" name="ColorPalette" hidden="1">
          <a:extLst>
            <a:ext uri="{FF2B5EF4-FFF2-40B4-BE49-F238E27FC236}">
              <a16:creationId xmlns:a16="http://schemas.microsoft.com/office/drawing/2014/main" id="{F6066521-4D8A-49B5-9D3D-E3339A36505C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22" name="ColorPalette" hidden="1">
          <a:extLst>
            <a:ext uri="{FF2B5EF4-FFF2-40B4-BE49-F238E27FC236}">
              <a16:creationId xmlns:a16="http://schemas.microsoft.com/office/drawing/2014/main" id="{4CF67174-E156-4372-9280-2A06660541FB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23" name="ColorPalette" hidden="1">
          <a:extLst>
            <a:ext uri="{FF2B5EF4-FFF2-40B4-BE49-F238E27FC236}">
              <a16:creationId xmlns:a16="http://schemas.microsoft.com/office/drawing/2014/main" id="{BF09F441-641B-419B-83F1-7940BFEE7C49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24" name="ColorPalette" hidden="1">
          <a:extLst>
            <a:ext uri="{FF2B5EF4-FFF2-40B4-BE49-F238E27FC236}">
              <a16:creationId xmlns:a16="http://schemas.microsoft.com/office/drawing/2014/main" id="{08DB8412-001B-472C-8CAB-0FB04222DC60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25" name="ColorPalette" hidden="1">
          <a:extLst>
            <a:ext uri="{FF2B5EF4-FFF2-40B4-BE49-F238E27FC236}">
              <a16:creationId xmlns:a16="http://schemas.microsoft.com/office/drawing/2014/main" id="{40A92F81-4B5D-4439-9583-B78A533088A8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26" name="ColorPalette" hidden="1">
          <a:extLst>
            <a:ext uri="{FF2B5EF4-FFF2-40B4-BE49-F238E27FC236}">
              <a16:creationId xmlns:a16="http://schemas.microsoft.com/office/drawing/2014/main" id="{7CF24041-3C33-46B5-97DB-D3AFE0E37D39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27" name="ColorPalette" hidden="1">
          <a:extLst>
            <a:ext uri="{FF2B5EF4-FFF2-40B4-BE49-F238E27FC236}">
              <a16:creationId xmlns:a16="http://schemas.microsoft.com/office/drawing/2014/main" id="{B9428724-1A70-4204-B88D-302348EE5C42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28" name="ColorPalette" hidden="1">
          <a:extLst>
            <a:ext uri="{FF2B5EF4-FFF2-40B4-BE49-F238E27FC236}">
              <a16:creationId xmlns:a16="http://schemas.microsoft.com/office/drawing/2014/main" id="{E80BC022-A093-495C-BD48-52804EE09D72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29" name="ColorPalette" hidden="1">
          <a:extLst>
            <a:ext uri="{FF2B5EF4-FFF2-40B4-BE49-F238E27FC236}">
              <a16:creationId xmlns:a16="http://schemas.microsoft.com/office/drawing/2014/main" id="{8DB5AF66-631B-4F66-A0E0-16CD044E870C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30" name="ColorPalette" hidden="1">
          <a:extLst>
            <a:ext uri="{FF2B5EF4-FFF2-40B4-BE49-F238E27FC236}">
              <a16:creationId xmlns:a16="http://schemas.microsoft.com/office/drawing/2014/main" id="{F02F4720-1117-4F21-919F-E47DAE114F02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31" name="ColorPalette" hidden="1">
          <a:extLst>
            <a:ext uri="{FF2B5EF4-FFF2-40B4-BE49-F238E27FC236}">
              <a16:creationId xmlns:a16="http://schemas.microsoft.com/office/drawing/2014/main" id="{85350576-E5CC-4FBC-B737-33F6B15031E9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32" name="ColorPalette" hidden="1">
          <a:extLst>
            <a:ext uri="{FF2B5EF4-FFF2-40B4-BE49-F238E27FC236}">
              <a16:creationId xmlns:a16="http://schemas.microsoft.com/office/drawing/2014/main" id="{1389AA02-20AF-4346-8D26-AB829518596B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33" name="ColorPalette" hidden="1">
          <a:extLst>
            <a:ext uri="{FF2B5EF4-FFF2-40B4-BE49-F238E27FC236}">
              <a16:creationId xmlns:a16="http://schemas.microsoft.com/office/drawing/2014/main" id="{6158326D-3A84-4F38-9DDB-6A1D963DB291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34" name="ColorPalette" hidden="1">
          <a:extLst>
            <a:ext uri="{FF2B5EF4-FFF2-40B4-BE49-F238E27FC236}">
              <a16:creationId xmlns:a16="http://schemas.microsoft.com/office/drawing/2014/main" id="{770167BD-C2DF-4547-A4D5-3435A11FDB2C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35" name="ColorPalette" hidden="1">
          <a:extLst>
            <a:ext uri="{FF2B5EF4-FFF2-40B4-BE49-F238E27FC236}">
              <a16:creationId xmlns:a16="http://schemas.microsoft.com/office/drawing/2014/main" id="{7CDBC939-51D4-4F5E-A1B7-15F1A67B9317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36" name="ColorPalette" hidden="1">
          <a:extLst>
            <a:ext uri="{FF2B5EF4-FFF2-40B4-BE49-F238E27FC236}">
              <a16:creationId xmlns:a16="http://schemas.microsoft.com/office/drawing/2014/main" id="{1E46D16E-1704-47C7-A6B4-32A3EF7CD120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37" name="ColorPalette" hidden="1">
          <a:extLst>
            <a:ext uri="{FF2B5EF4-FFF2-40B4-BE49-F238E27FC236}">
              <a16:creationId xmlns:a16="http://schemas.microsoft.com/office/drawing/2014/main" id="{C77C2C98-AD21-4732-B16F-F23B5EDF772F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38" name="ColorPalette" hidden="1">
          <a:extLst>
            <a:ext uri="{FF2B5EF4-FFF2-40B4-BE49-F238E27FC236}">
              <a16:creationId xmlns:a16="http://schemas.microsoft.com/office/drawing/2014/main" id="{E1A2BB99-1935-40CA-B4D5-C636EF54E0B0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39" name="ColorPalette" hidden="1">
          <a:extLst>
            <a:ext uri="{FF2B5EF4-FFF2-40B4-BE49-F238E27FC236}">
              <a16:creationId xmlns:a16="http://schemas.microsoft.com/office/drawing/2014/main" id="{EB428FEA-D01E-4FB1-A503-BA358E6C4E20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40" name="ColorPalette" hidden="1">
          <a:extLst>
            <a:ext uri="{FF2B5EF4-FFF2-40B4-BE49-F238E27FC236}">
              <a16:creationId xmlns:a16="http://schemas.microsoft.com/office/drawing/2014/main" id="{2BF3C3FF-5D3F-4F9D-9425-C0BD774AA280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41" name="ColorPalette" hidden="1">
          <a:extLst>
            <a:ext uri="{FF2B5EF4-FFF2-40B4-BE49-F238E27FC236}">
              <a16:creationId xmlns:a16="http://schemas.microsoft.com/office/drawing/2014/main" id="{DE52E577-CFAD-40C8-BC98-7E0678F0BF56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42" name="ColorPalette" hidden="1">
          <a:extLst>
            <a:ext uri="{FF2B5EF4-FFF2-40B4-BE49-F238E27FC236}">
              <a16:creationId xmlns:a16="http://schemas.microsoft.com/office/drawing/2014/main" id="{6EDBFDE5-0DF2-41CB-82D1-1DA0461F1B0B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43" name="ColorPalette" hidden="1">
          <a:extLst>
            <a:ext uri="{FF2B5EF4-FFF2-40B4-BE49-F238E27FC236}">
              <a16:creationId xmlns:a16="http://schemas.microsoft.com/office/drawing/2014/main" id="{31290B64-CB0B-465D-A068-EB4525227E94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44" name="ColorPalette" hidden="1">
          <a:extLst>
            <a:ext uri="{FF2B5EF4-FFF2-40B4-BE49-F238E27FC236}">
              <a16:creationId xmlns:a16="http://schemas.microsoft.com/office/drawing/2014/main" id="{58F3722D-5CEB-4B39-9B28-DE4DC7FA955E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45" name="ColorPalette" hidden="1">
          <a:extLst>
            <a:ext uri="{FF2B5EF4-FFF2-40B4-BE49-F238E27FC236}">
              <a16:creationId xmlns:a16="http://schemas.microsoft.com/office/drawing/2014/main" id="{28295C95-66A4-4A90-996C-18609633CB5A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46" name="ColorPalette" hidden="1">
          <a:extLst>
            <a:ext uri="{FF2B5EF4-FFF2-40B4-BE49-F238E27FC236}">
              <a16:creationId xmlns:a16="http://schemas.microsoft.com/office/drawing/2014/main" id="{87A3EAAC-32D9-4A99-8600-077B4E784DAC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47" name="ColorPalette" hidden="1">
          <a:extLst>
            <a:ext uri="{FF2B5EF4-FFF2-40B4-BE49-F238E27FC236}">
              <a16:creationId xmlns:a16="http://schemas.microsoft.com/office/drawing/2014/main" id="{4F4BCFC4-2494-47BB-B674-588253E5F21D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48" name="ColorPalette" hidden="1">
          <a:extLst>
            <a:ext uri="{FF2B5EF4-FFF2-40B4-BE49-F238E27FC236}">
              <a16:creationId xmlns:a16="http://schemas.microsoft.com/office/drawing/2014/main" id="{F6290130-9A3F-4C21-994A-64375FDA1320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49" name="ColorPalette" hidden="1">
          <a:extLst>
            <a:ext uri="{FF2B5EF4-FFF2-40B4-BE49-F238E27FC236}">
              <a16:creationId xmlns:a16="http://schemas.microsoft.com/office/drawing/2014/main" id="{FDBFF564-82C3-4EAD-890C-3542649F2F41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50" name="ColorPalette" hidden="1">
          <a:extLst>
            <a:ext uri="{FF2B5EF4-FFF2-40B4-BE49-F238E27FC236}">
              <a16:creationId xmlns:a16="http://schemas.microsoft.com/office/drawing/2014/main" id="{193342FD-55FD-4330-837B-BA4A0A71F90E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51" name="ColorPalette" hidden="1">
          <a:extLst>
            <a:ext uri="{FF2B5EF4-FFF2-40B4-BE49-F238E27FC236}">
              <a16:creationId xmlns:a16="http://schemas.microsoft.com/office/drawing/2014/main" id="{819C2DFB-F7AC-49E9-B1E5-D5514A6A99CD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52" name="ColorPalette" hidden="1">
          <a:extLst>
            <a:ext uri="{FF2B5EF4-FFF2-40B4-BE49-F238E27FC236}">
              <a16:creationId xmlns:a16="http://schemas.microsoft.com/office/drawing/2014/main" id="{DE81AE79-F6F9-4B02-B3EE-38F84419A080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53" name="ColorPalette" hidden="1">
          <a:extLst>
            <a:ext uri="{FF2B5EF4-FFF2-40B4-BE49-F238E27FC236}">
              <a16:creationId xmlns:a16="http://schemas.microsoft.com/office/drawing/2014/main" id="{82435114-FD2D-42E4-BD3B-C68F739B8FDE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54" name="ColorPalette" hidden="1">
          <a:extLst>
            <a:ext uri="{FF2B5EF4-FFF2-40B4-BE49-F238E27FC236}">
              <a16:creationId xmlns:a16="http://schemas.microsoft.com/office/drawing/2014/main" id="{856E3E5B-3EF5-4C8A-A187-B01CCD3F2D8C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55" name="ColorPalette" hidden="1">
          <a:extLst>
            <a:ext uri="{FF2B5EF4-FFF2-40B4-BE49-F238E27FC236}">
              <a16:creationId xmlns:a16="http://schemas.microsoft.com/office/drawing/2014/main" id="{25CBF395-A259-4381-BC20-42A71B3B85D9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56" name="ColorPalette" hidden="1">
          <a:extLst>
            <a:ext uri="{FF2B5EF4-FFF2-40B4-BE49-F238E27FC236}">
              <a16:creationId xmlns:a16="http://schemas.microsoft.com/office/drawing/2014/main" id="{FD554794-5633-47B4-8611-0AC2F87CBF4C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57" name="ColorPalette" hidden="1">
          <a:extLst>
            <a:ext uri="{FF2B5EF4-FFF2-40B4-BE49-F238E27FC236}">
              <a16:creationId xmlns:a16="http://schemas.microsoft.com/office/drawing/2014/main" id="{DD350BE7-FC60-4884-8411-2D61ABDB3D80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58" name="ColorPalette" hidden="1">
          <a:extLst>
            <a:ext uri="{FF2B5EF4-FFF2-40B4-BE49-F238E27FC236}">
              <a16:creationId xmlns:a16="http://schemas.microsoft.com/office/drawing/2014/main" id="{F53F77E8-CE3C-4E89-B7D4-B67A52267948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59" name="ColorPalette" hidden="1">
          <a:extLst>
            <a:ext uri="{FF2B5EF4-FFF2-40B4-BE49-F238E27FC236}">
              <a16:creationId xmlns:a16="http://schemas.microsoft.com/office/drawing/2014/main" id="{DC1BF9BF-482B-4E4D-A0C8-64BB4A74605E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60" name="ColorPalette" hidden="1">
          <a:extLst>
            <a:ext uri="{FF2B5EF4-FFF2-40B4-BE49-F238E27FC236}">
              <a16:creationId xmlns:a16="http://schemas.microsoft.com/office/drawing/2014/main" id="{CB2CF66B-7E08-4F15-BCCC-BE4CF426E9E4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61" name="ColorPalette" hidden="1">
          <a:extLst>
            <a:ext uri="{FF2B5EF4-FFF2-40B4-BE49-F238E27FC236}">
              <a16:creationId xmlns:a16="http://schemas.microsoft.com/office/drawing/2014/main" id="{095D2765-A502-411E-A67C-E53AB07B25FF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62" name="ColorPalette" hidden="1">
          <a:extLst>
            <a:ext uri="{FF2B5EF4-FFF2-40B4-BE49-F238E27FC236}">
              <a16:creationId xmlns:a16="http://schemas.microsoft.com/office/drawing/2014/main" id="{062C6FF2-5A9A-442B-9BC5-4BC161E18CD1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63" name="ColorPalette" hidden="1">
          <a:extLst>
            <a:ext uri="{FF2B5EF4-FFF2-40B4-BE49-F238E27FC236}">
              <a16:creationId xmlns:a16="http://schemas.microsoft.com/office/drawing/2014/main" id="{D6CF812C-A9D9-4FF7-AE8C-DE6BF8A234EF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64" name="ColorPalette" hidden="1">
          <a:extLst>
            <a:ext uri="{FF2B5EF4-FFF2-40B4-BE49-F238E27FC236}">
              <a16:creationId xmlns:a16="http://schemas.microsoft.com/office/drawing/2014/main" id="{1D94989D-5C2E-4E67-B609-514FCBF483B8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65" name="ColorPalette" hidden="1">
          <a:extLst>
            <a:ext uri="{FF2B5EF4-FFF2-40B4-BE49-F238E27FC236}">
              <a16:creationId xmlns:a16="http://schemas.microsoft.com/office/drawing/2014/main" id="{463B1EEA-E7DF-4C34-9665-F255D3FB8F0E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66" name="ColorPalette" hidden="1">
          <a:extLst>
            <a:ext uri="{FF2B5EF4-FFF2-40B4-BE49-F238E27FC236}">
              <a16:creationId xmlns:a16="http://schemas.microsoft.com/office/drawing/2014/main" id="{A6761F9E-D40D-4E34-991E-209C9AAE89F7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67" name="ColorPalette" hidden="1">
          <a:extLst>
            <a:ext uri="{FF2B5EF4-FFF2-40B4-BE49-F238E27FC236}">
              <a16:creationId xmlns:a16="http://schemas.microsoft.com/office/drawing/2014/main" id="{0D51031A-F0F6-400A-A73F-320AAB230838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68" name="ColorPalette" hidden="1">
          <a:extLst>
            <a:ext uri="{FF2B5EF4-FFF2-40B4-BE49-F238E27FC236}">
              <a16:creationId xmlns:a16="http://schemas.microsoft.com/office/drawing/2014/main" id="{8EA140E0-B239-47C3-8AF3-D36C200A4E7E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69" name="ColorPalette" hidden="1">
          <a:extLst>
            <a:ext uri="{FF2B5EF4-FFF2-40B4-BE49-F238E27FC236}">
              <a16:creationId xmlns:a16="http://schemas.microsoft.com/office/drawing/2014/main" id="{C3CCFEE2-7BE2-404E-90EC-D5360C7E3849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70" name="ColorPalette" hidden="1">
          <a:extLst>
            <a:ext uri="{FF2B5EF4-FFF2-40B4-BE49-F238E27FC236}">
              <a16:creationId xmlns:a16="http://schemas.microsoft.com/office/drawing/2014/main" id="{FABC71E0-EB39-4168-89E8-656D2F15A4E7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71" name="ColorPalette" hidden="1">
          <a:extLst>
            <a:ext uri="{FF2B5EF4-FFF2-40B4-BE49-F238E27FC236}">
              <a16:creationId xmlns:a16="http://schemas.microsoft.com/office/drawing/2014/main" id="{B36B9339-BC79-45BB-8B82-CDE49C7652D6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72" name="ColorPalette" hidden="1">
          <a:extLst>
            <a:ext uri="{FF2B5EF4-FFF2-40B4-BE49-F238E27FC236}">
              <a16:creationId xmlns:a16="http://schemas.microsoft.com/office/drawing/2014/main" id="{CF8FA3A9-F6DD-458A-8DC2-F6840063E850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73" name="ColorPalette" hidden="1">
          <a:extLst>
            <a:ext uri="{FF2B5EF4-FFF2-40B4-BE49-F238E27FC236}">
              <a16:creationId xmlns:a16="http://schemas.microsoft.com/office/drawing/2014/main" id="{47DE4F00-B96D-4C56-98BA-86E9C83DD036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74" name="ColorPalette" hidden="1">
          <a:extLst>
            <a:ext uri="{FF2B5EF4-FFF2-40B4-BE49-F238E27FC236}">
              <a16:creationId xmlns:a16="http://schemas.microsoft.com/office/drawing/2014/main" id="{FC94D0EC-7ED8-4D5E-BC76-7DF5AEC795CE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75" name="ColorPalette" hidden="1">
          <a:extLst>
            <a:ext uri="{FF2B5EF4-FFF2-40B4-BE49-F238E27FC236}">
              <a16:creationId xmlns:a16="http://schemas.microsoft.com/office/drawing/2014/main" id="{33ACFA4E-664D-488B-BBA1-1A4D3057ED25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76" name="ColorPalette" hidden="1">
          <a:extLst>
            <a:ext uri="{FF2B5EF4-FFF2-40B4-BE49-F238E27FC236}">
              <a16:creationId xmlns:a16="http://schemas.microsoft.com/office/drawing/2014/main" id="{E4A4B6BF-561E-4489-8C47-76A6C20A2A05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77" name="ColorPalette" hidden="1">
          <a:extLst>
            <a:ext uri="{FF2B5EF4-FFF2-40B4-BE49-F238E27FC236}">
              <a16:creationId xmlns:a16="http://schemas.microsoft.com/office/drawing/2014/main" id="{1C7A4C27-EBD4-4465-B724-96B65D459F48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78" name="ColorPalette" hidden="1">
          <a:extLst>
            <a:ext uri="{FF2B5EF4-FFF2-40B4-BE49-F238E27FC236}">
              <a16:creationId xmlns:a16="http://schemas.microsoft.com/office/drawing/2014/main" id="{E9FAD155-1121-4D41-9FA5-039343CAA0C7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79" name="ColorPalette" hidden="1">
          <a:extLst>
            <a:ext uri="{FF2B5EF4-FFF2-40B4-BE49-F238E27FC236}">
              <a16:creationId xmlns:a16="http://schemas.microsoft.com/office/drawing/2014/main" id="{3E2B4DB0-CD53-4015-AE83-AAA65A78B705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780" name="ColorPalette" hidden="1">
          <a:extLst>
            <a:ext uri="{FF2B5EF4-FFF2-40B4-BE49-F238E27FC236}">
              <a16:creationId xmlns:a16="http://schemas.microsoft.com/office/drawing/2014/main" id="{B3DB5FD8-91ED-4865-8619-77E44D0E661C}"/>
            </a:ext>
          </a:extLst>
        </xdr:cNvPr>
        <xdr:cNvSpPr txBox="1"/>
      </xdr:nvSpPr>
      <xdr:spPr>
        <a:xfrm>
          <a:off x="914400" y="14573250"/>
          <a:ext cx="1609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781" name="ColorPalette" hidden="1">
          <a:extLst>
            <a:ext uri="{FF2B5EF4-FFF2-40B4-BE49-F238E27FC236}">
              <a16:creationId xmlns:a16="http://schemas.microsoft.com/office/drawing/2014/main" id="{FA63554C-8716-4B9A-8611-D72840B877DE}"/>
            </a:ext>
          </a:extLst>
        </xdr:cNvPr>
        <xdr:cNvSpPr txBox="1"/>
      </xdr:nvSpPr>
      <xdr:spPr>
        <a:xfrm>
          <a:off x="914400" y="14573250"/>
          <a:ext cx="1609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782" name="ColorPalette" hidden="1">
          <a:extLst>
            <a:ext uri="{FF2B5EF4-FFF2-40B4-BE49-F238E27FC236}">
              <a16:creationId xmlns:a16="http://schemas.microsoft.com/office/drawing/2014/main" id="{D0CA3556-9084-4ADD-8D9D-7C671533791F}"/>
            </a:ext>
          </a:extLst>
        </xdr:cNvPr>
        <xdr:cNvSpPr txBox="1"/>
      </xdr:nvSpPr>
      <xdr:spPr>
        <a:xfrm>
          <a:off x="914400" y="14573250"/>
          <a:ext cx="1609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783" name="ColorPalette" hidden="1">
          <a:extLst>
            <a:ext uri="{FF2B5EF4-FFF2-40B4-BE49-F238E27FC236}">
              <a16:creationId xmlns:a16="http://schemas.microsoft.com/office/drawing/2014/main" id="{DD799736-F847-4734-9CA5-9BCB86EFF47D}"/>
            </a:ext>
          </a:extLst>
        </xdr:cNvPr>
        <xdr:cNvSpPr txBox="1"/>
      </xdr:nvSpPr>
      <xdr:spPr>
        <a:xfrm>
          <a:off x="914400" y="14573250"/>
          <a:ext cx="1609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784" name="ColorPalette" hidden="1">
          <a:extLst>
            <a:ext uri="{FF2B5EF4-FFF2-40B4-BE49-F238E27FC236}">
              <a16:creationId xmlns:a16="http://schemas.microsoft.com/office/drawing/2014/main" id="{242CFF2F-EA28-4BAB-8C1C-66E4F8B33D5C}"/>
            </a:ext>
          </a:extLst>
        </xdr:cNvPr>
        <xdr:cNvSpPr txBox="1"/>
      </xdr:nvSpPr>
      <xdr:spPr>
        <a:xfrm>
          <a:off x="914400" y="14573250"/>
          <a:ext cx="1609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785" name="ColorPalette" hidden="1">
          <a:extLst>
            <a:ext uri="{FF2B5EF4-FFF2-40B4-BE49-F238E27FC236}">
              <a16:creationId xmlns:a16="http://schemas.microsoft.com/office/drawing/2014/main" id="{6AA91CDE-1562-4A44-84C7-4E0F1C1B4917}"/>
            </a:ext>
          </a:extLst>
        </xdr:cNvPr>
        <xdr:cNvSpPr txBox="1"/>
      </xdr:nvSpPr>
      <xdr:spPr>
        <a:xfrm>
          <a:off x="914400" y="14573250"/>
          <a:ext cx="1609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786" name="ColorPalette" hidden="1">
          <a:extLst>
            <a:ext uri="{FF2B5EF4-FFF2-40B4-BE49-F238E27FC236}">
              <a16:creationId xmlns:a16="http://schemas.microsoft.com/office/drawing/2014/main" id="{F8303D74-88B9-4D26-B845-850705E55090}"/>
            </a:ext>
          </a:extLst>
        </xdr:cNvPr>
        <xdr:cNvSpPr txBox="1"/>
      </xdr:nvSpPr>
      <xdr:spPr>
        <a:xfrm>
          <a:off x="914400" y="14573250"/>
          <a:ext cx="1609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787" name="ColorPalette" hidden="1">
          <a:extLst>
            <a:ext uri="{FF2B5EF4-FFF2-40B4-BE49-F238E27FC236}">
              <a16:creationId xmlns:a16="http://schemas.microsoft.com/office/drawing/2014/main" id="{D3A7B9D3-9436-473C-8E63-EABBAC9F959F}"/>
            </a:ext>
          </a:extLst>
        </xdr:cNvPr>
        <xdr:cNvSpPr txBox="1"/>
      </xdr:nvSpPr>
      <xdr:spPr>
        <a:xfrm>
          <a:off x="914400" y="14573250"/>
          <a:ext cx="1609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788" name="ColorPalette" hidden="1">
          <a:extLst>
            <a:ext uri="{FF2B5EF4-FFF2-40B4-BE49-F238E27FC236}">
              <a16:creationId xmlns:a16="http://schemas.microsoft.com/office/drawing/2014/main" id="{DB3823B7-0C75-4355-9E5B-BC7085037093}"/>
            </a:ext>
          </a:extLst>
        </xdr:cNvPr>
        <xdr:cNvSpPr txBox="1"/>
      </xdr:nvSpPr>
      <xdr:spPr>
        <a:xfrm>
          <a:off x="914400" y="14573250"/>
          <a:ext cx="1609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789" name="ColorPalette" hidden="1">
          <a:extLst>
            <a:ext uri="{FF2B5EF4-FFF2-40B4-BE49-F238E27FC236}">
              <a16:creationId xmlns:a16="http://schemas.microsoft.com/office/drawing/2014/main" id="{C4131BA6-E105-4BD3-85CE-54F6BACD263D}"/>
            </a:ext>
          </a:extLst>
        </xdr:cNvPr>
        <xdr:cNvSpPr txBox="1"/>
      </xdr:nvSpPr>
      <xdr:spPr>
        <a:xfrm>
          <a:off x="914400" y="14573250"/>
          <a:ext cx="1609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790" name="ColorPalette" hidden="1">
          <a:extLst>
            <a:ext uri="{FF2B5EF4-FFF2-40B4-BE49-F238E27FC236}">
              <a16:creationId xmlns:a16="http://schemas.microsoft.com/office/drawing/2014/main" id="{320265D5-C6C9-4107-962C-1E34170A8D4E}"/>
            </a:ext>
          </a:extLst>
        </xdr:cNvPr>
        <xdr:cNvSpPr txBox="1"/>
      </xdr:nvSpPr>
      <xdr:spPr>
        <a:xfrm>
          <a:off x="914400" y="14573250"/>
          <a:ext cx="1609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791" name="ColorPalette" hidden="1">
          <a:extLst>
            <a:ext uri="{FF2B5EF4-FFF2-40B4-BE49-F238E27FC236}">
              <a16:creationId xmlns:a16="http://schemas.microsoft.com/office/drawing/2014/main" id="{971B95A6-5ABC-4589-866B-D799D4AF7BF0}"/>
            </a:ext>
          </a:extLst>
        </xdr:cNvPr>
        <xdr:cNvSpPr txBox="1"/>
      </xdr:nvSpPr>
      <xdr:spPr>
        <a:xfrm>
          <a:off x="914400" y="14573250"/>
          <a:ext cx="1609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792" name="ColorPalette" hidden="1">
          <a:extLst>
            <a:ext uri="{FF2B5EF4-FFF2-40B4-BE49-F238E27FC236}">
              <a16:creationId xmlns:a16="http://schemas.microsoft.com/office/drawing/2014/main" id="{1D4A3603-DC18-4229-8756-DCEBC6D5AE6B}"/>
            </a:ext>
          </a:extLst>
        </xdr:cNvPr>
        <xdr:cNvSpPr txBox="1"/>
      </xdr:nvSpPr>
      <xdr:spPr>
        <a:xfrm>
          <a:off x="914400" y="14573250"/>
          <a:ext cx="1609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793" name="ColorPalette" hidden="1">
          <a:extLst>
            <a:ext uri="{FF2B5EF4-FFF2-40B4-BE49-F238E27FC236}">
              <a16:creationId xmlns:a16="http://schemas.microsoft.com/office/drawing/2014/main" id="{50884AAE-CC02-4C64-8A7F-853A833BA568}"/>
            </a:ext>
          </a:extLst>
        </xdr:cNvPr>
        <xdr:cNvSpPr txBox="1"/>
      </xdr:nvSpPr>
      <xdr:spPr>
        <a:xfrm>
          <a:off x="914400" y="14573250"/>
          <a:ext cx="1609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794" name="ColorPalette" hidden="1">
          <a:extLst>
            <a:ext uri="{FF2B5EF4-FFF2-40B4-BE49-F238E27FC236}">
              <a16:creationId xmlns:a16="http://schemas.microsoft.com/office/drawing/2014/main" id="{8F12CDDF-72A8-493C-9876-5F52F227A6F9}"/>
            </a:ext>
          </a:extLst>
        </xdr:cNvPr>
        <xdr:cNvSpPr txBox="1"/>
      </xdr:nvSpPr>
      <xdr:spPr>
        <a:xfrm>
          <a:off x="914400" y="14573250"/>
          <a:ext cx="1609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795" name="ColorPalette" hidden="1">
          <a:extLst>
            <a:ext uri="{FF2B5EF4-FFF2-40B4-BE49-F238E27FC236}">
              <a16:creationId xmlns:a16="http://schemas.microsoft.com/office/drawing/2014/main" id="{B0E1926A-87D5-4F66-B242-69481945C15D}"/>
            </a:ext>
          </a:extLst>
        </xdr:cNvPr>
        <xdr:cNvSpPr txBox="1"/>
      </xdr:nvSpPr>
      <xdr:spPr>
        <a:xfrm>
          <a:off x="914400" y="14573250"/>
          <a:ext cx="1609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96" name="ColorPalette" hidden="1">
          <a:extLst>
            <a:ext uri="{FF2B5EF4-FFF2-40B4-BE49-F238E27FC236}">
              <a16:creationId xmlns:a16="http://schemas.microsoft.com/office/drawing/2014/main" id="{65ECFDF6-57E1-4B0C-AF00-31425CBF3901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97" name="ColorPalette" hidden="1">
          <a:extLst>
            <a:ext uri="{FF2B5EF4-FFF2-40B4-BE49-F238E27FC236}">
              <a16:creationId xmlns:a16="http://schemas.microsoft.com/office/drawing/2014/main" id="{2059E1CF-1DE6-482C-B6FD-A8D5BAE0479B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98" name="ColorPalette" hidden="1">
          <a:extLst>
            <a:ext uri="{FF2B5EF4-FFF2-40B4-BE49-F238E27FC236}">
              <a16:creationId xmlns:a16="http://schemas.microsoft.com/office/drawing/2014/main" id="{16EACB63-68F0-465C-870D-3673907E2C27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799" name="ColorPalette" hidden="1">
          <a:extLst>
            <a:ext uri="{FF2B5EF4-FFF2-40B4-BE49-F238E27FC236}">
              <a16:creationId xmlns:a16="http://schemas.microsoft.com/office/drawing/2014/main" id="{9B9DCA5D-0DD5-4D56-85AA-83FB97F8C137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800" name="ColorPalette" hidden="1">
          <a:extLst>
            <a:ext uri="{FF2B5EF4-FFF2-40B4-BE49-F238E27FC236}">
              <a16:creationId xmlns:a16="http://schemas.microsoft.com/office/drawing/2014/main" id="{3EC3399A-855B-4F3E-BFAE-F0D27339D059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801" name="ColorPalette" hidden="1">
          <a:extLst>
            <a:ext uri="{FF2B5EF4-FFF2-40B4-BE49-F238E27FC236}">
              <a16:creationId xmlns:a16="http://schemas.microsoft.com/office/drawing/2014/main" id="{C9453A5F-78DA-49F5-BB2F-46F6BAC23B20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802" name="ColorPalette" hidden="1">
          <a:extLst>
            <a:ext uri="{FF2B5EF4-FFF2-40B4-BE49-F238E27FC236}">
              <a16:creationId xmlns:a16="http://schemas.microsoft.com/office/drawing/2014/main" id="{AE19C415-B5F7-419D-A800-BB9AA08D7774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803" name="ColorPalette" hidden="1">
          <a:extLst>
            <a:ext uri="{FF2B5EF4-FFF2-40B4-BE49-F238E27FC236}">
              <a16:creationId xmlns:a16="http://schemas.microsoft.com/office/drawing/2014/main" id="{BBACBF66-29ED-4A5B-83D4-1F5543F8E8D3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804" name="ColorPalette" hidden="1">
          <a:extLst>
            <a:ext uri="{FF2B5EF4-FFF2-40B4-BE49-F238E27FC236}">
              <a16:creationId xmlns:a16="http://schemas.microsoft.com/office/drawing/2014/main" id="{494704CB-B14B-4941-B99F-084DDF963A3F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805" name="ColorPalette" hidden="1">
          <a:extLst>
            <a:ext uri="{FF2B5EF4-FFF2-40B4-BE49-F238E27FC236}">
              <a16:creationId xmlns:a16="http://schemas.microsoft.com/office/drawing/2014/main" id="{E6F792E0-D6AF-4CD0-95AA-9744B018E9AA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806" name="ColorPalette" hidden="1">
          <a:extLst>
            <a:ext uri="{FF2B5EF4-FFF2-40B4-BE49-F238E27FC236}">
              <a16:creationId xmlns:a16="http://schemas.microsoft.com/office/drawing/2014/main" id="{C0AAD1ED-EB51-4A33-BFE1-120F566DCA35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807" name="ColorPalette" hidden="1">
          <a:extLst>
            <a:ext uri="{FF2B5EF4-FFF2-40B4-BE49-F238E27FC236}">
              <a16:creationId xmlns:a16="http://schemas.microsoft.com/office/drawing/2014/main" id="{27C3B845-A952-421D-933F-3F0968FA6F74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808" name="ColorPalette" hidden="1">
          <a:extLst>
            <a:ext uri="{FF2B5EF4-FFF2-40B4-BE49-F238E27FC236}">
              <a16:creationId xmlns:a16="http://schemas.microsoft.com/office/drawing/2014/main" id="{22315118-B5AF-4E9F-B765-D0759DA698E3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809" name="ColorPalette" hidden="1">
          <a:extLst>
            <a:ext uri="{FF2B5EF4-FFF2-40B4-BE49-F238E27FC236}">
              <a16:creationId xmlns:a16="http://schemas.microsoft.com/office/drawing/2014/main" id="{FEFF39DB-B6E6-410D-BD69-14502E9DBDA3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810" name="ColorPalette" hidden="1">
          <a:extLst>
            <a:ext uri="{FF2B5EF4-FFF2-40B4-BE49-F238E27FC236}">
              <a16:creationId xmlns:a16="http://schemas.microsoft.com/office/drawing/2014/main" id="{8618C9FF-D829-47C5-8DB9-AE36C52445A4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811" name="ColorPalette" hidden="1">
          <a:extLst>
            <a:ext uri="{FF2B5EF4-FFF2-40B4-BE49-F238E27FC236}">
              <a16:creationId xmlns:a16="http://schemas.microsoft.com/office/drawing/2014/main" id="{C5869DFD-D750-426C-B09B-792EE2F537F4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812" name="ColorPalette" hidden="1">
          <a:extLst>
            <a:ext uri="{FF2B5EF4-FFF2-40B4-BE49-F238E27FC236}">
              <a16:creationId xmlns:a16="http://schemas.microsoft.com/office/drawing/2014/main" id="{74EAC7FA-4C3C-4E94-84BD-9E44348F3587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813" name="ColorPalette" hidden="1">
          <a:extLst>
            <a:ext uri="{FF2B5EF4-FFF2-40B4-BE49-F238E27FC236}">
              <a16:creationId xmlns:a16="http://schemas.microsoft.com/office/drawing/2014/main" id="{7311F607-6C12-429D-A4CD-B3D80096AD34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814" name="ColorPalette" hidden="1">
          <a:extLst>
            <a:ext uri="{FF2B5EF4-FFF2-40B4-BE49-F238E27FC236}">
              <a16:creationId xmlns:a16="http://schemas.microsoft.com/office/drawing/2014/main" id="{BA1F1A0E-435B-4073-8655-E28E3AD63535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815" name="ColorPalette" hidden="1">
          <a:extLst>
            <a:ext uri="{FF2B5EF4-FFF2-40B4-BE49-F238E27FC236}">
              <a16:creationId xmlns:a16="http://schemas.microsoft.com/office/drawing/2014/main" id="{A171F800-ABBB-4FA3-8910-13CA8DA3A607}"/>
            </a:ext>
          </a:extLst>
        </xdr:cNvPr>
        <xdr:cNvSpPr txBox="1"/>
      </xdr:nvSpPr>
      <xdr:spPr>
        <a:xfrm>
          <a:off x="914400" y="145732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16" name="ColorPalette" hidden="1">
          <a:extLst>
            <a:ext uri="{FF2B5EF4-FFF2-40B4-BE49-F238E27FC236}">
              <a16:creationId xmlns:a16="http://schemas.microsoft.com/office/drawing/2014/main" id="{C91AD3F1-C2CD-4FA2-8596-466657F327D5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17" name="ColorPalette" hidden="1">
          <a:extLst>
            <a:ext uri="{FF2B5EF4-FFF2-40B4-BE49-F238E27FC236}">
              <a16:creationId xmlns:a16="http://schemas.microsoft.com/office/drawing/2014/main" id="{ECBB8C0E-EEDD-4DF3-ACF5-F3F8E29D832D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18" name="ColorPalette" hidden="1">
          <a:extLst>
            <a:ext uri="{FF2B5EF4-FFF2-40B4-BE49-F238E27FC236}">
              <a16:creationId xmlns:a16="http://schemas.microsoft.com/office/drawing/2014/main" id="{C4A4481F-4A4B-4147-BDB4-58593EB91694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19" name="ColorPalette" hidden="1">
          <a:extLst>
            <a:ext uri="{FF2B5EF4-FFF2-40B4-BE49-F238E27FC236}">
              <a16:creationId xmlns:a16="http://schemas.microsoft.com/office/drawing/2014/main" id="{A770E352-3D5F-4B5D-9DE6-797512B1A55E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820" name="ColorPalette" hidden="1">
          <a:extLst>
            <a:ext uri="{FF2B5EF4-FFF2-40B4-BE49-F238E27FC236}">
              <a16:creationId xmlns:a16="http://schemas.microsoft.com/office/drawing/2014/main" id="{D0A42749-A605-479C-BD5B-831660F265EC}"/>
            </a:ext>
          </a:extLst>
        </xdr:cNvPr>
        <xdr:cNvSpPr txBox="1"/>
      </xdr:nvSpPr>
      <xdr:spPr>
        <a:xfrm>
          <a:off x="914400" y="14382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821" name="ColorPalette" hidden="1">
          <a:extLst>
            <a:ext uri="{FF2B5EF4-FFF2-40B4-BE49-F238E27FC236}">
              <a16:creationId xmlns:a16="http://schemas.microsoft.com/office/drawing/2014/main" id="{F6C69502-DE05-43C7-A097-630D2FD2B058}"/>
            </a:ext>
          </a:extLst>
        </xdr:cNvPr>
        <xdr:cNvSpPr txBox="1"/>
      </xdr:nvSpPr>
      <xdr:spPr>
        <a:xfrm>
          <a:off x="914400" y="14382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822" name="ColorPalette" hidden="1">
          <a:extLst>
            <a:ext uri="{FF2B5EF4-FFF2-40B4-BE49-F238E27FC236}">
              <a16:creationId xmlns:a16="http://schemas.microsoft.com/office/drawing/2014/main" id="{64AA64EC-7EA2-4662-B31C-C63B55B3D044}"/>
            </a:ext>
          </a:extLst>
        </xdr:cNvPr>
        <xdr:cNvSpPr txBox="1"/>
      </xdr:nvSpPr>
      <xdr:spPr>
        <a:xfrm>
          <a:off x="914400" y="14382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823" name="ColorPalette" hidden="1">
          <a:extLst>
            <a:ext uri="{FF2B5EF4-FFF2-40B4-BE49-F238E27FC236}">
              <a16:creationId xmlns:a16="http://schemas.microsoft.com/office/drawing/2014/main" id="{A73A9077-126B-461D-9518-D702B8C5B76A}"/>
            </a:ext>
          </a:extLst>
        </xdr:cNvPr>
        <xdr:cNvSpPr txBox="1"/>
      </xdr:nvSpPr>
      <xdr:spPr>
        <a:xfrm>
          <a:off x="914400" y="14382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24" name="ColorPalette" hidden="1">
          <a:extLst>
            <a:ext uri="{FF2B5EF4-FFF2-40B4-BE49-F238E27FC236}">
              <a16:creationId xmlns:a16="http://schemas.microsoft.com/office/drawing/2014/main" id="{3E10E9E7-7226-486C-816D-5E698D8C1CCE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25" name="ColorPalette" hidden="1">
          <a:extLst>
            <a:ext uri="{FF2B5EF4-FFF2-40B4-BE49-F238E27FC236}">
              <a16:creationId xmlns:a16="http://schemas.microsoft.com/office/drawing/2014/main" id="{087F26A5-BA57-46BB-BF83-F61ADE9E228C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26" name="ColorPalette" hidden="1">
          <a:extLst>
            <a:ext uri="{FF2B5EF4-FFF2-40B4-BE49-F238E27FC236}">
              <a16:creationId xmlns:a16="http://schemas.microsoft.com/office/drawing/2014/main" id="{3D276CE9-B99F-4F0B-9B2B-9CAB4C04EB7E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27" name="ColorPalette" hidden="1">
          <a:extLst>
            <a:ext uri="{FF2B5EF4-FFF2-40B4-BE49-F238E27FC236}">
              <a16:creationId xmlns:a16="http://schemas.microsoft.com/office/drawing/2014/main" id="{3505EB10-2663-44A9-B9D8-D4DC54902C9B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28" name="ColorPalette" hidden="1">
          <a:extLst>
            <a:ext uri="{FF2B5EF4-FFF2-40B4-BE49-F238E27FC236}">
              <a16:creationId xmlns:a16="http://schemas.microsoft.com/office/drawing/2014/main" id="{D3EB90DF-F987-49F3-ACED-C27C2EA1E639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29" name="ColorPalette" hidden="1">
          <a:extLst>
            <a:ext uri="{FF2B5EF4-FFF2-40B4-BE49-F238E27FC236}">
              <a16:creationId xmlns:a16="http://schemas.microsoft.com/office/drawing/2014/main" id="{815191B7-FD0D-4D71-96A8-C038A3BD85AC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30" name="ColorPalette" hidden="1">
          <a:extLst>
            <a:ext uri="{FF2B5EF4-FFF2-40B4-BE49-F238E27FC236}">
              <a16:creationId xmlns:a16="http://schemas.microsoft.com/office/drawing/2014/main" id="{41B99BD7-AC5E-440C-9D92-581BD92BD9BE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31" name="ColorPalette" hidden="1">
          <a:extLst>
            <a:ext uri="{FF2B5EF4-FFF2-40B4-BE49-F238E27FC236}">
              <a16:creationId xmlns:a16="http://schemas.microsoft.com/office/drawing/2014/main" id="{0E3F241F-CCEC-4859-B86A-36BCB80D45BC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32" name="ColorPalette" hidden="1">
          <a:extLst>
            <a:ext uri="{FF2B5EF4-FFF2-40B4-BE49-F238E27FC236}">
              <a16:creationId xmlns:a16="http://schemas.microsoft.com/office/drawing/2014/main" id="{8320924C-0F69-4292-A9EF-8E662BF6F7E1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33" name="ColorPalette" hidden="1">
          <a:extLst>
            <a:ext uri="{FF2B5EF4-FFF2-40B4-BE49-F238E27FC236}">
              <a16:creationId xmlns:a16="http://schemas.microsoft.com/office/drawing/2014/main" id="{91D64182-F355-4AD1-B2FC-7C76B7B47A18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34" name="ColorPalette" hidden="1">
          <a:extLst>
            <a:ext uri="{FF2B5EF4-FFF2-40B4-BE49-F238E27FC236}">
              <a16:creationId xmlns:a16="http://schemas.microsoft.com/office/drawing/2014/main" id="{86FBCB24-FF81-4C4D-B463-C910285D9DBD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35" name="ColorPalette" hidden="1">
          <a:extLst>
            <a:ext uri="{FF2B5EF4-FFF2-40B4-BE49-F238E27FC236}">
              <a16:creationId xmlns:a16="http://schemas.microsoft.com/office/drawing/2014/main" id="{EB64DDF9-D3D2-409E-A0F8-93B8FA4557D2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36" name="ColorPalette" hidden="1">
          <a:extLst>
            <a:ext uri="{FF2B5EF4-FFF2-40B4-BE49-F238E27FC236}">
              <a16:creationId xmlns:a16="http://schemas.microsoft.com/office/drawing/2014/main" id="{02DDADE8-6C8B-4261-BC28-899C604F2A3F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37" name="ColorPalette" hidden="1">
          <a:extLst>
            <a:ext uri="{FF2B5EF4-FFF2-40B4-BE49-F238E27FC236}">
              <a16:creationId xmlns:a16="http://schemas.microsoft.com/office/drawing/2014/main" id="{0BAF79AB-A5E9-4C2C-8837-975490477162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38" name="ColorPalette" hidden="1">
          <a:extLst>
            <a:ext uri="{FF2B5EF4-FFF2-40B4-BE49-F238E27FC236}">
              <a16:creationId xmlns:a16="http://schemas.microsoft.com/office/drawing/2014/main" id="{1CC12CD9-8003-44F9-9882-967D54A37920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39" name="ColorPalette" hidden="1">
          <a:extLst>
            <a:ext uri="{FF2B5EF4-FFF2-40B4-BE49-F238E27FC236}">
              <a16:creationId xmlns:a16="http://schemas.microsoft.com/office/drawing/2014/main" id="{CD79E8B4-3359-4313-A903-E62D8748B170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840" name="ColorPalette" hidden="1">
          <a:extLst>
            <a:ext uri="{FF2B5EF4-FFF2-40B4-BE49-F238E27FC236}">
              <a16:creationId xmlns:a16="http://schemas.microsoft.com/office/drawing/2014/main" id="{D8D98A00-40D7-415F-BE8A-D521E5E2148A}"/>
            </a:ext>
          </a:extLst>
        </xdr:cNvPr>
        <xdr:cNvSpPr txBox="1"/>
      </xdr:nvSpPr>
      <xdr:spPr>
        <a:xfrm>
          <a:off x="914400" y="14382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841" name="ColorPalette" hidden="1">
          <a:extLst>
            <a:ext uri="{FF2B5EF4-FFF2-40B4-BE49-F238E27FC236}">
              <a16:creationId xmlns:a16="http://schemas.microsoft.com/office/drawing/2014/main" id="{F33FE78E-126B-4533-A3F2-E5C0A08066B0}"/>
            </a:ext>
          </a:extLst>
        </xdr:cNvPr>
        <xdr:cNvSpPr txBox="1"/>
      </xdr:nvSpPr>
      <xdr:spPr>
        <a:xfrm>
          <a:off x="914400" y="14382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842" name="ColorPalette" hidden="1">
          <a:extLst>
            <a:ext uri="{FF2B5EF4-FFF2-40B4-BE49-F238E27FC236}">
              <a16:creationId xmlns:a16="http://schemas.microsoft.com/office/drawing/2014/main" id="{001EA281-A75A-4B3C-9748-CCE5364423FC}"/>
            </a:ext>
          </a:extLst>
        </xdr:cNvPr>
        <xdr:cNvSpPr txBox="1"/>
      </xdr:nvSpPr>
      <xdr:spPr>
        <a:xfrm>
          <a:off x="914400" y="14382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843" name="ColorPalette" hidden="1">
          <a:extLst>
            <a:ext uri="{FF2B5EF4-FFF2-40B4-BE49-F238E27FC236}">
              <a16:creationId xmlns:a16="http://schemas.microsoft.com/office/drawing/2014/main" id="{AD2AE108-E4BB-4296-B474-BF3315AF75A6}"/>
            </a:ext>
          </a:extLst>
        </xdr:cNvPr>
        <xdr:cNvSpPr txBox="1"/>
      </xdr:nvSpPr>
      <xdr:spPr>
        <a:xfrm>
          <a:off x="914400" y="14382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44" name="ColorPalette" hidden="1">
          <a:extLst>
            <a:ext uri="{FF2B5EF4-FFF2-40B4-BE49-F238E27FC236}">
              <a16:creationId xmlns:a16="http://schemas.microsoft.com/office/drawing/2014/main" id="{A0C7F8C9-2B7B-46FA-AF8A-245D24A1251A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45" name="ColorPalette" hidden="1">
          <a:extLst>
            <a:ext uri="{FF2B5EF4-FFF2-40B4-BE49-F238E27FC236}">
              <a16:creationId xmlns:a16="http://schemas.microsoft.com/office/drawing/2014/main" id="{73DE4BEB-F511-474D-BCB6-ABF9186127C5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46" name="ColorPalette" hidden="1">
          <a:extLst>
            <a:ext uri="{FF2B5EF4-FFF2-40B4-BE49-F238E27FC236}">
              <a16:creationId xmlns:a16="http://schemas.microsoft.com/office/drawing/2014/main" id="{6989586D-E170-4E0E-AF00-14DBD0D782C0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47" name="ColorPalette" hidden="1">
          <a:extLst>
            <a:ext uri="{FF2B5EF4-FFF2-40B4-BE49-F238E27FC236}">
              <a16:creationId xmlns:a16="http://schemas.microsoft.com/office/drawing/2014/main" id="{ACC42631-868C-4384-8939-2BC745AE8F4E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848" name="ColorPalette" hidden="1">
          <a:extLst>
            <a:ext uri="{FF2B5EF4-FFF2-40B4-BE49-F238E27FC236}">
              <a16:creationId xmlns:a16="http://schemas.microsoft.com/office/drawing/2014/main" id="{8DD062AE-F0F3-4B16-BE1A-3533DE259384}"/>
            </a:ext>
          </a:extLst>
        </xdr:cNvPr>
        <xdr:cNvSpPr txBox="1"/>
      </xdr:nvSpPr>
      <xdr:spPr>
        <a:xfrm>
          <a:off x="914400" y="14382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849" name="ColorPalette" hidden="1">
          <a:extLst>
            <a:ext uri="{FF2B5EF4-FFF2-40B4-BE49-F238E27FC236}">
              <a16:creationId xmlns:a16="http://schemas.microsoft.com/office/drawing/2014/main" id="{6F539B88-D704-4E7E-9C10-0E967230D84B}"/>
            </a:ext>
          </a:extLst>
        </xdr:cNvPr>
        <xdr:cNvSpPr txBox="1"/>
      </xdr:nvSpPr>
      <xdr:spPr>
        <a:xfrm>
          <a:off x="914400" y="14382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850" name="ColorPalette" hidden="1">
          <a:extLst>
            <a:ext uri="{FF2B5EF4-FFF2-40B4-BE49-F238E27FC236}">
              <a16:creationId xmlns:a16="http://schemas.microsoft.com/office/drawing/2014/main" id="{70710DB5-9F2D-4202-B213-E00EC7E8719F}"/>
            </a:ext>
          </a:extLst>
        </xdr:cNvPr>
        <xdr:cNvSpPr txBox="1"/>
      </xdr:nvSpPr>
      <xdr:spPr>
        <a:xfrm>
          <a:off x="914400" y="14382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851" name="ColorPalette" hidden="1">
          <a:extLst>
            <a:ext uri="{FF2B5EF4-FFF2-40B4-BE49-F238E27FC236}">
              <a16:creationId xmlns:a16="http://schemas.microsoft.com/office/drawing/2014/main" id="{807179A1-6180-4A7E-B487-DCEF5B524DFF}"/>
            </a:ext>
          </a:extLst>
        </xdr:cNvPr>
        <xdr:cNvSpPr txBox="1"/>
      </xdr:nvSpPr>
      <xdr:spPr>
        <a:xfrm>
          <a:off x="914400" y="14382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52" name="ColorPalette" hidden="1">
          <a:extLst>
            <a:ext uri="{FF2B5EF4-FFF2-40B4-BE49-F238E27FC236}">
              <a16:creationId xmlns:a16="http://schemas.microsoft.com/office/drawing/2014/main" id="{61CACC76-E8BD-474C-B438-407AB41F6755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53" name="ColorPalette" hidden="1">
          <a:extLst>
            <a:ext uri="{FF2B5EF4-FFF2-40B4-BE49-F238E27FC236}">
              <a16:creationId xmlns:a16="http://schemas.microsoft.com/office/drawing/2014/main" id="{07C85804-D7C6-4ABF-9A0F-860017C84458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54" name="ColorPalette" hidden="1">
          <a:extLst>
            <a:ext uri="{FF2B5EF4-FFF2-40B4-BE49-F238E27FC236}">
              <a16:creationId xmlns:a16="http://schemas.microsoft.com/office/drawing/2014/main" id="{07A30713-5E9D-453B-9305-A4C407D4EA5D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55" name="ColorPalette" hidden="1">
          <a:extLst>
            <a:ext uri="{FF2B5EF4-FFF2-40B4-BE49-F238E27FC236}">
              <a16:creationId xmlns:a16="http://schemas.microsoft.com/office/drawing/2014/main" id="{C453B311-C919-419D-9A38-52340C0308B9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56" name="ColorPalette" hidden="1">
          <a:extLst>
            <a:ext uri="{FF2B5EF4-FFF2-40B4-BE49-F238E27FC236}">
              <a16:creationId xmlns:a16="http://schemas.microsoft.com/office/drawing/2014/main" id="{AE0193CA-4C04-4E8A-ACCA-30C121D69062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57" name="ColorPalette" hidden="1">
          <a:extLst>
            <a:ext uri="{FF2B5EF4-FFF2-40B4-BE49-F238E27FC236}">
              <a16:creationId xmlns:a16="http://schemas.microsoft.com/office/drawing/2014/main" id="{FFCDA2C3-4440-4B0E-99B3-83B3C2A68AFB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58" name="ColorPalette" hidden="1">
          <a:extLst>
            <a:ext uri="{FF2B5EF4-FFF2-40B4-BE49-F238E27FC236}">
              <a16:creationId xmlns:a16="http://schemas.microsoft.com/office/drawing/2014/main" id="{04A19C9B-553B-4E9C-B3A4-F3BE07BFCC8B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59" name="ColorPalette" hidden="1">
          <a:extLst>
            <a:ext uri="{FF2B5EF4-FFF2-40B4-BE49-F238E27FC236}">
              <a16:creationId xmlns:a16="http://schemas.microsoft.com/office/drawing/2014/main" id="{CFCACC4B-1822-4A53-A388-420ED0C5D831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60" name="ColorPalette" hidden="1">
          <a:extLst>
            <a:ext uri="{FF2B5EF4-FFF2-40B4-BE49-F238E27FC236}">
              <a16:creationId xmlns:a16="http://schemas.microsoft.com/office/drawing/2014/main" id="{F8ADC9E9-9671-4313-AB28-6A82F0837BB5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61" name="ColorPalette" hidden="1">
          <a:extLst>
            <a:ext uri="{FF2B5EF4-FFF2-40B4-BE49-F238E27FC236}">
              <a16:creationId xmlns:a16="http://schemas.microsoft.com/office/drawing/2014/main" id="{BA70FC4C-0B64-4E31-B4A6-8D3ECEBA1F69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62" name="ColorPalette" hidden="1">
          <a:extLst>
            <a:ext uri="{FF2B5EF4-FFF2-40B4-BE49-F238E27FC236}">
              <a16:creationId xmlns:a16="http://schemas.microsoft.com/office/drawing/2014/main" id="{94634825-F2F8-4AD7-B017-E75EACA4E829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63" name="ColorPalette" hidden="1">
          <a:extLst>
            <a:ext uri="{FF2B5EF4-FFF2-40B4-BE49-F238E27FC236}">
              <a16:creationId xmlns:a16="http://schemas.microsoft.com/office/drawing/2014/main" id="{51EE79A3-2ED5-48E7-8B9A-2DA791BBC348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64" name="ColorPalette" hidden="1">
          <a:extLst>
            <a:ext uri="{FF2B5EF4-FFF2-40B4-BE49-F238E27FC236}">
              <a16:creationId xmlns:a16="http://schemas.microsoft.com/office/drawing/2014/main" id="{CFFCF772-5632-43BF-BD45-49E8DE663071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65" name="ColorPalette" hidden="1">
          <a:extLst>
            <a:ext uri="{FF2B5EF4-FFF2-40B4-BE49-F238E27FC236}">
              <a16:creationId xmlns:a16="http://schemas.microsoft.com/office/drawing/2014/main" id="{F14A02B4-CA1F-4A4A-95B6-56DE8A564F77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66" name="ColorPalette" hidden="1">
          <a:extLst>
            <a:ext uri="{FF2B5EF4-FFF2-40B4-BE49-F238E27FC236}">
              <a16:creationId xmlns:a16="http://schemas.microsoft.com/office/drawing/2014/main" id="{0416D674-28CB-4027-9CF8-9467511863C3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867" name="ColorPalette" hidden="1">
          <a:extLst>
            <a:ext uri="{FF2B5EF4-FFF2-40B4-BE49-F238E27FC236}">
              <a16:creationId xmlns:a16="http://schemas.microsoft.com/office/drawing/2014/main" id="{DA594DB7-83F4-40E4-A262-6149596FC097}"/>
            </a:ext>
          </a:extLst>
        </xdr:cNvPr>
        <xdr:cNvSpPr txBox="1"/>
      </xdr:nvSpPr>
      <xdr:spPr>
        <a:xfrm>
          <a:off x="914400" y="14382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47625</xdr:rowOff>
    </xdr:to>
    <xdr:sp macro="" textlink="">
      <xdr:nvSpPr>
        <xdr:cNvPr id="868" name="ColorPalette" hidden="1">
          <a:extLst>
            <a:ext uri="{FF2B5EF4-FFF2-40B4-BE49-F238E27FC236}">
              <a16:creationId xmlns:a16="http://schemas.microsoft.com/office/drawing/2014/main" id="{016451B5-62E6-4C4D-B75F-7F21AFF37086}"/>
            </a:ext>
          </a:extLst>
        </xdr:cNvPr>
        <xdr:cNvSpPr txBox="1"/>
      </xdr:nvSpPr>
      <xdr:spPr>
        <a:xfrm>
          <a:off x="914400" y="14573250"/>
          <a:ext cx="16097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47625</xdr:rowOff>
    </xdr:to>
    <xdr:sp macro="" textlink="">
      <xdr:nvSpPr>
        <xdr:cNvPr id="869" name="ColorPalette" hidden="1">
          <a:extLst>
            <a:ext uri="{FF2B5EF4-FFF2-40B4-BE49-F238E27FC236}">
              <a16:creationId xmlns:a16="http://schemas.microsoft.com/office/drawing/2014/main" id="{9CDB2C59-EDE1-4BC6-94E3-3E9743B4DD4E}"/>
            </a:ext>
          </a:extLst>
        </xdr:cNvPr>
        <xdr:cNvSpPr txBox="1"/>
      </xdr:nvSpPr>
      <xdr:spPr>
        <a:xfrm>
          <a:off x="914400" y="14573250"/>
          <a:ext cx="16097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47625</xdr:rowOff>
    </xdr:to>
    <xdr:sp macro="" textlink="">
      <xdr:nvSpPr>
        <xdr:cNvPr id="870" name="ColorPalette" hidden="1">
          <a:extLst>
            <a:ext uri="{FF2B5EF4-FFF2-40B4-BE49-F238E27FC236}">
              <a16:creationId xmlns:a16="http://schemas.microsoft.com/office/drawing/2014/main" id="{F07D0854-A292-4CAB-A51B-0337698C201B}"/>
            </a:ext>
          </a:extLst>
        </xdr:cNvPr>
        <xdr:cNvSpPr txBox="1"/>
      </xdr:nvSpPr>
      <xdr:spPr>
        <a:xfrm>
          <a:off x="914400" y="14573250"/>
          <a:ext cx="16097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47625</xdr:rowOff>
    </xdr:to>
    <xdr:sp macro="" textlink="">
      <xdr:nvSpPr>
        <xdr:cNvPr id="871" name="ColorPalette" hidden="1">
          <a:extLst>
            <a:ext uri="{FF2B5EF4-FFF2-40B4-BE49-F238E27FC236}">
              <a16:creationId xmlns:a16="http://schemas.microsoft.com/office/drawing/2014/main" id="{25CC3717-952A-41E5-B4D0-0C634B93B341}"/>
            </a:ext>
          </a:extLst>
        </xdr:cNvPr>
        <xdr:cNvSpPr txBox="1"/>
      </xdr:nvSpPr>
      <xdr:spPr>
        <a:xfrm>
          <a:off x="914400" y="14573250"/>
          <a:ext cx="16097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47625</xdr:rowOff>
    </xdr:to>
    <xdr:sp macro="" textlink="">
      <xdr:nvSpPr>
        <xdr:cNvPr id="872" name="ColorPalette" hidden="1">
          <a:extLst>
            <a:ext uri="{FF2B5EF4-FFF2-40B4-BE49-F238E27FC236}">
              <a16:creationId xmlns:a16="http://schemas.microsoft.com/office/drawing/2014/main" id="{F5CD2982-526F-4764-A3C4-16980DD45050}"/>
            </a:ext>
          </a:extLst>
        </xdr:cNvPr>
        <xdr:cNvSpPr txBox="1"/>
      </xdr:nvSpPr>
      <xdr:spPr>
        <a:xfrm>
          <a:off x="914400" y="14573250"/>
          <a:ext cx="16097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47625</xdr:rowOff>
    </xdr:to>
    <xdr:sp macro="" textlink="">
      <xdr:nvSpPr>
        <xdr:cNvPr id="873" name="ColorPalette" hidden="1">
          <a:extLst>
            <a:ext uri="{FF2B5EF4-FFF2-40B4-BE49-F238E27FC236}">
              <a16:creationId xmlns:a16="http://schemas.microsoft.com/office/drawing/2014/main" id="{A5EF0C73-79AA-4741-8C84-49974F1F0227}"/>
            </a:ext>
          </a:extLst>
        </xdr:cNvPr>
        <xdr:cNvSpPr txBox="1"/>
      </xdr:nvSpPr>
      <xdr:spPr>
        <a:xfrm>
          <a:off x="914400" y="14573250"/>
          <a:ext cx="16097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47625</xdr:rowOff>
    </xdr:to>
    <xdr:sp macro="" textlink="">
      <xdr:nvSpPr>
        <xdr:cNvPr id="874" name="ColorPalette" hidden="1">
          <a:extLst>
            <a:ext uri="{FF2B5EF4-FFF2-40B4-BE49-F238E27FC236}">
              <a16:creationId xmlns:a16="http://schemas.microsoft.com/office/drawing/2014/main" id="{9827A171-372D-4DF3-959D-5CDAAB38EB58}"/>
            </a:ext>
          </a:extLst>
        </xdr:cNvPr>
        <xdr:cNvSpPr txBox="1"/>
      </xdr:nvSpPr>
      <xdr:spPr>
        <a:xfrm>
          <a:off x="914400" y="14573250"/>
          <a:ext cx="16097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47625</xdr:rowOff>
    </xdr:to>
    <xdr:sp macro="" textlink="">
      <xdr:nvSpPr>
        <xdr:cNvPr id="875" name="ColorPalette" hidden="1">
          <a:extLst>
            <a:ext uri="{FF2B5EF4-FFF2-40B4-BE49-F238E27FC236}">
              <a16:creationId xmlns:a16="http://schemas.microsoft.com/office/drawing/2014/main" id="{957BD482-7F56-4530-8DFE-ED966CBF663A}"/>
            </a:ext>
          </a:extLst>
        </xdr:cNvPr>
        <xdr:cNvSpPr txBox="1"/>
      </xdr:nvSpPr>
      <xdr:spPr>
        <a:xfrm>
          <a:off x="914400" y="14573250"/>
          <a:ext cx="16097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876" name="ColorPalette" hidden="1">
          <a:extLst>
            <a:ext uri="{FF2B5EF4-FFF2-40B4-BE49-F238E27FC236}">
              <a16:creationId xmlns:a16="http://schemas.microsoft.com/office/drawing/2014/main" id="{872A96F6-8289-4045-9BAD-44B76603E381}"/>
            </a:ext>
          </a:extLst>
        </xdr:cNvPr>
        <xdr:cNvSpPr txBox="1"/>
      </xdr:nvSpPr>
      <xdr:spPr>
        <a:xfrm>
          <a:off x="914400" y="14573250"/>
          <a:ext cx="1609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877" name="ColorPalette" hidden="1">
          <a:extLst>
            <a:ext uri="{FF2B5EF4-FFF2-40B4-BE49-F238E27FC236}">
              <a16:creationId xmlns:a16="http://schemas.microsoft.com/office/drawing/2014/main" id="{D85387E5-C667-44C2-9E71-A6842C72C8F2}"/>
            </a:ext>
          </a:extLst>
        </xdr:cNvPr>
        <xdr:cNvSpPr txBox="1"/>
      </xdr:nvSpPr>
      <xdr:spPr>
        <a:xfrm>
          <a:off x="914400" y="14573250"/>
          <a:ext cx="1609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878" name="ColorPalette" hidden="1">
          <a:extLst>
            <a:ext uri="{FF2B5EF4-FFF2-40B4-BE49-F238E27FC236}">
              <a16:creationId xmlns:a16="http://schemas.microsoft.com/office/drawing/2014/main" id="{3B7479A6-9B00-45AF-AC7B-18CFF3A12D11}"/>
            </a:ext>
          </a:extLst>
        </xdr:cNvPr>
        <xdr:cNvSpPr txBox="1"/>
      </xdr:nvSpPr>
      <xdr:spPr>
        <a:xfrm>
          <a:off x="914400" y="14573250"/>
          <a:ext cx="1609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879" name="ColorPalette" hidden="1">
          <a:extLst>
            <a:ext uri="{FF2B5EF4-FFF2-40B4-BE49-F238E27FC236}">
              <a16:creationId xmlns:a16="http://schemas.microsoft.com/office/drawing/2014/main" id="{2CA015CD-CEE5-4614-917C-C4F985ED6BCB}"/>
            </a:ext>
          </a:extLst>
        </xdr:cNvPr>
        <xdr:cNvSpPr txBox="1"/>
      </xdr:nvSpPr>
      <xdr:spPr>
        <a:xfrm>
          <a:off x="914400" y="14573250"/>
          <a:ext cx="1609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880" name="ColorPalette" hidden="1">
          <a:extLst>
            <a:ext uri="{FF2B5EF4-FFF2-40B4-BE49-F238E27FC236}">
              <a16:creationId xmlns:a16="http://schemas.microsoft.com/office/drawing/2014/main" id="{21D89751-75CF-4132-BF1F-8C45A23CC06E}"/>
            </a:ext>
          </a:extLst>
        </xdr:cNvPr>
        <xdr:cNvSpPr txBox="1"/>
      </xdr:nvSpPr>
      <xdr:spPr>
        <a:xfrm>
          <a:off x="914400" y="14573250"/>
          <a:ext cx="1609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881" name="ColorPalette" hidden="1">
          <a:extLst>
            <a:ext uri="{FF2B5EF4-FFF2-40B4-BE49-F238E27FC236}">
              <a16:creationId xmlns:a16="http://schemas.microsoft.com/office/drawing/2014/main" id="{5BE11F74-4AEA-4FAF-BBB7-8E18B8571C1E}"/>
            </a:ext>
          </a:extLst>
        </xdr:cNvPr>
        <xdr:cNvSpPr txBox="1"/>
      </xdr:nvSpPr>
      <xdr:spPr>
        <a:xfrm>
          <a:off x="914400" y="14573250"/>
          <a:ext cx="1609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882" name="ColorPalette" hidden="1">
          <a:extLst>
            <a:ext uri="{FF2B5EF4-FFF2-40B4-BE49-F238E27FC236}">
              <a16:creationId xmlns:a16="http://schemas.microsoft.com/office/drawing/2014/main" id="{33AE2373-5A97-4437-8E23-774A266AEDAE}"/>
            </a:ext>
          </a:extLst>
        </xdr:cNvPr>
        <xdr:cNvSpPr txBox="1"/>
      </xdr:nvSpPr>
      <xdr:spPr>
        <a:xfrm>
          <a:off x="914400" y="14573250"/>
          <a:ext cx="1609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883" name="ColorPalette" hidden="1">
          <a:extLst>
            <a:ext uri="{FF2B5EF4-FFF2-40B4-BE49-F238E27FC236}">
              <a16:creationId xmlns:a16="http://schemas.microsoft.com/office/drawing/2014/main" id="{BC806489-8DD8-48F8-A001-CF1ED73867BA}"/>
            </a:ext>
          </a:extLst>
        </xdr:cNvPr>
        <xdr:cNvSpPr txBox="1"/>
      </xdr:nvSpPr>
      <xdr:spPr>
        <a:xfrm>
          <a:off x="914400" y="14573250"/>
          <a:ext cx="1609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884" name="ColorPalette" hidden="1">
          <a:extLst>
            <a:ext uri="{FF2B5EF4-FFF2-40B4-BE49-F238E27FC236}">
              <a16:creationId xmlns:a16="http://schemas.microsoft.com/office/drawing/2014/main" id="{BF2E5048-5046-45C8-B54F-0A49B7473A11}"/>
            </a:ext>
          </a:extLst>
        </xdr:cNvPr>
        <xdr:cNvSpPr txBox="1"/>
      </xdr:nvSpPr>
      <xdr:spPr>
        <a:xfrm>
          <a:off x="914400" y="14573250"/>
          <a:ext cx="1609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885" name="ColorPalette" hidden="1">
          <a:extLst>
            <a:ext uri="{FF2B5EF4-FFF2-40B4-BE49-F238E27FC236}">
              <a16:creationId xmlns:a16="http://schemas.microsoft.com/office/drawing/2014/main" id="{089A9F08-4E89-4389-8662-04B392BEBDD8}"/>
            </a:ext>
          </a:extLst>
        </xdr:cNvPr>
        <xdr:cNvSpPr txBox="1"/>
      </xdr:nvSpPr>
      <xdr:spPr>
        <a:xfrm>
          <a:off x="914400" y="14573250"/>
          <a:ext cx="1609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886" name="ColorPalette" hidden="1">
          <a:extLst>
            <a:ext uri="{FF2B5EF4-FFF2-40B4-BE49-F238E27FC236}">
              <a16:creationId xmlns:a16="http://schemas.microsoft.com/office/drawing/2014/main" id="{B307818B-6096-4A54-9F4C-58B88FE3A750}"/>
            </a:ext>
          </a:extLst>
        </xdr:cNvPr>
        <xdr:cNvSpPr txBox="1"/>
      </xdr:nvSpPr>
      <xdr:spPr>
        <a:xfrm>
          <a:off x="914400" y="14573250"/>
          <a:ext cx="1609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887" name="ColorPalette" hidden="1">
          <a:extLst>
            <a:ext uri="{FF2B5EF4-FFF2-40B4-BE49-F238E27FC236}">
              <a16:creationId xmlns:a16="http://schemas.microsoft.com/office/drawing/2014/main" id="{543D4A05-65F8-45CE-863A-AB57C72072C5}"/>
            </a:ext>
          </a:extLst>
        </xdr:cNvPr>
        <xdr:cNvSpPr txBox="1"/>
      </xdr:nvSpPr>
      <xdr:spPr>
        <a:xfrm>
          <a:off x="914400" y="14573250"/>
          <a:ext cx="1609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888" name="ColorPalette" hidden="1">
          <a:extLst>
            <a:ext uri="{FF2B5EF4-FFF2-40B4-BE49-F238E27FC236}">
              <a16:creationId xmlns:a16="http://schemas.microsoft.com/office/drawing/2014/main" id="{9D16BC63-2144-48D2-8410-30252DA14741}"/>
            </a:ext>
          </a:extLst>
        </xdr:cNvPr>
        <xdr:cNvSpPr txBox="1"/>
      </xdr:nvSpPr>
      <xdr:spPr>
        <a:xfrm>
          <a:off x="914400" y="14573250"/>
          <a:ext cx="1609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889" name="ColorPalette" hidden="1">
          <a:extLst>
            <a:ext uri="{FF2B5EF4-FFF2-40B4-BE49-F238E27FC236}">
              <a16:creationId xmlns:a16="http://schemas.microsoft.com/office/drawing/2014/main" id="{4D811631-CD61-477F-8BF8-906B5C7FB9C8}"/>
            </a:ext>
          </a:extLst>
        </xdr:cNvPr>
        <xdr:cNvSpPr txBox="1"/>
      </xdr:nvSpPr>
      <xdr:spPr>
        <a:xfrm>
          <a:off x="914400" y="14573250"/>
          <a:ext cx="1609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890" name="ColorPalette" hidden="1">
          <a:extLst>
            <a:ext uri="{FF2B5EF4-FFF2-40B4-BE49-F238E27FC236}">
              <a16:creationId xmlns:a16="http://schemas.microsoft.com/office/drawing/2014/main" id="{0842323E-2E0F-42F8-99B5-3DB0637423A2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891" name="ColorPalette" hidden="1">
          <a:extLst>
            <a:ext uri="{FF2B5EF4-FFF2-40B4-BE49-F238E27FC236}">
              <a16:creationId xmlns:a16="http://schemas.microsoft.com/office/drawing/2014/main" id="{25A4F1FA-5D1F-41E7-BA30-9C2BB030B411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892" name="ColorPalette" hidden="1">
          <a:extLst>
            <a:ext uri="{FF2B5EF4-FFF2-40B4-BE49-F238E27FC236}">
              <a16:creationId xmlns:a16="http://schemas.microsoft.com/office/drawing/2014/main" id="{E9ED5AAD-5931-4EEE-AA95-A19F0EB4F86F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893" name="ColorPalette" hidden="1">
          <a:extLst>
            <a:ext uri="{FF2B5EF4-FFF2-40B4-BE49-F238E27FC236}">
              <a16:creationId xmlns:a16="http://schemas.microsoft.com/office/drawing/2014/main" id="{85EC9AE8-36FB-4F78-AC3B-EE5D3853A636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894" name="ColorPalette" hidden="1">
          <a:extLst>
            <a:ext uri="{FF2B5EF4-FFF2-40B4-BE49-F238E27FC236}">
              <a16:creationId xmlns:a16="http://schemas.microsoft.com/office/drawing/2014/main" id="{C43EE4FA-90A9-4370-AFCD-BC72584BEC9A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895" name="ColorPalette" hidden="1">
          <a:extLst>
            <a:ext uri="{FF2B5EF4-FFF2-40B4-BE49-F238E27FC236}">
              <a16:creationId xmlns:a16="http://schemas.microsoft.com/office/drawing/2014/main" id="{6CB845BB-A42C-41FC-8FAC-ABE558CDB8F0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896" name="ColorPalette" hidden="1">
          <a:extLst>
            <a:ext uri="{FF2B5EF4-FFF2-40B4-BE49-F238E27FC236}">
              <a16:creationId xmlns:a16="http://schemas.microsoft.com/office/drawing/2014/main" id="{FD31AFCA-6061-4910-8301-1418DE388B95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897" name="ColorPalette" hidden="1">
          <a:extLst>
            <a:ext uri="{FF2B5EF4-FFF2-40B4-BE49-F238E27FC236}">
              <a16:creationId xmlns:a16="http://schemas.microsoft.com/office/drawing/2014/main" id="{555D91CE-0481-4530-BCE6-5424483987AE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898" name="ColorPalette" hidden="1">
          <a:extLst>
            <a:ext uri="{FF2B5EF4-FFF2-40B4-BE49-F238E27FC236}">
              <a16:creationId xmlns:a16="http://schemas.microsoft.com/office/drawing/2014/main" id="{3A2F695A-9C20-46F9-8C51-0131B1ED1657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899" name="ColorPalette" hidden="1">
          <a:extLst>
            <a:ext uri="{FF2B5EF4-FFF2-40B4-BE49-F238E27FC236}">
              <a16:creationId xmlns:a16="http://schemas.microsoft.com/office/drawing/2014/main" id="{6473C845-D594-4724-BA6B-4EEE9F4D7927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00" name="ColorPalette" hidden="1">
          <a:extLst>
            <a:ext uri="{FF2B5EF4-FFF2-40B4-BE49-F238E27FC236}">
              <a16:creationId xmlns:a16="http://schemas.microsoft.com/office/drawing/2014/main" id="{0C0E9BFE-18F2-4CE4-B2F8-3228D4C0801B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01" name="ColorPalette" hidden="1">
          <a:extLst>
            <a:ext uri="{FF2B5EF4-FFF2-40B4-BE49-F238E27FC236}">
              <a16:creationId xmlns:a16="http://schemas.microsoft.com/office/drawing/2014/main" id="{BC05EC1E-1F27-4025-83D4-2D361BEE0088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02" name="ColorPalette" hidden="1">
          <a:extLst>
            <a:ext uri="{FF2B5EF4-FFF2-40B4-BE49-F238E27FC236}">
              <a16:creationId xmlns:a16="http://schemas.microsoft.com/office/drawing/2014/main" id="{69E6C332-4C74-4F04-BB46-F833B742C08B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03" name="ColorPalette" hidden="1">
          <a:extLst>
            <a:ext uri="{FF2B5EF4-FFF2-40B4-BE49-F238E27FC236}">
              <a16:creationId xmlns:a16="http://schemas.microsoft.com/office/drawing/2014/main" id="{B10B2DC3-083E-46A8-A33C-30D624827CAA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04" name="ColorPalette" hidden="1">
          <a:extLst>
            <a:ext uri="{FF2B5EF4-FFF2-40B4-BE49-F238E27FC236}">
              <a16:creationId xmlns:a16="http://schemas.microsoft.com/office/drawing/2014/main" id="{EF1F5D5C-E5CA-4CE3-B6F9-3B3F98A9FBD3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05" name="ColorPalette" hidden="1">
          <a:extLst>
            <a:ext uri="{FF2B5EF4-FFF2-40B4-BE49-F238E27FC236}">
              <a16:creationId xmlns:a16="http://schemas.microsoft.com/office/drawing/2014/main" id="{2D42A34F-0721-47C9-AE4B-DEDF3D38A09E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06" name="ColorPalette" hidden="1">
          <a:extLst>
            <a:ext uri="{FF2B5EF4-FFF2-40B4-BE49-F238E27FC236}">
              <a16:creationId xmlns:a16="http://schemas.microsoft.com/office/drawing/2014/main" id="{766578F8-3CEE-4331-85CB-31F6A44F248E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07" name="ColorPalette" hidden="1">
          <a:extLst>
            <a:ext uri="{FF2B5EF4-FFF2-40B4-BE49-F238E27FC236}">
              <a16:creationId xmlns:a16="http://schemas.microsoft.com/office/drawing/2014/main" id="{C87A7803-D040-498B-B148-868ECC8D5336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08" name="ColorPalette" hidden="1">
          <a:extLst>
            <a:ext uri="{FF2B5EF4-FFF2-40B4-BE49-F238E27FC236}">
              <a16:creationId xmlns:a16="http://schemas.microsoft.com/office/drawing/2014/main" id="{62E7BF52-5DED-4864-83F6-7CCA2C2FE4F8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09" name="ColorPalette" hidden="1">
          <a:extLst>
            <a:ext uri="{FF2B5EF4-FFF2-40B4-BE49-F238E27FC236}">
              <a16:creationId xmlns:a16="http://schemas.microsoft.com/office/drawing/2014/main" id="{216C1B66-1EAD-4FB3-8F9D-93868D3AED86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10" name="ColorPalette" hidden="1">
          <a:extLst>
            <a:ext uri="{FF2B5EF4-FFF2-40B4-BE49-F238E27FC236}">
              <a16:creationId xmlns:a16="http://schemas.microsoft.com/office/drawing/2014/main" id="{38856011-954B-4714-9AFC-990F2E0782A8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11" name="ColorPalette" hidden="1">
          <a:extLst>
            <a:ext uri="{FF2B5EF4-FFF2-40B4-BE49-F238E27FC236}">
              <a16:creationId xmlns:a16="http://schemas.microsoft.com/office/drawing/2014/main" id="{4FE35351-DBC1-4926-8DF1-9DF66C86F1BD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12" name="ColorPalette" hidden="1">
          <a:extLst>
            <a:ext uri="{FF2B5EF4-FFF2-40B4-BE49-F238E27FC236}">
              <a16:creationId xmlns:a16="http://schemas.microsoft.com/office/drawing/2014/main" id="{290F01CD-61C5-439E-B6DB-9AD8E6E923FA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13" name="ColorPalette" hidden="1">
          <a:extLst>
            <a:ext uri="{FF2B5EF4-FFF2-40B4-BE49-F238E27FC236}">
              <a16:creationId xmlns:a16="http://schemas.microsoft.com/office/drawing/2014/main" id="{BE021D7C-A532-4F3C-97D7-3AD305771961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14" name="ColorPalette" hidden="1">
          <a:extLst>
            <a:ext uri="{FF2B5EF4-FFF2-40B4-BE49-F238E27FC236}">
              <a16:creationId xmlns:a16="http://schemas.microsoft.com/office/drawing/2014/main" id="{882CABA6-44E0-4D7F-BDF6-69BB58CBD277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15" name="ColorPalette" hidden="1">
          <a:extLst>
            <a:ext uri="{FF2B5EF4-FFF2-40B4-BE49-F238E27FC236}">
              <a16:creationId xmlns:a16="http://schemas.microsoft.com/office/drawing/2014/main" id="{D73361CF-C29F-4DAD-8D26-42373238EFC8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16" name="ColorPalette" hidden="1">
          <a:extLst>
            <a:ext uri="{FF2B5EF4-FFF2-40B4-BE49-F238E27FC236}">
              <a16:creationId xmlns:a16="http://schemas.microsoft.com/office/drawing/2014/main" id="{1C768F94-42B8-4489-AD05-6CA85EECC1C9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17" name="ColorPalette" hidden="1">
          <a:extLst>
            <a:ext uri="{FF2B5EF4-FFF2-40B4-BE49-F238E27FC236}">
              <a16:creationId xmlns:a16="http://schemas.microsoft.com/office/drawing/2014/main" id="{20F68E8C-F6EB-4AD1-9B7C-FF17A24A2F87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18" name="ColorPalette" hidden="1">
          <a:extLst>
            <a:ext uri="{FF2B5EF4-FFF2-40B4-BE49-F238E27FC236}">
              <a16:creationId xmlns:a16="http://schemas.microsoft.com/office/drawing/2014/main" id="{A5B333B7-2442-4143-B3BA-3C9B2BAD36FA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19" name="ColorPalette" hidden="1">
          <a:extLst>
            <a:ext uri="{FF2B5EF4-FFF2-40B4-BE49-F238E27FC236}">
              <a16:creationId xmlns:a16="http://schemas.microsoft.com/office/drawing/2014/main" id="{067313D0-1BC1-4F93-A283-5E53F0C8731C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20" name="ColorPalette" hidden="1">
          <a:extLst>
            <a:ext uri="{FF2B5EF4-FFF2-40B4-BE49-F238E27FC236}">
              <a16:creationId xmlns:a16="http://schemas.microsoft.com/office/drawing/2014/main" id="{BFD55806-192C-4F68-A659-93AF3B1D209F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21" name="ColorPalette" hidden="1">
          <a:extLst>
            <a:ext uri="{FF2B5EF4-FFF2-40B4-BE49-F238E27FC236}">
              <a16:creationId xmlns:a16="http://schemas.microsoft.com/office/drawing/2014/main" id="{D82C9DB2-9957-4F08-9C28-BCBBC9314E88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22" name="ColorPalette" hidden="1">
          <a:extLst>
            <a:ext uri="{FF2B5EF4-FFF2-40B4-BE49-F238E27FC236}">
              <a16:creationId xmlns:a16="http://schemas.microsoft.com/office/drawing/2014/main" id="{0E65AB4D-1D84-4B23-8CB1-35AA3CF83ED7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23" name="ColorPalette" hidden="1">
          <a:extLst>
            <a:ext uri="{FF2B5EF4-FFF2-40B4-BE49-F238E27FC236}">
              <a16:creationId xmlns:a16="http://schemas.microsoft.com/office/drawing/2014/main" id="{730A3419-BA4D-4A30-84B9-27B8F2BA9D5D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24" name="ColorPalette" hidden="1">
          <a:extLst>
            <a:ext uri="{FF2B5EF4-FFF2-40B4-BE49-F238E27FC236}">
              <a16:creationId xmlns:a16="http://schemas.microsoft.com/office/drawing/2014/main" id="{D566FE10-8C9D-47B9-892B-0AF2E66B5ECC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25" name="ColorPalette" hidden="1">
          <a:extLst>
            <a:ext uri="{FF2B5EF4-FFF2-40B4-BE49-F238E27FC236}">
              <a16:creationId xmlns:a16="http://schemas.microsoft.com/office/drawing/2014/main" id="{6000E1F3-3182-4D85-8A91-23C58613C978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26" name="ColorPalette" hidden="1">
          <a:extLst>
            <a:ext uri="{FF2B5EF4-FFF2-40B4-BE49-F238E27FC236}">
              <a16:creationId xmlns:a16="http://schemas.microsoft.com/office/drawing/2014/main" id="{C69580ED-0B16-4C8B-9C12-3FDCB387C4C0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27" name="ColorPalette" hidden="1">
          <a:extLst>
            <a:ext uri="{FF2B5EF4-FFF2-40B4-BE49-F238E27FC236}">
              <a16:creationId xmlns:a16="http://schemas.microsoft.com/office/drawing/2014/main" id="{EBB98DA4-ADD9-4AF4-8A41-19DFD0F36D5F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28" name="ColorPalette" hidden="1">
          <a:extLst>
            <a:ext uri="{FF2B5EF4-FFF2-40B4-BE49-F238E27FC236}">
              <a16:creationId xmlns:a16="http://schemas.microsoft.com/office/drawing/2014/main" id="{CE6B3F90-E8E4-4A7D-BE8F-DB2645779366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29" name="ColorPalette" hidden="1">
          <a:extLst>
            <a:ext uri="{FF2B5EF4-FFF2-40B4-BE49-F238E27FC236}">
              <a16:creationId xmlns:a16="http://schemas.microsoft.com/office/drawing/2014/main" id="{8AA1A675-E363-4AEB-840D-7AB09E40B65A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30" name="ColorPalette" hidden="1">
          <a:extLst>
            <a:ext uri="{FF2B5EF4-FFF2-40B4-BE49-F238E27FC236}">
              <a16:creationId xmlns:a16="http://schemas.microsoft.com/office/drawing/2014/main" id="{A6DAF553-FF9C-4EFF-897C-A9270EECE5DC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31" name="ColorPalette" hidden="1">
          <a:extLst>
            <a:ext uri="{FF2B5EF4-FFF2-40B4-BE49-F238E27FC236}">
              <a16:creationId xmlns:a16="http://schemas.microsoft.com/office/drawing/2014/main" id="{5F70973E-86FC-440F-BB27-A8EA10A4334C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32" name="ColorPalette" hidden="1">
          <a:extLst>
            <a:ext uri="{FF2B5EF4-FFF2-40B4-BE49-F238E27FC236}">
              <a16:creationId xmlns:a16="http://schemas.microsoft.com/office/drawing/2014/main" id="{AD508703-795E-45DD-BB8C-00C8F4BB2BA0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33" name="ColorPalette" hidden="1">
          <a:extLst>
            <a:ext uri="{FF2B5EF4-FFF2-40B4-BE49-F238E27FC236}">
              <a16:creationId xmlns:a16="http://schemas.microsoft.com/office/drawing/2014/main" id="{1136B368-ECD9-4597-883A-D2D57C13F35E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34" name="ColorPalette" hidden="1">
          <a:extLst>
            <a:ext uri="{FF2B5EF4-FFF2-40B4-BE49-F238E27FC236}">
              <a16:creationId xmlns:a16="http://schemas.microsoft.com/office/drawing/2014/main" id="{4799ADF4-7F77-4A0C-9287-15A53A716B56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35" name="ColorPalette" hidden="1">
          <a:extLst>
            <a:ext uri="{FF2B5EF4-FFF2-40B4-BE49-F238E27FC236}">
              <a16:creationId xmlns:a16="http://schemas.microsoft.com/office/drawing/2014/main" id="{5CBB7827-2DDB-45A4-8EF5-F1DCB7038713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36" name="ColorPalette" hidden="1">
          <a:extLst>
            <a:ext uri="{FF2B5EF4-FFF2-40B4-BE49-F238E27FC236}">
              <a16:creationId xmlns:a16="http://schemas.microsoft.com/office/drawing/2014/main" id="{BBCEA86E-4371-469D-AFD0-F313D526E135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37" name="ColorPalette" hidden="1">
          <a:extLst>
            <a:ext uri="{FF2B5EF4-FFF2-40B4-BE49-F238E27FC236}">
              <a16:creationId xmlns:a16="http://schemas.microsoft.com/office/drawing/2014/main" id="{AB850FA9-E8DB-4BA4-A90D-62E83ECBAF1D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38" name="ColorPalette" hidden="1">
          <a:extLst>
            <a:ext uri="{FF2B5EF4-FFF2-40B4-BE49-F238E27FC236}">
              <a16:creationId xmlns:a16="http://schemas.microsoft.com/office/drawing/2014/main" id="{3348B3AE-08D5-466C-B4E3-53BFB7BA5F09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39" name="ColorPalette" hidden="1">
          <a:extLst>
            <a:ext uri="{FF2B5EF4-FFF2-40B4-BE49-F238E27FC236}">
              <a16:creationId xmlns:a16="http://schemas.microsoft.com/office/drawing/2014/main" id="{74718720-6BBA-46BC-AEB0-48A163E95164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40" name="ColorPalette" hidden="1">
          <a:extLst>
            <a:ext uri="{FF2B5EF4-FFF2-40B4-BE49-F238E27FC236}">
              <a16:creationId xmlns:a16="http://schemas.microsoft.com/office/drawing/2014/main" id="{1B6AA82F-670E-40CD-B895-454BEB0C10A5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41" name="ColorPalette" hidden="1">
          <a:extLst>
            <a:ext uri="{FF2B5EF4-FFF2-40B4-BE49-F238E27FC236}">
              <a16:creationId xmlns:a16="http://schemas.microsoft.com/office/drawing/2014/main" id="{F956F80D-7B42-4695-B266-3777AA2A1265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42" name="ColorPalette" hidden="1">
          <a:extLst>
            <a:ext uri="{FF2B5EF4-FFF2-40B4-BE49-F238E27FC236}">
              <a16:creationId xmlns:a16="http://schemas.microsoft.com/office/drawing/2014/main" id="{87628393-1117-42B8-A801-8C3D2808DA68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43" name="ColorPalette" hidden="1">
          <a:extLst>
            <a:ext uri="{FF2B5EF4-FFF2-40B4-BE49-F238E27FC236}">
              <a16:creationId xmlns:a16="http://schemas.microsoft.com/office/drawing/2014/main" id="{6939C2D7-C083-463E-8305-E6BEB6F2F977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44" name="ColorPalette" hidden="1">
          <a:extLst>
            <a:ext uri="{FF2B5EF4-FFF2-40B4-BE49-F238E27FC236}">
              <a16:creationId xmlns:a16="http://schemas.microsoft.com/office/drawing/2014/main" id="{3B183BD8-4DDC-481F-8F04-8F109B83E0FD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45" name="ColorPalette" hidden="1">
          <a:extLst>
            <a:ext uri="{FF2B5EF4-FFF2-40B4-BE49-F238E27FC236}">
              <a16:creationId xmlns:a16="http://schemas.microsoft.com/office/drawing/2014/main" id="{29318BB5-B12E-4F35-ADEC-DC919C89ACCE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46" name="ColorPalette" hidden="1">
          <a:extLst>
            <a:ext uri="{FF2B5EF4-FFF2-40B4-BE49-F238E27FC236}">
              <a16:creationId xmlns:a16="http://schemas.microsoft.com/office/drawing/2014/main" id="{3F05D329-83C9-49A3-AA07-08F8C76DAFED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47" name="ColorPalette" hidden="1">
          <a:extLst>
            <a:ext uri="{FF2B5EF4-FFF2-40B4-BE49-F238E27FC236}">
              <a16:creationId xmlns:a16="http://schemas.microsoft.com/office/drawing/2014/main" id="{81346000-10B2-46E0-BE05-EB90802F286D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48" name="ColorPalette" hidden="1">
          <a:extLst>
            <a:ext uri="{FF2B5EF4-FFF2-40B4-BE49-F238E27FC236}">
              <a16:creationId xmlns:a16="http://schemas.microsoft.com/office/drawing/2014/main" id="{66085ABE-3B53-48F3-B58A-5C8BF2DDF251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49" name="ColorPalette" hidden="1">
          <a:extLst>
            <a:ext uri="{FF2B5EF4-FFF2-40B4-BE49-F238E27FC236}">
              <a16:creationId xmlns:a16="http://schemas.microsoft.com/office/drawing/2014/main" id="{36A5B2C7-3684-45FE-876A-D5C274801C4E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50" name="ColorPalette" hidden="1">
          <a:extLst>
            <a:ext uri="{FF2B5EF4-FFF2-40B4-BE49-F238E27FC236}">
              <a16:creationId xmlns:a16="http://schemas.microsoft.com/office/drawing/2014/main" id="{CC1F8C30-9CDA-43E6-AD31-E8A39B786C21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51" name="ColorPalette" hidden="1">
          <a:extLst>
            <a:ext uri="{FF2B5EF4-FFF2-40B4-BE49-F238E27FC236}">
              <a16:creationId xmlns:a16="http://schemas.microsoft.com/office/drawing/2014/main" id="{EEAF68B6-B653-4640-AC82-95826CFD6B0C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52" name="ColorPalette" hidden="1">
          <a:extLst>
            <a:ext uri="{FF2B5EF4-FFF2-40B4-BE49-F238E27FC236}">
              <a16:creationId xmlns:a16="http://schemas.microsoft.com/office/drawing/2014/main" id="{593AD5E8-268D-4453-8FA8-511BF29FC419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53" name="ColorPalette" hidden="1">
          <a:extLst>
            <a:ext uri="{FF2B5EF4-FFF2-40B4-BE49-F238E27FC236}">
              <a16:creationId xmlns:a16="http://schemas.microsoft.com/office/drawing/2014/main" id="{77D1789F-C78E-4ED1-B090-DA60F5B1F438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54" name="ColorPalette" hidden="1">
          <a:extLst>
            <a:ext uri="{FF2B5EF4-FFF2-40B4-BE49-F238E27FC236}">
              <a16:creationId xmlns:a16="http://schemas.microsoft.com/office/drawing/2014/main" id="{BC512A80-5BA5-4916-8513-7E5903168D6C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55" name="ColorPalette" hidden="1">
          <a:extLst>
            <a:ext uri="{FF2B5EF4-FFF2-40B4-BE49-F238E27FC236}">
              <a16:creationId xmlns:a16="http://schemas.microsoft.com/office/drawing/2014/main" id="{E1F1AB56-2F61-4848-977C-E26A9B17C315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56" name="ColorPalette" hidden="1">
          <a:extLst>
            <a:ext uri="{FF2B5EF4-FFF2-40B4-BE49-F238E27FC236}">
              <a16:creationId xmlns:a16="http://schemas.microsoft.com/office/drawing/2014/main" id="{3CDB2FA7-BCFE-4EE2-8CCD-B8E893AFD086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57" name="ColorPalette" hidden="1">
          <a:extLst>
            <a:ext uri="{FF2B5EF4-FFF2-40B4-BE49-F238E27FC236}">
              <a16:creationId xmlns:a16="http://schemas.microsoft.com/office/drawing/2014/main" id="{F5E69567-1A5E-4364-BAF3-823A79803666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58" name="ColorPalette" hidden="1">
          <a:extLst>
            <a:ext uri="{FF2B5EF4-FFF2-40B4-BE49-F238E27FC236}">
              <a16:creationId xmlns:a16="http://schemas.microsoft.com/office/drawing/2014/main" id="{A3B90D32-8E10-4CB5-AAC5-9E40B0694C49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59" name="ColorPalette" hidden="1">
          <a:extLst>
            <a:ext uri="{FF2B5EF4-FFF2-40B4-BE49-F238E27FC236}">
              <a16:creationId xmlns:a16="http://schemas.microsoft.com/office/drawing/2014/main" id="{DD1E5746-BF56-437A-9CAC-A0DA6A24C3DF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60" name="ColorPalette" hidden="1">
          <a:extLst>
            <a:ext uri="{FF2B5EF4-FFF2-40B4-BE49-F238E27FC236}">
              <a16:creationId xmlns:a16="http://schemas.microsoft.com/office/drawing/2014/main" id="{1A61AFBC-31A7-4AED-A417-47F94A53E7C2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61" name="ColorPalette" hidden="1">
          <a:extLst>
            <a:ext uri="{FF2B5EF4-FFF2-40B4-BE49-F238E27FC236}">
              <a16:creationId xmlns:a16="http://schemas.microsoft.com/office/drawing/2014/main" id="{B03313BC-FCA6-4B39-B658-48C0AB179AC6}"/>
            </a:ext>
          </a:extLst>
        </xdr:cNvPr>
        <xdr:cNvSpPr txBox="1"/>
      </xdr:nvSpPr>
      <xdr:spPr>
        <a:xfrm>
          <a:off x="914400" y="145732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62" name="ColorPalette" hidden="1">
          <a:extLst>
            <a:ext uri="{FF2B5EF4-FFF2-40B4-BE49-F238E27FC236}">
              <a16:creationId xmlns:a16="http://schemas.microsoft.com/office/drawing/2014/main" id="{67C41A2F-DE88-435A-945E-617FB1E07E80}"/>
            </a:ext>
          </a:extLst>
        </xdr:cNvPr>
        <xdr:cNvSpPr txBox="1"/>
      </xdr:nvSpPr>
      <xdr:spPr>
        <a:xfrm>
          <a:off x="914400" y="147637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63" name="ColorPalette" hidden="1">
          <a:extLst>
            <a:ext uri="{FF2B5EF4-FFF2-40B4-BE49-F238E27FC236}">
              <a16:creationId xmlns:a16="http://schemas.microsoft.com/office/drawing/2014/main" id="{49D4CF70-45E0-4139-9B06-535EA2E09A5B}"/>
            </a:ext>
          </a:extLst>
        </xdr:cNvPr>
        <xdr:cNvSpPr txBox="1"/>
      </xdr:nvSpPr>
      <xdr:spPr>
        <a:xfrm>
          <a:off x="914400" y="147637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64" name="ColorPalette" hidden="1">
          <a:extLst>
            <a:ext uri="{FF2B5EF4-FFF2-40B4-BE49-F238E27FC236}">
              <a16:creationId xmlns:a16="http://schemas.microsoft.com/office/drawing/2014/main" id="{D22B183E-EBEB-47DC-9C96-B48B3A1033AA}"/>
            </a:ext>
          </a:extLst>
        </xdr:cNvPr>
        <xdr:cNvSpPr txBox="1"/>
      </xdr:nvSpPr>
      <xdr:spPr>
        <a:xfrm>
          <a:off x="914400" y="147637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65" name="ColorPalette" hidden="1">
          <a:extLst>
            <a:ext uri="{FF2B5EF4-FFF2-40B4-BE49-F238E27FC236}">
              <a16:creationId xmlns:a16="http://schemas.microsoft.com/office/drawing/2014/main" id="{EEB026CE-E9E2-4137-B0DF-5F16BDDD99B0}"/>
            </a:ext>
          </a:extLst>
        </xdr:cNvPr>
        <xdr:cNvSpPr txBox="1"/>
      </xdr:nvSpPr>
      <xdr:spPr>
        <a:xfrm>
          <a:off x="914400" y="147637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66" name="ColorPalette" hidden="1">
          <a:extLst>
            <a:ext uri="{FF2B5EF4-FFF2-40B4-BE49-F238E27FC236}">
              <a16:creationId xmlns:a16="http://schemas.microsoft.com/office/drawing/2014/main" id="{BDE273CC-343B-4672-BFC2-17A7BC39910A}"/>
            </a:ext>
          </a:extLst>
        </xdr:cNvPr>
        <xdr:cNvSpPr txBox="1"/>
      </xdr:nvSpPr>
      <xdr:spPr>
        <a:xfrm>
          <a:off x="914400" y="147637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67" name="ColorPalette" hidden="1">
          <a:extLst>
            <a:ext uri="{FF2B5EF4-FFF2-40B4-BE49-F238E27FC236}">
              <a16:creationId xmlns:a16="http://schemas.microsoft.com/office/drawing/2014/main" id="{8A800ABD-C30D-4BA9-97FF-FF912ECC609E}"/>
            </a:ext>
          </a:extLst>
        </xdr:cNvPr>
        <xdr:cNvSpPr txBox="1"/>
      </xdr:nvSpPr>
      <xdr:spPr>
        <a:xfrm>
          <a:off x="914400" y="147637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68" name="ColorPalette" hidden="1">
          <a:extLst>
            <a:ext uri="{FF2B5EF4-FFF2-40B4-BE49-F238E27FC236}">
              <a16:creationId xmlns:a16="http://schemas.microsoft.com/office/drawing/2014/main" id="{735FFA5D-D3E2-4890-9815-26F5E234072C}"/>
            </a:ext>
          </a:extLst>
        </xdr:cNvPr>
        <xdr:cNvSpPr txBox="1"/>
      </xdr:nvSpPr>
      <xdr:spPr>
        <a:xfrm>
          <a:off x="914400" y="147637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69" name="ColorPalette" hidden="1">
          <a:extLst>
            <a:ext uri="{FF2B5EF4-FFF2-40B4-BE49-F238E27FC236}">
              <a16:creationId xmlns:a16="http://schemas.microsoft.com/office/drawing/2014/main" id="{97C49400-48D2-4606-B4C2-D58BBFD92F35}"/>
            </a:ext>
          </a:extLst>
        </xdr:cNvPr>
        <xdr:cNvSpPr txBox="1"/>
      </xdr:nvSpPr>
      <xdr:spPr>
        <a:xfrm>
          <a:off x="914400" y="147637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70" name="ColorPalette" hidden="1">
          <a:extLst>
            <a:ext uri="{FF2B5EF4-FFF2-40B4-BE49-F238E27FC236}">
              <a16:creationId xmlns:a16="http://schemas.microsoft.com/office/drawing/2014/main" id="{3E7BFF80-132D-4627-89A3-AEE6A3BFFCE4}"/>
            </a:ext>
          </a:extLst>
        </xdr:cNvPr>
        <xdr:cNvSpPr txBox="1"/>
      </xdr:nvSpPr>
      <xdr:spPr>
        <a:xfrm>
          <a:off x="914400" y="147637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71" name="ColorPalette" hidden="1">
          <a:extLst>
            <a:ext uri="{FF2B5EF4-FFF2-40B4-BE49-F238E27FC236}">
              <a16:creationId xmlns:a16="http://schemas.microsoft.com/office/drawing/2014/main" id="{81C95D26-9480-46CB-B37A-0A4B64176426}"/>
            </a:ext>
          </a:extLst>
        </xdr:cNvPr>
        <xdr:cNvSpPr txBox="1"/>
      </xdr:nvSpPr>
      <xdr:spPr>
        <a:xfrm>
          <a:off x="914400" y="147637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72" name="ColorPalette" hidden="1">
          <a:extLst>
            <a:ext uri="{FF2B5EF4-FFF2-40B4-BE49-F238E27FC236}">
              <a16:creationId xmlns:a16="http://schemas.microsoft.com/office/drawing/2014/main" id="{79A38888-94E8-45E6-B31D-65C2DB8A21E3}"/>
            </a:ext>
          </a:extLst>
        </xdr:cNvPr>
        <xdr:cNvSpPr txBox="1"/>
      </xdr:nvSpPr>
      <xdr:spPr>
        <a:xfrm>
          <a:off x="914400" y="147637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973" name="ColorPalette" hidden="1">
          <a:extLst>
            <a:ext uri="{FF2B5EF4-FFF2-40B4-BE49-F238E27FC236}">
              <a16:creationId xmlns:a16="http://schemas.microsoft.com/office/drawing/2014/main" id="{92CCF4E5-6231-4500-8145-9980777983F5}"/>
            </a:ext>
          </a:extLst>
        </xdr:cNvPr>
        <xdr:cNvSpPr txBox="1"/>
      </xdr:nvSpPr>
      <xdr:spPr>
        <a:xfrm>
          <a:off x="914400" y="147637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974" name="ColorPalette" hidden="1">
          <a:extLst>
            <a:ext uri="{FF2B5EF4-FFF2-40B4-BE49-F238E27FC236}">
              <a16:creationId xmlns:a16="http://schemas.microsoft.com/office/drawing/2014/main" id="{6888A519-6FB5-4256-9196-6EFF52809951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975" name="ColorPalette" hidden="1">
          <a:extLst>
            <a:ext uri="{FF2B5EF4-FFF2-40B4-BE49-F238E27FC236}">
              <a16:creationId xmlns:a16="http://schemas.microsoft.com/office/drawing/2014/main" id="{B82E3B2D-325D-41D9-AEA8-CD6D02E4A1FF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976" name="ColorPalette" hidden="1">
          <a:extLst>
            <a:ext uri="{FF2B5EF4-FFF2-40B4-BE49-F238E27FC236}">
              <a16:creationId xmlns:a16="http://schemas.microsoft.com/office/drawing/2014/main" id="{81C6D607-91AA-49E8-A576-F7A148FAB734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977" name="ColorPalette" hidden="1">
          <a:extLst>
            <a:ext uri="{FF2B5EF4-FFF2-40B4-BE49-F238E27FC236}">
              <a16:creationId xmlns:a16="http://schemas.microsoft.com/office/drawing/2014/main" id="{EFE494A6-3691-49E1-890B-D6B6C661E8B0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978" name="ColorPalette" hidden="1">
          <a:extLst>
            <a:ext uri="{FF2B5EF4-FFF2-40B4-BE49-F238E27FC236}">
              <a16:creationId xmlns:a16="http://schemas.microsoft.com/office/drawing/2014/main" id="{915E91F9-7C6A-41DA-8032-217F7CCB662C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979" name="ColorPalette" hidden="1">
          <a:extLst>
            <a:ext uri="{FF2B5EF4-FFF2-40B4-BE49-F238E27FC236}">
              <a16:creationId xmlns:a16="http://schemas.microsoft.com/office/drawing/2014/main" id="{29216984-B5BF-4280-B89A-08994CD3B04D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980" name="ColorPalette" hidden="1">
          <a:extLst>
            <a:ext uri="{FF2B5EF4-FFF2-40B4-BE49-F238E27FC236}">
              <a16:creationId xmlns:a16="http://schemas.microsoft.com/office/drawing/2014/main" id="{8E2B8D25-12D3-48E2-99E7-5DB07EBF18B2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981" name="ColorPalette" hidden="1">
          <a:extLst>
            <a:ext uri="{FF2B5EF4-FFF2-40B4-BE49-F238E27FC236}">
              <a16:creationId xmlns:a16="http://schemas.microsoft.com/office/drawing/2014/main" id="{95AD381E-C9DF-4076-9A72-4EB9C195769D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982" name="ColorPalette" hidden="1">
          <a:extLst>
            <a:ext uri="{FF2B5EF4-FFF2-40B4-BE49-F238E27FC236}">
              <a16:creationId xmlns:a16="http://schemas.microsoft.com/office/drawing/2014/main" id="{B43345C8-F86E-4E90-83BA-E1BE961ACFD6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983" name="ColorPalette" hidden="1">
          <a:extLst>
            <a:ext uri="{FF2B5EF4-FFF2-40B4-BE49-F238E27FC236}">
              <a16:creationId xmlns:a16="http://schemas.microsoft.com/office/drawing/2014/main" id="{D034DC72-39E6-4657-AB75-5DA7075E4D7D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984" name="ColorPalette" hidden="1">
          <a:extLst>
            <a:ext uri="{FF2B5EF4-FFF2-40B4-BE49-F238E27FC236}">
              <a16:creationId xmlns:a16="http://schemas.microsoft.com/office/drawing/2014/main" id="{AB19E00E-5393-44F8-97DC-A07AC1ABD211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985" name="ColorPalette" hidden="1">
          <a:extLst>
            <a:ext uri="{FF2B5EF4-FFF2-40B4-BE49-F238E27FC236}">
              <a16:creationId xmlns:a16="http://schemas.microsoft.com/office/drawing/2014/main" id="{6B75D31B-ADF7-431F-B112-D97B757274B8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986" name="ColorPalette" hidden="1">
          <a:extLst>
            <a:ext uri="{FF2B5EF4-FFF2-40B4-BE49-F238E27FC236}">
              <a16:creationId xmlns:a16="http://schemas.microsoft.com/office/drawing/2014/main" id="{0ED546D4-A778-4987-A653-A34924978447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987" name="ColorPalette" hidden="1">
          <a:extLst>
            <a:ext uri="{FF2B5EF4-FFF2-40B4-BE49-F238E27FC236}">
              <a16:creationId xmlns:a16="http://schemas.microsoft.com/office/drawing/2014/main" id="{6216CDBE-9F75-40A1-A17D-1CBECDB8D154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988" name="ColorPalette" hidden="1">
          <a:extLst>
            <a:ext uri="{FF2B5EF4-FFF2-40B4-BE49-F238E27FC236}">
              <a16:creationId xmlns:a16="http://schemas.microsoft.com/office/drawing/2014/main" id="{9E4E7296-EBB7-456B-8685-F5DD998CFE02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989" name="ColorPalette" hidden="1">
          <a:extLst>
            <a:ext uri="{FF2B5EF4-FFF2-40B4-BE49-F238E27FC236}">
              <a16:creationId xmlns:a16="http://schemas.microsoft.com/office/drawing/2014/main" id="{51A5BBE7-4081-4DF9-8A99-B2AE8182627B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990" name="ColorPalette" hidden="1">
          <a:extLst>
            <a:ext uri="{FF2B5EF4-FFF2-40B4-BE49-F238E27FC236}">
              <a16:creationId xmlns:a16="http://schemas.microsoft.com/office/drawing/2014/main" id="{C3A9D347-91CA-42AA-BE7A-F255E876D306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991" name="ColorPalette" hidden="1">
          <a:extLst>
            <a:ext uri="{FF2B5EF4-FFF2-40B4-BE49-F238E27FC236}">
              <a16:creationId xmlns:a16="http://schemas.microsoft.com/office/drawing/2014/main" id="{009B96C0-1619-42D5-8038-E9AC5E15E126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992" name="ColorPalette" hidden="1">
          <a:extLst>
            <a:ext uri="{FF2B5EF4-FFF2-40B4-BE49-F238E27FC236}">
              <a16:creationId xmlns:a16="http://schemas.microsoft.com/office/drawing/2014/main" id="{35DF0912-F993-4936-953A-DEE8E0C15250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993" name="ColorPalette" hidden="1">
          <a:extLst>
            <a:ext uri="{FF2B5EF4-FFF2-40B4-BE49-F238E27FC236}">
              <a16:creationId xmlns:a16="http://schemas.microsoft.com/office/drawing/2014/main" id="{AA5EFA81-F384-4FAD-9302-3D845625588F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994" name="ColorPalette" hidden="1">
          <a:extLst>
            <a:ext uri="{FF2B5EF4-FFF2-40B4-BE49-F238E27FC236}">
              <a16:creationId xmlns:a16="http://schemas.microsoft.com/office/drawing/2014/main" id="{C084BE87-25A2-4722-AE78-D47F58009396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995" name="ColorPalette" hidden="1">
          <a:extLst>
            <a:ext uri="{FF2B5EF4-FFF2-40B4-BE49-F238E27FC236}">
              <a16:creationId xmlns:a16="http://schemas.microsoft.com/office/drawing/2014/main" id="{226ABF2D-AAE4-4DBC-A847-03C414879ACD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996" name="ColorPalette" hidden="1">
          <a:extLst>
            <a:ext uri="{FF2B5EF4-FFF2-40B4-BE49-F238E27FC236}">
              <a16:creationId xmlns:a16="http://schemas.microsoft.com/office/drawing/2014/main" id="{FBC960F4-6E12-4745-B1DD-AAA2F4EAE222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997" name="ColorPalette" hidden="1">
          <a:extLst>
            <a:ext uri="{FF2B5EF4-FFF2-40B4-BE49-F238E27FC236}">
              <a16:creationId xmlns:a16="http://schemas.microsoft.com/office/drawing/2014/main" id="{DFE860ED-3B4F-4D44-A43D-B118A15CD78D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998" name="ColorPalette" hidden="1">
          <a:extLst>
            <a:ext uri="{FF2B5EF4-FFF2-40B4-BE49-F238E27FC236}">
              <a16:creationId xmlns:a16="http://schemas.microsoft.com/office/drawing/2014/main" id="{5CA6E5BA-076D-4CE1-B28B-EF4B9B6CB891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999" name="ColorPalette" hidden="1">
          <a:extLst>
            <a:ext uri="{FF2B5EF4-FFF2-40B4-BE49-F238E27FC236}">
              <a16:creationId xmlns:a16="http://schemas.microsoft.com/office/drawing/2014/main" id="{115C8E8B-CE1F-40E2-9E16-889202EE911E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1000" name="ColorPalette" hidden="1">
          <a:extLst>
            <a:ext uri="{FF2B5EF4-FFF2-40B4-BE49-F238E27FC236}">
              <a16:creationId xmlns:a16="http://schemas.microsoft.com/office/drawing/2014/main" id="{85D77E77-C2DF-427C-9BBD-29171264847E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1001" name="ColorPalette" hidden="1">
          <a:extLst>
            <a:ext uri="{FF2B5EF4-FFF2-40B4-BE49-F238E27FC236}">
              <a16:creationId xmlns:a16="http://schemas.microsoft.com/office/drawing/2014/main" id="{5F5EBD78-6B59-40F4-962E-0911E98FAD0D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02" name="ColorPalette" hidden="1">
          <a:extLst>
            <a:ext uri="{FF2B5EF4-FFF2-40B4-BE49-F238E27FC236}">
              <a16:creationId xmlns:a16="http://schemas.microsoft.com/office/drawing/2014/main" id="{43311064-2319-48FD-B423-3B307B2CB0D4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03" name="ColorPalette" hidden="1">
          <a:extLst>
            <a:ext uri="{FF2B5EF4-FFF2-40B4-BE49-F238E27FC236}">
              <a16:creationId xmlns:a16="http://schemas.microsoft.com/office/drawing/2014/main" id="{E9ACF58D-1004-4EFD-B52E-816BFAE9F354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04" name="ColorPalette" hidden="1">
          <a:extLst>
            <a:ext uri="{FF2B5EF4-FFF2-40B4-BE49-F238E27FC236}">
              <a16:creationId xmlns:a16="http://schemas.microsoft.com/office/drawing/2014/main" id="{FAD8101E-0753-4CBC-A578-790A94A7DCE3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05" name="ColorPalette" hidden="1">
          <a:extLst>
            <a:ext uri="{FF2B5EF4-FFF2-40B4-BE49-F238E27FC236}">
              <a16:creationId xmlns:a16="http://schemas.microsoft.com/office/drawing/2014/main" id="{06EC7988-3678-461C-AEBC-A62835297ABF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1006" name="ColorPalette" hidden="1">
          <a:extLst>
            <a:ext uri="{FF2B5EF4-FFF2-40B4-BE49-F238E27FC236}">
              <a16:creationId xmlns:a16="http://schemas.microsoft.com/office/drawing/2014/main" id="{F75BDE3F-89D2-4B86-B426-D199DC43A714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1007" name="ColorPalette" hidden="1">
          <a:extLst>
            <a:ext uri="{FF2B5EF4-FFF2-40B4-BE49-F238E27FC236}">
              <a16:creationId xmlns:a16="http://schemas.microsoft.com/office/drawing/2014/main" id="{DCC77160-B1B1-47B7-8CEB-C4642B236125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1008" name="ColorPalette" hidden="1">
          <a:extLst>
            <a:ext uri="{FF2B5EF4-FFF2-40B4-BE49-F238E27FC236}">
              <a16:creationId xmlns:a16="http://schemas.microsoft.com/office/drawing/2014/main" id="{898CE815-BB7D-4ABD-B1AE-9B3EAAD1869E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1009" name="ColorPalette" hidden="1">
          <a:extLst>
            <a:ext uri="{FF2B5EF4-FFF2-40B4-BE49-F238E27FC236}">
              <a16:creationId xmlns:a16="http://schemas.microsoft.com/office/drawing/2014/main" id="{D7CD45A3-ACB8-4657-9EC1-FBCE43286F6A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10" name="ColorPalette" hidden="1">
          <a:extLst>
            <a:ext uri="{FF2B5EF4-FFF2-40B4-BE49-F238E27FC236}">
              <a16:creationId xmlns:a16="http://schemas.microsoft.com/office/drawing/2014/main" id="{4B429C15-10DD-4BDC-B7CE-40A9628641E0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11" name="ColorPalette" hidden="1">
          <a:extLst>
            <a:ext uri="{FF2B5EF4-FFF2-40B4-BE49-F238E27FC236}">
              <a16:creationId xmlns:a16="http://schemas.microsoft.com/office/drawing/2014/main" id="{FBE211C8-466D-4B13-9AAA-7F31E324B6D4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12" name="ColorPalette" hidden="1">
          <a:extLst>
            <a:ext uri="{FF2B5EF4-FFF2-40B4-BE49-F238E27FC236}">
              <a16:creationId xmlns:a16="http://schemas.microsoft.com/office/drawing/2014/main" id="{6D40BB07-18FB-4149-B571-C2F5EC15C963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13" name="ColorPalette" hidden="1">
          <a:extLst>
            <a:ext uri="{FF2B5EF4-FFF2-40B4-BE49-F238E27FC236}">
              <a16:creationId xmlns:a16="http://schemas.microsoft.com/office/drawing/2014/main" id="{68906CED-A773-45C3-8ADD-C7555338DF51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14" name="ColorPalette" hidden="1">
          <a:extLst>
            <a:ext uri="{FF2B5EF4-FFF2-40B4-BE49-F238E27FC236}">
              <a16:creationId xmlns:a16="http://schemas.microsoft.com/office/drawing/2014/main" id="{B875FFE1-4663-4040-B0A8-6F8A176C4432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15" name="ColorPalette" hidden="1">
          <a:extLst>
            <a:ext uri="{FF2B5EF4-FFF2-40B4-BE49-F238E27FC236}">
              <a16:creationId xmlns:a16="http://schemas.microsoft.com/office/drawing/2014/main" id="{2B899B95-408F-4F82-B3A9-F913D8978FF9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16" name="ColorPalette" hidden="1">
          <a:extLst>
            <a:ext uri="{FF2B5EF4-FFF2-40B4-BE49-F238E27FC236}">
              <a16:creationId xmlns:a16="http://schemas.microsoft.com/office/drawing/2014/main" id="{C424E072-4CB7-4BAC-9104-1E18C36F4D99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17" name="ColorPalette" hidden="1">
          <a:extLst>
            <a:ext uri="{FF2B5EF4-FFF2-40B4-BE49-F238E27FC236}">
              <a16:creationId xmlns:a16="http://schemas.microsoft.com/office/drawing/2014/main" id="{F5620AB6-9011-4A7B-98DD-41098C629251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18" name="ColorPalette" hidden="1">
          <a:extLst>
            <a:ext uri="{FF2B5EF4-FFF2-40B4-BE49-F238E27FC236}">
              <a16:creationId xmlns:a16="http://schemas.microsoft.com/office/drawing/2014/main" id="{3B150559-89CD-41FD-B482-986D0B0D2A5B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19" name="ColorPalette" hidden="1">
          <a:extLst>
            <a:ext uri="{FF2B5EF4-FFF2-40B4-BE49-F238E27FC236}">
              <a16:creationId xmlns:a16="http://schemas.microsoft.com/office/drawing/2014/main" id="{9D436362-7AD0-46EC-99C2-48CBF285BA21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20" name="ColorPalette" hidden="1">
          <a:extLst>
            <a:ext uri="{FF2B5EF4-FFF2-40B4-BE49-F238E27FC236}">
              <a16:creationId xmlns:a16="http://schemas.microsoft.com/office/drawing/2014/main" id="{603F1B99-1848-4D69-A0B4-03B2AAF71EA8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21" name="ColorPalette" hidden="1">
          <a:extLst>
            <a:ext uri="{FF2B5EF4-FFF2-40B4-BE49-F238E27FC236}">
              <a16:creationId xmlns:a16="http://schemas.microsoft.com/office/drawing/2014/main" id="{D27BB316-AF3F-47C7-A54F-7C8B4C697FAB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22" name="ColorPalette" hidden="1">
          <a:extLst>
            <a:ext uri="{FF2B5EF4-FFF2-40B4-BE49-F238E27FC236}">
              <a16:creationId xmlns:a16="http://schemas.microsoft.com/office/drawing/2014/main" id="{FC6F6D3B-A188-41F6-878C-CFE926B7EB6D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23" name="ColorPalette" hidden="1">
          <a:extLst>
            <a:ext uri="{FF2B5EF4-FFF2-40B4-BE49-F238E27FC236}">
              <a16:creationId xmlns:a16="http://schemas.microsoft.com/office/drawing/2014/main" id="{FCEA0369-6561-4AB8-8E94-31C1D9FF7483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24" name="ColorPalette" hidden="1">
          <a:extLst>
            <a:ext uri="{FF2B5EF4-FFF2-40B4-BE49-F238E27FC236}">
              <a16:creationId xmlns:a16="http://schemas.microsoft.com/office/drawing/2014/main" id="{9592B282-BE14-41C2-91E9-D426E379F054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25" name="ColorPalette" hidden="1">
          <a:extLst>
            <a:ext uri="{FF2B5EF4-FFF2-40B4-BE49-F238E27FC236}">
              <a16:creationId xmlns:a16="http://schemas.microsoft.com/office/drawing/2014/main" id="{EAB953F5-7FEE-41C8-852B-AEDDB3796BE0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26" name="ColorPalette" hidden="1">
          <a:extLst>
            <a:ext uri="{FF2B5EF4-FFF2-40B4-BE49-F238E27FC236}">
              <a16:creationId xmlns:a16="http://schemas.microsoft.com/office/drawing/2014/main" id="{74CB3F0D-D121-422E-A49E-04DBCD8371B2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27" name="ColorPalette" hidden="1">
          <a:extLst>
            <a:ext uri="{FF2B5EF4-FFF2-40B4-BE49-F238E27FC236}">
              <a16:creationId xmlns:a16="http://schemas.microsoft.com/office/drawing/2014/main" id="{1E85F6A4-066B-432E-8A54-49B6189FA817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28" name="ColorPalette" hidden="1">
          <a:extLst>
            <a:ext uri="{FF2B5EF4-FFF2-40B4-BE49-F238E27FC236}">
              <a16:creationId xmlns:a16="http://schemas.microsoft.com/office/drawing/2014/main" id="{6BFFE58B-0BFA-4C20-9741-7DFC0F4D75E4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29" name="ColorPalette" hidden="1">
          <a:extLst>
            <a:ext uri="{FF2B5EF4-FFF2-40B4-BE49-F238E27FC236}">
              <a16:creationId xmlns:a16="http://schemas.microsoft.com/office/drawing/2014/main" id="{D78253B3-FF6D-4518-958F-3CB19F5293D1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1030" name="ColorPalette" hidden="1">
          <a:extLst>
            <a:ext uri="{FF2B5EF4-FFF2-40B4-BE49-F238E27FC236}">
              <a16:creationId xmlns:a16="http://schemas.microsoft.com/office/drawing/2014/main" id="{281393BD-E5E1-47E6-9F3C-8ABD56354F4E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1031" name="ColorPalette" hidden="1">
          <a:extLst>
            <a:ext uri="{FF2B5EF4-FFF2-40B4-BE49-F238E27FC236}">
              <a16:creationId xmlns:a16="http://schemas.microsoft.com/office/drawing/2014/main" id="{88EDF022-C083-4687-8333-DD1727AA7D85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1032" name="ColorPalette" hidden="1">
          <a:extLst>
            <a:ext uri="{FF2B5EF4-FFF2-40B4-BE49-F238E27FC236}">
              <a16:creationId xmlns:a16="http://schemas.microsoft.com/office/drawing/2014/main" id="{C3AB5D2E-EBE9-4611-84DC-45D685CEE1CC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1033" name="ColorPalette" hidden="1">
          <a:extLst>
            <a:ext uri="{FF2B5EF4-FFF2-40B4-BE49-F238E27FC236}">
              <a16:creationId xmlns:a16="http://schemas.microsoft.com/office/drawing/2014/main" id="{D650A2F6-9108-4964-A14C-E09AC46A6F9C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34" name="ColorPalette" hidden="1">
          <a:extLst>
            <a:ext uri="{FF2B5EF4-FFF2-40B4-BE49-F238E27FC236}">
              <a16:creationId xmlns:a16="http://schemas.microsoft.com/office/drawing/2014/main" id="{040C1907-637D-4B16-89BA-5BDFD60B3BF9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35" name="ColorPalette" hidden="1">
          <a:extLst>
            <a:ext uri="{FF2B5EF4-FFF2-40B4-BE49-F238E27FC236}">
              <a16:creationId xmlns:a16="http://schemas.microsoft.com/office/drawing/2014/main" id="{2B873A42-CD5C-4FF0-B59A-4BF271CF898D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36" name="ColorPalette" hidden="1">
          <a:extLst>
            <a:ext uri="{FF2B5EF4-FFF2-40B4-BE49-F238E27FC236}">
              <a16:creationId xmlns:a16="http://schemas.microsoft.com/office/drawing/2014/main" id="{673DE54E-90C4-40F1-B565-55748501F062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37" name="ColorPalette" hidden="1">
          <a:extLst>
            <a:ext uri="{FF2B5EF4-FFF2-40B4-BE49-F238E27FC236}">
              <a16:creationId xmlns:a16="http://schemas.microsoft.com/office/drawing/2014/main" id="{867906CC-9A6E-495B-AB85-D4CA4915C55B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38" name="ColorPalette" hidden="1">
          <a:extLst>
            <a:ext uri="{FF2B5EF4-FFF2-40B4-BE49-F238E27FC236}">
              <a16:creationId xmlns:a16="http://schemas.microsoft.com/office/drawing/2014/main" id="{61BB99F4-1E1D-4AE1-8863-695183DC232B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39" name="ColorPalette" hidden="1">
          <a:extLst>
            <a:ext uri="{FF2B5EF4-FFF2-40B4-BE49-F238E27FC236}">
              <a16:creationId xmlns:a16="http://schemas.microsoft.com/office/drawing/2014/main" id="{EF459721-D64D-4815-834D-087F7FE5BC90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40" name="ColorPalette" hidden="1">
          <a:extLst>
            <a:ext uri="{FF2B5EF4-FFF2-40B4-BE49-F238E27FC236}">
              <a16:creationId xmlns:a16="http://schemas.microsoft.com/office/drawing/2014/main" id="{C8335CC5-1BB1-4D45-9D16-E7518701B4A9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41" name="ColorPalette" hidden="1">
          <a:extLst>
            <a:ext uri="{FF2B5EF4-FFF2-40B4-BE49-F238E27FC236}">
              <a16:creationId xmlns:a16="http://schemas.microsoft.com/office/drawing/2014/main" id="{40973DB4-410E-4C42-8347-9090D4CF3F23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42" name="ColorPalette" hidden="1">
          <a:extLst>
            <a:ext uri="{FF2B5EF4-FFF2-40B4-BE49-F238E27FC236}">
              <a16:creationId xmlns:a16="http://schemas.microsoft.com/office/drawing/2014/main" id="{1C92FC2F-D181-48F5-8BF8-AAF59BB112B9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43" name="ColorPalette" hidden="1">
          <a:extLst>
            <a:ext uri="{FF2B5EF4-FFF2-40B4-BE49-F238E27FC236}">
              <a16:creationId xmlns:a16="http://schemas.microsoft.com/office/drawing/2014/main" id="{AC8BBA6C-37B4-49E6-8111-041795649D0C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44" name="ColorPalette" hidden="1">
          <a:extLst>
            <a:ext uri="{FF2B5EF4-FFF2-40B4-BE49-F238E27FC236}">
              <a16:creationId xmlns:a16="http://schemas.microsoft.com/office/drawing/2014/main" id="{D3498C3B-D7D5-43DA-B703-2F8B634F1189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45" name="ColorPalette" hidden="1">
          <a:extLst>
            <a:ext uri="{FF2B5EF4-FFF2-40B4-BE49-F238E27FC236}">
              <a16:creationId xmlns:a16="http://schemas.microsoft.com/office/drawing/2014/main" id="{331B2C00-49A5-40D5-8873-E85FCFF6E9A6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46" name="ColorPalette" hidden="1">
          <a:extLst>
            <a:ext uri="{FF2B5EF4-FFF2-40B4-BE49-F238E27FC236}">
              <a16:creationId xmlns:a16="http://schemas.microsoft.com/office/drawing/2014/main" id="{018398D0-97C9-4D00-86E9-5A0007C18CFC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47" name="ColorPalette" hidden="1">
          <a:extLst>
            <a:ext uri="{FF2B5EF4-FFF2-40B4-BE49-F238E27FC236}">
              <a16:creationId xmlns:a16="http://schemas.microsoft.com/office/drawing/2014/main" id="{A837AF60-4A81-443E-8EEC-2D8D981E4F97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48" name="ColorPalette" hidden="1">
          <a:extLst>
            <a:ext uri="{FF2B5EF4-FFF2-40B4-BE49-F238E27FC236}">
              <a16:creationId xmlns:a16="http://schemas.microsoft.com/office/drawing/2014/main" id="{A6A96413-B84F-4093-8AB2-0D4F6EE026E8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49" name="ColorPalette" hidden="1">
          <a:extLst>
            <a:ext uri="{FF2B5EF4-FFF2-40B4-BE49-F238E27FC236}">
              <a16:creationId xmlns:a16="http://schemas.microsoft.com/office/drawing/2014/main" id="{D8B452B4-103A-4AA8-AEF7-293D8FE51A1F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1050" name="ColorPalette" hidden="1">
          <a:extLst>
            <a:ext uri="{FF2B5EF4-FFF2-40B4-BE49-F238E27FC236}">
              <a16:creationId xmlns:a16="http://schemas.microsoft.com/office/drawing/2014/main" id="{0EEB61F7-2A5B-4140-9F9A-61F74227EDF5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1051" name="ColorPalette" hidden="1">
          <a:extLst>
            <a:ext uri="{FF2B5EF4-FFF2-40B4-BE49-F238E27FC236}">
              <a16:creationId xmlns:a16="http://schemas.microsoft.com/office/drawing/2014/main" id="{7520B9EE-C471-470F-BB69-31D1516C3AF9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1052" name="ColorPalette" hidden="1">
          <a:extLst>
            <a:ext uri="{FF2B5EF4-FFF2-40B4-BE49-F238E27FC236}">
              <a16:creationId xmlns:a16="http://schemas.microsoft.com/office/drawing/2014/main" id="{07D33EB4-9830-48FD-9114-4D4918F7D45D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1053" name="ColorPalette" hidden="1">
          <a:extLst>
            <a:ext uri="{FF2B5EF4-FFF2-40B4-BE49-F238E27FC236}">
              <a16:creationId xmlns:a16="http://schemas.microsoft.com/office/drawing/2014/main" id="{DE76FE80-8717-4F2C-AED1-6CAA0842DEED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54" name="ColorPalette" hidden="1">
          <a:extLst>
            <a:ext uri="{FF2B5EF4-FFF2-40B4-BE49-F238E27FC236}">
              <a16:creationId xmlns:a16="http://schemas.microsoft.com/office/drawing/2014/main" id="{CDDE03F7-7CC7-4548-9B04-AD24DC333508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55" name="ColorPalette" hidden="1">
          <a:extLst>
            <a:ext uri="{FF2B5EF4-FFF2-40B4-BE49-F238E27FC236}">
              <a16:creationId xmlns:a16="http://schemas.microsoft.com/office/drawing/2014/main" id="{2354C422-5F4E-4E4E-BE66-51281ED4102F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56" name="ColorPalette" hidden="1">
          <a:extLst>
            <a:ext uri="{FF2B5EF4-FFF2-40B4-BE49-F238E27FC236}">
              <a16:creationId xmlns:a16="http://schemas.microsoft.com/office/drawing/2014/main" id="{A9C152EB-B62F-440D-94C7-EF9DB364120A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57" name="ColorPalette" hidden="1">
          <a:extLst>
            <a:ext uri="{FF2B5EF4-FFF2-40B4-BE49-F238E27FC236}">
              <a16:creationId xmlns:a16="http://schemas.microsoft.com/office/drawing/2014/main" id="{A5CDE69C-FBEC-4DB3-B47B-F881B5FD868C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1058" name="ColorPalette" hidden="1">
          <a:extLst>
            <a:ext uri="{FF2B5EF4-FFF2-40B4-BE49-F238E27FC236}">
              <a16:creationId xmlns:a16="http://schemas.microsoft.com/office/drawing/2014/main" id="{7D49C895-E1AA-4C12-91C5-F9EE0D27EF49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1059" name="ColorPalette" hidden="1">
          <a:extLst>
            <a:ext uri="{FF2B5EF4-FFF2-40B4-BE49-F238E27FC236}">
              <a16:creationId xmlns:a16="http://schemas.microsoft.com/office/drawing/2014/main" id="{8888B610-273D-435B-979D-546864AF3AD4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1060" name="ColorPalette" hidden="1">
          <a:extLst>
            <a:ext uri="{FF2B5EF4-FFF2-40B4-BE49-F238E27FC236}">
              <a16:creationId xmlns:a16="http://schemas.microsoft.com/office/drawing/2014/main" id="{A4E23B13-F952-4F62-8A47-6406FA0EB712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1061" name="ColorPalette" hidden="1">
          <a:extLst>
            <a:ext uri="{FF2B5EF4-FFF2-40B4-BE49-F238E27FC236}">
              <a16:creationId xmlns:a16="http://schemas.microsoft.com/office/drawing/2014/main" id="{DAE9AE72-986A-4996-A2D4-6060DC832DA6}"/>
            </a:ext>
          </a:extLst>
        </xdr:cNvPr>
        <xdr:cNvSpPr txBox="1"/>
      </xdr:nvSpPr>
      <xdr:spPr>
        <a:xfrm>
          <a:off x="914400" y="141922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62" name="ColorPalette" hidden="1">
          <a:extLst>
            <a:ext uri="{FF2B5EF4-FFF2-40B4-BE49-F238E27FC236}">
              <a16:creationId xmlns:a16="http://schemas.microsoft.com/office/drawing/2014/main" id="{BB07BD31-802C-463F-96FF-17AA75BB86C9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63" name="ColorPalette" hidden="1">
          <a:extLst>
            <a:ext uri="{FF2B5EF4-FFF2-40B4-BE49-F238E27FC236}">
              <a16:creationId xmlns:a16="http://schemas.microsoft.com/office/drawing/2014/main" id="{9E29103B-1987-46B9-909B-FE036B7FBD7A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64" name="ColorPalette" hidden="1">
          <a:extLst>
            <a:ext uri="{FF2B5EF4-FFF2-40B4-BE49-F238E27FC236}">
              <a16:creationId xmlns:a16="http://schemas.microsoft.com/office/drawing/2014/main" id="{AAD1B838-8E19-4D72-97F3-47DEAFB9DD95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65" name="ColorPalette" hidden="1">
          <a:extLst>
            <a:ext uri="{FF2B5EF4-FFF2-40B4-BE49-F238E27FC236}">
              <a16:creationId xmlns:a16="http://schemas.microsoft.com/office/drawing/2014/main" id="{B10C5D66-5E06-448D-B8A8-D9A8A0DEF048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66" name="ColorPalette" hidden="1">
          <a:extLst>
            <a:ext uri="{FF2B5EF4-FFF2-40B4-BE49-F238E27FC236}">
              <a16:creationId xmlns:a16="http://schemas.microsoft.com/office/drawing/2014/main" id="{EE3E9180-B396-4FA5-80DE-A3C50E3FF174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67" name="ColorPalette" hidden="1">
          <a:extLst>
            <a:ext uri="{FF2B5EF4-FFF2-40B4-BE49-F238E27FC236}">
              <a16:creationId xmlns:a16="http://schemas.microsoft.com/office/drawing/2014/main" id="{B6B4B659-7DCC-4C85-8EAA-9BCE98742B9B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68" name="ColorPalette" hidden="1">
          <a:extLst>
            <a:ext uri="{FF2B5EF4-FFF2-40B4-BE49-F238E27FC236}">
              <a16:creationId xmlns:a16="http://schemas.microsoft.com/office/drawing/2014/main" id="{332F32B7-02BD-46F9-97AB-A2FD7562C17B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69" name="ColorPalette" hidden="1">
          <a:extLst>
            <a:ext uri="{FF2B5EF4-FFF2-40B4-BE49-F238E27FC236}">
              <a16:creationId xmlns:a16="http://schemas.microsoft.com/office/drawing/2014/main" id="{F4DB19AC-D536-4D7F-B403-E6F5FEFBA3F6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70" name="ColorPalette" hidden="1">
          <a:extLst>
            <a:ext uri="{FF2B5EF4-FFF2-40B4-BE49-F238E27FC236}">
              <a16:creationId xmlns:a16="http://schemas.microsoft.com/office/drawing/2014/main" id="{23EC4FAA-FBD3-4A28-AA58-450C5963B734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71" name="ColorPalette" hidden="1">
          <a:extLst>
            <a:ext uri="{FF2B5EF4-FFF2-40B4-BE49-F238E27FC236}">
              <a16:creationId xmlns:a16="http://schemas.microsoft.com/office/drawing/2014/main" id="{7ADA6814-30FC-4E92-A02E-8FCB5BF19082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72" name="ColorPalette" hidden="1">
          <a:extLst>
            <a:ext uri="{FF2B5EF4-FFF2-40B4-BE49-F238E27FC236}">
              <a16:creationId xmlns:a16="http://schemas.microsoft.com/office/drawing/2014/main" id="{501D514D-5835-48E0-9EA5-A1DA9EB8ADCA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73" name="ColorPalette" hidden="1">
          <a:extLst>
            <a:ext uri="{FF2B5EF4-FFF2-40B4-BE49-F238E27FC236}">
              <a16:creationId xmlns:a16="http://schemas.microsoft.com/office/drawing/2014/main" id="{019C85A1-0951-4D8F-9E9B-DC10C4BD8AE9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74" name="ColorPalette" hidden="1">
          <a:extLst>
            <a:ext uri="{FF2B5EF4-FFF2-40B4-BE49-F238E27FC236}">
              <a16:creationId xmlns:a16="http://schemas.microsoft.com/office/drawing/2014/main" id="{1117FE7B-AAF7-4F43-B7DD-97F6AE61BE5D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75" name="ColorPalette" hidden="1">
          <a:extLst>
            <a:ext uri="{FF2B5EF4-FFF2-40B4-BE49-F238E27FC236}">
              <a16:creationId xmlns:a16="http://schemas.microsoft.com/office/drawing/2014/main" id="{6D22FF56-1419-4065-9FFE-F9415152F9FD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76" name="ColorPalette" hidden="1">
          <a:extLst>
            <a:ext uri="{FF2B5EF4-FFF2-40B4-BE49-F238E27FC236}">
              <a16:creationId xmlns:a16="http://schemas.microsoft.com/office/drawing/2014/main" id="{993D58AB-9708-408A-AA1F-05FE330ACF18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1077" name="ColorPalette" hidden="1">
          <a:extLst>
            <a:ext uri="{FF2B5EF4-FFF2-40B4-BE49-F238E27FC236}">
              <a16:creationId xmlns:a16="http://schemas.microsoft.com/office/drawing/2014/main" id="{91234481-291B-4660-9FC9-21F1E05B1525}"/>
            </a:ext>
          </a:extLst>
        </xdr:cNvPr>
        <xdr:cNvSpPr txBox="1"/>
      </xdr:nvSpPr>
      <xdr:spPr>
        <a:xfrm>
          <a:off x="914400" y="141922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078" name="ColorPalette" hidden="1">
          <a:extLst>
            <a:ext uri="{FF2B5EF4-FFF2-40B4-BE49-F238E27FC236}">
              <a16:creationId xmlns:a16="http://schemas.microsoft.com/office/drawing/2014/main" id="{CCAE1B61-E40E-4929-AD3D-523154AF8532}"/>
            </a:ext>
          </a:extLst>
        </xdr:cNvPr>
        <xdr:cNvSpPr txBox="1"/>
      </xdr:nvSpPr>
      <xdr:spPr>
        <a:xfrm>
          <a:off x="914400" y="14763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079" name="ColorPalette" hidden="1">
          <a:extLst>
            <a:ext uri="{FF2B5EF4-FFF2-40B4-BE49-F238E27FC236}">
              <a16:creationId xmlns:a16="http://schemas.microsoft.com/office/drawing/2014/main" id="{D48B14F0-5649-42F2-A280-671D6FB18289}"/>
            </a:ext>
          </a:extLst>
        </xdr:cNvPr>
        <xdr:cNvSpPr txBox="1"/>
      </xdr:nvSpPr>
      <xdr:spPr>
        <a:xfrm>
          <a:off x="914400" y="14763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080" name="ColorPalette" hidden="1">
          <a:extLst>
            <a:ext uri="{FF2B5EF4-FFF2-40B4-BE49-F238E27FC236}">
              <a16:creationId xmlns:a16="http://schemas.microsoft.com/office/drawing/2014/main" id="{6E043916-2380-487E-A2B0-547E2E0F4535}"/>
            </a:ext>
          </a:extLst>
        </xdr:cNvPr>
        <xdr:cNvSpPr txBox="1"/>
      </xdr:nvSpPr>
      <xdr:spPr>
        <a:xfrm>
          <a:off x="914400" y="14763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081" name="ColorPalette" hidden="1">
          <a:extLst>
            <a:ext uri="{FF2B5EF4-FFF2-40B4-BE49-F238E27FC236}">
              <a16:creationId xmlns:a16="http://schemas.microsoft.com/office/drawing/2014/main" id="{8888F892-F1DD-454B-BFF1-38323B46E27C}"/>
            </a:ext>
          </a:extLst>
        </xdr:cNvPr>
        <xdr:cNvSpPr txBox="1"/>
      </xdr:nvSpPr>
      <xdr:spPr>
        <a:xfrm>
          <a:off x="914400" y="14763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082" name="ColorPalette" hidden="1">
          <a:extLst>
            <a:ext uri="{FF2B5EF4-FFF2-40B4-BE49-F238E27FC236}">
              <a16:creationId xmlns:a16="http://schemas.microsoft.com/office/drawing/2014/main" id="{0BF3E635-E6AD-47C8-8F2F-E196D1832052}"/>
            </a:ext>
          </a:extLst>
        </xdr:cNvPr>
        <xdr:cNvSpPr txBox="1"/>
      </xdr:nvSpPr>
      <xdr:spPr>
        <a:xfrm>
          <a:off x="914400" y="14763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083" name="ColorPalette" hidden="1">
          <a:extLst>
            <a:ext uri="{FF2B5EF4-FFF2-40B4-BE49-F238E27FC236}">
              <a16:creationId xmlns:a16="http://schemas.microsoft.com/office/drawing/2014/main" id="{F4FB73F6-7C3A-49A8-8724-7F6A1F5A23A8}"/>
            </a:ext>
          </a:extLst>
        </xdr:cNvPr>
        <xdr:cNvSpPr txBox="1"/>
      </xdr:nvSpPr>
      <xdr:spPr>
        <a:xfrm>
          <a:off x="914400" y="14763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084" name="ColorPalette" hidden="1">
          <a:extLst>
            <a:ext uri="{FF2B5EF4-FFF2-40B4-BE49-F238E27FC236}">
              <a16:creationId xmlns:a16="http://schemas.microsoft.com/office/drawing/2014/main" id="{D9621D22-5FD3-47E3-8C3F-D4A94D3F4958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085" name="ColorPalette" hidden="1">
          <a:extLst>
            <a:ext uri="{FF2B5EF4-FFF2-40B4-BE49-F238E27FC236}">
              <a16:creationId xmlns:a16="http://schemas.microsoft.com/office/drawing/2014/main" id="{0263DEA6-BD01-4A5F-B5EE-577D09CE5EF4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086" name="ColorPalette" hidden="1">
          <a:extLst>
            <a:ext uri="{FF2B5EF4-FFF2-40B4-BE49-F238E27FC236}">
              <a16:creationId xmlns:a16="http://schemas.microsoft.com/office/drawing/2014/main" id="{F43D7237-9339-4F64-96C8-A574628B2973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087" name="ColorPalette" hidden="1">
          <a:extLst>
            <a:ext uri="{FF2B5EF4-FFF2-40B4-BE49-F238E27FC236}">
              <a16:creationId xmlns:a16="http://schemas.microsoft.com/office/drawing/2014/main" id="{BE04B374-C1C4-4C1C-A76C-22149C0FED83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088" name="ColorPalette" hidden="1">
          <a:extLst>
            <a:ext uri="{FF2B5EF4-FFF2-40B4-BE49-F238E27FC236}">
              <a16:creationId xmlns:a16="http://schemas.microsoft.com/office/drawing/2014/main" id="{60551A0A-B14D-4690-824D-F33760C6E7A3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089" name="ColorPalette" hidden="1">
          <a:extLst>
            <a:ext uri="{FF2B5EF4-FFF2-40B4-BE49-F238E27FC236}">
              <a16:creationId xmlns:a16="http://schemas.microsoft.com/office/drawing/2014/main" id="{E9B48888-917B-4651-B5E9-7738C1CF94E4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090" name="ColorPalette" hidden="1">
          <a:extLst>
            <a:ext uri="{FF2B5EF4-FFF2-40B4-BE49-F238E27FC236}">
              <a16:creationId xmlns:a16="http://schemas.microsoft.com/office/drawing/2014/main" id="{FED1CB19-B42E-40E8-A145-1CE333C9EF50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091" name="ColorPalette" hidden="1">
          <a:extLst>
            <a:ext uri="{FF2B5EF4-FFF2-40B4-BE49-F238E27FC236}">
              <a16:creationId xmlns:a16="http://schemas.microsoft.com/office/drawing/2014/main" id="{EA08085A-F841-4FE3-B738-833CA5D85B3D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092" name="ColorPalette" hidden="1">
          <a:extLst>
            <a:ext uri="{FF2B5EF4-FFF2-40B4-BE49-F238E27FC236}">
              <a16:creationId xmlns:a16="http://schemas.microsoft.com/office/drawing/2014/main" id="{E7DBA46E-BF08-4A55-ACE4-2F93B71B747B}"/>
            </a:ext>
          </a:extLst>
        </xdr:cNvPr>
        <xdr:cNvSpPr txBox="1"/>
      </xdr:nvSpPr>
      <xdr:spPr>
        <a:xfrm>
          <a:off x="914400" y="14763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093" name="ColorPalette" hidden="1">
          <a:extLst>
            <a:ext uri="{FF2B5EF4-FFF2-40B4-BE49-F238E27FC236}">
              <a16:creationId xmlns:a16="http://schemas.microsoft.com/office/drawing/2014/main" id="{4E7C82BE-0D36-4E2E-9A42-DED4E811F9A1}"/>
            </a:ext>
          </a:extLst>
        </xdr:cNvPr>
        <xdr:cNvSpPr txBox="1"/>
      </xdr:nvSpPr>
      <xdr:spPr>
        <a:xfrm>
          <a:off x="914400" y="14763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094" name="ColorPalette" hidden="1">
          <a:extLst>
            <a:ext uri="{FF2B5EF4-FFF2-40B4-BE49-F238E27FC236}">
              <a16:creationId xmlns:a16="http://schemas.microsoft.com/office/drawing/2014/main" id="{C5BBEA88-BEAA-4D99-9ED6-950F094DBF65}"/>
            </a:ext>
          </a:extLst>
        </xdr:cNvPr>
        <xdr:cNvSpPr txBox="1"/>
      </xdr:nvSpPr>
      <xdr:spPr>
        <a:xfrm>
          <a:off x="914400" y="14763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095" name="ColorPalette" hidden="1">
          <a:extLst>
            <a:ext uri="{FF2B5EF4-FFF2-40B4-BE49-F238E27FC236}">
              <a16:creationId xmlns:a16="http://schemas.microsoft.com/office/drawing/2014/main" id="{45C85172-6476-4935-838D-E22F8B49BCF7}"/>
            </a:ext>
          </a:extLst>
        </xdr:cNvPr>
        <xdr:cNvSpPr txBox="1"/>
      </xdr:nvSpPr>
      <xdr:spPr>
        <a:xfrm>
          <a:off x="914400" y="14763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096" name="ColorPalette" hidden="1">
          <a:extLst>
            <a:ext uri="{FF2B5EF4-FFF2-40B4-BE49-F238E27FC236}">
              <a16:creationId xmlns:a16="http://schemas.microsoft.com/office/drawing/2014/main" id="{44D1029D-78D9-4602-9B76-965DAF3D59B4}"/>
            </a:ext>
          </a:extLst>
        </xdr:cNvPr>
        <xdr:cNvSpPr txBox="1"/>
      </xdr:nvSpPr>
      <xdr:spPr>
        <a:xfrm>
          <a:off x="914400" y="14763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097" name="ColorPalette" hidden="1">
          <a:extLst>
            <a:ext uri="{FF2B5EF4-FFF2-40B4-BE49-F238E27FC236}">
              <a16:creationId xmlns:a16="http://schemas.microsoft.com/office/drawing/2014/main" id="{F9204B33-C0A4-4B80-AAC9-80875095C02F}"/>
            </a:ext>
          </a:extLst>
        </xdr:cNvPr>
        <xdr:cNvSpPr txBox="1"/>
      </xdr:nvSpPr>
      <xdr:spPr>
        <a:xfrm>
          <a:off x="914400" y="14763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098" name="ColorPalette" hidden="1">
          <a:extLst>
            <a:ext uri="{FF2B5EF4-FFF2-40B4-BE49-F238E27FC236}">
              <a16:creationId xmlns:a16="http://schemas.microsoft.com/office/drawing/2014/main" id="{957B388A-A23D-4DCB-9154-C4BD2F449B14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099" name="ColorPalette" hidden="1">
          <a:extLst>
            <a:ext uri="{FF2B5EF4-FFF2-40B4-BE49-F238E27FC236}">
              <a16:creationId xmlns:a16="http://schemas.microsoft.com/office/drawing/2014/main" id="{48DF7FDF-6386-49FD-8776-0E799106ADC2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100" name="ColorPalette" hidden="1">
          <a:extLst>
            <a:ext uri="{FF2B5EF4-FFF2-40B4-BE49-F238E27FC236}">
              <a16:creationId xmlns:a16="http://schemas.microsoft.com/office/drawing/2014/main" id="{A5790212-0D00-4A6D-A621-8B8B22C9558D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101" name="ColorPalette" hidden="1">
          <a:extLst>
            <a:ext uri="{FF2B5EF4-FFF2-40B4-BE49-F238E27FC236}">
              <a16:creationId xmlns:a16="http://schemas.microsoft.com/office/drawing/2014/main" id="{34FF8606-9C36-42B6-9B69-E0CFAEB22393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102" name="ColorPalette" hidden="1">
          <a:extLst>
            <a:ext uri="{FF2B5EF4-FFF2-40B4-BE49-F238E27FC236}">
              <a16:creationId xmlns:a16="http://schemas.microsoft.com/office/drawing/2014/main" id="{A7D97C2D-1D41-4336-8BC3-BD3B64DFAAD9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103" name="ColorPalette" hidden="1">
          <a:extLst>
            <a:ext uri="{FF2B5EF4-FFF2-40B4-BE49-F238E27FC236}">
              <a16:creationId xmlns:a16="http://schemas.microsoft.com/office/drawing/2014/main" id="{22820327-82FD-4D54-8FD6-A29071D075ED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104" name="ColorPalette" hidden="1">
          <a:extLst>
            <a:ext uri="{FF2B5EF4-FFF2-40B4-BE49-F238E27FC236}">
              <a16:creationId xmlns:a16="http://schemas.microsoft.com/office/drawing/2014/main" id="{6FCBFAA0-0D07-4067-8451-FC407AC8C5AA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105" name="ColorPalette" hidden="1">
          <a:extLst>
            <a:ext uri="{FF2B5EF4-FFF2-40B4-BE49-F238E27FC236}">
              <a16:creationId xmlns:a16="http://schemas.microsoft.com/office/drawing/2014/main" id="{6E38126A-4F1F-4087-BDF1-C5BA4FCACE7D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106" name="ColorPalette" hidden="1">
          <a:extLst>
            <a:ext uri="{FF2B5EF4-FFF2-40B4-BE49-F238E27FC236}">
              <a16:creationId xmlns:a16="http://schemas.microsoft.com/office/drawing/2014/main" id="{7B54E594-8F51-4DF6-A90D-EC4447146603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107" name="ColorPalette" hidden="1">
          <a:extLst>
            <a:ext uri="{FF2B5EF4-FFF2-40B4-BE49-F238E27FC236}">
              <a16:creationId xmlns:a16="http://schemas.microsoft.com/office/drawing/2014/main" id="{BAD8ABDF-A325-4CAF-91F3-7D838BA20886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108" name="ColorPalette" hidden="1">
          <a:extLst>
            <a:ext uri="{FF2B5EF4-FFF2-40B4-BE49-F238E27FC236}">
              <a16:creationId xmlns:a16="http://schemas.microsoft.com/office/drawing/2014/main" id="{561E61D2-944E-4C2C-93DE-645C33424536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109" name="ColorPalette" hidden="1">
          <a:extLst>
            <a:ext uri="{FF2B5EF4-FFF2-40B4-BE49-F238E27FC236}">
              <a16:creationId xmlns:a16="http://schemas.microsoft.com/office/drawing/2014/main" id="{B9C23196-441A-4E07-89B4-A46982902295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110" name="ColorPalette" hidden="1">
          <a:extLst>
            <a:ext uri="{FF2B5EF4-FFF2-40B4-BE49-F238E27FC236}">
              <a16:creationId xmlns:a16="http://schemas.microsoft.com/office/drawing/2014/main" id="{543F4698-4725-4E9A-8B77-7C60241BDBD9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111" name="ColorPalette" hidden="1">
          <a:extLst>
            <a:ext uri="{FF2B5EF4-FFF2-40B4-BE49-F238E27FC236}">
              <a16:creationId xmlns:a16="http://schemas.microsoft.com/office/drawing/2014/main" id="{2F972828-0EF0-4CF4-AB98-F123CE6C0822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112" name="ColorPalette" hidden="1">
          <a:extLst>
            <a:ext uri="{FF2B5EF4-FFF2-40B4-BE49-F238E27FC236}">
              <a16:creationId xmlns:a16="http://schemas.microsoft.com/office/drawing/2014/main" id="{51DB3BAB-E91C-437D-B5C1-E2FE38218A38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113" name="ColorPalette" hidden="1">
          <a:extLst>
            <a:ext uri="{FF2B5EF4-FFF2-40B4-BE49-F238E27FC236}">
              <a16:creationId xmlns:a16="http://schemas.microsoft.com/office/drawing/2014/main" id="{F6AD6935-D053-4F93-884E-92B044022588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114" name="ColorPalette" hidden="1">
          <a:extLst>
            <a:ext uri="{FF2B5EF4-FFF2-40B4-BE49-F238E27FC236}">
              <a16:creationId xmlns:a16="http://schemas.microsoft.com/office/drawing/2014/main" id="{621FC51C-C842-4A3B-B09A-60E296A46011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115" name="ColorPalette" hidden="1">
          <a:extLst>
            <a:ext uri="{FF2B5EF4-FFF2-40B4-BE49-F238E27FC236}">
              <a16:creationId xmlns:a16="http://schemas.microsoft.com/office/drawing/2014/main" id="{BF754E02-0CF3-4582-81D4-A1ED8B7B0817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116" name="ColorPalette" hidden="1">
          <a:extLst>
            <a:ext uri="{FF2B5EF4-FFF2-40B4-BE49-F238E27FC236}">
              <a16:creationId xmlns:a16="http://schemas.microsoft.com/office/drawing/2014/main" id="{29CE706E-5322-4EDD-95E0-47B74D268342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117" name="ColorPalette" hidden="1">
          <a:extLst>
            <a:ext uri="{FF2B5EF4-FFF2-40B4-BE49-F238E27FC236}">
              <a16:creationId xmlns:a16="http://schemas.microsoft.com/office/drawing/2014/main" id="{CCAA9622-B09C-496D-A8B8-8D275BB0583F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18" name="ColorPalette" hidden="1">
          <a:extLst>
            <a:ext uri="{FF2B5EF4-FFF2-40B4-BE49-F238E27FC236}">
              <a16:creationId xmlns:a16="http://schemas.microsoft.com/office/drawing/2014/main" id="{D407E241-ABA4-4E11-BECD-319E2F1FDCD9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19" name="ColorPalette" hidden="1">
          <a:extLst>
            <a:ext uri="{FF2B5EF4-FFF2-40B4-BE49-F238E27FC236}">
              <a16:creationId xmlns:a16="http://schemas.microsoft.com/office/drawing/2014/main" id="{400956F2-5C40-42E3-8A6C-A8E025DF3140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20" name="ColorPalette" hidden="1">
          <a:extLst>
            <a:ext uri="{FF2B5EF4-FFF2-40B4-BE49-F238E27FC236}">
              <a16:creationId xmlns:a16="http://schemas.microsoft.com/office/drawing/2014/main" id="{92FD3671-F234-481D-B19A-95C7FB11ABB7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21" name="ColorPalette" hidden="1">
          <a:extLst>
            <a:ext uri="{FF2B5EF4-FFF2-40B4-BE49-F238E27FC236}">
              <a16:creationId xmlns:a16="http://schemas.microsoft.com/office/drawing/2014/main" id="{D848D96A-FFAF-4E74-B64E-7BD0D64BBB3E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22" name="ColorPalette" hidden="1">
          <a:extLst>
            <a:ext uri="{FF2B5EF4-FFF2-40B4-BE49-F238E27FC236}">
              <a16:creationId xmlns:a16="http://schemas.microsoft.com/office/drawing/2014/main" id="{9857B2A4-F118-4F16-8506-7ECBE18EC6F6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23" name="ColorPalette" hidden="1">
          <a:extLst>
            <a:ext uri="{FF2B5EF4-FFF2-40B4-BE49-F238E27FC236}">
              <a16:creationId xmlns:a16="http://schemas.microsoft.com/office/drawing/2014/main" id="{DCAE2977-E0DF-455D-8CF9-31552A59015C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24" name="ColorPalette" hidden="1">
          <a:extLst>
            <a:ext uri="{FF2B5EF4-FFF2-40B4-BE49-F238E27FC236}">
              <a16:creationId xmlns:a16="http://schemas.microsoft.com/office/drawing/2014/main" id="{9FB0155F-93E5-4D44-B0E8-38FBA3C5416C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25" name="ColorPalette" hidden="1">
          <a:extLst>
            <a:ext uri="{FF2B5EF4-FFF2-40B4-BE49-F238E27FC236}">
              <a16:creationId xmlns:a16="http://schemas.microsoft.com/office/drawing/2014/main" id="{9060F490-C6DA-49A7-920C-86F4C1EA49A6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26" name="ColorPalette" hidden="1">
          <a:extLst>
            <a:ext uri="{FF2B5EF4-FFF2-40B4-BE49-F238E27FC236}">
              <a16:creationId xmlns:a16="http://schemas.microsoft.com/office/drawing/2014/main" id="{B44B5690-16F6-43A1-BE46-65B03BC40435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27" name="ColorPalette" hidden="1">
          <a:extLst>
            <a:ext uri="{FF2B5EF4-FFF2-40B4-BE49-F238E27FC236}">
              <a16:creationId xmlns:a16="http://schemas.microsoft.com/office/drawing/2014/main" id="{5ADF9F46-35D0-4AB9-810C-27585A76D218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28" name="ColorPalette" hidden="1">
          <a:extLst>
            <a:ext uri="{FF2B5EF4-FFF2-40B4-BE49-F238E27FC236}">
              <a16:creationId xmlns:a16="http://schemas.microsoft.com/office/drawing/2014/main" id="{A4FAB9FC-5782-4374-B67F-4F17661FBA56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29" name="ColorPalette" hidden="1">
          <a:extLst>
            <a:ext uri="{FF2B5EF4-FFF2-40B4-BE49-F238E27FC236}">
              <a16:creationId xmlns:a16="http://schemas.microsoft.com/office/drawing/2014/main" id="{AD19FC26-E19E-4896-B386-22F0FBB59A4A}"/>
            </a:ext>
          </a:extLst>
        </xdr:cNvPr>
        <xdr:cNvSpPr txBox="1"/>
      </xdr:nvSpPr>
      <xdr:spPr>
        <a:xfrm>
          <a:off x="914400" y="14573250"/>
          <a:ext cx="1609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130" name="ColorPalette" hidden="1">
          <a:extLst>
            <a:ext uri="{FF2B5EF4-FFF2-40B4-BE49-F238E27FC236}">
              <a16:creationId xmlns:a16="http://schemas.microsoft.com/office/drawing/2014/main" id="{9C788CD7-0381-4109-B5D7-1A355192C404}"/>
            </a:ext>
          </a:extLst>
        </xdr:cNvPr>
        <xdr:cNvSpPr txBox="1"/>
      </xdr:nvSpPr>
      <xdr:spPr>
        <a:xfrm>
          <a:off x="914400" y="14763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131" name="ColorPalette" hidden="1">
          <a:extLst>
            <a:ext uri="{FF2B5EF4-FFF2-40B4-BE49-F238E27FC236}">
              <a16:creationId xmlns:a16="http://schemas.microsoft.com/office/drawing/2014/main" id="{6441489D-A136-41F8-AE6B-6F157BBCD023}"/>
            </a:ext>
          </a:extLst>
        </xdr:cNvPr>
        <xdr:cNvSpPr txBox="1"/>
      </xdr:nvSpPr>
      <xdr:spPr>
        <a:xfrm>
          <a:off x="914400" y="14763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132" name="ColorPalette" hidden="1">
          <a:extLst>
            <a:ext uri="{FF2B5EF4-FFF2-40B4-BE49-F238E27FC236}">
              <a16:creationId xmlns:a16="http://schemas.microsoft.com/office/drawing/2014/main" id="{36180A88-309C-44A7-BCAA-3625EBDF8ABA}"/>
            </a:ext>
          </a:extLst>
        </xdr:cNvPr>
        <xdr:cNvSpPr txBox="1"/>
      </xdr:nvSpPr>
      <xdr:spPr>
        <a:xfrm>
          <a:off x="914400" y="14763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133" name="ColorPalette" hidden="1">
          <a:extLst>
            <a:ext uri="{FF2B5EF4-FFF2-40B4-BE49-F238E27FC236}">
              <a16:creationId xmlns:a16="http://schemas.microsoft.com/office/drawing/2014/main" id="{B872829A-9627-4596-B3E5-4500A74E0911}"/>
            </a:ext>
          </a:extLst>
        </xdr:cNvPr>
        <xdr:cNvSpPr txBox="1"/>
      </xdr:nvSpPr>
      <xdr:spPr>
        <a:xfrm>
          <a:off x="914400" y="14763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134" name="ColorPalette" hidden="1">
          <a:extLst>
            <a:ext uri="{FF2B5EF4-FFF2-40B4-BE49-F238E27FC236}">
              <a16:creationId xmlns:a16="http://schemas.microsoft.com/office/drawing/2014/main" id="{15CF022D-758C-466E-9F3F-7C1C27A97287}"/>
            </a:ext>
          </a:extLst>
        </xdr:cNvPr>
        <xdr:cNvSpPr txBox="1"/>
      </xdr:nvSpPr>
      <xdr:spPr>
        <a:xfrm>
          <a:off x="914400" y="14763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135" name="ColorPalette" hidden="1">
          <a:extLst>
            <a:ext uri="{FF2B5EF4-FFF2-40B4-BE49-F238E27FC236}">
              <a16:creationId xmlns:a16="http://schemas.microsoft.com/office/drawing/2014/main" id="{F943F9FD-BDCF-4213-99C0-2681580AE2E6}"/>
            </a:ext>
          </a:extLst>
        </xdr:cNvPr>
        <xdr:cNvSpPr txBox="1"/>
      </xdr:nvSpPr>
      <xdr:spPr>
        <a:xfrm>
          <a:off x="914400" y="14763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136" name="ColorPalette" hidden="1">
          <a:extLst>
            <a:ext uri="{FF2B5EF4-FFF2-40B4-BE49-F238E27FC236}">
              <a16:creationId xmlns:a16="http://schemas.microsoft.com/office/drawing/2014/main" id="{EB3FDD26-51DF-4BB2-9236-6ED91F3EF9CC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137" name="ColorPalette" hidden="1">
          <a:extLst>
            <a:ext uri="{FF2B5EF4-FFF2-40B4-BE49-F238E27FC236}">
              <a16:creationId xmlns:a16="http://schemas.microsoft.com/office/drawing/2014/main" id="{3C19D303-E929-4795-821D-88E115C2A3E2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138" name="ColorPalette" hidden="1">
          <a:extLst>
            <a:ext uri="{FF2B5EF4-FFF2-40B4-BE49-F238E27FC236}">
              <a16:creationId xmlns:a16="http://schemas.microsoft.com/office/drawing/2014/main" id="{E416EF48-6A28-4C6D-B5CA-3726A2D239CC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139" name="ColorPalette" hidden="1">
          <a:extLst>
            <a:ext uri="{FF2B5EF4-FFF2-40B4-BE49-F238E27FC236}">
              <a16:creationId xmlns:a16="http://schemas.microsoft.com/office/drawing/2014/main" id="{CA83D495-1D17-407D-8D8E-388B0E6FA787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140" name="ColorPalette" hidden="1">
          <a:extLst>
            <a:ext uri="{FF2B5EF4-FFF2-40B4-BE49-F238E27FC236}">
              <a16:creationId xmlns:a16="http://schemas.microsoft.com/office/drawing/2014/main" id="{40C71F07-C2A3-4069-A548-A19FA32DFF60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141" name="ColorPalette" hidden="1">
          <a:extLst>
            <a:ext uri="{FF2B5EF4-FFF2-40B4-BE49-F238E27FC236}">
              <a16:creationId xmlns:a16="http://schemas.microsoft.com/office/drawing/2014/main" id="{BFB79C3C-1792-4DED-97CF-7827D1625AD2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142" name="ColorPalette" hidden="1">
          <a:extLst>
            <a:ext uri="{FF2B5EF4-FFF2-40B4-BE49-F238E27FC236}">
              <a16:creationId xmlns:a16="http://schemas.microsoft.com/office/drawing/2014/main" id="{36E7DF82-809F-40B7-A0EF-D4DEC03B2DDF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143" name="ColorPalette" hidden="1">
          <a:extLst>
            <a:ext uri="{FF2B5EF4-FFF2-40B4-BE49-F238E27FC236}">
              <a16:creationId xmlns:a16="http://schemas.microsoft.com/office/drawing/2014/main" id="{11AA3E59-D905-4F93-A99B-4B1E8142851D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44" name="ColorPalette" hidden="1">
          <a:extLst>
            <a:ext uri="{FF2B5EF4-FFF2-40B4-BE49-F238E27FC236}">
              <a16:creationId xmlns:a16="http://schemas.microsoft.com/office/drawing/2014/main" id="{81DCC452-861B-4227-8CC0-037FFAA6DB42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45" name="ColorPalette" hidden="1">
          <a:extLst>
            <a:ext uri="{FF2B5EF4-FFF2-40B4-BE49-F238E27FC236}">
              <a16:creationId xmlns:a16="http://schemas.microsoft.com/office/drawing/2014/main" id="{02E61328-6342-49B5-A43B-EA0A818B058B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46" name="ColorPalette" hidden="1">
          <a:extLst>
            <a:ext uri="{FF2B5EF4-FFF2-40B4-BE49-F238E27FC236}">
              <a16:creationId xmlns:a16="http://schemas.microsoft.com/office/drawing/2014/main" id="{93283B87-2C81-411C-A985-163ECDD52039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47" name="ColorPalette" hidden="1">
          <a:extLst>
            <a:ext uri="{FF2B5EF4-FFF2-40B4-BE49-F238E27FC236}">
              <a16:creationId xmlns:a16="http://schemas.microsoft.com/office/drawing/2014/main" id="{3DBF231D-0E98-474E-97DE-DE4026688A0B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48" name="ColorPalette" hidden="1">
          <a:extLst>
            <a:ext uri="{FF2B5EF4-FFF2-40B4-BE49-F238E27FC236}">
              <a16:creationId xmlns:a16="http://schemas.microsoft.com/office/drawing/2014/main" id="{51E2A63B-B0F1-488D-9036-78E2ECE88967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49" name="ColorPalette" hidden="1">
          <a:extLst>
            <a:ext uri="{FF2B5EF4-FFF2-40B4-BE49-F238E27FC236}">
              <a16:creationId xmlns:a16="http://schemas.microsoft.com/office/drawing/2014/main" id="{6D94D877-1ECA-4223-9971-621255BE309D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50" name="ColorPalette" hidden="1">
          <a:extLst>
            <a:ext uri="{FF2B5EF4-FFF2-40B4-BE49-F238E27FC236}">
              <a16:creationId xmlns:a16="http://schemas.microsoft.com/office/drawing/2014/main" id="{AC89C9E6-9DE7-4711-9902-7D1FD5E5A86E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51" name="ColorPalette" hidden="1">
          <a:extLst>
            <a:ext uri="{FF2B5EF4-FFF2-40B4-BE49-F238E27FC236}">
              <a16:creationId xmlns:a16="http://schemas.microsoft.com/office/drawing/2014/main" id="{0D8FF2E6-9F90-4BA3-B694-BCB9952443E4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52" name="ColorPalette" hidden="1">
          <a:extLst>
            <a:ext uri="{FF2B5EF4-FFF2-40B4-BE49-F238E27FC236}">
              <a16:creationId xmlns:a16="http://schemas.microsoft.com/office/drawing/2014/main" id="{3D5600CA-EEB8-4938-90B4-C0C2FE4A38D7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53" name="ColorPalette" hidden="1">
          <a:extLst>
            <a:ext uri="{FF2B5EF4-FFF2-40B4-BE49-F238E27FC236}">
              <a16:creationId xmlns:a16="http://schemas.microsoft.com/office/drawing/2014/main" id="{69C6EC96-3BDD-43CE-BBC5-D47BF9A18A97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54" name="ColorPalette" hidden="1">
          <a:extLst>
            <a:ext uri="{FF2B5EF4-FFF2-40B4-BE49-F238E27FC236}">
              <a16:creationId xmlns:a16="http://schemas.microsoft.com/office/drawing/2014/main" id="{687D79B7-B81B-4076-A6A6-1D633134C883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55" name="ColorPalette" hidden="1">
          <a:extLst>
            <a:ext uri="{FF2B5EF4-FFF2-40B4-BE49-F238E27FC236}">
              <a16:creationId xmlns:a16="http://schemas.microsoft.com/office/drawing/2014/main" id="{73349AF7-D0DF-40E9-8BC1-160CB37E6356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56" name="ColorPalette" hidden="1">
          <a:extLst>
            <a:ext uri="{FF2B5EF4-FFF2-40B4-BE49-F238E27FC236}">
              <a16:creationId xmlns:a16="http://schemas.microsoft.com/office/drawing/2014/main" id="{C75B3E7A-4B3F-430B-ACAB-07877BC66AAF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57" name="ColorPalette" hidden="1">
          <a:extLst>
            <a:ext uri="{FF2B5EF4-FFF2-40B4-BE49-F238E27FC236}">
              <a16:creationId xmlns:a16="http://schemas.microsoft.com/office/drawing/2014/main" id="{4447159C-D313-48AC-AD5D-C425E0B783F1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58" name="ColorPalette" hidden="1">
          <a:extLst>
            <a:ext uri="{FF2B5EF4-FFF2-40B4-BE49-F238E27FC236}">
              <a16:creationId xmlns:a16="http://schemas.microsoft.com/office/drawing/2014/main" id="{B250EBBB-E225-48AE-BA9D-0BE165B9DF99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59" name="ColorPalette" hidden="1">
          <a:extLst>
            <a:ext uri="{FF2B5EF4-FFF2-40B4-BE49-F238E27FC236}">
              <a16:creationId xmlns:a16="http://schemas.microsoft.com/office/drawing/2014/main" id="{950221C6-4941-40DE-B7BA-BC0C74255F65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60" name="ColorPalette" hidden="1">
          <a:extLst>
            <a:ext uri="{FF2B5EF4-FFF2-40B4-BE49-F238E27FC236}">
              <a16:creationId xmlns:a16="http://schemas.microsoft.com/office/drawing/2014/main" id="{45CB20AB-B7C5-4CF1-BBE8-DF6AAC9F17BA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61" name="ColorPalette" hidden="1">
          <a:extLst>
            <a:ext uri="{FF2B5EF4-FFF2-40B4-BE49-F238E27FC236}">
              <a16:creationId xmlns:a16="http://schemas.microsoft.com/office/drawing/2014/main" id="{B1DECB9C-4327-4648-82EB-B54630878C2E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62" name="ColorPalette" hidden="1">
          <a:extLst>
            <a:ext uri="{FF2B5EF4-FFF2-40B4-BE49-F238E27FC236}">
              <a16:creationId xmlns:a16="http://schemas.microsoft.com/office/drawing/2014/main" id="{99E8999F-EF89-4124-A941-E983193ED20E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63" name="ColorPalette" hidden="1">
          <a:extLst>
            <a:ext uri="{FF2B5EF4-FFF2-40B4-BE49-F238E27FC236}">
              <a16:creationId xmlns:a16="http://schemas.microsoft.com/office/drawing/2014/main" id="{35E36067-666D-4D71-985C-67D5D63A4F72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64" name="ColorPalette" hidden="1">
          <a:extLst>
            <a:ext uri="{FF2B5EF4-FFF2-40B4-BE49-F238E27FC236}">
              <a16:creationId xmlns:a16="http://schemas.microsoft.com/office/drawing/2014/main" id="{82C0DE70-4B1B-4970-905E-3EE58CB829AE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65" name="ColorPalette" hidden="1">
          <a:extLst>
            <a:ext uri="{FF2B5EF4-FFF2-40B4-BE49-F238E27FC236}">
              <a16:creationId xmlns:a16="http://schemas.microsoft.com/office/drawing/2014/main" id="{87C5BC79-E393-410E-91A8-F95A15B82271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66" name="ColorPalette" hidden="1">
          <a:extLst>
            <a:ext uri="{FF2B5EF4-FFF2-40B4-BE49-F238E27FC236}">
              <a16:creationId xmlns:a16="http://schemas.microsoft.com/office/drawing/2014/main" id="{9E28B493-7626-4FAF-92E2-E7FC66457D1D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67" name="ColorPalette" hidden="1">
          <a:extLst>
            <a:ext uri="{FF2B5EF4-FFF2-40B4-BE49-F238E27FC236}">
              <a16:creationId xmlns:a16="http://schemas.microsoft.com/office/drawing/2014/main" id="{C679CD38-191A-4B28-BEF5-449E69BA4718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68" name="ColorPalette" hidden="1">
          <a:extLst>
            <a:ext uri="{FF2B5EF4-FFF2-40B4-BE49-F238E27FC236}">
              <a16:creationId xmlns:a16="http://schemas.microsoft.com/office/drawing/2014/main" id="{F005FC7D-B813-4CC3-8391-1BB8D1931313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69" name="ColorPalette" hidden="1">
          <a:extLst>
            <a:ext uri="{FF2B5EF4-FFF2-40B4-BE49-F238E27FC236}">
              <a16:creationId xmlns:a16="http://schemas.microsoft.com/office/drawing/2014/main" id="{369E123C-DDAF-4BDF-836E-B21891F1B861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70" name="ColorPalette" hidden="1">
          <a:extLst>
            <a:ext uri="{FF2B5EF4-FFF2-40B4-BE49-F238E27FC236}">
              <a16:creationId xmlns:a16="http://schemas.microsoft.com/office/drawing/2014/main" id="{9E53247D-AD1B-4C5F-A488-998D2DC29C33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71" name="ColorPalette" hidden="1">
          <a:extLst>
            <a:ext uri="{FF2B5EF4-FFF2-40B4-BE49-F238E27FC236}">
              <a16:creationId xmlns:a16="http://schemas.microsoft.com/office/drawing/2014/main" id="{FE585925-E597-4D1D-89B3-9ABD036468A2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72" name="ColorPalette" hidden="1">
          <a:extLst>
            <a:ext uri="{FF2B5EF4-FFF2-40B4-BE49-F238E27FC236}">
              <a16:creationId xmlns:a16="http://schemas.microsoft.com/office/drawing/2014/main" id="{BF1816BA-40B3-4D18-9B5A-3E14EF8AA770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73" name="ColorPalette" hidden="1">
          <a:extLst>
            <a:ext uri="{FF2B5EF4-FFF2-40B4-BE49-F238E27FC236}">
              <a16:creationId xmlns:a16="http://schemas.microsoft.com/office/drawing/2014/main" id="{F9DFC340-C11F-442E-81FE-0BD308AE9BAD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74" name="ColorPalette" hidden="1">
          <a:extLst>
            <a:ext uri="{FF2B5EF4-FFF2-40B4-BE49-F238E27FC236}">
              <a16:creationId xmlns:a16="http://schemas.microsoft.com/office/drawing/2014/main" id="{A9FE2E15-7ED1-4406-AA8E-DF30AB3B37A2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75" name="ColorPalette" hidden="1">
          <a:extLst>
            <a:ext uri="{FF2B5EF4-FFF2-40B4-BE49-F238E27FC236}">
              <a16:creationId xmlns:a16="http://schemas.microsoft.com/office/drawing/2014/main" id="{F16D4ACF-824F-4DC4-8B26-292E8494C0F4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76" name="ColorPalette" hidden="1">
          <a:extLst>
            <a:ext uri="{FF2B5EF4-FFF2-40B4-BE49-F238E27FC236}">
              <a16:creationId xmlns:a16="http://schemas.microsoft.com/office/drawing/2014/main" id="{69C70B3D-E9EB-45AA-8F43-9087ECBEBA56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77" name="ColorPalette" hidden="1">
          <a:extLst>
            <a:ext uri="{FF2B5EF4-FFF2-40B4-BE49-F238E27FC236}">
              <a16:creationId xmlns:a16="http://schemas.microsoft.com/office/drawing/2014/main" id="{F5F2E95D-9679-4C42-AB16-A1C684FD9C2B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78" name="ColorPalette" hidden="1">
          <a:extLst>
            <a:ext uri="{FF2B5EF4-FFF2-40B4-BE49-F238E27FC236}">
              <a16:creationId xmlns:a16="http://schemas.microsoft.com/office/drawing/2014/main" id="{6DD94A1F-96AA-410D-817C-34D0140E2D47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79" name="ColorPalette" hidden="1">
          <a:extLst>
            <a:ext uri="{FF2B5EF4-FFF2-40B4-BE49-F238E27FC236}">
              <a16:creationId xmlns:a16="http://schemas.microsoft.com/office/drawing/2014/main" id="{5E1A97DD-1FCA-4ADC-8C20-40D42076FC21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80" name="ColorPalette" hidden="1">
          <a:extLst>
            <a:ext uri="{FF2B5EF4-FFF2-40B4-BE49-F238E27FC236}">
              <a16:creationId xmlns:a16="http://schemas.microsoft.com/office/drawing/2014/main" id="{5D9DBD40-8031-4EC7-95F8-2AEE044E73BF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81" name="ColorPalette" hidden="1">
          <a:extLst>
            <a:ext uri="{FF2B5EF4-FFF2-40B4-BE49-F238E27FC236}">
              <a16:creationId xmlns:a16="http://schemas.microsoft.com/office/drawing/2014/main" id="{8966AC8F-7CE5-4449-92E5-B763737E5736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82" name="ColorPalette" hidden="1">
          <a:extLst>
            <a:ext uri="{FF2B5EF4-FFF2-40B4-BE49-F238E27FC236}">
              <a16:creationId xmlns:a16="http://schemas.microsoft.com/office/drawing/2014/main" id="{1364FCFD-231F-430A-AA21-9E1BB9769D57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83" name="ColorPalette" hidden="1">
          <a:extLst>
            <a:ext uri="{FF2B5EF4-FFF2-40B4-BE49-F238E27FC236}">
              <a16:creationId xmlns:a16="http://schemas.microsoft.com/office/drawing/2014/main" id="{301681DB-963A-45E8-BBC0-5B6DE0C8C9EF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84" name="ColorPalette" hidden="1">
          <a:extLst>
            <a:ext uri="{FF2B5EF4-FFF2-40B4-BE49-F238E27FC236}">
              <a16:creationId xmlns:a16="http://schemas.microsoft.com/office/drawing/2014/main" id="{32789159-F5FE-4ACE-A4C1-FF5E7162A2FD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85" name="ColorPalette" hidden="1">
          <a:extLst>
            <a:ext uri="{FF2B5EF4-FFF2-40B4-BE49-F238E27FC236}">
              <a16:creationId xmlns:a16="http://schemas.microsoft.com/office/drawing/2014/main" id="{3112F9C8-E238-4250-A442-07E358282C0D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86" name="ColorPalette" hidden="1">
          <a:extLst>
            <a:ext uri="{FF2B5EF4-FFF2-40B4-BE49-F238E27FC236}">
              <a16:creationId xmlns:a16="http://schemas.microsoft.com/office/drawing/2014/main" id="{26C6626E-06AE-4707-8FC8-FAD3D7BB15D3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87" name="ColorPalette" hidden="1">
          <a:extLst>
            <a:ext uri="{FF2B5EF4-FFF2-40B4-BE49-F238E27FC236}">
              <a16:creationId xmlns:a16="http://schemas.microsoft.com/office/drawing/2014/main" id="{EDA777C0-CB2C-41F3-8F2D-39D02C322A9F}"/>
            </a:ext>
          </a:extLst>
        </xdr:cNvPr>
        <xdr:cNvSpPr txBox="1"/>
      </xdr:nvSpPr>
      <xdr:spPr>
        <a:xfrm>
          <a:off x="914400" y="14763750"/>
          <a:ext cx="1609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88" name="ColorPalette" hidden="1">
          <a:extLst>
            <a:ext uri="{FF2B5EF4-FFF2-40B4-BE49-F238E27FC236}">
              <a16:creationId xmlns:a16="http://schemas.microsoft.com/office/drawing/2014/main" id="{463F6116-FFEA-4C94-9B9E-015740A51167}"/>
            </a:ext>
          </a:extLst>
        </xdr:cNvPr>
        <xdr:cNvSpPr txBox="1"/>
      </xdr:nvSpPr>
      <xdr:spPr>
        <a:xfrm>
          <a:off x="914400" y="14954250"/>
          <a:ext cx="1609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89" name="ColorPalette" hidden="1">
          <a:extLst>
            <a:ext uri="{FF2B5EF4-FFF2-40B4-BE49-F238E27FC236}">
              <a16:creationId xmlns:a16="http://schemas.microsoft.com/office/drawing/2014/main" id="{D754FB2A-D895-4025-BC73-9A335139E739}"/>
            </a:ext>
          </a:extLst>
        </xdr:cNvPr>
        <xdr:cNvSpPr txBox="1"/>
      </xdr:nvSpPr>
      <xdr:spPr>
        <a:xfrm>
          <a:off x="914400" y="14954250"/>
          <a:ext cx="1609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90" name="ColorPalette" hidden="1">
          <a:extLst>
            <a:ext uri="{FF2B5EF4-FFF2-40B4-BE49-F238E27FC236}">
              <a16:creationId xmlns:a16="http://schemas.microsoft.com/office/drawing/2014/main" id="{CE883D37-BB0C-4DA2-AF65-80D3561AF8F3}"/>
            </a:ext>
          </a:extLst>
        </xdr:cNvPr>
        <xdr:cNvSpPr txBox="1"/>
      </xdr:nvSpPr>
      <xdr:spPr>
        <a:xfrm>
          <a:off x="914400" y="14954250"/>
          <a:ext cx="1609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91" name="ColorPalette" hidden="1">
          <a:extLst>
            <a:ext uri="{FF2B5EF4-FFF2-40B4-BE49-F238E27FC236}">
              <a16:creationId xmlns:a16="http://schemas.microsoft.com/office/drawing/2014/main" id="{37CF848A-E6A0-469C-994C-6CC0BDD4D633}"/>
            </a:ext>
          </a:extLst>
        </xdr:cNvPr>
        <xdr:cNvSpPr txBox="1"/>
      </xdr:nvSpPr>
      <xdr:spPr>
        <a:xfrm>
          <a:off x="914400" y="14954250"/>
          <a:ext cx="1609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92" name="ColorPalette" hidden="1">
          <a:extLst>
            <a:ext uri="{FF2B5EF4-FFF2-40B4-BE49-F238E27FC236}">
              <a16:creationId xmlns:a16="http://schemas.microsoft.com/office/drawing/2014/main" id="{F5AEFEDE-DB94-470D-BC5A-81A26BCE7515}"/>
            </a:ext>
          </a:extLst>
        </xdr:cNvPr>
        <xdr:cNvSpPr txBox="1"/>
      </xdr:nvSpPr>
      <xdr:spPr>
        <a:xfrm>
          <a:off x="914400" y="14954250"/>
          <a:ext cx="1609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93" name="ColorPalette" hidden="1">
          <a:extLst>
            <a:ext uri="{FF2B5EF4-FFF2-40B4-BE49-F238E27FC236}">
              <a16:creationId xmlns:a16="http://schemas.microsoft.com/office/drawing/2014/main" id="{56C5E694-F4E3-4793-9605-E9100ECEA57F}"/>
            </a:ext>
          </a:extLst>
        </xdr:cNvPr>
        <xdr:cNvSpPr txBox="1"/>
      </xdr:nvSpPr>
      <xdr:spPr>
        <a:xfrm>
          <a:off x="914400" y="14954250"/>
          <a:ext cx="1609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94" name="ColorPalette" hidden="1">
          <a:extLst>
            <a:ext uri="{FF2B5EF4-FFF2-40B4-BE49-F238E27FC236}">
              <a16:creationId xmlns:a16="http://schemas.microsoft.com/office/drawing/2014/main" id="{4C7905E4-C5C4-44EC-870D-432FDA49F074}"/>
            </a:ext>
          </a:extLst>
        </xdr:cNvPr>
        <xdr:cNvSpPr txBox="1"/>
      </xdr:nvSpPr>
      <xdr:spPr>
        <a:xfrm>
          <a:off x="914400" y="14954250"/>
          <a:ext cx="1609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195" name="ColorPalette" hidden="1">
          <a:extLst>
            <a:ext uri="{FF2B5EF4-FFF2-40B4-BE49-F238E27FC236}">
              <a16:creationId xmlns:a16="http://schemas.microsoft.com/office/drawing/2014/main" id="{A35756A7-5D8C-4DD9-AC30-0AAAB2677B71}"/>
            </a:ext>
          </a:extLst>
        </xdr:cNvPr>
        <xdr:cNvSpPr txBox="1"/>
      </xdr:nvSpPr>
      <xdr:spPr>
        <a:xfrm>
          <a:off x="914400" y="14954250"/>
          <a:ext cx="1609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196" name="ColorPalette" hidden="1">
          <a:extLst>
            <a:ext uri="{FF2B5EF4-FFF2-40B4-BE49-F238E27FC236}">
              <a16:creationId xmlns:a16="http://schemas.microsoft.com/office/drawing/2014/main" id="{713659F0-1171-4878-90DE-107414F65D37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197" name="ColorPalette" hidden="1">
          <a:extLst>
            <a:ext uri="{FF2B5EF4-FFF2-40B4-BE49-F238E27FC236}">
              <a16:creationId xmlns:a16="http://schemas.microsoft.com/office/drawing/2014/main" id="{6421767E-5169-4CDC-9FE5-6ABBE6AB567D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198" name="ColorPalette" hidden="1">
          <a:extLst>
            <a:ext uri="{FF2B5EF4-FFF2-40B4-BE49-F238E27FC236}">
              <a16:creationId xmlns:a16="http://schemas.microsoft.com/office/drawing/2014/main" id="{0CCA1795-EA7E-49E6-86A1-E296690E780B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199" name="ColorPalette" hidden="1">
          <a:extLst>
            <a:ext uri="{FF2B5EF4-FFF2-40B4-BE49-F238E27FC236}">
              <a16:creationId xmlns:a16="http://schemas.microsoft.com/office/drawing/2014/main" id="{50011853-61BC-4898-9A30-A4BF59F68573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00" name="ColorPalette" hidden="1">
          <a:extLst>
            <a:ext uri="{FF2B5EF4-FFF2-40B4-BE49-F238E27FC236}">
              <a16:creationId xmlns:a16="http://schemas.microsoft.com/office/drawing/2014/main" id="{0E4BC5A3-E2FD-4821-A2B9-FD22E24F1879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01" name="ColorPalette" hidden="1">
          <a:extLst>
            <a:ext uri="{FF2B5EF4-FFF2-40B4-BE49-F238E27FC236}">
              <a16:creationId xmlns:a16="http://schemas.microsoft.com/office/drawing/2014/main" id="{27405014-8B5C-4AEA-AAF6-EF0A461F5A6C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02" name="ColorPalette" hidden="1">
          <a:extLst>
            <a:ext uri="{FF2B5EF4-FFF2-40B4-BE49-F238E27FC236}">
              <a16:creationId xmlns:a16="http://schemas.microsoft.com/office/drawing/2014/main" id="{424C66D2-D22D-4385-B70D-69957993FD53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03" name="ColorPalette" hidden="1">
          <a:extLst>
            <a:ext uri="{FF2B5EF4-FFF2-40B4-BE49-F238E27FC236}">
              <a16:creationId xmlns:a16="http://schemas.microsoft.com/office/drawing/2014/main" id="{BFDE9978-C647-4413-B358-8B05BF30805E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04" name="ColorPalette" hidden="1">
          <a:extLst>
            <a:ext uri="{FF2B5EF4-FFF2-40B4-BE49-F238E27FC236}">
              <a16:creationId xmlns:a16="http://schemas.microsoft.com/office/drawing/2014/main" id="{9FFD9131-B449-4A7C-B519-F5AF2271E7CA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05" name="ColorPalette" hidden="1">
          <a:extLst>
            <a:ext uri="{FF2B5EF4-FFF2-40B4-BE49-F238E27FC236}">
              <a16:creationId xmlns:a16="http://schemas.microsoft.com/office/drawing/2014/main" id="{68E748A9-F5B6-4B71-B0FE-E194AF30DB4C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06" name="ColorPalette" hidden="1">
          <a:extLst>
            <a:ext uri="{FF2B5EF4-FFF2-40B4-BE49-F238E27FC236}">
              <a16:creationId xmlns:a16="http://schemas.microsoft.com/office/drawing/2014/main" id="{28924F8D-B014-4AE9-BB84-D4849DE07201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07" name="ColorPalette" hidden="1">
          <a:extLst>
            <a:ext uri="{FF2B5EF4-FFF2-40B4-BE49-F238E27FC236}">
              <a16:creationId xmlns:a16="http://schemas.microsoft.com/office/drawing/2014/main" id="{7A245052-7E05-45D7-B5FB-1080302B783A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08" name="ColorPalette" hidden="1">
          <a:extLst>
            <a:ext uri="{FF2B5EF4-FFF2-40B4-BE49-F238E27FC236}">
              <a16:creationId xmlns:a16="http://schemas.microsoft.com/office/drawing/2014/main" id="{2AA830BD-F83B-495C-839B-EDAD6C63C3DD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09" name="ColorPalette" hidden="1">
          <a:extLst>
            <a:ext uri="{FF2B5EF4-FFF2-40B4-BE49-F238E27FC236}">
              <a16:creationId xmlns:a16="http://schemas.microsoft.com/office/drawing/2014/main" id="{85A23C63-86EC-4636-A81B-F0766C63AE8F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10" name="ColorPalette" hidden="1">
          <a:extLst>
            <a:ext uri="{FF2B5EF4-FFF2-40B4-BE49-F238E27FC236}">
              <a16:creationId xmlns:a16="http://schemas.microsoft.com/office/drawing/2014/main" id="{91D0150C-F094-4EE8-BB75-B186DE1CD6C1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11" name="ColorPalette" hidden="1">
          <a:extLst>
            <a:ext uri="{FF2B5EF4-FFF2-40B4-BE49-F238E27FC236}">
              <a16:creationId xmlns:a16="http://schemas.microsoft.com/office/drawing/2014/main" id="{D8A2A4BB-A925-46A2-BC1B-33C5D77DC7B6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12" name="ColorPalette" hidden="1">
          <a:extLst>
            <a:ext uri="{FF2B5EF4-FFF2-40B4-BE49-F238E27FC236}">
              <a16:creationId xmlns:a16="http://schemas.microsoft.com/office/drawing/2014/main" id="{1032FFB6-9FBA-47C9-A7E1-7B314CD47050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13" name="ColorPalette" hidden="1">
          <a:extLst>
            <a:ext uri="{FF2B5EF4-FFF2-40B4-BE49-F238E27FC236}">
              <a16:creationId xmlns:a16="http://schemas.microsoft.com/office/drawing/2014/main" id="{3005844D-DCAE-40B4-8F25-8D652DC897E3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14" name="ColorPalette" hidden="1">
          <a:extLst>
            <a:ext uri="{FF2B5EF4-FFF2-40B4-BE49-F238E27FC236}">
              <a16:creationId xmlns:a16="http://schemas.microsoft.com/office/drawing/2014/main" id="{547088E2-C847-4139-A0CC-65AEF4D0AC11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15" name="ColorPalette" hidden="1">
          <a:extLst>
            <a:ext uri="{FF2B5EF4-FFF2-40B4-BE49-F238E27FC236}">
              <a16:creationId xmlns:a16="http://schemas.microsoft.com/office/drawing/2014/main" id="{5CEB7CB4-93C3-42EE-B425-94B16DAFB6E6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16" name="ColorPalette" hidden="1">
          <a:extLst>
            <a:ext uri="{FF2B5EF4-FFF2-40B4-BE49-F238E27FC236}">
              <a16:creationId xmlns:a16="http://schemas.microsoft.com/office/drawing/2014/main" id="{A8CE7A51-FEB7-4A8C-944A-62B18491449A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17" name="ColorPalette" hidden="1">
          <a:extLst>
            <a:ext uri="{FF2B5EF4-FFF2-40B4-BE49-F238E27FC236}">
              <a16:creationId xmlns:a16="http://schemas.microsoft.com/office/drawing/2014/main" id="{390E05D4-14CB-458C-BC9D-ECEB074691C4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18" name="ColorPalette" hidden="1">
          <a:extLst>
            <a:ext uri="{FF2B5EF4-FFF2-40B4-BE49-F238E27FC236}">
              <a16:creationId xmlns:a16="http://schemas.microsoft.com/office/drawing/2014/main" id="{DE0DAC70-162D-4C18-8EA9-0577083CCFF5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19" name="ColorPalette" hidden="1">
          <a:extLst>
            <a:ext uri="{FF2B5EF4-FFF2-40B4-BE49-F238E27FC236}">
              <a16:creationId xmlns:a16="http://schemas.microsoft.com/office/drawing/2014/main" id="{12CFA435-5D86-40F1-A4D0-197EFCE97727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20" name="ColorPalette" hidden="1">
          <a:extLst>
            <a:ext uri="{FF2B5EF4-FFF2-40B4-BE49-F238E27FC236}">
              <a16:creationId xmlns:a16="http://schemas.microsoft.com/office/drawing/2014/main" id="{09BE8EB3-E7EE-4F58-80A2-BF9380EC161E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21" name="ColorPalette" hidden="1">
          <a:extLst>
            <a:ext uri="{FF2B5EF4-FFF2-40B4-BE49-F238E27FC236}">
              <a16:creationId xmlns:a16="http://schemas.microsoft.com/office/drawing/2014/main" id="{5C747152-519F-4894-A24E-26060BAE3207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22" name="ColorPalette" hidden="1">
          <a:extLst>
            <a:ext uri="{FF2B5EF4-FFF2-40B4-BE49-F238E27FC236}">
              <a16:creationId xmlns:a16="http://schemas.microsoft.com/office/drawing/2014/main" id="{2B4CAACC-DFBF-44A2-971F-75F04427571B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23" name="ColorPalette" hidden="1">
          <a:extLst>
            <a:ext uri="{FF2B5EF4-FFF2-40B4-BE49-F238E27FC236}">
              <a16:creationId xmlns:a16="http://schemas.microsoft.com/office/drawing/2014/main" id="{C22C43C4-FE77-40A0-95E5-3C9DA94CE304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24" name="ColorPalette" hidden="1">
          <a:extLst>
            <a:ext uri="{FF2B5EF4-FFF2-40B4-BE49-F238E27FC236}">
              <a16:creationId xmlns:a16="http://schemas.microsoft.com/office/drawing/2014/main" id="{547E0CD5-E707-4F6D-8CD5-94B0365647E2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25" name="ColorPalette" hidden="1">
          <a:extLst>
            <a:ext uri="{FF2B5EF4-FFF2-40B4-BE49-F238E27FC236}">
              <a16:creationId xmlns:a16="http://schemas.microsoft.com/office/drawing/2014/main" id="{E53193F4-36EE-49F7-A94A-5D21FE0709C9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26" name="ColorPalette" hidden="1">
          <a:extLst>
            <a:ext uri="{FF2B5EF4-FFF2-40B4-BE49-F238E27FC236}">
              <a16:creationId xmlns:a16="http://schemas.microsoft.com/office/drawing/2014/main" id="{5F5283A2-26DA-4322-9490-D176DF8541D7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27" name="ColorPalette" hidden="1">
          <a:extLst>
            <a:ext uri="{FF2B5EF4-FFF2-40B4-BE49-F238E27FC236}">
              <a16:creationId xmlns:a16="http://schemas.microsoft.com/office/drawing/2014/main" id="{647A0C90-5348-416E-90BD-6B1AAC9594B6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28" name="ColorPalette" hidden="1">
          <a:extLst>
            <a:ext uri="{FF2B5EF4-FFF2-40B4-BE49-F238E27FC236}">
              <a16:creationId xmlns:a16="http://schemas.microsoft.com/office/drawing/2014/main" id="{73F47334-B877-4135-8F0E-725C170CD4B5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29" name="ColorPalette" hidden="1">
          <a:extLst>
            <a:ext uri="{FF2B5EF4-FFF2-40B4-BE49-F238E27FC236}">
              <a16:creationId xmlns:a16="http://schemas.microsoft.com/office/drawing/2014/main" id="{6BA8642D-1BA5-4856-8740-1658BACAC4F2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30" name="ColorPalette" hidden="1">
          <a:extLst>
            <a:ext uri="{FF2B5EF4-FFF2-40B4-BE49-F238E27FC236}">
              <a16:creationId xmlns:a16="http://schemas.microsoft.com/office/drawing/2014/main" id="{107A2BCB-A1C7-4FBE-A567-FEE089F3DD4A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31" name="ColorPalette" hidden="1">
          <a:extLst>
            <a:ext uri="{FF2B5EF4-FFF2-40B4-BE49-F238E27FC236}">
              <a16:creationId xmlns:a16="http://schemas.microsoft.com/office/drawing/2014/main" id="{37B7D1D9-CA22-4AF3-8827-3856EF361AF7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32" name="ColorPalette" hidden="1">
          <a:extLst>
            <a:ext uri="{FF2B5EF4-FFF2-40B4-BE49-F238E27FC236}">
              <a16:creationId xmlns:a16="http://schemas.microsoft.com/office/drawing/2014/main" id="{B284F3FB-BD86-44F4-8A87-069E6895C990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33" name="ColorPalette" hidden="1">
          <a:extLst>
            <a:ext uri="{FF2B5EF4-FFF2-40B4-BE49-F238E27FC236}">
              <a16:creationId xmlns:a16="http://schemas.microsoft.com/office/drawing/2014/main" id="{A41E1512-92BC-4B6F-A1F5-437EBF5DFF2D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34" name="ColorPalette" hidden="1">
          <a:extLst>
            <a:ext uri="{FF2B5EF4-FFF2-40B4-BE49-F238E27FC236}">
              <a16:creationId xmlns:a16="http://schemas.microsoft.com/office/drawing/2014/main" id="{8F517930-DE1C-4B3D-B142-CD687C22386C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35" name="ColorPalette" hidden="1">
          <a:extLst>
            <a:ext uri="{FF2B5EF4-FFF2-40B4-BE49-F238E27FC236}">
              <a16:creationId xmlns:a16="http://schemas.microsoft.com/office/drawing/2014/main" id="{730B636A-047D-48CC-A495-6AB63C499B3C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36" name="ColorPalette" hidden="1">
          <a:extLst>
            <a:ext uri="{FF2B5EF4-FFF2-40B4-BE49-F238E27FC236}">
              <a16:creationId xmlns:a16="http://schemas.microsoft.com/office/drawing/2014/main" id="{A41F345B-CD2D-4B12-9EAF-00021BB013F2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37" name="ColorPalette" hidden="1">
          <a:extLst>
            <a:ext uri="{FF2B5EF4-FFF2-40B4-BE49-F238E27FC236}">
              <a16:creationId xmlns:a16="http://schemas.microsoft.com/office/drawing/2014/main" id="{E9FFCDAD-B02A-4046-AF8C-36C1F240673A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38" name="ColorPalette" hidden="1">
          <a:extLst>
            <a:ext uri="{FF2B5EF4-FFF2-40B4-BE49-F238E27FC236}">
              <a16:creationId xmlns:a16="http://schemas.microsoft.com/office/drawing/2014/main" id="{F41059CE-4FB9-4F82-B403-CBD6B6CFC5AF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39" name="ColorPalette" hidden="1">
          <a:extLst>
            <a:ext uri="{FF2B5EF4-FFF2-40B4-BE49-F238E27FC236}">
              <a16:creationId xmlns:a16="http://schemas.microsoft.com/office/drawing/2014/main" id="{DCC4FF5D-FFCE-4807-BE73-26F34CB984FE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40" name="ColorPalette" hidden="1">
          <a:extLst>
            <a:ext uri="{FF2B5EF4-FFF2-40B4-BE49-F238E27FC236}">
              <a16:creationId xmlns:a16="http://schemas.microsoft.com/office/drawing/2014/main" id="{FA14A944-C136-47D8-95C4-36AF2BB6CEFE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41" name="ColorPalette" hidden="1">
          <a:extLst>
            <a:ext uri="{FF2B5EF4-FFF2-40B4-BE49-F238E27FC236}">
              <a16:creationId xmlns:a16="http://schemas.microsoft.com/office/drawing/2014/main" id="{056274A4-A5AC-42C9-B76D-7EFD8D2CA74D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42" name="ColorPalette" hidden="1">
          <a:extLst>
            <a:ext uri="{FF2B5EF4-FFF2-40B4-BE49-F238E27FC236}">
              <a16:creationId xmlns:a16="http://schemas.microsoft.com/office/drawing/2014/main" id="{16832F62-F01C-43E0-A5E8-E6724B546D85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43" name="ColorPalette" hidden="1">
          <a:extLst>
            <a:ext uri="{FF2B5EF4-FFF2-40B4-BE49-F238E27FC236}">
              <a16:creationId xmlns:a16="http://schemas.microsoft.com/office/drawing/2014/main" id="{E4ECB2A1-22C4-43CD-99FC-A2E9C886850B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44" name="ColorPalette" hidden="1">
          <a:extLst>
            <a:ext uri="{FF2B5EF4-FFF2-40B4-BE49-F238E27FC236}">
              <a16:creationId xmlns:a16="http://schemas.microsoft.com/office/drawing/2014/main" id="{1ABDAE81-C03B-4699-BA47-6A342241997D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45" name="ColorPalette" hidden="1">
          <a:extLst>
            <a:ext uri="{FF2B5EF4-FFF2-40B4-BE49-F238E27FC236}">
              <a16:creationId xmlns:a16="http://schemas.microsoft.com/office/drawing/2014/main" id="{E55AAED8-AD92-43B7-B3B2-E719FB29976E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46" name="ColorPalette" hidden="1">
          <a:extLst>
            <a:ext uri="{FF2B5EF4-FFF2-40B4-BE49-F238E27FC236}">
              <a16:creationId xmlns:a16="http://schemas.microsoft.com/office/drawing/2014/main" id="{F2573A92-404F-414E-8FC7-4133CFE53015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47" name="ColorPalette" hidden="1">
          <a:extLst>
            <a:ext uri="{FF2B5EF4-FFF2-40B4-BE49-F238E27FC236}">
              <a16:creationId xmlns:a16="http://schemas.microsoft.com/office/drawing/2014/main" id="{85A94EE0-2DB9-4BD4-8724-CC602F6BE2C8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48" name="ColorPalette" hidden="1">
          <a:extLst>
            <a:ext uri="{FF2B5EF4-FFF2-40B4-BE49-F238E27FC236}">
              <a16:creationId xmlns:a16="http://schemas.microsoft.com/office/drawing/2014/main" id="{8E6AA01F-C3A3-4A0E-83E5-8273FFBDFA74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49" name="ColorPalette" hidden="1">
          <a:extLst>
            <a:ext uri="{FF2B5EF4-FFF2-40B4-BE49-F238E27FC236}">
              <a16:creationId xmlns:a16="http://schemas.microsoft.com/office/drawing/2014/main" id="{F915D852-9E66-48D2-AD69-6847D532D54B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50" name="ColorPalette" hidden="1">
          <a:extLst>
            <a:ext uri="{FF2B5EF4-FFF2-40B4-BE49-F238E27FC236}">
              <a16:creationId xmlns:a16="http://schemas.microsoft.com/office/drawing/2014/main" id="{FC436173-F838-4C37-9D44-AAAC23346B73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51" name="ColorPalette" hidden="1">
          <a:extLst>
            <a:ext uri="{FF2B5EF4-FFF2-40B4-BE49-F238E27FC236}">
              <a16:creationId xmlns:a16="http://schemas.microsoft.com/office/drawing/2014/main" id="{88F969EC-3589-41A5-A24C-6D5B1C566104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52" name="ColorPalette" hidden="1">
          <a:extLst>
            <a:ext uri="{FF2B5EF4-FFF2-40B4-BE49-F238E27FC236}">
              <a16:creationId xmlns:a16="http://schemas.microsoft.com/office/drawing/2014/main" id="{A7497E52-CF26-4E00-BE84-1CA08D6B0E9F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53" name="ColorPalette" hidden="1">
          <a:extLst>
            <a:ext uri="{FF2B5EF4-FFF2-40B4-BE49-F238E27FC236}">
              <a16:creationId xmlns:a16="http://schemas.microsoft.com/office/drawing/2014/main" id="{FB792B92-B4B5-4F9F-9CF4-7301F04E3DF6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54" name="ColorPalette" hidden="1">
          <a:extLst>
            <a:ext uri="{FF2B5EF4-FFF2-40B4-BE49-F238E27FC236}">
              <a16:creationId xmlns:a16="http://schemas.microsoft.com/office/drawing/2014/main" id="{65EF018D-940F-4E78-AF0A-5C777AE8FAFF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55" name="ColorPalette" hidden="1">
          <a:extLst>
            <a:ext uri="{FF2B5EF4-FFF2-40B4-BE49-F238E27FC236}">
              <a16:creationId xmlns:a16="http://schemas.microsoft.com/office/drawing/2014/main" id="{37D2A9D5-60D1-4306-84AB-2BCF0DC34AAB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56" name="ColorPalette" hidden="1">
          <a:extLst>
            <a:ext uri="{FF2B5EF4-FFF2-40B4-BE49-F238E27FC236}">
              <a16:creationId xmlns:a16="http://schemas.microsoft.com/office/drawing/2014/main" id="{1F4186F6-549B-4193-BB32-DCFFF09AE1B6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57" name="ColorPalette" hidden="1">
          <a:extLst>
            <a:ext uri="{FF2B5EF4-FFF2-40B4-BE49-F238E27FC236}">
              <a16:creationId xmlns:a16="http://schemas.microsoft.com/office/drawing/2014/main" id="{65EBC9E2-D09F-4A5C-BD23-E7A3D527EEF4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58" name="ColorPalette" hidden="1">
          <a:extLst>
            <a:ext uri="{FF2B5EF4-FFF2-40B4-BE49-F238E27FC236}">
              <a16:creationId xmlns:a16="http://schemas.microsoft.com/office/drawing/2014/main" id="{4731CA95-A7E1-4899-B867-BA15D0AF6E41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259" name="ColorPalette" hidden="1">
          <a:extLst>
            <a:ext uri="{FF2B5EF4-FFF2-40B4-BE49-F238E27FC236}">
              <a16:creationId xmlns:a16="http://schemas.microsoft.com/office/drawing/2014/main" id="{75CAF964-10EA-4142-9424-E3490C9BFDCF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260" name="ColorPalette" hidden="1">
          <a:extLst>
            <a:ext uri="{FF2B5EF4-FFF2-40B4-BE49-F238E27FC236}">
              <a16:creationId xmlns:a16="http://schemas.microsoft.com/office/drawing/2014/main" id="{98F9DA5C-FCDD-4E5F-8C9E-0A1C04C0EFB9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261" name="ColorPalette" hidden="1">
          <a:extLst>
            <a:ext uri="{FF2B5EF4-FFF2-40B4-BE49-F238E27FC236}">
              <a16:creationId xmlns:a16="http://schemas.microsoft.com/office/drawing/2014/main" id="{59155980-5DFD-463A-87DF-E51CB37B9C20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262" name="ColorPalette" hidden="1">
          <a:extLst>
            <a:ext uri="{FF2B5EF4-FFF2-40B4-BE49-F238E27FC236}">
              <a16:creationId xmlns:a16="http://schemas.microsoft.com/office/drawing/2014/main" id="{5BD97F62-1FEF-4685-9FD0-084509520DB4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263" name="ColorPalette" hidden="1">
          <a:extLst>
            <a:ext uri="{FF2B5EF4-FFF2-40B4-BE49-F238E27FC236}">
              <a16:creationId xmlns:a16="http://schemas.microsoft.com/office/drawing/2014/main" id="{5BC56944-F512-495B-B3EC-83AD0F54C685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264" name="ColorPalette" hidden="1">
          <a:extLst>
            <a:ext uri="{FF2B5EF4-FFF2-40B4-BE49-F238E27FC236}">
              <a16:creationId xmlns:a16="http://schemas.microsoft.com/office/drawing/2014/main" id="{1B637C52-CC8A-44BE-81F6-72C1ECDC500D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265" name="ColorPalette" hidden="1">
          <a:extLst>
            <a:ext uri="{FF2B5EF4-FFF2-40B4-BE49-F238E27FC236}">
              <a16:creationId xmlns:a16="http://schemas.microsoft.com/office/drawing/2014/main" id="{4DD60F88-A541-4328-9852-1B922C00001E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266" name="ColorPalette" hidden="1">
          <a:extLst>
            <a:ext uri="{FF2B5EF4-FFF2-40B4-BE49-F238E27FC236}">
              <a16:creationId xmlns:a16="http://schemas.microsoft.com/office/drawing/2014/main" id="{0A890E99-A98C-44FF-9F6E-5ABA28459177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267" name="ColorPalette" hidden="1">
          <a:extLst>
            <a:ext uri="{FF2B5EF4-FFF2-40B4-BE49-F238E27FC236}">
              <a16:creationId xmlns:a16="http://schemas.microsoft.com/office/drawing/2014/main" id="{495AEF8E-184D-44AD-8BA0-C46796BDEAE0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268" name="ColorPalette" hidden="1">
          <a:extLst>
            <a:ext uri="{FF2B5EF4-FFF2-40B4-BE49-F238E27FC236}">
              <a16:creationId xmlns:a16="http://schemas.microsoft.com/office/drawing/2014/main" id="{1AD73106-07E1-4234-B8E9-2C252A6E8F96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269" name="ColorPalette" hidden="1">
          <a:extLst>
            <a:ext uri="{FF2B5EF4-FFF2-40B4-BE49-F238E27FC236}">
              <a16:creationId xmlns:a16="http://schemas.microsoft.com/office/drawing/2014/main" id="{294AB78F-06B8-4930-AF32-4DE405EA7159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270" name="ColorPalette" hidden="1">
          <a:extLst>
            <a:ext uri="{FF2B5EF4-FFF2-40B4-BE49-F238E27FC236}">
              <a16:creationId xmlns:a16="http://schemas.microsoft.com/office/drawing/2014/main" id="{A6B88B61-4E46-4CA4-A2B6-955CF733FEAD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271" name="ColorPalette" hidden="1">
          <a:extLst>
            <a:ext uri="{FF2B5EF4-FFF2-40B4-BE49-F238E27FC236}">
              <a16:creationId xmlns:a16="http://schemas.microsoft.com/office/drawing/2014/main" id="{43A20CC6-7B85-424D-803D-FBD7B1C48054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272" name="ColorPalette" hidden="1">
          <a:extLst>
            <a:ext uri="{FF2B5EF4-FFF2-40B4-BE49-F238E27FC236}">
              <a16:creationId xmlns:a16="http://schemas.microsoft.com/office/drawing/2014/main" id="{17FB0CD0-A5F2-4F4F-9BDA-C83F1A766DAC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273" name="ColorPalette" hidden="1">
          <a:extLst>
            <a:ext uri="{FF2B5EF4-FFF2-40B4-BE49-F238E27FC236}">
              <a16:creationId xmlns:a16="http://schemas.microsoft.com/office/drawing/2014/main" id="{CD33A35E-EB9A-4F9B-93A3-AB2D6FED858A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274" name="ColorPalette" hidden="1">
          <a:extLst>
            <a:ext uri="{FF2B5EF4-FFF2-40B4-BE49-F238E27FC236}">
              <a16:creationId xmlns:a16="http://schemas.microsoft.com/office/drawing/2014/main" id="{1B536529-B393-47CA-A953-C434BC7CC0E3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275" name="ColorPalette" hidden="1">
          <a:extLst>
            <a:ext uri="{FF2B5EF4-FFF2-40B4-BE49-F238E27FC236}">
              <a16:creationId xmlns:a16="http://schemas.microsoft.com/office/drawing/2014/main" id="{7EFB8437-9E02-4DCE-9994-6FD2621423E9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276" name="ColorPalette" hidden="1">
          <a:extLst>
            <a:ext uri="{FF2B5EF4-FFF2-40B4-BE49-F238E27FC236}">
              <a16:creationId xmlns:a16="http://schemas.microsoft.com/office/drawing/2014/main" id="{7A48B801-417A-45D9-B92B-A7D5913ACE11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277" name="ColorPalette" hidden="1">
          <a:extLst>
            <a:ext uri="{FF2B5EF4-FFF2-40B4-BE49-F238E27FC236}">
              <a16:creationId xmlns:a16="http://schemas.microsoft.com/office/drawing/2014/main" id="{F5CAFD83-4AE9-496F-8416-5581156765C9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278" name="ColorPalette" hidden="1">
          <a:extLst>
            <a:ext uri="{FF2B5EF4-FFF2-40B4-BE49-F238E27FC236}">
              <a16:creationId xmlns:a16="http://schemas.microsoft.com/office/drawing/2014/main" id="{4B936027-8DD4-4CD4-900B-0974A2E86BD0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279" name="ColorPalette" hidden="1">
          <a:extLst>
            <a:ext uri="{FF2B5EF4-FFF2-40B4-BE49-F238E27FC236}">
              <a16:creationId xmlns:a16="http://schemas.microsoft.com/office/drawing/2014/main" id="{01ECFF13-A639-4C8B-B8F5-F1D0165FFF0A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280" name="ColorPalette" hidden="1">
          <a:extLst>
            <a:ext uri="{FF2B5EF4-FFF2-40B4-BE49-F238E27FC236}">
              <a16:creationId xmlns:a16="http://schemas.microsoft.com/office/drawing/2014/main" id="{3A00C04E-EB66-4C87-9EF0-B86B28E28FB1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281" name="ColorPalette" hidden="1">
          <a:extLst>
            <a:ext uri="{FF2B5EF4-FFF2-40B4-BE49-F238E27FC236}">
              <a16:creationId xmlns:a16="http://schemas.microsoft.com/office/drawing/2014/main" id="{705C555D-27B3-45A7-A2A4-BD59E5E5CEC1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282" name="ColorPalette" hidden="1">
          <a:extLst>
            <a:ext uri="{FF2B5EF4-FFF2-40B4-BE49-F238E27FC236}">
              <a16:creationId xmlns:a16="http://schemas.microsoft.com/office/drawing/2014/main" id="{315A66C6-7873-42F9-A919-82A56470BD11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283" name="ColorPalette" hidden="1">
          <a:extLst>
            <a:ext uri="{FF2B5EF4-FFF2-40B4-BE49-F238E27FC236}">
              <a16:creationId xmlns:a16="http://schemas.microsoft.com/office/drawing/2014/main" id="{2BBA91DD-E3F3-4CCD-9486-D83D7DA71256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284" name="ColorPalette" hidden="1">
          <a:extLst>
            <a:ext uri="{FF2B5EF4-FFF2-40B4-BE49-F238E27FC236}">
              <a16:creationId xmlns:a16="http://schemas.microsoft.com/office/drawing/2014/main" id="{8996EA1C-ED0D-4689-8F5A-65C90312C41D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285" name="ColorPalette" hidden="1">
          <a:extLst>
            <a:ext uri="{FF2B5EF4-FFF2-40B4-BE49-F238E27FC236}">
              <a16:creationId xmlns:a16="http://schemas.microsoft.com/office/drawing/2014/main" id="{4236780F-2E67-4883-A31F-3D316C3835D9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286" name="ColorPalette" hidden="1">
          <a:extLst>
            <a:ext uri="{FF2B5EF4-FFF2-40B4-BE49-F238E27FC236}">
              <a16:creationId xmlns:a16="http://schemas.microsoft.com/office/drawing/2014/main" id="{0770D2C9-BB96-4BAC-A0C1-3E0ADB3DBE03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287" name="ColorPalette" hidden="1">
          <a:extLst>
            <a:ext uri="{FF2B5EF4-FFF2-40B4-BE49-F238E27FC236}">
              <a16:creationId xmlns:a16="http://schemas.microsoft.com/office/drawing/2014/main" id="{EF60B8BE-8456-4415-B7D3-1C2B8B44460D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288" name="ColorPalette" hidden="1">
          <a:extLst>
            <a:ext uri="{FF2B5EF4-FFF2-40B4-BE49-F238E27FC236}">
              <a16:creationId xmlns:a16="http://schemas.microsoft.com/office/drawing/2014/main" id="{CDFCAB83-F210-4BD5-A8B8-37B39E0EF9B9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289" name="ColorPalette" hidden="1">
          <a:extLst>
            <a:ext uri="{FF2B5EF4-FFF2-40B4-BE49-F238E27FC236}">
              <a16:creationId xmlns:a16="http://schemas.microsoft.com/office/drawing/2014/main" id="{3EA153FA-C0B7-4D75-924F-B74AEC0A6A40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290" name="ColorPalette" hidden="1">
          <a:extLst>
            <a:ext uri="{FF2B5EF4-FFF2-40B4-BE49-F238E27FC236}">
              <a16:creationId xmlns:a16="http://schemas.microsoft.com/office/drawing/2014/main" id="{8E49DEF2-5B41-451A-86DF-760FA3F17DC7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291" name="ColorPalette" hidden="1">
          <a:extLst>
            <a:ext uri="{FF2B5EF4-FFF2-40B4-BE49-F238E27FC236}">
              <a16:creationId xmlns:a16="http://schemas.microsoft.com/office/drawing/2014/main" id="{10E55C68-A0C2-4E64-89BA-10BEA9926274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292" name="ColorPalette" hidden="1">
          <a:extLst>
            <a:ext uri="{FF2B5EF4-FFF2-40B4-BE49-F238E27FC236}">
              <a16:creationId xmlns:a16="http://schemas.microsoft.com/office/drawing/2014/main" id="{F685C28B-BE7F-4926-A0BD-D8986F831C7A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293" name="ColorPalette" hidden="1">
          <a:extLst>
            <a:ext uri="{FF2B5EF4-FFF2-40B4-BE49-F238E27FC236}">
              <a16:creationId xmlns:a16="http://schemas.microsoft.com/office/drawing/2014/main" id="{46B65CDD-DCE5-476B-974D-EB5929AB0339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294" name="ColorPalette" hidden="1">
          <a:extLst>
            <a:ext uri="{FF2B5EF4-FFF2-40B4-BE49-F238E27FC236}">
              <a16:creationId xmlns:a16="http://schemas.microsoft.com/office/drawing/2014/main" id="{B914B309-9149-41D7-AF7F-484677040A3F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295" name="ColorPalette" hidden="1">
          <a:extLst>
            <a:ext uri="{FF2B5EF4-FFF2-40B4-BE49-F238E27FC236}">
              <a16:creationId xmlns:a16="http://schemas.microsoft.com/office/drawing/2014/main" id="{AEC3BB96-5137-4499-AED8-851467A4D6B6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296" name="ColorPalette" hidden="1">
          <a:extLst>
            <a:ext uri="{FF2B5EF4-FFF2-40B4-BE49-F238E27FC236}">
              <a16:creationId xmlns:a16="http://schemas.microsoft.com/office/drawing/2014/main" id="{301D4064-E6F1-4AA0-B99F-803E53B02C80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297" name="ColorPalette" hidden="1">
          <a:extLst>
            <a:ext uri="{FF2B5EF4-FFF2-40B4-BE49-F238E27FC236}">
              <a16:creationId xmlns:a16="http://schemas.microsoft.com/office/drawing/2014/main" id="{C3E1F67B-684A-4E73-8B40-8238E7DACAFE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298" name="ColorPalette" hidden="1">
          <a:extLst>
            <a:ext uri="{FF2B5EF4-FFF2-40B4-BE49-F238E27FC236}">
              <a16:creationId xmlns:a16="http://schemas.microsoft.com/office/drawing/2014/main" id="{8836A6CF-1830-4903-BC38-338C16D38047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299" name="ColorPalette" hidden="1">
          <a:extLst>
            <a:ext uri="{FF2B5EF4-FFF2-40B4-BE49-F238E27FC236}">
              <a16:creationId xmlns:a16="http://schemas.microsoft.com/office/drawing/2014/main" id="{5DAE25E4-3CF8-417A-8B87-811E33DB9983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00" name="ColorPalette" hidden="1">
          <a:extLst>
            <a:ext uri="{FF2B5EF4-FFF2-40B4-BE49-F238E27FC236}">
              <a16:creationId xmlns:a16="http://schemas.microsoft.com/office/drawing/2014/main" id="{E2D11C07-93E4-4C05-A0BE-286DF29F3BC6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01" name="ColorPalette" hidden="1">
          <a:extLst>
            <a:ext uri="{FF2B5EF4-FFF2-40B4-BE49-F238E27FC236}">
              <a16:creationId xmlns:a16="http://schemas.microsoft.com/office/drawing/2014/main" id="{EF3BB7D6-46EC-4846-B995-1F286C6341A8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02" name="ColorPalette" hidden="1">
          <a:extLst>
            <a:ext uri="{FF2B5EF4-FFF2-40B4-BE49-F238E27FC236}">
              <a16:creationId xmlns:a16="http://schemas.microsoft.com/office/drawing/2014/main" id="{779BE777-DB8A-43FD-9649-85FE26E8E147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03" name="ColorPalette" hidden="1">
          <a:extLst>
            <a:ext uri="{FF2B5EF4-FFF2-40B4-BE49-F238E27FC236}">
              <a16:creationId xmlns:a16="http://schemas.microsoft.com/office/drawing/2014/main" id="{0207CA7C-91C2-4901-B802-11C6556703D9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04" name="ColorPalette" hidden="1">
          <a:extLst>
            <a:ext uri="{FF2B5EF4-FFF2-40B4-BE49-F238E27FC236}">
              <a16:creationId xmlns:a16="http://schemas.microsoft.com/office/drawing/2014/main" id="{5AC4244F-D26E-43AD-BF84-4D1E0EE865A1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05" name="ColorPalette" hidden="1">
          <a:extLst>
            <a:ext uri="{FF2B5EF4-FFF2-40B4-BE49-F238E27FC236}">
              <a16:creationId xmlns:a16="http://schemas.microsoft.com/office/drawing/2014/main" id="{FB156166-4DF5-4C4E-B4FA-624601EBAFBD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06" name="ColorPalette" hidden="1">
          <a:extLst>
            <a:ext uri="{FF2B5EF4-FFF2-40B4-BE49-F238E27FC236}">
              <a16:creationId xmlns:a16="http://schemas.microsoft.com/office/drawing/2014/main" id="{5F3EFB3F-6CAE-4E39-8E2B-32F3C0920694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07" name="ColorPalette" hidden="1">
          <a:extLst>
            <a:ext uri="{FF2B5EF4-FFF2-40B4-BE49-F238E27FC236}">
              <a16:creationId xmlns:a16="http://schemas.microsoft.com/office/drawing/2014/main" id="{9D923162-9798-43E9-9798-4BD25071F2D9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08" name="ColorPalette" hidden="1">
          <a:extLst>
            <a:ext uri="{FF2B5EF4-FFF2-40B4-BE49-F238E27FC236}">
              <a16:creationId xmlns:a16="http://schemas.microsoft.com/office/drawing/2014/main" id="{6C53DB4A-BF6C-44FD-92C7-523E8ADBA500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09" name="ColorPalette" hidden="1">
          <a:extLst>
            <a:ext uri="{FF2B5EF4-FFF2-40B4-BE49-F238E27FC236}">
              <a16:creationId xmlns:a16="http://schemas.microsoft.com/office/drawing/2014/main" id="{2CC24DE8-F217-4E46-9724-3AAAB11957BE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10" name="ColorPalette" hidden="1">
          <a:extLst>
            <a:ext uri="{FF2B5EF4-FFF2-40B4-BE49-F238E27FC236}">
              <a16:creationId xmlns:a16="http://schemas.microsoft.com/office/drawing/2014/main" id="{ED596B0D-41B6-402B-A608-C9486D76D15C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11" name="ColorPalette" hidden="1">
          <a:extLst>
            <a:ext uri="{FF2B5EF4-FFF2-40B4-BE49-F238E27FC236}">
              <a16:creationId xmlns:a16="http://schemas.microsoft.com/office/drawing/2014/main" id="{87FBDF7C-A221-445A-A90C-FB6455682144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12" name="ColorPalette" hidden="1">
          <a:extLst>
            <a:ext uri="{FF2B5EF4-FFF2-40B4-BE49-F238E27FC236}">
              <a16:creationId xmlns:a16="http://schemas.microsoft.com/office/drawing/2014/main" id="{95E18998-2084-43C3-A0B3-195629BE9249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13" name="ColorPalette" hidden="1">
          <a:extLst>
            <a:ext uri="{FF2B5EF4-FFF2-40B4-BE49-F238E27FC236}">
              <a16:creationId xmlns:a16="http://schemas.microsoft.com/office/drawing/2014/main" id="{E0072E4F-43DF-4CCD-B9BF-5CE2499093B5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14" name="ColorPalette" hidden="1">
          <a:extLst>
            <a:ext uri="{FF2B5EF4-FFF2-40B4-BE49-F238E27FC236}">
              <a16:creationId xmlns:a16="http://schemas.microsoft.com/office/drawing/2014/main" id="{C52B0E94-A844-4D70-A8F9-A3BAB8BFC8E1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15" name="ColorPalette" hidden="1">
          <a:extLst>
            <a:ext uri="{FF2B5EF4-FFF2-40B4-BE49-F238E27FC236}">
              <a16:creationId xmlns:a16="http://schemas.microsoft.com/office/drawing/2014/main" id="{17D2BCC5-A57A-4E26-BCE7-25BC8B80C01F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16" name="ColorPalette" hidden="1">
          <a:extLst>
            <a:ext uri="{FF2B5EF4-FFF2-40B4-BE49-F238E27FC236}">
              <a16:creationId xmlns:a16="http://schemas.microsoft.com/office/drawing/2014/main" id="{17602CD2-5B94-40B3-AAD0-815000F01919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17" name="ColorPalette" hidden="1">
          <a:extLst>
            <a:ext uri="{FF2B5EF4-FFF2-40B4-BE49-F238E27FC236}">
              <a16:creationId xmlns:a16="http://schemas.microsoft.com/office/drawing/2014/main" id="{0142257F-ADBD-4168-8D61-4A2571F57A25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18" name="ColorPalette" hidden="1">
          <a:extLst>
            <a:ext uri="{FF2B5EF4-FFF2-40B4-BE49-F238E27FC236}">
              <a16:creationId xmlns:a16="http://schemas.microsoft.com/office/drawing/2014/main" id="{ED4CB2A3-D096-42EE-B9C5-C03BAAB66400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19" name="ColorPalette" hidden="1">
          <a:extLst>
            <a:ext uri="{FF2B5EF4-FFF2-40B4-BE49-F238E27FC236}">
              <a16:creationId xmlns:a16="http://schemas.microsoft.com/office/drawing/2014/main" id="{E4602C5C-B229-4D20-92A5-98DA6F562091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20" name="ColorPalette" hidden="1">
          <a:extLst>
            <a:ext uri="{FF2B5EF4-FFF2-40B4-BE49-F238E27FC236}">
              <a16:creationId xmlns:a16="http://schemas.microsoft.com/office/drawing/2014/main" id="{B69B9620-718B-4D61-BC09-FEE7CDB8DAC5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21" name="ColorPalette" hidden="1">
          <a:extLst>
            <a:ext uri="{FF2B5EF4-FFF2-40B4-BE49-F238E27FC236}">
              <a16:creationId xmlns:a16="http://schemas.microsoft.com/office/drawing/2014/main" id="{354B3064-F460-4CEC-8B70-E2313BB66840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22" name="ColorPalette" hidden="1">
          <a:extLst>
            <a:ext uri="{FF2B5EF4-FFF2-40B4-BE49-F238E27FC236}">
              <a16:creationId xmlns:a16="http://schemas.microsoft.com/office/drawing/2014/main" id="{532D2DC1-D2BC-4533-A4BB-8FEA56F179F5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23" name="ColorPalette" hidden="1">
          <a:extLst>
            <a:ext uri="{FF2B5EF4-FFF2-40B4-BE49-F238E27FC236}">
              <a16:creationId xmlns:a16="http://schemas.microsoft.com/office/drawing/2014/main" id="{605B690C-7980-4F64-A1D3-04C97E9308F9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24" name="ColorPalette" hidden="1">
          <a:extLst>
            <a:ext uri="{FF2B5EF4-FFF2-40B4-BE49-F238E27FC236}">
              <a16:creationId xmlns:a16="http://schemas.microsoft.com/office/drawing/2014/main" id="{9A4A9772-C957-4897-9A11-BF2745A540D0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25" name="ColorPalette" hidden="1">
          <a:extLst>
            <a:ext uri="{FF2B5EF4-FFF2-40B4-BE49-F238E27FC236}">
              <a16:creationId xmlns:a16="http://schemas.microsoft.com/office/drawing/2014/main" id="{83698569-E476-4BFF-BD41-4307748305EA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26" name="ColorPalette" hidden="1">
          <a:extLst>
            <a:ext uri="{FF2B5EF4-FFF2-40B4-BE49-F238E27FC236}">
              <a16:creationId xmlns:a16="http://schemas.microsoft.com/office/drawing/2014/main" id="{25B6FB53-8F60-4AA4-981C-5C07C2A9D697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27" name="ColorPalette" hidden="1">
          <a:extLst>
            <a:ext uri="{FF2B5EF4-FFF2-40B4-BE49-F238E27FC236}">
              <a16:creationId xmlns:a16="http://schemas.microsoft.com/office/drawing/2014/main" id="{197F0697-C998-4E9A-81C7-F1B3BA4BE959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28" name="ColorPalette" hidden="1">
          <a:extLst>
            <a:ext uri="{FF2B5EF4-FFF2-40B4-BE49-F238E27FC236}">
              <a16:creationId xmlns:a16="http://schemas.microsoft.com/office/drawing/2014/main" id="{E0A97352-63D1-467B-8F52-9DE1272A5BF7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29" name="ColorPalette" hidden="1">
          <a:extLst>
            <a:ext uri="{FF2B5EF4-FFF2-40B4-BE49-F238E27FC236}">
              <a16:creationId xmlns:a16="http://schemas.microsoft.com/office/drawing/2014/main" id="{9C21063A-AD44-49C9-9593-D976DE32CA4C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330" name="ColorPalette" hidden="1">
          <a:extLst>
            <a:ext uri="{FF2B5EF4-FFF2-40B4-BE49-F238E27FC236}">
              <a16:creationId xmlns:a16="http://schemas.microsoft.com/office/drawing/2014/main" id="{7F61479C-A2C8-4C7A-AFCD-DE3938C51323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331" name="ColorPalette" hidden="1">
          <a:extLst>
            <a:ext uri="{FF2B5EF4-FFF2-40B4-BE49-F238E27FC236}">
              <a16:creationId xmlns:a16="http://schemas.microsoft.com/office/drawing/2014/main" id="{B4C9C905-D672-4683-95C9-32FB391C4D65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332" name="ColorPalette" hidden="1">
          <a:extLst>
            <a:ext uri="{FF2B5EF4-FFF2-40B4-BE49-F238E27FC236}">
              <a16:creationId xmlns:a16="http://schemas.microsoft.com/office/drawing/2014/main" id="{23FA83FC-66DB-4CFE-AC38-34A15F30917B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333" name="ColorPalette" hidden="1">
          <a:extLst>
            <a:ext uri="{FF2B5EF4-FFF2-40B4-BE49-F238E27FC236}">
              <a16:creationId xmlns:a16="http://schemas.microsoft.com/office/drawing/2014/main" id="{CC77AC47-A4FF-4A83-89B8-63458C27901D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334" name="ColorPalette" hidden="1">
          <a:extLst>
            <a:ext uri="{FF2B5EF4-FFF2-40B4-BE49-F238E27FC236}">
              <a16:creationId xmlns:a16="http://schemas.microsoft.com/office/drawing/2014/main" id="{501AB197-6E0C-48DF-A1D0-AAFDE3E8EF20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335" name="ColorPalette" hidden="1">
          <a:extLst>
            <a:ext uri="{FF2B5EF4-FFF2-40B4-BE49-F238E27FC236}">
              <a16:creationId xmlns:a16="http://schemas.microsoft.com/office/drawing/2014/main" id="{AA7B49A9-D116-40C0-8545-24B96117586F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336" name="ColorPalette" hidden="1">
          <a:extLst>
            <a:ext uri="{FF2B5EF4-FFF2-40B4-BE49-F238E27FC236}">
              <a16:creationId xmlns:a16="http://schemas.microsoft.com/office/drawing/2014/main" id="{E48212A5-F423-4649-8E3A-7E614A9784E2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1337" name="ColorPalette" hidden="1">
          <a:extLst>
            <a:ext uri="{FF2B5EF4-FFF2-40B4-BE49-F238E27FC236}">
              <a16:creationId xmlns:a16="http://schemas.microsoft.com/office/drawing/2014/main" id="{A1A061F1-C2B6-4400-B59D-870C23E5547A}"/>
            </a:ext>
          </a:extLst>
        </xdr:cNvPr>
        <xdr:cNvSpPr txBox="1"/>
      </xdr:nvSpPr>
      <xdr:spPr>
        <a:xfrm>
          <a:off x="914400" y="15144750"/>
          <a:ext cx="1609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38" name="ColorPalette" hidden="1">
          <a:extLst>
            <a:ext uri="{FF2B5EF4-FFF2-40B4-BE49-F238E27FC236}">
              <a16:creationId xmlns:a16="http://schemas.microsoft.com/office/drawing/2014/main" id="{CD483656-8B0C-45DF-A5CE-CD5297B57EF6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39" name="ColorPalette" hidden="1">
          <a:extLst>
            <a:ext uri="{FF2B5EF4-FFF2-40B4-BE49-F238E27FC236}">
              <a16:creationId xmlns:a16="http://schemas.microsoft.com/office/drawing/2014/main" id="{67876511-BE61-4A47-BA09-AAA3C96502AD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40" name="ColorPalette" hidden="1">
          <a:extLst>
            <a:ext uri="{FF2B5EF4-FFF2-40B4-BE49-F238E27FC236}">
              <a16:creationId xmlns:a16="http://schemas.microsoft.com/office/drawing/2014/main" id="{F2B7C7A7-1200-44FA-943F-84D62EE972A8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41" name="ColorPalette" hidden="1">
          <a:extLst>
            <a:ext uri="{FF2B5EF4-FFF2-40B4-BE49-F238E27FC236}">
              <a16:creationId xmlns:a16="http://schemas.microsoft.com/office/drawing/2014/main" id="{C709D670-8F30-44F9-BC62-777B4158B69C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42" name="ColorPalette" hidden="1">
          <a:extLst>
            <a:ext uri="{FF2B5EF4-FFF2-40B4-BE49-F238E27FC236}">
              <a16:creationId xmlns:a16="http://schemas.microsoft.com/office/drawing/2014/main" id="{F3A79AA3-AD0C-4BBF-A93A-F8518925999E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43" name="ColorPalette" hidden="1">
          <a:extLst>
            <a:ext uri="{FF2B5EF4-FFF2-40B4-BE49-F238E27FC236}">
              <a16:creationId xmlns:a16="http://schemas.microsoft.com/office/drawing/2014/main" id="{1AF9A69A-108E-48EC-92D5-42D205D5EA72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44" name="ColorPalette" hidden="1">
          <a:extLst>
            <a:ext uri="{FF2B5EF4-FFF2-40B4-BE49-F238E27FC236}">
              <a16:creationId xmlns:a16="http://schemas.microsoft.com/office/drawing/2014/main" id="{3D168D69-C140-48F1-95B8-BDE9EEC772E8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45" name="ColorPalette" hidden="1">
          <a:extLst>
            <a:ext uri="{FF2B5EF4-FFF2-40B4-BE49-F238E27FC236}">
              <a16:creationId xmlns:a16="http://schemas.microsoft.com/office/drawing/2014/main" id="{9D5B6B8D-F393-4D28-8195-E3A34C96CA4C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346" name="ColorPalette" hidden="1">
          <a:extLst>
            <a:ext uri="{FF2B5EF4-FFF2-40B4-BE49-F238E27FC236}">
              <a16:creationId xmlns:a16="http://schemas.microsoft.com/office/drawing/2014/main" id="{C054111A-03E2-4D4A-BEFE-C942ECDCC4B7}"/>
            </a:ext>
          </a:extLst>
        </xdr:cNvPr>
        <xdr:cNvSpPr txBox="1"/>
      </xdr:nvSpPr>
      <xdr:spPr>
        <a:xfrm>
          <a:off x="914400" y="14954250"/>
          <a:ext cx="1609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347" name="ColorPalette" hidden="1">
          <a:extLst>
            <a:ext uri="{FF2B5EF4-FFF2-40B4-BE49-F238E27FC236}">
              <a16:creationId xmlns:a16="http://schemas.microsoft.com/office/drawing/2014/main" id="{290C1232-F680-4020-B2AE-3487C2B610F2}"/>
            </a:ext>
          </a:extLst>
        </xdr:cNvPr>
        <xdr:cNvSpPr txBox="1"/>
      </xdr:nvSpPr>
      <xdr:spPr>
        <a:xfrm>
          <a:off x="914400" y="14954250"/>
          <a:ext cx="1609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348" name="ColorPalette" hidden="1">
          <a:extLst>
            <a:ext uri="{FF2B5EF4-FFF2-40B4-BE49-F238E27FC236}">
              <a16:creationId xmlns:a16="http://schemas.microsoft.com/office/drawing/2014/main" id="{956B5AD1-BD1C-4AAD-BECC-9D317A22BF39}"/>
            </a:ext>
          </a:extLst>
        </xdr:cNvPr>
        <xdr:cNvSpPr txBox="1"/>
      </xdr:nvSpPr>
      <xdr:spPr>
        <a:xfrm>
          <a:off x="914400" y="14954250"/>
          <a:ext cx="1609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349" name="ColorPalette" hidden="1">
          <a:extLst>
            <a:ext uri="{FF2B5EF4-FFF2-40B4-BE49-F238E27FC236}">
              <a16:creationId xmlns:a16="http://schemas.microsoft.com/office/drawing/2014/main" id="{46E47505-CEE3-4562-A6EA-BC3D49325BB1}"/>
            </a:ext>
          </a:extLst>
        </xdr:cNvPr>
        <xdr:cNvSpPr txBox="1"/>
      </xdr:nvSpPr>
      <xdr:spPr>
        <a:xfrm>
          <a:off x="914400" y="14954250"/>
          <a:ext cx="1609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350" name="ColorPalette" hidden="1">
          <a:extLst>
            <a:ext uri="{FF2B5EF4-FFF2-40B4-BE49-F238E27FC236}">
              <a16:creationId xmlns:a16="http://schemas.microsoft.com/office/drawing/2014/main" id="{09741E46-088F-49C9-AF34-EDC8CB3F45F8}"/>
            </a:ext>
          </a:extLst>
        </xdr:cNvPr>
        <xdr:cNvSpPr txBox="1"/>
      </xdr:nvSpPr>
      <xdr:spPr>
        <a:xfrm>
          <a:off x="914400" y="14954250"/>
          <a:ext cx="1609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351" name="ColorPalette" hidden="1">
          <a:extLst>
            <a:ext uri="{FF2B5EF4-FFF2-40B4-BE49-F238E27FC236}">
              <a16:creationId xmlns:a16="http://schemas.microsoft.com/office/drawing/2014/main" id="{C137C654-EC08-4ED3-AE0A-269E71C4F049}"/>
            </a:ext>
          </a:extLst>
        </xdr:cNvPr>
        <xdr:cNvSpPr txBox="1"/>
      </xdr:nvSpPr>
      <xdr:spPr>
        <a:xfrm>
          <a:off x="914400" y="14954250"/>
          <a:ext cx="1609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352" name="ColorPalette" hidden="1">
          <a:extLst>
            <a:ext uri="{FF2B5EF4-FFF2-40B4-BE49-F238E27FC236}">
              <a16:creationId xmlns:a16="http://schemas.microsoft.com/office/drawing/2014/main" id="{01B0F224-B9E7-4227-8B81-A15B4A783B7B}"/>
            </a:ext>
          </a:extLst>
        </xdr:cNvPr>
        <xdr:cNvSpPr txBox="1"/>
      </xdr:nvSpPr>
      <xdr:spPr>
        <a:xfrm>
          <a:off x="914400" y="14954250"/>
          <a:ext cx="1609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353" name="ColorPalette" hidden="1">
          <a:extLst>
            <a:ext uri="{FF2B5EF4-FFF2-40B4-BE49-F238E27FC236}">
              <a16:creationId xmlns:a16="http://schemas.microsoft.com/office/drawing/2014/main" id="{B2B6FA0C-B1AF-41B4-AB56-7F62AAFDA150}"/>
            </a:ext>
          </a:extLst>
        </xdr:cNvPr>
        <xdr:cNvSpPr txBox="1"/>
      </xdr:nvSpPr>
      <xdr:spPr>
        <a:xfrm>
          <a:off x="914400" y="14954250"/>
          <a:ext cx="1609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354" name="ColorPalette" hidden="1">
          <a:extLst>
            <a:ext uri="{FF2B5EF4-FFF2-40B4-BE49-F238E27FC236}">
              <a16:creationId xmlns:a16="http://schemas.microsoft.com/office/drawing/2014/main" id="{F32FA07F-D92F-4D5B-85D4-DA2E985D0330}"/>
            </a:ext>
          </a:extLst>
        </xdr:cNvPr>
        <xdr:cNvSpPr txBox="1"/>
      </xdr:nvSpPr>
      <xdr:spPr>
        <a:xfrm>
          <a:off x="914400" y="14954250"/>
          <a:ext cx="1609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355" name="ColorPalette" hidden="1">
          <a:extLst>
            <a:ext uri="{FF2B5EF4-FFF2-40B4-BE49-F238E27FC236}">
              <a16:creationId xmlns:a16="http://schemas.microsoft.com/office/drawing/2014/main" id="{C0EE2721-3A79-43BF-9D7A-6D19CB1ADBCC}"/>
            </a:ext>
          </a:extLst>
        </xdr:cNvPr>
        <xdr:cNvSpPr txBox="1"/>
      </xdr:nvSpPr>
      <xdr:spPr>
        <a:xfrm>
          <a:off x="914400" y="14954250"/>
          <a:ext cx="1609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356" name="ColorPalette" hidden="1">
          <a:extLst>
            <a:ext uri="{FF2B5EF4-FFF2-40B4-BE49-F238E27FC236}">
              <a16:creationId xmlns:a16="http://schemas.microsoft.com/office/drawing/2014/main" id="{08ABD26F-059D-42BD-9DCC-7CD69C6FDCAC}"/>
            </a:ext>
          </a:extLst>
        </xdr:cNvPr>
        <xdr:cNvSpPr txBox="1"/>
      </xdr:nvSpPr>
      <xdr:spPr>
        <a:xfrm>
          <a:off x="914400" y="14954250"/>
          <a:ext cx="1609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1357" name="ColorPalette" hidden="1">
          <a:extLst>
            <a:ext uri="{FF2B5EF4-FFF2-40B4-BE49-F238E27FC236}">
              <a16:creationId xmlns:a16="http://schemas.microsoft.com/office/drawing/2014/main" id="{46974986-25F2-4551-A504-2D4F02A5EE5C}"/>
            </a:ext>
          </a:extLst>
        </xdr:cNvPr>
        <xdr:cNvSpPr txBox="1"/>
      </xdr:nvSpPr>
      <xdr:spPr>
        <a:xfrm>
          <a:off x="914400" y="14954250"/>
          <a:ext cx="1609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58" name="ColorPalette" hidden="1">
          <a:extLst>
            <a:ext uri="{FF2B5EF4-FFF2-40B4-BE49-F238E27FC236}">
              <a16:creationId xmlns:a16="http://schemas.microsoft.com/office/drawing/2014/main" id="{C4E1C750-856A-4348-848E-C8A345764762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59" name="ColorPalette" hidden="1">
          <a:extLst>
            <a:ext uri="{FF2B5EF4-FFF2-40B4-BE49-F238E27FC236}">
              <a16:creationId xmlns:a16="http://schemas.microsoft.com/office/drawing/2014/main" id="{221E6757-999C-450D-9F47-DA00728FC429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60" name="ColorPalette" hidden="1">
          <a:extLst>
            <a:ext uri="{FF2B5EF4-FFF2-40B4-BE49-F238E27FC236}">
              <a16:creationId xmlns:a16="http://schemas.microsoft.com/office/drawing/2014/main" id="{84BCE697-9823-4F52-BC49-00703ECC350B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61" name="ColorPalette" hidden="1">
          <a:extLst>
            <a:ext uri="{FF2B5EF4-FFF2-40B4-BE49-F238E27FC236}">
              <a16:creationId xmlns:a16="http://schemas.microsoft.com/office/drawing/2014/main" id="{BC574C51-2B1A-418F-9F09-7C04E09D2239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62" name="ColorPalette" hidden="1">
          <a:extLst>
            <a:ext uri="{FF2B5EF4-FFF2-40B4-BE49-F238E27FC236}">
              <a16:creationId xmlns:a16="http://schemas.microsoft.com/office/drawing/2014/main" id="{6CD35503-1443-47BF-A406-4AB938ADDB26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63" name="ColorPalette" hidden="1">
          <a:extLst>
            <a:ext uri="{FF2B5EF4-FFF2-40B4-BE49-F238E27FC236}">
              <a16:creationId xmlns:a16="http://schemas.microsoft.com/office/drawing/2014/main" id="{58A30B24-69AD-4B04-A51E-A62F576AF044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64" name="ColorPalette" hidden="1">
          <a:extLst>
            <a:ext uri="{FF2B5EF4-FFF2-40B4-BE49-F238E27FC236}">
              <a16:creationId xmlns:a16="http://schemas.microsoft.com/office/drawing/2014/main" id="{1248DE3C-5F20-4534-A3E5-7BFA48110195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65" name="ColorPalette" hidden="1">
          <a:extLst>
            <a:ext uri="{FF2B5EF4-FFF2-40B4-BE49-F238E27FC236}">
              <a16:creationId xmlns:a16="http://schemas.microsoft.com/office/drawing/2014/main" id="{4CBC1CCA-87B6-48DF-A8E4-72185F6FDDA7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66" name="ColorPalette" hidden="1">
          <a:extLst>
            <a:ext uri="{FF2B5EF4-FFF2-40B4-BE49-F238E27FC236}">
              <a16:creationId xmlns:a16="http://schemas.microsoft.com/office/drawing/2014/main" id="{087A086D-7F97-4272-91E8-0BE66BD10B88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67" name="ColorPalette" hidden="1">
          <a:extLst>
            <a:ext uri="{FF2B5EF4-FFF2-40B4-BE49-F238E27FC236}">
              <a16:creationId xmlns:a16="http://schemas.microsoft.com/office/drawing/2014/main" id="{40294E45-55EB-4AF3-BF82-F5801D8353F3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68" name="ColorPalette" hidden="1">
          <a:extLst>
            <a:ext uri="{FF2B5EF4-FFF2-40B4-BE49-F238E27FC236}">
              <a16:creationId xmlns:a16="http://schemas.microsoft.com/office/drawing/2014/main" id="{A67CA393-F9E9-456E-B72D-3ECA7447E21A}"/>
            </a:ext>
          </a:extLst>
        </xdr:cNvPr>
        <xdr:cNvSpPr txBox="1"/>
      </xdr:nvSpPr>
      <xdr:spPr>
        <a:xfrm>
          <a:off x="914400" y="14763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69" name="ColorPalette" hidden="1">
          <a:extLst>
            <a:ext uri="{FF2B5EF4-FFF2-40B4-BE49-F238E27FC236}">
              <a16:creationId xmlns:a16="http://schemas.microsoft.com/office/drawing/2014/main" id="{0F02E7C5-FD44-4E64-9B17-F05B4C556421}"/>
            </a:ext>
          </a:extLst>
        </xdr:cNvPr>
        <xdr:cNvSpPr txBox="1"/>
      </xdr:nvSpPr>
      <xdr:spPr>
        <a:xfrm>
          <a:off x="914400" y="14763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70" name="ColorPalette" hidden="1">
          <a:extLst>
            <a:ext uri="{FF2B5EF4-FFF2-40B4-BE49-F238E27FC236}">
              <a16:creationId xmlns:a16="http://schemas.microsoft.com/office/drawing/2014/main" id="{DA7C3D34-B0F4-4ED7-93BA-E0AC6ED5B7DE}"/>
            </a:ext>
          </a:extLst>
        </xdr:cNvPr>
        <xdr:cNvSpPr txBox="1"/>
      </xdr:nvSpPr>
      <xdr:spPr>
        <a:xfrm>
          <a:off x="914400" y="14763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71" name="ColorPalette" hidden="1">
          <a:extLst>
            <a:ext uri="{FF2B5EF4-FFF2-40B4-BE49-F238E27FC236}">
              <a16:creationId xmlns:a16="http://schemas.microsoft.com/office/drawing/2014/main" id="{9A400240-118F-4792-B2D5-E5E7A9424CC5}"/>
            </a:ext>
          </a:extLst>
        </xdr:cNvPr>
        <xdr:cNvSpPr txBox="1"/>
      </xdr:nvSpPr>
      <xdr:spPr>
        <a:xfrm>
          <a:off x="914400" y="14763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72" name="ColorPalette" hidden="1">
          <a:extLst>
            <a:ext uri="{FF2B5EF4-FFF2-40B4-BE49-F238E27FC236}">
              <a16:creationId xmlns:a16="http://schemas.microsoft.com/office/drawing/2014/main" id="{4048D9EB-F70C-4002-A60E-59F99CC948FA}"/>
            </a:ext>
          </a:extLst>
        </xdr:cNvPr>
        <xdr:cNvSpPr txBox="1"/>
      </xdr:nvSpPr>
      <xdr:spPr>
        <a:xfrm>
          <a:off x="914400" y="14763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73" name="ColorPalette" hidden="1">
          <a:extLst>
            <a:ext uri="{FF2B5EF4-FFF2-40B4-BE49-F238E27FC236}">
              <a16:creationId xmlns:a16="http://schemas.microsoft.com/office/drawing/2014/main" id="{94B2978E-D70A-4389-A82E-E7C93E7277C4}"/>
            </a:ext>
          </a:extLst>
        </xdr:cNvPr>
        <xdr:cNvSpPr txBox="1"/>
      </xdr:nvSpPr>
      <xdr:spPr>
        <a:xfrm>
          <a:off x="914400" y="14763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74" name="ColorPalette" hidden="1">
          <a:extLst>
            <a:ext uri="{FF2B5EF4-FFF2-40B4-BE49-F238E27FC236}">
              <a16:creationId xmlns:a16="http://schemas.microsoft.com/office/drawing/2014/main" id="{B1A2F3FB-C6EA-40B3-9FE2-CFDA1F79966B}"/>
            </a:ext>
          </a:extLst>
        </xdr:cNvPr>
        <xdr:cNvSpPr txBox="1"/>
      </xdr:nvSpPr>
      <xdr:spPr>
        <a:xfrm>
          <a:off x="914400" y="14763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75" name="ColorPalette" hidden="1">
          <a:extLst>
            <a:ext uri="{FF2B5EF4-FFF2-40B4-BE49-F238E27FC236}">
              <a16:creationId xmlns:a16="http://schemas.microsoft.com/office/drawing/2014/main" id="{352B1BB4-1D2A-4F02-A2FD-459EA2098C10}"/>
            </a:ext>
          </a:extLst>
        </xdr:cNvPr>
        <xdr:cNvSpPr txBox="1"/>
      </xdr:nvSpPr>
      <xdr:spPr>
        <a:xfrm>
          <a:off x="914400" y="14763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76" name="ColorPalette" hidden="1">
          <a:extLst>
            <a:ext uri="{FF2B5EF4-FFF2-40B4-BE49-F238E27FC236}">
              <a16:creationId xmlns:a16="http://schemas.microsoft.com/office/drawing/2014/main" id="{ACB14064-3E81-41E5-BE77-7A8E8E2FC179}"/>
            </a:ext>
          </a:extLst>
        </xdr:cNvPr>
        <xdr:cNvSpPr txBox="1"/>
      </xdr:nvSpPr>
      <xdr:spPr>
        <a:xfrm>
          <a:off x="914400" y="14763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77" name="ColorPalette" hidden="1">
          <a:extLst>
            <a:ext uri="{FF2B5EF4-FFF2-40B4-BE49-F238E27FC236}">
              <a16:creationId xmlns:a16="http://schemas.microsoft.com/office/drawing/2014/main" id="{4FEFF33B-8779-4F70-8B86-D5DCA7936A6E}"/>
            </a:ext>
          </a:extLst>
        </xdr:cNvPr>
        <xdr:cNvSpPr txBox="1"/>
      </xdr:nvSpPr>
      <xdr:spPr>
        <a:xfrm>
          <a:off x="914400" y="14763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78" name="ColorPalette" hidden="1">
          <a:extLst>
            <a:ext uri="{FF2B5EF4-FFF2-40B4-BE49-F238E27FC236}">
              <a16:creationId xmlns:a16="http://schemas.microsoft.com/office/drawing/2014/main" id="{346B3EE1-0C86-4385-828C-F8F543A263E6}"/>
            </a:ext>
          </a:extLst>
        </xdr:cNvPr>
        <xdr:cNvSpPr txBox="1"/>
      </xdr:nvSpPr>
      <xdr:spPr>
        <a:xfrm>
          <a:off x="914400" y="14763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79" name="ColorPalette" hidden="1">
          <a:extLst>
            <a:ext uri="{FF2B5EF4-FFF2-40B4-BE49-F238E27FC236}">
              <a16:creationId xmlns:a16="http://schemas.microsoft.com/office/drawing/2014/main" id="{B06C791B-BC4C-4094-A506-8E0A37916775}"/>
            </a:ext>
          </a:extLst>
        </xdr:cNvPr>
        <xdr:cNvSpPr txBox="1"/>
      </xdr:nvSpPr>
      <xdr:spPr>
        <a:xfrm>
          <a:off x="914400" y="14763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80" name="ColorPalette" hidden="1">
          <a:extLst>
            <a:ext uri="{FF2B5EF4-FFF2-40B4-BE49-F238E27FC236}">
              <a16:creationId xmlns:a16="http://schemas.microsoft.com/office/drawing/2014/main" id="{17D9BD01-2F97-4E02-BFDE-8ED559266FB0}"/>
            </a:ext>
          </a:extLst>
        </xdr:cNvPr>
        <xdr:cNvSpPr txBox="1"/>
      </xdr:nvSpPr>
      <xdr:spPr>
        <a:xfrm>
          <a:off x="914400" y="14763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81" name="ColorPalette" hidden="1">
          <a:extLst>
            <a:ext uri="{FF2B5EF4-FFF2-40B4-BE49-F238E27FC236}">
              <a16:creationId xmlns:a16="http://schemas.microsoft.com/office/drawing/2014/main" id="{0F31094F-7957-4560-951D-7B2C89BA04F6}"/>
            </a:ext>
          </a:extLst>
        </xdr:cNvPr>
        <xdr:cNvSpPr txBox="1"/>
      </xdr:nvSpPr>
      <xdr:spPr>
        <a:xfrm>
          <a:off x="914400" y="14763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82" name="ColorPalette" hidden="1">
          <a:extLst>
            <a:ext uri="{FF2B5EF4-FFF2-40B4-BE49-F238E27FC236}">
              <a16:creationId xmlns:a16="http://schemas.microsoft.com/office/drawing/2014/main" id="{65A61E50-C482-46AC-8145-BFF1DF31A756}"/>
            </a:ext>
          </a:extLst>
        </xdr:cNvPr>
        <xdr:cNvSpPr txBox="1"/>
      </xdr:nvSpPr>
      <xdr:spPr>
        <a:xfrm>
          <a:off x="914400" y="14763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83" name="ColorPalette" hidden="1">
          <a:extLst>
            <a:ext uri="{FF2B5EF4-FFF2-40B4-BE49-F238E27FC236}">
              <a16:creationId xmlns:a16="http://schemas.microsoft.com/office/drawing/2014/main" id="{CB694E7E-69A8-40E6-8C3C-AAB7D5093E22}"/>
            </a:ext>
          </a:extLst>
        </xdr:cNvPr>
        <xdr:cNvSpPr txBox="1"/>
      </xdr:nvSpPr>
      <xdr:spPr>
        <a:xfrm>
          <a:off x="914400" y="14763750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84" name="ColorPalette" hidden="1">
          <a:extLst>
            <a:ext uri="{FF2B5EF4-FFF2-40B4-BE49-F238E27FC236}">
              <a16:creationId xmlns:a16="http://schemas.microsoft.com/office/drawing/2014/main" id="{2BD442E1-8478-4FFB-A46D-96524ECA038D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85" name="ColorPalette" hidden="1">
          <a:extLst>
            <a:ext uri="{FF2B5EF4-FFF2-40B4-BE49-F238E27FC236}">
              <a16:creationId xmlns:a16="http://schemas.microsoft.com/office/drawing/2014/main" id="{049AD117-37FD-47C8-B35D-8326B1FF59A5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86" name="ColorPalette" hidden="1">
          <a:extLst>
            <a:ext uri="{FF2B5EF4-FFF2-40B4-BE49-F238E27FC236}">
              <a16:creationId xmlns:a16="http://schemas.microsoft.com/office/drawing/2014/main" id="{E448E3DC-F102-4015-B04A-31502EB535ED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87" name="ColorPalette" hidden="1">
          <a:extLst>
            <a:ext uri="{FF2B5EF4-FFF2-40B4-BE49-F238E27FC236}">
              <a16:creationId xmlns:a16="http://schemas.microsoft.com/office/drawing/2014/main" id="{60D33967-711B-471A-A8B1-9AC548183D54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88" name="ColorPalette" hidden="1">
          <a:extLst>
            <a:ext uri="{FF2B5EF4-FFF2-40B4-BE49-F238E27FC236}">
              <a16:creationId xmlns:a16="http://schemas.microsoft.com/office/drawing/2014/main" id="{649249FB-66BF-44E3-99C4-11F66001FAF1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89" name="ColorPalette" hidden="1">
          <a:extLst>
            <a:ext uri="{FF2B5EF4-FFF2-40B4-BE49-F238E27FC236}">
              <a16:creationId xmlns:a16="http://schemas.microsoft.com/office/drawing/2014/main" id="{B18D6290-E749-4B95-9ADE-88E1A4A5ADFF}"/>
            </a:ext>
          </a:extLst>
        </xdr:cNvPr>
        <xdr:cNvSpPr txBox="1"/>
      </xdr:nvSpPr>
      <xdr:spPr>
        <a:xfrm>
          <a:off x="914400" y="14954250"/>
          <a:ext cx="1609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90" name="ColorPalette" hidden="1">
          <a:extLst>
            <a:ext uri="{FF2B5EF4-FFF2-40B4-BE49-F238E27FC236}">
              <a16:creationId xmlns:a16="http://schemas.microsoft.com/office/drawing/2014/main" id="{89B413CD-0342-41C5-AC0C-EE23DC102F7F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91" name="ColorPalette" hidden="1">
          <a:extLst>
            <a:ext uri="{FF2B5EF4-FFF2-40B4-BE49-F238E27FC236}">
              <a16:creationId xmlns:a16="http://schemas.microsoft.com/office/drawing/2014/main" id="{B9934B31-5A8F-4ABF-A206-F6A632A2FFC4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92" name="ColorPalette" hidden="1">
          <a:extLst>
            <a:ext uri="{FF2B5EF4-FFF2-40B4-BE49-F238E27FC236}">
              <a16:creationId xmlns:a16="http://schemas.microsoft.com/office/drawing/2014/main" id="{C59DAF19-C335-4643-AE5A-4A627D5C5BC6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93" name="ColorPalette" hidden="1">
          <a:extLst>
            <a:ext uri="{FF2B5EF4-FFF2-40B4-BE49-F238E27FC236}">
              <a16:creationId xmlns:a16="http://schemas.microsoft.com/office/drawing/2014/main" id="{2D8985FB-7891-4398-96AF-DD76F142F46A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94" name="ColorPalette" hidden="1">
          <a:extLst>
            <a:ext uri="{FF2B5EF4-FFF2-40B4-BE49-F238E27FC236}">
              <a16:creationId xmlns:a16="http://schemas.microsoft.com/office/drawing/2014/main" id="{3F0B9AA4-FFCE-4A2C-9966-F82740833A2A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95" name="ColorPalette" hidden="1">
          <a:extLst>
            <a:ext uri="{FF2B5EF4-FFF2-40B4-BE49-F238E27FC236}">
              <a16:creationId xmlns:a16="http://schemas.microsoft.com/office/drawing/2014/main" id="{0CB64957-1FA3-47BA-BD48-E21181FB79F7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96" name="ColorPalette" hidden="1">
          <a:extLst>
            <a:ext uri="{FF2B5EF4-FFF2-40B4-BE49-F238E27FC236}">
              <a16:creationId xmlns:a16="http://schemas.microsoft.com/office/drawing/2014/main" id="{7163DABE-8961-4610-839B-25837B7F4823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97" name="ColorPalette" hidden="1">
          <a:extLst>
            <a:ext uri="{FF2B5EF4-FFF2-40B4-BE49-F238E27FC236}">
              <a16:creationId xmlns:a16="http://schemas.microsoft.com/office/drawing/2014/main" id="{2F58932B-6602-42A0-82BC-4701A39B7925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98" name="ColorPalette" hidden="1">
          <a:extLst>
            <a:ext uri="{FF2B5EF4-FFF2-40B4-BE49-F238E27FC236}">
              <a16:creationId xmlns:a16="http://schemas.microsoft.com/office/drawing/2014/main" id="{72445A61-7DF4-4DA3-B258-22D0099366FD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399" name="ColorPalette" hidden="1">
          <a:extLst>
            <a:ext uri="{FF2B5EF4-FFF2-40B4-BE49-F238E27FC236}">
              <a16:creationId xmlns:a16="http://schemas.microsoft.com/office/drawing/2014/main" id="{E79AFE0A-0DCB-46E9-9A21-89E6DF5A5096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00" name="ColorPalette" hidden="1">
          <a:extLst>
            <a:ext uri="{FF2B5EF4-FFF2-40B4-BE49-F238E27FC236}">
              <a16:creationId xmlns:a16="http://schemas.microsoft.com/office/drawing/2014/main" id="{5DC69F71-7175-4B35-8DC2-77F9ADF00F73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01" name="ColorPalette" hidden="1">
          <a:extLst>
            <a:ext uri="{FF2B5EF4-FFF2-40B4-BE49-F238E27FC236}">
              <a16:creationId xmlns:a16="http://schemas.microsoft.com/office/drawing/2014/main" id="{2ADBEF2C-4CA0-4953-B5AF-A785F0FE4F18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02" name="ColorPalette" hidden="1">
          <a:extLst>
            <a:ext uri="{FF2B5EF4-FFF2-40B4-BE49-F238E27FC236}">
              <a16:creationId xmlns:a16="http://schemas.microsoft.com/office/drawing/2014/main" id="{0A860731-6893-44A7-ABBB-5B6E9CED929B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03" name="ColorPalette" hidden="1">
          <a:extLst>
            <a:ext uri="{FF2B5EF4-FFF2-40B4-BE49-F238E27FC236}">
              <a16:creationId xmlns:a16="http://schemas.microsoft.com/office/drawing/2014/main" id="{1D623F3F-8F3C-4E40-9598-D9F6522B9150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04" name="ColorPalette" hidden="1">
          <a:extLst>
            <a:ext uri="{FF2B5EF4-FFF2-40B4-BE49-F238E27FC236}">
              <a16:creationId xmlns:a16="http://schemas.microsoft.com/office/drawing/2014/main" id="{A039A765-90E9-424A-98B8-13117D229496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05" name="ColorPalette" hidden="1">
          <a:extLst>
            <a:ext uri="{FF2B5EF4-FFF2-40B4-BE49-F238E27FC236}">
              <a16:creationId xmlns:a16="http://schemas.microsoft.com/office/drawing/2014/main" id="{1D3E73E3-B902-4420-B9FB-83586CE84899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06" name="ColorPalette" hidden="1">
          <a:extLst>
            <a:ext uri="{FF2B5EF4-FFF2-40B4-BE49-F238E27FC236}">
              <a16:creationId xmlns:a16="http://schemas.microsoft.com/office/drawing/2014/main" id="{4323AD48-F069-483B-99EA-778B6386EC68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07" name="ColorPalette" hidden="1">
          <a:extLst>
            <a:ext uri="{FF2B5EF4-FFF2-40B4-BE49-F238E27FC236}">
              <a16:creationId xmlns:a16="http://schemas.microsoft.com/office/drawing/2014/main" id="{57FD5F79-109E-4148-90E9-859D86585743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08" name="ColorPalette" hidden="1">
          <a:extLst>
            <a:ext uri="{FF2B5EF4-FFF2-40B4-BE49-F238E27FC236}">
              <a16:creationId xmlns:a16="http://schemas.microsoft.com/office/drawing/2014/main" id="{902CDD1A-84DB-4A8B-8070-541284B17245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09" name="ColorPalette" hidden="1">
          <a:extLst>
            <a:ext uri="{FF2B5EF4-FFF2-40B4-BE49-F238E27FC236}">
              <a16:creationId xmlns:a16="http://schemas.microsoft.com/office/drawing/2014/main" id="{B4F1FD1D-051D-4037-BF7A-EF5EF099BE2E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10" name="ColorPalette" hidden="1">
          <a:extLst>
            <a:ext uri="{FF2B5EF4-FFF2-40B4-BE49-F238E27FC236}">
              <a16:creationId xmlns:a16="http://schemas.microsoft.com/office/drawing/2014/main" id="{09BF2018-3AF8-4837-9B2F-8DC44F5B9494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11" name="ColorPalette" hidden="1">
          <a:extLst>
            <a:ext uri="{FF2B5EF4-FFF2-40B4-BE49-F238E27FC236}">
              <a16:creationId xmlns:a16="http://schemas.microsoft.com/office/drawing/2014/main" id="{FE81D599-84C0-4AB7-9B6A-EDB183033454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12" name="ColorPalette" hidden="1">
          <a:extLst>
            <a:ext uri="{FF2B5EF4-FFF2-40B4-BE49-F238E27FC236}">
              <a16:creationId xmlns:a16="http://schemas.microsoft.com/office/drawing/2014/main" id="{2B545AFD-055D-4001-B2E0-0E86BD9B8C90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13" name="ColorPalette" hidden="1">
          <a:extLst>
            <a:ext uri="{FF2B5EF4-FFF2-40B4-BE49-F238E27FC236}">
              <a16:creationId xmlns:a16="http://schemas.microsoft.com/office/drawing/2014/main" id="{A71A33D4-DEC5-48DC-B1F7-25BF02978EB9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14" name="ColorPalette" hidden="1">
          <a:extLst>
            <a:ext uri="{FF2B5EF4-FFF2-40B4-BE49-F238E27FC236}">
              <a16:creationId xmlns:a16="http://schemas.microsoft.com/office/drawing/2014/main" id="{E5115686-695D-45EC-9F60-66DA5B46D5DD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15" name="ColorPalette" hidden="1">
          <a:extLst>
            <a:ext uri="{FF2B5EF4-FFF2-40B4-BE49-F238E27FC236}">
              <a16:creationId xmlns:a16="http://schemas.microsoft.com/office/drawing/2014/main" id="{8AFD20D3-4068-4946-90FD-D22943FF17A7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16" name="ColorPalette" hidden="1">
          <a:extLst>
            <a:ext uri="{FF2B5EF4-FFF2-40B4-BE49-F238E27FC236}">
              <a16:creationId xmlns:a16="http://schemas.microsoft.com/office/drawing/2014/main" id="{5006E0EF-0B20-4AA5-B546-24C33608667F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17" name="ColorPalette" hidden="1">
          <a:extLst>
            <a:ext uri="{FF2B5EF4-FFF2-40B4-BE49-F238E27FC236}">
              <a16:creationId xmlns:a16="http://schemas.microsoft.com/office/drawing/2014/main" id="{9D4E97B7-3E36-4773-AAF4-064DFAC72377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18" name="ColorPalette" hidden="1">
          <a:extLst>
            <a:ext uri="{FF2B5EF4-FFF2-40B4-BE49-F238E27FC236}">
              <a16:creationId xmlns:a16="http://schemas.microsoft.com/office/drawing/2014/main" id="{D9B6354B-E6D0-4B01-BE7E-6966C6677981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19" name="ColorPalette" hidden="1">
          <a:extLst>
            <a:ext uri="{FF2B5EF4-FFF2-40B4-BE49-F238E27FC236}">
              <a16:creationId xmlns:a16="http://schemas.microsoft.com/office/drawing/2014/main" id="{4359B271-C75B-4E0B-87B3-15C1466A5E4C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20" name="ColorPalette" hidden="1">
          <a:extLst>
            <a:ext uri="{FF2B5EF4-FFF2-40B4-BE49-F238E27FC236}">
              <a16:creationId xmlns:a16="http://schemas.microsoft.com/office/drawing/2014/main" id="{1FCDD09E-4AFA-4F5F-BED5-691AD75A97F6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21" name="ColorPalette" hidden="1">
          <a:extLst>
            <a:ext uri="{FF2B5EF4-FFF2-40B4-BE49-F238E27FC236}">
              <a16:creationId xmlns:a16="http://schemas.microsoft.com/office/drawing/2014/main" id="{7D13F41D-1ABF-47E8-BA96-6895BB92E45C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22" name="ColorPalette" hidden="1">
          <a:extLst>
            <a:ext uri="{FF2B5EF4-FFF2-40B4-BE49-F238E27FC236}">
              <a16:creationId xmlns:a16="http://schemas.microsoft.com/office/drawing/2014/main" id="{607D81E9-6453-487C-ABD5-DC0108FDA28D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23" name="ColorPalette" hidden="1">
          <a:extLst>
            <a:ext uri="{FF2B5EF4-FFF2-40B4-BE49-F238E27FC236}">
              <a16:creationId xmlns:a16="http://schemas.microsoft.com/office/drawing/2014/main" id="{AC2407B9-08B6-4105-B354-72FE9425A399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24" name="ColorPalette" hidden="1">
          <a:extLst>
            <a:ext uri="{FF2B5EF4-FFF2-40B4-BE49-F238E27FC236}">
              <a16:creationId xmlns:a16="http://schemas.microsoft.com/office/drawing/2014/main" id="{90778525-04EB-4C7C-B4BB-5B6F3A6D0DD9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25" name="ColorPalette" hidden="1">
          <a:extLst>
            <a:ext uri="{FF2B5EF4-FFF2-40B4-BE49-F238E27FC236}">
              <a16:creationId xmlns:a16="http://schemas.microsoft.com/office/drawing/2014/main" id="{E8F2DBB9-37A4-4409-A43C-4FF2DC2A9919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26" name="ColorPalette" hidden="1">
          <a:extLst>
            <a:ext uri="{FF2B5EF4-FFF2-40B4-BE49-F238E27FC236}">
              <a16:creationId xmlns:a16="http://schemas.microsoft.com/office/drawing/2014/main" id="{D1D01E4A-B711-405F-8E44-DED55734B4B4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27" name="ColorPalette" hidden="1">
          <a:extLst>
            <a:ext uri="{FF2B5EF4-FFF2-40B4-BE49-F238E27FC236}">
              <a16:creationId xmlns:a16="http://schemas.microsoft.com/office/drawing/2014/main" id="{BE5BAC2D-D6BD-4E8F-A679-57A259CFFFDA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28" name="ColorPalette" hidden="1">
          <a:extLst>
            <a:ext uri="{FF2B5EF4-FFF2-40B4-BE49-F238E27FC236}">
              <a16:creationId xmlns:a16="http://schemas.microsoft.com/office/drawing/2014/main" id="{D514B173-97F8-43D8-9B64-336BF4A3F28F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29" name="ColorPalette" hidden="1">
          <a:extLst>
            <a:ext uri="{FF2B5EF4-FFF2-40B4-BE49-F238E27FC236}">
              <a16:creationId xmlns:a16="http://schemas.microsoft.com/office/drawing/2014/main" id="{9DB47DB9-067A-4ED9-9349-4BD72A581DEF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30" name="ColorPalette" hidden="1">
          <a:extLst>
            <a:ext uri="{FF2B5EF4-FFF2-40B4-BE49-F238E27FC236}">
              <a16:creationId xmlns:a16="http://schemas.microsoft.com/office/drawing/2014/main" id="{F5A87DB6-121A-4166-A809-ED1E7C6C75E5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31" name="ColorPalette" hidden="1">
          <a:extLst>
            <a:ext uri="{FF2B5EF4-FFF2-40B4-BE49-F238E27FC236}">
              <a16:creationId xmlns:a16="http://schemas.microsoft.com/office/drawing/2014/main" id="{EAE25A6B-1C17-4FF2-976B-70D535647CAE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32" name="ColorPalette" hidden="1">
          <a:extLst>
            <a:ext uri="{FF2B5EF4-FFF2-40B4-BE49-F238E27FC236}">
              <a16:creationId xmlns:a16="http://schemas.microsoft.com/office/drawing/2014/main" id="{68A4C9C8-9FD4-4BBB-98F7-DCD1E69606B2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33" name="ColorPalette" hidden="1">
          <a:extLst>
            <a:ext uri="{FF2B5EF4-FFF2-40B4-BE49-F238E27FC236}">
              <a16:creationId xmlns:a16="http://schemas.microsoft.com/office/drawing/2014/main" id="{3AF29CC0-5469-45BE-9FF0-888D212A61BF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34" name="ColorPalette" hidden="1">
          <a:extLst>
            <a:ext uri="{FF2B5EF4-FFF2-40B4-BE49-F238E27FC236}">
              <a16:creationId xmlns:a16="http://schemas.microsoft.com/office/drawing/2014/main" id="{46C69530-B491-49C0-B015-A99C652A4DDE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35" name="ColorPalette" hidden="1">
          <a:extLst>
            <a:ext uri="{FF2B5EF4-FFF2-40B4-BE49-F238E27FC236}">
              <a16:creationId xmlns:a16="http://schemas.microsoft.com/office/drawing/2014/main" id="{F8D3D207-C33F-4620-9A89-906710879C74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36" name="ColorPalette" hidden="1">
          <a:extLst>
            <a:ext uri="{FF2B5EF4-FFF2-40B4-BE49-F238E27FC236}">
              <a16:creationId xmlns:a16="http://schemas.microsoft.com/office/drawing/2014/main" id="{8B35F698-F818-409D-A425-5B580248E4F7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37" name="ColorPalette" hidden="1">
          <a:extLst>
            <a:ext uri="{FF2B5EF4-FFF2-40B4-BE49-F238E27FC236}">
              <a16:creationId xmlns:a16="http://schemas.microsoft.com/office/drawing/2014/main" id="{341C0368-DCCC-40CE-A14C-6993CC2D2640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38" name="ColorPalette" hidden="1">
          <a:extLst>
            <a:ext uri="{FF2B5EF4-FFF2-40B4-BE49-F238E27FC236}">
              <a16:creationId xmlns:a16="http://schemas.microsoft.com/office/drawing/2014/main" id="{01668F4D-2F24-4773-B25C-3D276F5FCC18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39" name="ColorPalette" hidden="1">
          <a:extLst>
            <a:ext uri="{FF2B5EF4-FFF2-40B4-BE49-F238E27FC236}">
              <a16:creationId xmlns:a16="http://schemas.microsoft.com/office/drawing/2014/main" id="{5C65832B-3AD7-4F66-854F-26C4C133AAB8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40" name="ColorPalette" hidden="1">
          <a:extLst>
            <a:ext uri="{FF2B5EF4-FFF2-40B4-BE49-F238E27FC236}">
              <a16:creationId xmlns:a16="http://schemas.microsoft.com/office/drawing/2014/main" id="{09CDF28B-5565-4A24-BBE1-3FC63100B440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41" name="ColorPalette" hidden="1">
          <a:extLst>
            <a:ext uri="{FF2B5EF4-FFF2-40B4-BE49-F238E27FC236}">
              <a16:creationId xmlns:a16="http://schemas.microsoft.com/office/drawing/2014/main" id="{7536F1F8-EA8A-4FDA-8950-84379EB50BCD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42" name="ColorPalette" hidden="1">
          <a:extLst>
            <a:ext uri="{FF2B5EF4-FFF2-40B4-BE49-F238E27FC236}">
              <a16:creationId xmlns:a16="http://schemas.microsoft.com/office/drawing/2014/main" id="{595EB9ED-2A4D-4627-9AE3-957383611017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43" name="ColorPalette" hidden="1">
          <a:extLst>
            <a:ext uri="{FF2B5EF4-FFF2-40B4-BE49-F238E27FC236}">
              <a16:creationId xmlns:a16="http://schemas.microsoft.com/office/drawing/2014/main" id="{031FD1E9-23EA-42B8-801D-A6A435689B65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44" name="ColorPalette" hidden="1">
          <a:extLst>
            <a:ext uri="{FF2B5EF4-FFF2-40B4-BE49-F238E27FC236}">
              <a16:creationId xmlns:a16="http://schemas.microsoft.com/office/drawing/2014/main" id="{8BCF220C-1796-4A09-B9C9-F57E959121BD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45" name="ColorPalette" hidden="1">
          <a:extLst>
            <a:ext uri="{FF2B5EF4-FFF2-40B4-BE49-F238E27FC236}">
              <a16:creationId xmlns:a16="http://schemas.microsoft.com/office/drawing/2014/main" id="{0B913EC9-9B51-457C-AF38-C5D460885CA7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46" name="ColorPalette" hidden="1">
          <a:extLst>
            <a:ext uri="{FF2B5EF4-FFF2-40B4-BE49-F238E27FC236}">
              <a16:creationId xmlns:a16="http://schemas.microsoft.com/office/drawing/2014/main" id="{9C734068-EE4F-44B2-9FF5-8D0B03F9F1E8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47" name="ColorPalette" hidden="1">
          <a:extLst>
            <a:ext uri="{FF2B5EF4-FFF2-40B4-BE49-F238E27FC236}">
              <a16:creationId xmlns:a16="http://schemas.microsoft.com/office/drawing/2014/main" id="{624618AF-222A-49C9-B326-33F4F600ABB7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48" name="ColorPalette" hidden="1">
          <a:extLst>
            <a:ext uri="{FF2B5EF4-FFF2-40B4-BE49-F238E27FC236}">
              <a16:creationId xmlns:a16="http://schemas.microsoft.com/office/drawing/2014/main" id="{AFBC469E-3BA0-424C-AC62-FE97ABC03753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49" name="ColorPalette" hidden="1">
          <a:extLst>
            <a:ext uri="{FF2B5EF4-FFF2-40B4-BE49-F238E27FC236}">
              <a16:creationId xmlns:a16="http://schemas.microsoft.com/office/drawing/2014/main" id="{27A1104A-33D0-4A1F-AF64-183C6D5A41D9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50" name="ColorPalette" hidden="1">
          <a:extLst>
            <a:ext uri="{FF2B5EF4-FFF2-40B4-BE49-F238E27FC236}">
              <a16:creationId xmlns:a16="http://schemas.microsoft.com/office/drawing/2014/main" id="{CCB9236F-FE75-4C23-9278-151089EFC960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51" name="ColorPalette" hidden="1">
          <a:extLst>
            <a:ext uri="{FF2B5EF4-FFF2-40B4-BE49-F238E27FC236}">
              <a16:creationId xmlns:a16="http://schemas.microsoft.com/office/drawing/2014/main" id="{AE6D38D9-CBBF-4FEA-BD37-C2F7051659A1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52" name="ColorPalette" hidden="1">
          <a:extLst>
            <a:ext uri="{FF2B5EF4-FFF2-40B4-BE49-F238E27FC236}">
              <a16:creationId xmlns:a16="http://schemas.microsoft.com/office/drawing/2014/main" id="{03433FD4-CA33-4451-9F87-C215D4705229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53" name="ColorPalette" hidden="1">
          <a:extLst>
            <a:ext uri="{FF2B5EF4-FFF2-40B4-BE49-F238E27FC236}">
              <a16:creationId xmlns:a16="http://schemas.microsoft.com/office/drawing/2014/main" id="{D880399C-A634-4377-B15D-DC2B8CC3B713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54" name="ColorPalette" hidden="1">
          <a:extLst>
            <a:ext uri="{FF2B5EF4-FFF2-40B4-BE49-F238E27FC236}">
              <a16:creationId xmlns:a16="http://schemas.microsoft.com/office/drawing/2014/main" id="{44E40152-B117-4687-A350-DE33B666E4F7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55" name="ColorPalette" hidden="1">
          <a:extLst>
            <a:ext uri="{FF2B5EF4-FFF2-40B4-BE49-F238E27FC236}">
              <a16:creationId xmlns:a16="http://schemas.microsoft.com/office/drawing/2014/main" id="{CA29BF8A-31FE-4789-95BE-6A29D235FD75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56" name="ColorPalette" hidden="1">
          <a:extLst>
            <a:ext uri="{FF2B5EF4-FFF2-40B4-BE49-F238E27FC236}">
              <a16:creationId xmlns:a16="http://schemas.microsoft.com/office/drawing/2014/main" id="{303039B4-EFD8-4FAA-92D3-0A3D76B3D366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57" name="ColorPalette" hidden="1">
          <a:extLst>
            <a:ext uri="{FF2B5EF4-FFF2-40B4-BE49-F238E27FC236}">
              <a16:creationId xmlns:a16="http://schemas.microsoft.com/office/drawing/2014/main" id="{0ACFF519-8583-46B4-9480-8F7BA8D40D17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58" name="ColorPalette" hidden="1">
          <a:extLst>
            <a:ext uri="{FF2B5EF4-FFF2-40B4-BE49-F238E27FC236}">
              <a16:creationId xmlns:a16="http://schemas.microsoft.com/office/drawing/2014/main" id="{7F04D317-9B56-4ECB-923E-49B099A61C6F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59" name="ColorPalette" hidden="1">
          <a:extLst>
            <a:ext uri="{FF2B5EF4-FFF2-40B4-BE49-F238E27FC236}">
              <a16:creationId xmlns:a16="http://schemas.microsoft.com/office/drawing/2014/main" id="{0D8A7DA1-1201-40E3-A3D4-8A6E8751CECB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60" name="ColorPalette" hidden="1">
          <a:extLst>
            <a:ext uri="{FF2B5EF4-FFF2-40B4-BE49-F238E27FC236}">
              <a16:creationId xmlns:a16="http://schemas.microsoft.com/office/drawing/2014/main" id="{2F90DF60-1841-4A52-8F60-AFF79D68A456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61" name="ColorPalette" hidden="1">
          <a:extLst>
            <a:ext uri="{FF2B5EF4-FFF2-40B4-BE49-F238E27FC236}">
              <a16:creationId xmlns:a16="http://schemas.microsoft.com/office/drawing/2014/main" id="{D22D3DF0-57FA-4BC3-B37D-A10A34C25651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62" name="ColorPalette" hidden="1">
          <a:extLst>
            <a:ext uri="{FF2B5EF4-FFF2-40B4-BE49-F238E27FC236}">
              <a16:creationId xmlns:a16="http://schemas.microsoft.com/office/drawing/2014/main" id="{97EF05EB-98F6-42FA-BC1D-E8603C217826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63" name="ColorPalette" hidden="1">
          <a:extLst>
            <a:ext uri="{FF2B5EF4-FFF2-40B4-BE49-F238E27FC236}">
              <a16:creationId xmlns:a16="http://schemas.microsoft.com/office/drawing/2014/main" id="{B3C41B9F-059A-4E2B-909B-DD8DD7C0B3FB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64" name="ColorPalette" hidden="1">
          <a:extLst>
            <a:ext uri="{FF2B5EF4-FFF2-40B4-BE49-F238E27FC236}">
              <a16:creationId xmlns:a16="http://schemas.microsoft.com/office/drawing/2014/main" id="{ADBCFB46-39B1-45DB-B6FD-8BDDBC2743D0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65" name="ColorPalette" hidden="1">
          <a:extLst>
            <a:ext uri="{FF2B5EF4-FFF2-40B4-BE49-F238E27FC236}">
              <a16:creationId xmlns:a16="http://schemas.microsoft.com/office/drawing/2014/main" id="{EE6EA975-8F58-481F-8875-A054DE379CD1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66" name="ColorPalette" hidden="1">
          <a:extLst>
            <a:ext uri="{FF2B5EF4-FFF2-40B4-BE49-F238E27FC236}">
              <a16:creationId xmlns:a16="http://schemas.microsoft.com/office/drawing/2014/main" id="{788E0CBA-4DA2-472C-A238-350B8EB3A302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67" name="ColorPalette" hidden="1">
          <a:extLst>
            <a:ext uri="{FF2B5EF4-FFF2-40B4-BE49-F238E27FC236}">
              <a16:creationId xmlns:a16="http://schemas.microsoft.com/office/drawing/2014/main" id="{15DD8CA1-68C2-4F79-BEB5-3354BCC60023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68" name="ColorPalette" hidden="1">
          <a:extLst>
            <a:ext uri="{FF2B5EF4-FFF2-40B4-BE49-F238E27FC236}">
              <a16:creationId xmlns:a16="http://schemas.microsoft.com/office/drawing/2014/main" id="{C55B69C3-9ACD-4FF1-9626-5C708D95AE1B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69" name="ColorPalette" hidden="1">
          <a:extLst>
            <a:ext uri="{FF2B5EF4-FFF2-40B4-BE49-F238E27FC236}">
              <a16:creationId xmlns:a16="http://schemas.microsoft.com/office/drawing/2014/main" id="{F8E00172-7FCE-41B4-9989-BAEB5D6A73A9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70" name="ColorPalette" hidden="1">
          <a:extLst>
            <a:ext uri="{FF2B5EF4-FFF2-40B4-BE49-F238E27FC236}">
              <a16:creationId xmlns:a16="http://schemas.microsoft.com/office/drawing/2014/main" id="{82E066F5-F7DA-4573-A5D5-315C1FE826AD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71" name="ColorPalette" hidden="1">
          <a:extLst>
            <a:ext uri="{FF2B5EF4-FFF2-40B4-BE49-F238E27FC236}">
              <a16:creationId xmlns:a16="http://schemas.microsoft.com/office/drawing/2014/main" id="{D18AEBA5-CC64-4AAD-9A92-BC23D1693409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72" name="ColorPalette" hidden="1">
          <a:extLst>
            <a:ext uri="{FF2B5EF4-FFF2-40B4-BE49-F238E27FC236}">
              <a16:creationId xmlns:a16="http://schemas.microsoft.com/office/drawing/2014/main" id="{B4F7B3BB-4BAB-4F60-A193-2405B165B25D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73" name="ColorPalette" hidden="1">
          <a:extLst>
            <a:ext uri="{FF2B5EF4-FFF2-40B4-BE49-F238E27FC236}">
              <a16:creationId xmlns:a16="http://schemas.microsoft.com/office/drawing/2014/main" id="{C1B16692-E44C-4CD2-976B-613DDEFE86C0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74" name="ColorPalette" hidden="1">
          <a:extLst>
            <a:ext uri="{FF2B5EF4-FFF2-40B4-BE49-F238E27FC236}">
              <a16:creationId xmlns:a16="http://schemas.microsoft.com/office/drawing/2014/main" id="{BF10B2F0-BC09-4022-A81B-12F659EF5E35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75" name="ColorPalette" hidden="1">
          <a:extLst>
            <a:ext uri="{FF2B5EF4-FFF2-40B4-BE49-F238E27FC236}">
              <a16:creationId xmlns:a16="http://schemas.microsoft.com/office/drawing/2014/main" id="{538D2A07-11A8-476C-9DC3-6747A2D4B8EC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76" name="ColorPalette" hidden="1">
          <a:extLst>
            <a:ext uri="{FF2B5EF4-FFF2-40B4-BE49-F238E27FC236}">
              <a16:creationId xmlns:a16="http://schemas.microsoft.com/office/drawing/2014/main" id="{0DA1E4DA-89AB-47AF-A6EA-8B34BE6D81D4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77" name="ColorPalette" hidden="1">
          <a:extLst>
            <a:ext uri="{FF2B5EF4-FFF2-40B4-BE49-F238E27FC236}">
              <a16:creationId xmlns:a16="http://schemas.microsoft.com/office/drawing/2014/main" id="{DBF7217F-AA26-4F5E-9A29-49F91B513E7D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78" name="ColorPalette" hidden="1">
          <a:extLst>
            <a:ext uri="{FF2B5EF4-FFF2-40B4-BE49-F238E27FC236}">
              <a16:creationId xmlns:a16="http://schemas.microsoft.com/office/drawing/2014/main" id="{BD17973A-B177-4264-AB0E-21C6E0852930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79" name="ColorPalette" hidden="1">
          <a:extLst>
            <a:ext uri="{FF2B5EF4-FFF2-40B4-BE49-F238E27FC236}">
              <a16:creationId xmlns:a16="http://schemas.microsoft.com/office/drawing/2014/main" id="{2A79E736-A499-454F-A35D-67980964A4A4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80" name="ColorPalette" hidden="1">
          <a:extLst>
            <a:ext uri="{FF2B5EF4-FFF2-40B4-BE49-F238E27FC236}">
              <a16:creationId xmlns:a16="http://schemas.microsoft.com/office/drawing/2014/main" id="{74DBE93C-9CF1-49ED-9676-B8DFB37EE737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81" name="ColorPalette" hidden="1">
          <a:extLst>
            <a:ext uri="{FF2B5EF4-FFF2-40B4-BE49-F238E27FC236}">
              <a16:creationId xmlns:a16="http://schemas.microsoft.com/office/drawing/2014/main" id="{B53D75F2-4BD3-4958-83AC-D31362A49BA5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82" name="ColorPalette" hidden="1">
          <a:extLst>
            <a:ext uri="{FF2B5EF4-FFF2-40B4-BE49-F238E27FC236}">
              <a16:creationId xmlns:a16="http://schemas.microsoft.com/office/drawing/2014/main" id="{AA1288A4-85E2-4FF3-9329-F56C31BFAD56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83" name="ColorPalette" hidden="1">
          <a:extLst>
            <a:ext uri="{FF2B5EF4-FFF2-40B4-BE49-F238E27FC236}">
              <a16:creationId xmlns:a16="http://schemas.microsoft.com/office/drawing/2014/main" id="{71F049B6-12FF-4DC6-8AE8-AF61AF06B6E6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84" name="ColorPalette" hidden="1">
          <a:extLst>
            <a:ext uri="{FF2B5EF4-FFF2-40B4-BE49-F238E27FC236}">
              <a16:creationId xmlns:a16="http://schemas.microsoft.com/office/drawing/2014/main" id="{101D551F-A951-4295-AE92-3DDF07819D9E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85" name="ColorPalette" hidden="1">
          <a:extLst>
            <a:ext uri="{FF2B5EF4-FFF2-40B4-BE49-F238E27FC236}">
              <a16:creationId xmlns:a16="http://schemas.microsoft.com/office/drawing/2014/main" id="{2B0EA101-05FC-4D0C-A5D6-27EA8603F281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86" name="ColorPalette" hidden="1">
          <a:extLst>
            <a:ext uri="{FF2B5EF4-FFF2-40B4-BE49-F238E27FC236}">
              <a16:creationId xmlns:a16="http://schemas.microsoft.com/office/drawing/2014/main" id="{44AEC598-01F0-42A4-B9E7-62F8FBCD976D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87" name="ColorPalette" hidden="1">
          <a:extLst>
            <a:ext uri="{FF2B5EF4-FFF2-40B4-BE49-F238E27FC236}">
              <a16:creationId xmlns:a16="http://schemas.microsoft.com/office/drawing/2014/main" id="{E7F0A016-EDD7-487C-8FAF-38914DA360E1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88" name="ColorPalette" hidden="1">
          <a:extLst>
            <a:ext uri="{FF2B5EF4-FFF2-40B4-BE49-F238E27FC236}">
              <a16:creationId xmlns:a16="http://schemas.microsoft.com/office/drawing/2014/main" id="{6D049396-989D-4561-9B38-3B42D59B3B86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89" name="ColorPalette" hidden="1">
          <a:extLst>
            <a:ext uri="{FF2B5EF4-FFF2-40B4-BE49-F238E27FC236}">
              <a16:creationId xmlns:a16="http://schemas.microsoft.com/office/drawing/2014/main" id="{9B059B52-CCD3-4490-8E00-C58E246D81A3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90" name="ColorPalette" hidden="1">
          <a:extLst>
            <a:ext uri="{FF2B5EF4-FFF2-40B4-BE49-F238E27FC236}">
              <a16:creationId xmlns:a16="http://schemas.microsoft.com/office/drawing/2014/main" id="{B15CE9D0-6A89-4304-B092-0020D47C1019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91" name="ColorPalette" hidden="1">
          <a:extLst>
            <a:ext uri="{FF2B5EF4-FFF2-40B4-BE49-F238E27FC236}">
              <a16:creationId xmlns:a16="http://schemas.microsoft.com/office/drawing/2014/main" id="{9BDAA6DC-0473-4B77-B30D-0C6ECAA7F049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92" name="ColorPalette" hidden="1">
          <a:extLst>
            <a:ext uri="{FF2B5EF4-FFF2-40B4-BE49-F238E27FC236}">
              <a16:creationId xmlns:a16="http://schemas.microsoft.com/office/drawing/2014/main" id="{7940AEAD-68EA-49A8-98FB-8FFF6B960F13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93" name="ColorPalette" hidden="1">
          <a:extLst>
            <a:ext uri="{FF2B5EF4-FFF2-40B4-BE49-F238E27FC236}">
              <a16:creationId xmlns:a16="http://schemas.microsoft.com/office/drawing/2014/main" id="{776973FF-BC52-4E37-AD1E-7E4959A137BC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94" name="ColorPalette" hidden="1">
          <a:extLst>
            <a:ext uri="{FF2B5EF4-FFF2-40B4-BE49-F238E27FC236}">
              <a16:creationId xmlns:a16="http://schemas.microsoft.com/office/drawing/2014/main" id="{61B80D3D-97B8-4F73-BB00-60AEADA68A1E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95" name="ColorPalette" hidden="1">
          <a:extLst>
            <a:ext uri="{FF2B5EF4-FFF2-40B4-BE49-F238E27FC236}">
              <a16:creationId xmlns:a16="http://schemas.microsoft.com/office/drawing/2014/main" id="{27466C32-200C-4216-BEEE-74EF88728FF9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96" name="ColorPalette" hidden="1">
          <a:extLst>
            <a:ext uri="{FF2B5EF4-FFF2-40B4-BE49-F238E27FC236}">
              <a16:creationId xmlns:a16="http://schemas.microsoft.com/office/drawing/2014/main" id="{8C6FC975-F2CB-40F6-83D1-BBD675C88F6B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97" name="ColorPalette" hidden="1">
          <a:extLst>
            <a:ext uri="{FF2B5EF4-FFF2-40B4-BE49-F238E27FC236}">
              <a16:creationId xmlns:a16="http://schemas.microsoft.com/office/drawing/2014/main" id="{B7F28609-1343-4E2A-97F7-602A27170B17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98" name="ColorPalette" hidden="1">
          <a:extLst>
            <a:ext uri="{FF2B5EF4-FFF2-40B4-BE49-F238E27FC236}">
              <a16:creationId xmlns:a16="http://schemas.microsoft.com/office/drawing/2014/main" id="{13C60C6A-1983-4B5B-9189-6FF929356CCA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499" name="ColorPalette" hidden="1">
          <a:extLst>
            <a:ext uri="{FF2B5EF4-FFF2-40B4-BE49-F238E27FC236}">
              <a16:creationId xmlns:a16="http://schemas.microsoft.com/office/drawing/2014/main" id="{148C2C36-47F0-4CE0-A66D-52C7C05CC1FC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00" name="ColorPalette" hidden="1">
          <a:extLst>
            <a:ext uri="{FF2B5EF4-FFF2-40B4-BE49-F238E27FC236}">
              <a16:creationId xmlns:a16="http://schemas.microsoft.com/office/drawing/2014/main" id="{5A13FA5F-404E-42B7-87A4-54859260F985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01" name="ColorPalette" hidden="1">
          <a:extLst>
            <a:ext uri="{FF2B5EF4-FFF2-40B4-BE49-F238E27FC236}">
              <a16:creationId xmlns:a16="http://schemas.microsoft.com/office/drawing/2014/main" id="{A3253466-AA19-42E8-97FB-9D7879A64D76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02" name="ColorPalette" hidden="1">
          <a:extLst>
            <a:ext uri="{FF2B5EF4-FFF2-40B4-BE49-F238E27FC236}">
              <a16:creationId xmlns:a16="http://schemas.microsoft.com/office/drawing/2014/main" id="{DDA45933-EC25-4B29-9850-7DDF4B085E1A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03" name="ColorPalette" hidden="1">
          <a:extLst>
            <a:ext uri="{FF2B5EF4-FFF2-40B4-BE49-F238E27FC236}">
              <a16:creationId xmlns:a16="http://schemas.microsoft.com/office/drawing/2014/main" id="{72EA3550-8F79-4393-AD23-D5F2FB0D56A8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04" name="ColorPalette" hidden="1">
          <a:extLst>
            <a:ext uri="{FF2B5EF4-FFF2-40B4-BE49-F238E27FC236}">
              <a16:creationId xmlns:a16="http://schemas.microsoft.com/office/drawing/2014/main" id="{3BE8AF10-8E42-45C3-A6C9-7A87974C4B09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05" name="ColorPalette" hidden="1">
          <a:extLst>
            <a:ext uri="{FF2B5EF4-FFF2-40B4-BE49-F238E27FC236}">
              <a16:creationId xmlns:a16="http://schemas.microsoft.com/office/drawing/2014/main" id="{1BDA87B9-97D9-4FC3-A29C-2A24F30D8BFD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06" name="ColorPalette" hidden="1">
          <a:extLst>
            <a:ext uri="{FF2B5EF4-FFF2-40B4-BE49-F238E27FC236}">
              <a16:creationId xmlns:a16="http://schemas.microsoft.com/office/drawing/2014/main" id="{86F388DB-C3B3-4DCA-BEF4-D2C660B3C5E1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07" name="ColorPalette" hidden="1">
          <a:extLst>
            <a:ext uri="{FF2B5EF4-FFF2-40B4-BE49-F238E27FC236}">
              <a16:creationId xmlns:a16="http://schemas.microsoft.com/office/drawing/2014/main" id="{D8CD3C6E-D7C1-4184-AA66-65E16C67B138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08" name="ColorPalette" hidden="1">
          <a:extLst>
            <a:ext uri="{FF2B5EF4-FFF2-40B4-BE49-F238E27FC236}">
              <a16:creationId xmlns:a16="http://schemas.microsoft.com/office/drawing/2014/main" id="{EA0D1DC4-88B0-43C4-9D57-8ECF2A79AF64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09" name="ColorPalette" hidden="1">
          <a:extLst>
            <a:ext uri="{FF2B5EF4-FFF2-40B4-BE49-F238E27FC236}">
              <a16:creationId xmlns:a16="http://schemas.microsoft.com/office/drawing/2014/main" id="{32335099-3332-4AD1-B5E6-F18EEC0F3DD7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10" name="ColorPalette" hidden="1">
          <a:extLst>
            <a:ext uri="{FF2B5EF4-FFF2-40B4-BE49-F238E27FC236}">
              <a16:creationId xmlns:a16="http://schemas.microsoft.com/office/drawing/2014/main" id="{26C61615-BC68-4D31-AC9A-7BA66E7505BE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11" name="ColorPalette" hidden="1">
          <a:extLst>
            <a:ext uri="{FF2B5EF4-FFF2-40B4-BE49-F238E27FC236}">
              <a16:creationId xmlns:a16="http://schemas.microsoft.com/office/drawing/2014/main" id="{A2885702-6F12-4847-A243-C914419715FD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12" name="ColorPalette" hidden="1">
          <a:extLst>
            <a:ext uri="{FF2B5EF4-FFF2-40B4-BE49-F238E27FC236}">
              <a16:creationId xmlns:a16="http://schemas.microsoft.com/office/drawing/2014/main" id="{14E6A72A-9281-4B85-88EC-36B65699DF06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13" name="ColorPalette" hidden="1">
          <a:extLst>
            <a:ext uri="{FF2B5EF4-FFF2-40B4-BE49-F238E27FC236}">
              <a16:creationId xmlns:a16="http://schemas.microsoft.com/office/drawing/2014/main" id="{12E85ACE-EFA6-42D2-BAFB-E47965D59C75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14" name="ColorPalette" hidden="1">
          <a:extLst>
            <a:ext uri="{FF2B5EF4-FFF2-40B4-BE49-F238E27FC236}">
              <a16:creationId xmlns:a16="http://schemas.microsoft.com/office/drawing/2014/main" id="{004FE49E-6796-44CA-ACD8-BB8DEC3D108E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15" name="ColorPalette" hidden="1">
          <a:extLst>
            <a:ext uri="{FF2B5EF4-FFF2-40B4-BE49-F238E27FC236}">
              <a16:creationId xmlns:a16="http://schemas.microsoft.com/office/drawing/2014/main" id="{65314C53-6644-4B4B-A479-075A2D24B589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16" name="ColorPalette" hidden="1">
          <a:extLst>
            <a:ext uri="{FF2B5EF4-FFF2-40B4-BE49-F238E27FC236}">
              <a16:creationId xmlns:a16="http://schemas.microsoft.com/office/drawing/2014/main" id="{B40D1771-4924-4209-812A-6046B88AD6FC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17" name="ColorPalette" hidden="1">
          <a:extLst>
            <a:ext uri="{FF2B5EF4-FFF2-40B4-BE49-F238E27FC236}">
              <a16:creationId xmlns:a16="http://schemas.microsoft.com/office/drawing/2014/main" id="{F5B272D4-D2B5-464C-B78F-2999395CB560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18" name="ColorPalette" hidden="1">
          <a:extLst>
            <a:ext uri="{FF2B5EF4-FFF2-40B4-BE49-F238E27FC236}">
              <a16:creationId xmlns:a16="http://schemas.microsoft.com/office/drawing/2014/main" id="{3A6DC6BE-EE00-4ABF-86A0-12738C699842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19" name="ColorPalette" hidden="1">
          <a:extLst>
            <a:ext uri="{FF2B5EF4-FFF2-40B4-BE49-F238E27FC236}">
              <a16:creationId xmlns:a16="http://schemas.microsoft.com/office/drawing/2014/main" id="{E199F98F-04AC-41B2-BA0C-B514CCA30B8A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20" name="ColorPalette" hidden="1">
          <a:extLst>
            <a:ext uri="{FF2B5EF4-FFF2-40B4-BE49-F238E27FC236}">
              <a16:creationId xmlns:a16="http://schemas.microsoft.com/office/drawing/2014/main" id="{0089F8D9-1ED7-4A31-96F0-A4E9B39E561C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21" name="ColorPalette" hidden="1">
          <a:extLst>
            <a:ext uri="{FF2B5EF4-FFF2-40B4-BE49-F238E27FC236}">
              <a16:creationId xmlns:a16="http://schemas.microsoft.com/office/drawing/2014/main" id="{9D839C18-947A-4514-90E3-40D30480E247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22" name="ColorPalette" hidden="1">
          <a:extLst>
            <a:ext uri="{FF2B5EF4-FFF2-40B4-BE49-F238E27FC236}">
              <a16:creationId xmlns:a16="http://schemas.microsoft.com/office/drawing/2014/main" id="{8B4DEDC0-48C7-4DAA-9843-4FF7ACDAC1EF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23" name="ColorPalette" hidden="1">
          <a:extLst>
            <a:ext uri="{FF2B5EF4-FFF2-40B4-BE49-F238E27FC236}">
              <a16:creationId xmlns:a16="http://schemas.microsoft.com/office/drawing/2014/main" id="{0AAA1C77-53D6-4436-9DEF-19F4A23CFF60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24" name="ColorPalette" hidden="1">
          <a:extLst>
            <a:ext uri="{FF2B5EF4-FFF2-40B4-BE49-F238E27FC236}">
              <a16:creationId xmlns:a16="http://schemas.microsoft.com/office/drawing/2014/main" id="{160ED3CF-1F36-446E-9345-02E726E59718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25" name="ColorPalette" hidden="1">
          <a:extLst>
            <a:ext uri="{FF2B5EF4-FFF2-40B4-BE49-F238E27FC236}">
              <a16:creationId xmlns:a16="http://schemas.microsoft.com/office/drawing/2014/main" id="{863A885B-EBCC-497A-B034-A923F0BF98CA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26" name="ColorPalette" hidden="1">
          <a:extLst>
            <a:ext uri="{FF2B5EF4-FFF2-40B4-BE49-F238E27FC236}">
              <a16:creationId xmlns:a16="http://schemas.microsoft.com/office/drawing/2014/main" id="{80E9DBA1-11ED-46DE-BFBF-956DF3A9D0E5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27" name="ColorPalette" hidden="1">
          <a:extLst>
            <a:ext uri="{FF2B5EF4-FFF2-40B4-BE49-F238E27FC236}">
              <a16:creationId xmlns:a16="http://schemas.microsoft.com/office/drawing/2014/main" id="{E274B46F-B346-415E-AB45-E76822C9C613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28" name="ColorPalette" hidden="1">
          <a:extLst>
            <a:ext uri="{FF2B5EF4-FFF2-40B4-BE49-F238E27FC236}">
              <a16:creationId xmlns:a16="http://schemas.microsoft.com/office/drawing/2014/main" id="{D795799C-51E1-468B-8F0F-95D2DB5914BB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29" name="ColorPalette" hidden="1">
          <a:extLst>
            <a:ext uri="{FF2B5EF4-FFF2-40B4-BE49-F238E27FC236}">
              <a16:creationId xmlns:a16="http://schemas.microsoft.com/office/drawing/2014/main" id="{42798CC8-CAF3-4FBD-9866-B89D2AD598DB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30" name="ColorPalette" hidden="1">
          <a:extLst>
            <a:ext uri="{FF2B5EF4-FFF2-40B4-BE49-F238E27FC236}">
              <a16:creationId xmlns:a16="http://schemas.microsoft.com/office/drawing/2014/main" id="{EEACDC39-C3AD-476F-9EC2-6CDB0A269A71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31" name="ColorPalette" hidden="1">
          <a:extLst>
            <a:ext uri="{FF2B5EF4-FFF2-40B4-BE49-F238E27FC236}">
              <a16:creationId xmlns:a16="http://schemas.microsoft.com/office/drawing/2014/main" id="{D0F45E0C-D88B-4A97-A372-8223F3CD9688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32" name="ColorPalette" hidden="1">
          <a:extLst>
            <a:ext uri="{FF2B5EF4-FFF2-40B4-BE49-F238E27FC236}">
              <a16:creationId xmlns:a16="http://schemas.microsoft.com/office/drawing/2014/main" id="{7D8E5B80-2DDE-4A67-B3F5-9ED6F278C92B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33" name="ColorPalette" hidden="1">
          <a:extLst>
            <a:ext uri="{FF2B5EF4-FFF2-40B4-BE49-F238E27FC236}">
              <a16:creationId xmlns:a16="http://schemas.microsoft.com/office/drawing/2014/main" id="{0A8A555D-B3AF-42E6-AB4F-CC314125BDC3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34" name="ColorPalette" hidden="1">
          <a:extLst>
            <a:ext uri="{FF2B5EF4-FFF2-40B4-BE49-F238E27FC236}">
              <a16:creationId xmlns:a16="http://schemas.microsoft.com/office/drawing/2014/main" id="{6A1B0278-5044-4EC4-9745-2062BFA84BA5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35" name="ColorPalette" hidden="1">
          <a:extLst>
            <a:ext uri="{FF2B5EF4-FFF2-40B4-BE49-F238E27FC236}">
              <a16:creationId xmlns:a16="http://schemas.microsoft.com/office/drawing/2014/main" id="{9F0AAE27-8916-40C1-8FA8-40D57C860B53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36" name="ColorPalette" hidden="1">
          <a:extLst>
            <a:ext uri="{FF2B5EF4-FFF2-40B4-BE49-F238E27FC236}">
              <a16:creationId xmlns:a16="http://schemas.microsoft.com/office/drawing/2014/main" id="{80AE8224-4AFE-4000-A512-5F020A1965A4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37" name="ColorPalette" hidden="1">
          <a:extLst>
            <a:ext uri="{FF2B5EF4-FFF2-40B4-BE49-F238E27FC236}">
              <a16:creationId xmlns:a16="http://schemas.microsoft.com/office/drawing/2014/main" id="{94ECBBA9-B0D1-468E-B6F0-829E3FFCCD76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38" name="ColorPalette" hidden="1">
          <a:extLst>
            <a:ext uri="{FF2B5EF4-FFF2-40B4-BE49-F238E27FC236}">
              <a16:creationId xmlns:a16="http://schemas.microsoft.com/office/drawing/2014/main" id="{D2F73DCB-FF8C-45F1-A8FA-575B378B6CA8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39" name="ColorPalette" hidden="1">
          <a:extLst>
            <a:ext uri="{FF2B5EF4-FFF2-40B4-BE49-F238E27FC236}">
              <a16:creationId xmlns:a16="http://schemas.microsoft.com/office/drawing/2014/main" id="{71934940-8641-4A80-BE5C-B4ADC5B8890C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40" name="ColorPalette" hidden="1">
          <a:extLst>
            <a:ext uri="{FF2B5EF4-FFF2-40B4-BE49-F238E27FC236}">
              <a16:creationId xmlns:a16="http://schemas.microsoft.com/office/drawing/2014/main" id="{860846CA-9718-4721-842F-0DA0B7C4D768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41" name="ColorPalette" hidden="1">
          <a:extLst>
            <a:ext uri="{FF2B5EF4-FFF2-40B4-BE49-F238E27FC236}">
              <a16:creationId xmlns:a16="http://schemas.microsoft.com/office/drawing/2014/main" id="{00194682-C64E-42DB-B5D3-95D6CA981D3A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42" name="ColorPalette" hidden="1">
          <a:extLst>
            <a:ext uri="{FF2B5EF4-FFF2-40B4-BE49-F238E27FC236}">
              <a16:creationId xmlns:a16="http://schemas.microsoft.com/office/drawing/2014/main" id="{0AD19E7D-28C9-434B-A951-7F6E4DDCBEB3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43" name="ColorPalette" hidden="1">
          <a:extLst>
            <a:ext uri="{FF2B5EF4-FFF2-40B4-BE49-F238E27FC236}">
              <a16:creationId xmlns:a16="http://schemas.microsoft.com/office/drawing/2014/main" id="{8FC9881D-DCD9-4146-9AC8-32B17EAB5AD1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44" name="ColorPalette" hidden="1">
          <a:extLst>
            <a:ext uri="{FF2B5EF4-FFF2-40B4-BE49-F238E27FC236}">
              <a16:creationId xmlns:a16="http://schemas.microsoft.com/office/drawing/2014/main" id="{A86C81BC-19F7-41FD-8D1C-26EFFE8838F2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45" name="ColorPalette" hidden="1">
          <a:extLst>
            <a:ext uri="{FF2B5EF4-FFF2-40B4-BE49-F238E27FC236}">
              <a16:creationId xmlns:a16="http://schemas.microsoft.com/office/drawing/2014/main" id="{858B8434-00B4-4A20-9ED5-4A6C1C9B796F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46" name="ColorPalette" hidden="1">
          <a:extLst>
            <a:ext uri="{FF2B5EF4-FFF2-40B4-BE49-F238E27FC236}">
              <a16:creationId xmlns:a16="http://schemas.microsoft.com/office/drawing/2014/main" id="{6FB1D4A1-1399-4CB1-87C9-ED6A9C86A3F2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47" name="ColorPalette" hidden="1">
          <a:extLst>
            <a:ext uri="{FF2B5EF4-FFF2-40B4-BE49-F238E27FC236}">
              <a16:creationId xmlns:a16="http://schemas.microsoft.com/office/drawing/2014/main" id="{91D00E6F-ECB7-4330-93A0-2252F8523E25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48" name="ColorPalette" hidden="1">
          <a:extLst>
            <a:ext uri="{FF2B5EF4-FFF2-40B4-BE49-F238E27FC236}">
              <a16:creationId xmlns:a16="http://schemas.microsoft.com/office/drawing/2014/main" id="{DD3722C9-D049-4287-9809-839897C4AD91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49" name="ColorPalette" hidden="1">
          <a:extLst>
            <a:ext uri="{FF2B5EF4-FFF2-40B4-BE49-F238E27FC236}">
              <a16:creationId xmlns:a16="http://schemas.microsoft.com/office/drawing/2014/main" id="{62CC13EE-0626-4DB1-9972-6C498D269C1E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50" name="ColorPalette" hidden="1">
          <a:extLst>
            <a:ext uri="{FF2B5EF4-FFF2-40B4-BE49-F238E27FC236}">
              <a16:creationId xmlns:a16="http://schemas.microsoft.com/office/drawing/2014/main" id="{036C7A97-30D3-470E-9533-2BB7FC1C8D6B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1551" name="ColorPalette" hidden="1">
          <a:extLst>
            <a:ext uri="{FF2B5EF4-FFF2-40B4-BE49-F238E27FC236}">
              <a16:creationId xmlns:a16="http://schemas.microsoft.com/office/drawing/2014/main" id="{5ED42ADD-4B76-4345-9B92-4C69D73D3B6B}"/>
            </a:ext>
          </a:extLst>
        </xdr:cNvPr>
        <xdr:cNvSpPr txBox="1"/>
      </xdr:nvSpPr>
      <xdr:spPr>
        <a:xfrm>
          <a:off x="914400" y="15144750"/>
          <a:ext cx="1609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52" name="ColorPalette" hidden="1">
          <a:extLst>
            <a:ext uri="{FF2B5EF4-FFF2-40B4-BE49-F238E27FC236}">
              <a16:creationId xmlns:a16="http://schemas.microsoft.com/office/drawing/2014/main" id="{A7290666-8C16-43D5-946B-E0975F07ABDD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53" name="ColorPalette" hidden="1">
          <a:extLst>
            <a:ext uri="{FF2B5EF4-FFF2-40B4-BE49-F238E27FC236}">
              <a16:creationId xmlns:a16="http://schemas.microsoft.com/office/drawing/2014/main" id="{A7BD61C5-4860-4A37-908C-B3A3A9815CB9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54" name="ColorPalette" hidden="1">
          <a:extLst>
            <a:ext uri="{FF2B5EF4-FFF2-40B4-BE49-F238E27FC236}">
              <a16:creationId xmlns:a16="http://schemas.microsoft.com/office/drawing/2014/main" id="{7E9D44ED-7C8D-4C50-9BB3-B36D8C7ED9A9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55" name="ColorPalette" hidden="1">
          <a:extLst>
            <a:ext uri="{FF2B5EF4-FFF2-40B4-BE49-F238E27FC236}">
              <a16:creationId xmlns:a16="http://schemas.microsoft.com/office/drawing/2014/main" id="{A22A7C2F-7A32-42E6-AF2A-84E9803CE910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56" name="ColorPalette" hidden="1">
          <a:extLst>
            <a:ext uri="{FF2B5EF4-FFF2-40B4-BE49-F238E27FC236}">
              <a16:creationId xmlns:a16="http://schemas.microsoft.com/office/drawing/2014/main" id="{AD313246-910D-4AC5-BD78-E73C142ADCC1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57" name="ColorPalette" hidden="1">
          <a:extLst>
            <a:ext uri="{FF2B5EF4-FFF2-40B4-BE49-F238E27FC236}">
              <a16:creationId xmlns:a16="http://schemas.microsoft.com/office/drawing/2014/main" id="{B4967C64-C68D-44DA-8B68-61AEACAC9312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58" name="ColorPalette" hidden="1">
          <a:extLst>
            <a:ext uri="{FF2B5EF4-FFF2-40B4-BE49-F238E27FC236}">
              <a16:creationId xmlns:a16="http://schemas.microsoft.com/office/drawing/2014/main" id="{B3D5C58B-E7D2-4FC9-847C-33774D5C18BE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59" name="ColorPalette" hidden="1">
          <a:extLst>
            <a:ext uri="{FF2B5EF4-FFF2-40B4-BE49-F238E27FC236}">
              <a16:creationId xmlns:a16="http://schemas.microsoft.com/office/drawing/2014/main" id="{8AE792FC-8CEA-49F9-8A80-66B50DCA2372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60" name="ColorPalette" hidden="1">
          <a:extLst>
            <a:ext uri="{FF2B5EF4-FFF2-40B4-BE49-F238E27FC236}">
              <a16:creationId xmlns:a16="http://schemas.microsoft.com/office/drawing/2014/main" id="{D03B80FD-5F01-4513-9C08-12D7A9607E41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61" name="ColorPalette" hidden="1">
          <a:extLst>
            <a:ext uri="{FF2B5EF4-FFF2-40B4-BE49-F238E27FC236}">
              <a16:creationId xmlns:a16="http://schemas.microsoft.com/office/drawing/2014/main" id="{0BB241C9-C458-42BA-AA03-149D2E3DA5C6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62" name="ColorPalette" hidden="1">
          <a:extLst>
            <a:ext uri="{FF2B5EF4-FFF2-40B4-BE49-F238E27FC236}">
              <a16:creationId xmlns:a16="http://schemas.microsoft.com/office/drawing/2014/main" id="{88954C0D-892E-4819-9E35-B2CB45F3452E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63" name="ColorPalette" hidden="1">
          <a:extLst>
            <a:ext uri="{FF2B5EF4-FFF2-40B4-BE49-F238E27FC236}">
              <a16:creationId xmlns:a16="http://schemas.microsoft.com/office/drawing/2014/main" id="{FC03B0EC-ED1F-4BF6-97BC-DEF296E49025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64" name="ColorPalette" hidden="1">
          <a:extLst>
            <a:ext uri="{FF2B5EF4-FFF2-40B4-BE49-F238E27FC236}">
              <a16:creationId xmlns:a16="http://schemas.microsoft.com/office/drawing/2014/main" id="{36407B4D-14ED-48A5-B280-26857D431255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65" name="ColorPalette" hidden="1">
          <a:extLst>
            <a:ext uri="{FF2B5EF4-FFF2-40B4-BE49-F238E27FC236}">
              <a16:creationId xmlns:a16="http://schemas.microsoft.com/office/drawing/2014/main" id="{FBA85AFE-E96D-49E1-8D79-4E51A5417EAE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66" name="ColorPalette" hidden="1">
          <a:extLst>
            <a:ext uri="{FF2B5EF4-FFF2-40B4-BE49-F238E27FC236}">
              <a16:creationId xmlns:a16="http://schemas.microsoft.com/office/drawing/2014/main" id="{1971389F-9406-4933-A1AC-B5FBD7B22C49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67" name="ColorPalette" hidden="1">
          <a:extLst>
            <a:ext uri="{FF2B5EF4-FFF2-40B4-BE49-F238E27FC236}">
              <a16:creationId xmlns:a16="http://schemas.microsoft.com/office/drawing/2014/main" id="{E7DF5614-A0FE-4EB8-B9C2-BFD23CC0E0F3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68" name="ColorPalette" hidden="1">
          <a:extLst>
            <a:ext uri="{FF2B5EF4-FFF2-40B4-BE49-F238E27FC236}">
              <a16:creationId xmlns:a16="http://schemas.microsoft.com/office/drawing/2014/main" id="{6A47BB0E-1202-4FCD-B451-C0EB9F974758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69" name="ColorPalette" hidden="1">
          <a:extLst>
            <a:ext uri="{FF2B5EF4-FFF2-40B4-BE49-F238E27FC236}">
              <a16:creationId xmlns:a16="http://schemas.microsoft.com/office/drawing/2014/main" id="{D401B32D-D619-43E0-9DE6-D02F12CD5F99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70" name="ColorPalette" hidden="1">
          <a:extLst>
            <a:ext uri="{FF2B5EF4-FFF2-40B4-BE49-F238E27FC236}">
              <a16:creationId xmlns:a16="http://schemas.microsoft.com/office/drawing/2014/main" id="{EA3DB768-BFC1-44A9-BC73-B30B50148AE9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71" name="ColorPalette" hidden="1">
          <a:extLst>
            <a:ext uri="{FF2B5EF4-FFF2-40B4-BE49-F238E27FC236}">
              <a16:creationId xmlns:a16="http://schemas.microsoft.com/office/drawing/2014/main" id="{180888D7-0E27-41F0-BB71-AC6A5CABCCBF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72" name="ColorPalette" hidden="1">
          <a:extLst>
            <a:ext uri="{FF2B5EF4-FFF2-40B4-BE49-F238E27FC236}">
              <a16:creationId xmlns:a16="http://schemas.microsoft.com/office/drawing/2014/main" id="{E0D842ED-DCA5-4CBD-A103-E4304EA76583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73" name="ColorPalette" hidden="1">
          <a:extLst>
            <a:ext uri="{FF2B5EF4-FFF2-40B4-BE49-F238E27FC236}">
              <a16:creationId xmlns:a16="http://schemas.microsoft.com/office/drawing/2014/main" id="{FC1622E5-38BB-4315-9EAA-90B863618BAE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74" name="ColorPalette" hidden="1">
          <a:extLst>
            <a:ext uri="{FF2B5EF4-FFF2-40B4-BE49-F238E27FC236}">
              <a16:creationId xmlns:a16="http://schemas.microsoft.com/office/drawing/2014/main" id="{5B2FC031-1C7F-415D-9003-476CF19D88FD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75" name="ColorPalette" hidden="1">
          <a:extLst>
            <a:ext uri="{FF2B5EF4-FFF2-40B4-BE49-F238E27FC236}">
              <a16:creationId xmlns:a16="http://schemas.microsoft.com/office/drawing/2014/main" id="{DE696D95-54F6-456D-AF4E-74BDBA10773C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76" name="ColorPalette" hidden="1">
          <a:extLst>
            <a:ext uri="{FF2B5EF4-FFF2-40B4-BE49-F238E27FC236}">
              <a16:creationId xmlns:a16="http://schemas.microsoft.com/office/drawing/2014/main" id="{2283D640-8E1B-4802-90A6-DA8255325A83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77" name="ColorPalette" hidden="1">
          <a:extLst>
            <a:ext uri="{FF2B5EF4-FFF2-40B4-BE49-F238E27FC236}">
              <a16:creationId xmlns:a16="http://schemas.microsoft.com/office/drawing/2014/main" id="{32BE4BCF-18DD-493D-A458-9AF24C34E478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78" name="ColorPalette" hidden="1">
          <a:extLst>
            <a:ext uri="{FF2B5EF4-FFF2-40B4-BE49-F238E27FC236}">
              <a16:creationId xmlns:a16="http://schemas.microsoft.com/office/drawing/2014/main" id="{7BC1E454-9D72-4341-AC7E-8DB2E8114463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79" name="ColorPalette" hidden="1">
          <a:extLst>
            <a:ext uri="{FF2B5EF4-FFF2-40B4-BE49-F238E27FC236}">
              <a16:creationId xmlns:a16="http://schemas.microsoft.com/office/drawing/2014/main" id="{38BCA7F6-60E6-4999-B924-46688C294B69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80" name="ColorPalette" hidden="1">
          <a:extLst>
            <a:ext uri="{FF2B5EF4-FFF2-40B4-BE49-F238E27FC236}">
              <a16:creationId xmlns:a16="http://schemas.microsoft.com/office/drawing/2014/main" id="{AA97431C-4108-4B30-ABA3-0C331269707F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81" name="ColorPalette" hidden="1">
          <a:extLst>
            <a:ext uri="{FF2B5EF4-FFF2-40B4-BE49-F238E27FC236}">
              <a16:creationId xmlns:a16="http://schemas.microsoft.com/office/drawing/2014/main" id="{7C306154-2B09-48BE-A935-10613F59DA55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82" name="ColorPalette" hidden="1">
          <a:extLst>
            <a:ext uri="{FF2B5EF4-FFF2-40B4-BE49-F238E27FC236}">
              <a16:creationId xmlns:a16="http://schemas.microsoft.com/office/drawing/2014/main" id="{A2C0B0B3-E911-43D5-8C28-DE0C0303964F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83" name="ColorPalette" hidden="1">
          <a:extLst>
            <a:ext uri="{FF2B5EF4-FFF2-40B4-BE49-F238E27FC236}">
              <a16:creationId xmlns:a16="http://schemas.microsoft.com/office/drawing/2014/main" id="{E9FDFD2B-A568-4B66-8656-F07400BC9F5B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84" name="ColorPalette" hidden="1">
          <a:extLst>
            <a:ext uri="{FF2B5EF4-FFF2-40B4-BE49-F238E27FC236}">
              <a16:creationId xmlns:a16="http://schemas.microsoft.com/office/drawing/2014/main" id="{9880EA56-F669-45A7-89FA-08D082D016D5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85" name="ColorPalette" hidden="1">
          <a:extLst>
            <a:ext uri="{FF2B5EF4-FFF2-40B4-BE49-F238E27FC236}">
              <a16:creationId xmlns:a16="http://schemas.microsoft.com/office/drawing/2014/main" id="{BB9B7F56-4F8D-480C-8112-70C5E4A05A2F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86" name="ColorPalette" hidden="1">
          <a:extLst>
            <a:ext uri="{FF2B5EF4-FFF2-40B4-BE49-F238E27FC236}">
              <a16:creationId xmlns:a16="http://schemas.microsoft.com/office/drawing/2014/main" id="{1FEB64C4-CBA7-4D50-9FFB-6CCC6E2F9AB8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87" name="ColorPalette" hidden="1">
          <a:extLst>
            <a:ext uri="{FF2B5EF4-FFF2-40B4-BE49-F238E27FC236}">
              <a16:creationId xmlns:a16="http://schemas.microsoft.com/office/drawing/2014/main" id="{FDEA7CA9-A2B0-4704-9AC2-5BB3160A7A4C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88" name="ColorPalette" hidden="1">
          <a:extLst>
            <a:ext uri="{FF2B5EF4-FFF2-40B4-BE49-F238E27FC236}">
              <a16:creationId xmlns:a16="http://schemas.microsoft.com/office/drawing/2014/main" id="{D6C3DB4E-93BB-432B-9549-1978C8B66F58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89" name="ColorPalette" hidden="1">
          <a:extLst>
            <a:ext uri="{FF2B5EF4-FFF2-40B4-BE49-F238E27FC236}">
              <a16:creationId xmlns:a16="http://schemas.microsoft.com/office/drawing/2014/main" id="{F89A00B3-4AAB-4A2F-A3A9-031100910167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90" name="ColorPalette" hidden="1">
          <a:extLst>
            <a:ext uri="{FF2B5EF4-FFF2-40B4-BE49-F238E27FC236}">
              <a16:creationId xmlns:a16="http://schemas.microsoft.com/office/drawing/2014/main" id="{9AC2CCA1-97F2-4D3E-BDAF-9CDDDBA9E71B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91" name="ColorPalette" hidden="1">
          <a:extLst>
            <a:ext uri="{FF2B5EF4-FFF2-40B4-BE49-F238E27FC236}">
              <a16:creationId xmlns:a16="http://schemas.microsoft.com/office/drawing/2014/main" id="{957FF6AE-8E90-4FF3-A2B9-85D8119E8D7B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92" name="ColorPalette" hidden="1">
          <a:extLst>
            <a:ext uri="{FF2B5EF4-FFF2-40B4-BE49-F238E27FC236}">
              <a16:creationId xmlns:a16="http://schemas.microsoft.com/office/drawing/2014/main" id="{FC0D6264-8ED0-407F-B150-956A2A67C3A5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93" name="ColorPalette" hidden="1">
          <a:extLst>
            <a:ext uri="{FF2B5EF4-FFF2-40B4-BE49-F238E27FC236}">
              <a16:creationId xmlns:a16="http://schemas.microsoft.com/office/drawing/2014/main" id="{AE4F2634-CF0B-45AE-839F-6F9679F46FB2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94" name="ColorPalette" hidden="1">
          <a:extLst>
            <a:ext uri="{FF2B5EF4-FFF2-40B4-BE49-F238E27FC236}">
              <a16:creationId xmlns:a16="http://schemas.microsoft.com/office/drawing/2014/main" id="{623267F5-47E9-4FB4-BA12-D4051BA17380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95" name="ColorPalette" hidden="1">
          <a:extLst>
            <a:ext uri="{FF2B5EF4-FFF2-40B4-BE49-F238E27FC236}">
              <a16:creationId xmlns:a16="http://schemas.microsoft.com/office/drawing/2014/main" id="{535220BC-8B95-4EFD-9A91-F62FCA902CA8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96" name="ColorPalette" hidden="1">
          <a:extLst>
            <a:ext uri="{FF2B5EF4-FFF2-40B4-BE49-F238E27FC236}">
              <a16:creationId xmlns:a16="http://schemas.microsoft.com/office/drawing/2014/main" id="{2239DAEC-65C4-407D-B722-E48B57EE5F0D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97" name="ColorPalette" hidden="1">
          <a:extLst>
            <a:ext uri="{FF2B5EF4-FFF2-40B4-BE49-F238E27FC236}">
              <a16:creationId xmlns:a16="http://schemas.microsoft.com/office/drawing/2014/main" id="{B5095550-7911-4C12-9064-7897610D0151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98" name="ColorPalette" hidden="1">
          <a:extLst>
            <a:ext uri="{FF2B5EF4-FFF2-40B4-BE49-F238E27FC236}">
              <a16:creationId xmlns:a16="http://schemas.microsoft.com/office/drawing/2014/main" id="{373DF889-D76C-4ACD-9385-16A1EF8707E4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599" name="ColorPalette" hidden="1">
          <a:extLst>
            <a:ext uri="{FF2B5EF4-FFF2-40B4-BE49-F238E27FC236}">
              <a16:creationId xmlns:a16="http://schemas.microsoft.com/office/drawing/2014/main" id="{5BD4F70B-87DC-4C03-93A8-5D2ED315ADBD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00" name="ColorPalette" hidden="1">
          <a:extLst>
            <a:ext uri="{FF2B5EF4-FFF2-40B4-BE49-F238E27FC236}">
              <a16:creationId xmlns:a16="http://schemas.microsoft.com/office/drawing/2014/main" id="{12D53FEC-7130-497F-B592-AE48B3FCFE3C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01" name="ColorPalette" hidden="1">
          <a:extLst>
            <a:ext uri="{FF2B5EF4-FFF2-40B4-BE49-F238E27FC236}">
              <a16:creationId xmlns:a16="http://schemas.microsoft.com/office/drawing/2014/main" id="{81EA5A3B-7AA0-4682-B94F-DCD1EFD666EB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02" name="ColorPalette" hidden="1">
          <a:extLst>
            <a:ext uri="{FF2B5EF4-FFF2-40B4-BE49-F238E27FC236}">
              <a16:creationId xmlns:a16="http://schemas.microsoft.com/office/drawing/2014/main" id="{8788C4DE-DD8B-440A-B9C9-50DCD25EE867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03" name="ColorPalette" hidden="1">
          <a:extLst>
            <a:ext uri="{FF2B5EF4-FFF2-40B4-BE49-F238E27FC236}">
              <a16:creationId xmlns:a16="http://schemas.microsoft.com/office/drawing/2014/main" id="{2A3CA11F-BEA8-4666-95C3-93D6D5A6B5DC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04" name="ColorPalette" hidden="1">
          <a:extLst>
            <a:ext uri="{FF2B5EF4-FFF2-40B4-BE49-F238E27FC236}">
              <a16:creationId xmlns:a16="http://schemas.microsoft.com/office/drawing/2014/main" id="{A5A44D65-D3E3-455F-A822-9DFD26A83F0E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05" name="ColorPalette" hidden="1">
          <a:extLst>
            <a:ext uri="{FF2B5EF4-FFF2-40B4-BE49-F238E27FC236}">
              <a16:creationId xmlns:a16="http://schemas.microsoft.com/office/drawing/2014/main" id="{3B507E0F-DC1B-40AE-A73D-868BCF2164C4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06" name="ColorPalette" hidden="1">
          <a:extLst>
            <a:ext uri="{FF2B5EF4-FFF2-40B4-BE49-F238E27FC236}">
              <a16:creationId xmlns:a16="http://schemas.microsoft.com/office/drawing/2014/main" id="{569597B5-1965-4944-B3CE-0E0AD0D56007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07" name="ColorPalette" hidden="1">
          <a:extLst>
            <a:ext uri="{FF2B5EF4-FFF2-40B4-BE49-F238E27FC236}">
              <a16:creationId xmlns:a16="http://schemas.microsoft.com/office/drawing/2014/main" id="{7618632E-84F8-4E66-B799-38D205C994C1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08" name="ColorPalette" hidden="1">
          <a:extLst>
            <a:ext uri="{FF2B5EF4-FFF2-40B4-BE49-F238E27FC236}">
              <a16:creationId xmlns:a16="http://schemas.microsoft.com/office/drawing/2014/main" id="{ECEF0ECD-50C8-4BA3-9500-B784578F1E04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09" name="ColorPalette" hidden="1">
          <a:extLst>
            <a:ext uri="{FF2B5EF4-FFF2-40B4-BE49-F238E27FC236}">
              <a16:creationId xmlns:a16="http://schemas.microsoft.com/office/drawing/2014/main" id="{6134A24F-F0E1-43B7-B1C9-0D220B62CEF3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10" name="ColorPalette" hidden="1">
          <a:extLst>
            <a:ext uri="{FF2B5EF4-FFF2-40B4-BE49-F238E27FC236}">
              <a16:creationId xmlns:a16="http://schemas.microsoft.com/office/drawing/2014/main" id="{9F3AF3E1-EEC4-4665-BA42-347A96BD2C9B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11" name="ColorPalette" hidden="1">
          <a:extLst>
            <a:ext uri="{FF2B5EF4-FFF2-40B4-BE49-F238E27FC236}">
              <a16:creationId xmlns:a16="http://schemas.microsoft.com/office/drawing/2014/main" id="{659E1E99-0E7C-4824-AC6D-4D7C61D869D3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12" name="ColorPalette" hidden="1">
          <a:extLst>
            <a:ext uri="{FF2B5EF4-FFF2-40B4-BE49-F238E27FC236}">
              <a16:creationId xmlns:a16="http://schemas.microsoft.com/office/drawing/2014/main" id="{8B13D5E4-7210-4715-AB75-D9265A8B54F8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13" name="ColorPalette" hidden="1">
          <a:extLst>
            <a:ext uri="{FF2B5EF4-FFF2-40B4-BE49-F238E27FC236}">
              <a16:creationId xmlns:a16="http://schemas.microsoft.com/office/drawing/2014/main" id="{3AF87C23-5A3F-4CD1-B640-0E520BF4C1D0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14" name="ColorPalette" hidden="1">
          <a:extLst>
            <a:ext uri="{FF2B5EF4-FFF2-40B4-BE49-F238E27FC236}">
              <a16:creationId xmlns:a16="http://schemas.microsoft.com/office/drawing/2014/main" id="{C3988CFA-C0EC-4F2B-8C4F-A6818A103338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15" name="ColorPalette" hidden="1">
          <a:extLst>
            <a:ext uri="{FF2B5EF4-FFF2-40B4-BE49-F238E27FC236}">
              <a16:creationId xmlns:a16="http://schemas.microsoft.com/office/drawing/2014/main" id="{4A7E5F25-DAC3-486B-AD63-BE61221BE403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16" name="ColorPalette" hidden="1">
          <a:extLst>
            <a:ext uri="{FF2B5EF4-FFF2-40B4-BE49-F238E27FC236}">
              <a16:creationId xmlns:a16="http://schemas.microsoft.com/office/drawing/2014/main" id="{45F44E51-ADAF-46C3-8BBD-970A55E62927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17" name="ColorPalette" hidden="1">
          <a:extLst>
            <a:ext uri="{FF2B5EF4-FFF2-40B4-BE49-F238E27FC236}">
              <a16:creationId xmlns:a16="http://schemas.microsoft.com/office/drawing/2014/main" id="{482F5BC4-BA20-4BD1-A831-2C32B0525B74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18" name="ColorPalette" hidden="1">
          <a:extLst>
            <a:ext uri="{FF2B5EF4-FFF2-40B4-BE49-F238E27FC236}">
              <a16:creationId xmlns:a16="http://schemas.microsoft.com/office/drawing/2014/main" id="{4EC80EE2-A73F-4A42-B098-E06789912639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19" name="ColorPalette" hidden="1">
          <a:extLst>
            <a:ext uri="{FF2B5EF4-FFF2-40B4-BE49-F238E27FC236}">
              <a16:creationId xmlns:a16="http://schemas.microsoft.com/office/drawing/2014/main" id="{59C6B41B-E410-4FDA-AC30-DCBEA07DB736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20" name="ColorPalette" hidden="1">
          <a:extLst>
            <a:ext uri="{FF2B5EF4-FFF2-40B4-BE49-F238E27FC236}">
              <a16:creationId xmlns:a16="http://schemas.microsoft.com/office/drawing/2014/main" id="{4008E592-84CC-42CF-B6DE-95B0CC661802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21" name="ColorPalette" hidden="1">
          <a:extLst>
            <a:ext uri="{FF2B5EF4-FFF2-40B4-BE49-F238E27FC236}">
              <a16:creationId xmlns:a16="http://schemas.microsoft.com/office/drawing/2014/main" id="{7240F64E-47A3-440F-AB53-F23270059431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22" name="ColorPalette" hidden="1">
          <a:extLst>
            <a:ext uri="{FF2B5EF4-FFF2-40B4-BE49-F238E27FC236}">
              <a16:creationId xmlns:a16="http://schemas.microsoft.com/office/drawing/2014/main" id="{A62F00C5-814B-47CA-9F98-6C457E36AAB6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23" name="ColorPalette" hidden="1">
          <a:extLst>
            <a:ext uri="{FF2B5EF4-FFF2-40B4-BE49-F238E27FC236}">
              <a16:creationId xmlns:a16="http://schemas.microsoft.com/office/drawing/2014/main" id="{E380B471-6547-4C09-8F66-0D61CC522558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24" name="ColorPalette" hidden="1">
          <a:extLst>
            <a:ext uri="{FF2B5EF4-FFF2-40B4-BE49-F238E27FC236}">
              <a16:creationId xmlns:a16="http://schemas.microsoft.com/office/drawing/2014/main" id="{4E370E17-B017-4A5C-9452-0599DBBCB87E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25" name="ColorPalette" hidden="1">
          <a:extLst>
            <a:ext uri="{FF2B5EF4-FFF2-40B4-BE49-F238E27FC236}">
              <a16:creationId xmlns:a16="http://schemas.microsoft.com/office/drawing/2014/main" id="{4B4BEDC1-E266-4F1F-B45C-4FEE00152294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26" name="ColorPalette" hidden="1">
          <a:extLst>
            <a:ext uri="{FF2B5EF4-FFF2-40B4-BE49-F238E27FC236}">
              <a16:creationId xmlns:a16="http://schemas.microsoft.com/office/drawing/2014/main" id="{494DC8A1-A33F-4E63-B84F-75B9E1C5ADE7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27" name="ColorPalette" hidden="1">
          <a:extLst>
            <a:ext uri="{FF2B5EF4-FFF2-40B4-BE49-F238E27FC236}">
              <a16:creationId xmlns:a16="http://schemas.microsoft.com/office/drawing/2014/main" id="{6BA23201-5183-4F90-B0F2-69AAB9B8FCB3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28" name="ColorPalette" hidden="1">
          <a:extLst>
            <a:ext uri="{FF2B5EF4-FFF2-40B4-BE49-F238E27FC236}">
              <a16:creationId xmlns:a16="http://schemas.microsoft.com/office/drawing/2014/main" id="{70262447-33F9-4EC4-AC64-0B6052DDD8C5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29" name="ColorPalette" hidden="1">
          <a:extLst>
            <a:ext uri="{FF2B5EF4-FFF2-40B4-BE49-F238E27FC236}">
              <a16:creationId xmlns:a16="http://schemas.microsoft.com/office/drawing/2014/main" id="{E23D79FF-AC59-4E88-A647-10EDC31D176D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30" name="ColorPalette" hidden="1">
          <a:extLst>
            <a:ext uri="{FF2B5EF4-FFF2-40B4-BE49-F238E27FC236}">
              <a16:creationId xmlns:a16="http://schemas.microsoft.com/office/drawing/2014/main" id="{B5CEE599-AD33-4B9F-B070-56ACEB767BB1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31" name="ColorPalette" hidden="1">
          <a:extLst>
            <a:ext uri="{FF2B5EF4-FFF2-40B4-BE49-F238E27FC236}">
              <a16:creationId xmlns:a16="http://schemas.microsoft.com/office/drawing/2014/main" id="{CA362C0B-B259-4055-84A9-CF5A495AD47D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32" name="ColorPalette" hidden="1">
          <a:extLst>
            <a:ext uri="{FF2B5EF4-FFF2-40B4-BE49-F238E27FC236}">
              <a16:creationId xmlns:a16="http://schemas.microsoft.com/office/drawing/2014/main" id="{4308206F-CA17-4E2A-B6AE-EE9BECB6E331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33" name="ColorPalette" hidden="1">
          <a:extLst>
            <a:ext uri="{FF2B5EF4-FFF2-40B4-BE49-F238E27FC236}">
              <a16:creationId xmlns:a16="http://schemas.microsoft.com/office/drawing/2014/main" id="{BA17B194-4DBF-4BC8-91CB-9FDF51226A96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34" name="ColorPalette" hidden="1">
          <a:extLst>
            <a:ext uri="{FF2B5EF4-FFF2-40B4-BE49-F238E27FC236}">
              <a16:creationId xmlns:a16="http://schemas.microsoft.com/office/drawing/2014/main" id="{371E31F7-2F34-4805-A06A-666D488A8420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35" name="ColorPalette" hidden="1">
          <a:extLst>
            <a:ext uri="{FF2B5EF4-FFF2-40B4-BE49-F238E27FC236}">
              <a16:creationId xmlns:a16="http://schemas.microsoft.com/office/drawing/2014/main" id="{9FD4FC54-9E11-4741-B3A3-41AC5F49A79C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36" name="ColorPalette" hidden="1">
          <a:extLst>
            <a:ext uri="{FF2B5EF4-FFF2-40B4-BE49-F238E27FC236}">
              <a16:creationId xmlns:a16="http://schemas.microsoft.com/office/drawing/2014/main" id="{7EC8ED8D-E679-426D-8B52-DE365ED287D7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37" name="ColorPalette" hidden="1">
          <a:extLst>
            <a:ext uri="{FF2B5EF4-FFF2-40B4-BE49-F238E27FC236}">
              <a16:creationId xmlns:a16="http://schemas.microsoft.com/office/drawing/2014/main" id="{6262EBB1-6E90-4FF3-A541-98E4AADD5117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38" name="ColorPalette" hidden="1">
          <a:extLst>
            <a:ext uri="{FF2B5EF4-FFF2-40B4-BE49-F238E27FC236}">
              <a16:creationId xmlns:a16="http://schemas.microsoft.com/office/drawing/2014/main" id="{69E73E9B-8310-447E-B1A5-9254A848CEF5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39" name="ColorPalette" hidden="1">
          <a:extLst>
            <a:ext uri="{FF2B5EF4-FFF2-40B4-BE49-F238E27FC236}">
              <a16:creationId xmlns:a16="http://schemas.microsoft.com/office/drawing/2014/main" id="{3EF311D5-19FE-4D60-8D16-9C9875A61A83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40" name="ColorPalette" hidden="1">
          <a:extLst>
            <a:ext uri="{FF2B5EF4-FFF2-40B4-BE49-F238E27FC236}">
              <a16:creationId xmlns:a16="http://schemas.microsoft.com/office/drawing/2014/main" id="{87EF07A6-E7FF-4CAD-B736-8E74048F32EB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41" name="ColorPalette" hidden="1">
          <a:extLst>
            <a:ext uri="{FF2B5EF4-FFF2-40B4-BE49-F238E27FC236}">
              <a16:creationId xmlns:a16="http://schemas.microsoft.com/office/drawing/2014/main" id="{4EF45A9E-04AE-474C-9488-2A52C09B0DEE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42" name="ColorPalette" hidden="1">
          <a:extLst>
            <a:ext uri="{FF2B5EF4-FFF2-40B4-BE49-F238E27FC236}">
              <a16:creationId xmlns:a16="http://schemas.microsoft.com/office/drawing/2014/main" id="{26D549B7-BAB6-446A-9567-0A7326CB31CB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43" name="ColorPalette" hidden="1">
          <a:extLst>
            <a:ext uri="{FF2B5EF4-FFF2-40B4-BE49-F238E27FC236}">
              <a16:creationId xmlns:a16="http://schemas.microsoft.com/office/drawing/2014/main" id="{A011C403-359A-4EC8-962B-3949702701CC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44" name="ColorPalette" hidden="1">
          <a:extLst>
            <a:ext uri="{FF2B5EF4-FFF2-40B4-BE49-F238E27FC236}">
              <a16:creationId xmlns:a16="http://schemas.microsoft.com/office/drawing/2014/main" id="{E4042408-55CF-411C-BCC9-C83BA14FC162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45" name="ColorPalette" hidden="1">
          <a:extLst>
            <a:ext uri="{FF2B5EF4-FFF2-40B4-BE49-F238E27FC236}">
              <a16:creationId xmlns:a16="http://schemas.microsoft.com/office/drawing/2014/main" id="{9C4243D3-A08B-49CA-8F7A-02AD4E2F35F4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46" name="ColorPalette" hidden="1">
          <a:extLst>
            <a:ext uri="{FF2B5EF4-FFF2-40B4-BE49-F238E27FC236}">
              <a16:creationId xmlns:a16="http://schemas.microsoft.com/office/drawing/2014/main" id="{8D9E3714-7DCA-483C-83AD-314446850617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47" name="ColorPalette" hidden="1">
          <a:extLst>
            <a:ext uri="{FF2B5EF4-FFF2-40B4-BE49-F238E27FC236}">
              <a16:creationId xmlns:a16="http://schemas.microsoft.com/office/drawing/2014/main" id="{1B69ED8E-1382-4361-BB8C-AD31F49E2587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48" name="ColorPalette" hidden="1">
          <a:extLst>
            <a:ext uri="{FF2B5EF4-FFF2-40B4-BE49-F238E27FC236}">
              <a16:creationId xmlns:a16="http://schemas.microsoft.com/office/drawing/2014/main" id="{6A163E97-5113-44BA-8BF0-560CA66622A4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49" name="ColorPalette" hidden="1">
          <a:extLst>
            <a:ext uri="{FF2B5EF4-FFF2-40B4-BE49-F238E27FC236}">
              <a16:creationId xmlns:a16="http://schemas.microsoft.com/office/drawing/2014/main" id="{C77E452A-EC1B-4667-97DC-04934156DFBE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50" name="ColorPalette" hidden="1">
          <a:extLst>
            <a:ext uri="{FF2B5EF4-FFF2-40B4-BE49-F238E27FC236}">
              <a16:creationId xmlns:a16="http://schemas.microsoft.com/office/drawing/2014/main" id="{EEEE9CDC-A945-4A56-AC91-8BFF7570BDCE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51" name="ColorPalette" hidden="1">
          <a:extLst>
            <a:ext uri="{FF2B5EF4-FFF2-40B4-BE49-F238E27FC236}">
              <a16:creationId xmlns:a16="http://schemas.microsoft.com/office/drawing/2014/main" id="{17355D8F-644D-4912-9164-9B8168AC272D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52" name="ColorPalette" hidden="1">
          <a:extLst>
            <a:ext uri="{FF2B5EF4-FFF2-40B4-BE49-F238E27FC236}">
              <a16:creationId xmlns:a16="http://schemas.microsoft.com/office/drawing/2014/main" id="{20075E2C-3797-49D2-B0A9-4D1BB525C0F2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53" name="ColorPalette" hidden="1">
          <a:extLst>
            <a:ext uri="{FF2B5EF4-FFF2-40B4-BE49-F238E27FC236}">
              <a16:creationId xmlns:a16="http://schemas.microsoft.com/office/drawing/2014/main" id="{391E7B8F-AA14-4789-B6A2-EB6A917EFD99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54" name="ColorPalette" hidden="1">
          <a:extLst>
            <a:ext uri="{FF2B5EF4-FFF2-40B4-BE49-F238E27FC236}">
              <a16:creationId xmlns:a16="http://schemas.microsoft.com/office/drawing/2014/main" id="{90D9CF72-AB79-44CD-8290-5B5648F7382E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55" name="ColorPalette" hidden="1">
          <a:extLst>
            <a:ext uri="{FF2B5EF4-FFF2-40B4-BE49-F238E27FC236}">
              <a16:creationId xmlns:a16="http://schemas.microsoft.com/office/drawing/2014/main" id="{FF98A7B3-5369-47E4-8310-CD1438D7E9C4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56" name="ColorPalette" hidden="1">
          <a:extLst>
            <a:ext uri="{FF2B5EF4-FFF2-40B4-BE49-F238E27FC236}">
              <a16:creationId xmlns:a16="http://schemas.microsoft.com/office/drawing/2014/main" id="{32D74D60-4D6E-4954-A47A-03A9897C9246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57" name="ColorPalette" hidden="1">
          <a:extLst>
            <a:ext uri="{FF2B5EF4-FFF2-40B4-BE49-F238E27FC236}">
              <a16:creationId xmlns:a16="http://schemas.microsoft.com/office/drawing/2014/main" id="{D345086B-B89F-4EE0-B502-FEA552522640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58" name="ColorPalette" hidden="1">
          <a:extLst>
            <a:ext uri="{FF2B5EF4-FFF2-40B4-BE49-F238E27FC236}">
              <a16:creationId xmlns:a16="http://schemas.microsoft.com/office/drawing/2014/main" id="{7C821547-C6DC-48D1-B9B9-54BE05D49A16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59" name="ColorPalette" hidden="1">
          <a:extLst>
            <a:ext uri="{FF2B5EF4-FFF2-40B4-BE49-F238E27FC236}">
              <a16:creationId xmlns:a16="http://schemas.microsoft.com/office/drawing/2014/main" id="{8720411B-4434-4865-88F4-064F30883DCB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60" name="ColorPalette" hidden="1">
          <a:extLst>
            <a:ext uri="{FF2B5EF4-FFF2-40B4-BE49-F238E27FC236}">
              <a16:creationId xmlns:a16="http://schemas.microsoft.com/office/drawing/2014/main" id="{1EB0607A-0D75-4EA1-B6E6-03E35DD4AF2B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61" name="ColorPalette" hidden="1">
          <a:extLst>
            <a:ext uri="{FF2B5EF4-FFF2-40B4-BE49-F238E27FC236}">
              <a16:creationId xmlns:a16="http://schemas.microsoft.com/office/drawing/2014/main" id="{58FF9A9F-D3C0-4616-A527-1388DCFFAF02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62" name="ColorPalette" hidden="1">
          <a:extLst>
            <a:ext uri="{FF2B5EF4-FFF2-40B4-BE49-F238E27FC236}">
              <a16:creationId xmlns:a16="http://schemas.microsoft.com/office/drawing/2014/main" id="{6228EC40-1538-4114-9354-2A9FD6D6EFB6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63" name="ColorPalette" hidden="1">
          <a:extLst>
            <a:ext uri="{FF2B5EF4-FFF2-40B4-BE49-F238E27FC236}">
              <a16:creationId xmlns:a16="http://schemas.microsoft.com/office/drawing/2014/main" id="{F03A6F54-DD05-4DCB-921C-75980677B89A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64" name="ColorPalette" hidden="1">
          <a:extLst>
            <a:ext uri="{FF2B5EF4-FFF2-40B4-BE49-F238E27FC236}">
              <a16:creationId xmlns:a16="http://schemas.microsoft.com/office/drawing/2014/main" id="{EB267882-2B19-4E44-9E54-85707DF9ACB8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65" name="ColorPalette" hidden="1">
          <a:extLst>
            <a:ext uri="{FF2B5EF4-FFF2-40B4-BE49-F238E27FC236}">
              <a16:creationId xmlns:a16="http://schemas.microsoft.com/office/drawing/2014/main" id="{B5F3BD5C-1E18-48C6-A865-A0410ECF91F8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66" name="ColorPalette" hidden="1">
          <a:extLst>
            <a:ext uri="{FF2B5EF4-FFF2-40B4-BE49-F238E27FC236}">
              <a16:creationId xmlns:a16="http://schemas.microsoft.com/office/drawing/2014/main" id="{DFAA3B25-8897-4693-B199-805572BB1167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67" name="ColorPalette" hidden="1">
          <a:extLst>
            <a:ext uri="{FF2B5EF4-FFF2-40B4-BE49-F238E27FC236}">
              <a16:creationId xmlns:a16="http://schemas.microsoft.com/office/drawing/2014/main" id="{30EFFF58-237C-42BC-8D71-21F100EAAD92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68" name="ColorPalette" hidden="1">
          <a:extLst>
            <a:ext uri="{FF2B5EF4-FFF2-40B4-BE49-F238E27FC236}">
              <a16:creationId xmlns:a16="http://schemas.microsoft.com/office/drawing/2014/main" id="{15581C2E-7230-4A32-B454-9CC63DC9D7A4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69" name="ColorPalette" hidden="1">
          <a:extLst>
            <a:ext uri="{FF2B5EF4-FFF2-40B4-BE49-F238E27FC236}">
              <a16:creationId xmlns:a16="http://schemas.microsoft.com/office/drawing/2014/main" id="{F7834DD2-F374-46A3-864E-D80D5292970D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70" name="ColorPalette" hidden="1">
          <a:extLst>
            <a:ext uri="{FF2B5EF4-FFF2-40B4-BE49-F238E27FC236}">
              <a16:creationId xmlns:a16="http://schemas.microsoft.com/office/drawing/2014/main" id="{723C63E3-0C13-4169-BAF5-062C165AD532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71" name="ColorPalette" hidden="1">
          <a:extLst>
            <a:ext uri="{FF2B5EF4-FFF2-40B4-BE49-F238E27FC236}">
              <a16:creationId xmlns:a16="http://schemas.microsoft.com/office/drawing/2014/main" id="{128EEF02-F5C5-4035-BA84-E03393160049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72" name="ColorPalette" hidden="1">
          <a:extLst>
            <a:ext uri="{FF2B5EF4-FFF2-40B4-BE49-F238E27FC236}">
              <a16:creationId xmlns:a16="http://schemas.microsoft.com/office/drawing/2014/main" id="{3F851AF0-7305-4FDB-A37E-64E88AD442B5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73" name="ColorPalette" hidden="1">
          <a:extLst>
            <a:ext uri="{FF2B5EF4-FFF2-40B4-BE49-F238E27FC236}">
              <a16:creationId xmlns:a16="http://schemas.microsoft.com/office/drawing/2014/main" id="{8DB731BD-912F-41D0-9822-A9993DB42756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74" name="ColorPalette" hidden="1">
          <a:extLst>
            <a:ext uri="{FF2B5EF4-FFF2-40B4-BE49-F238E27FC236}">
              <a16:creationId xmlns:a16="http://schemas.microsoft.com/office/drawing/2014/main" id="{994D3FF1-E68B-4FEF-A462-0CBCF6B21740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75" name="ColorPalette" hidden="1">
          <a:extLst>
            <a:ext uri="{FF2B5EF4-FFF2-40B4-BE49-F238E27FC236}">
              <a16:creationId xmlns:a16="http://schemas.microsoft.com/office/drawing/2014/main" id="{7FC62A34-3CBF-4C8C-8ABA-8D91C38D327E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76" name="ColorPalette" hidden="1">
          <a:extLst>
            <a:ext uri="{FF2B5EF4-FFF2-40B4-BE49-F238E27FC236}">
              <a16:creationId xmlns:a16="http://schemas.microsoft.com/office/drawing/2014/main" id="{DE3EA56B-7699-478B-BF92-0DAA0F1D8E1A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77" name="ColorPalette" hidden="1">
          <a:extLst>
            <a:ext uri="{FF2B5EF4-FFF2-40B4-BE49-F238E27FC236}">
              <a16:creationId xmlns:a16="http://schemas.microsoft.com/office/drawing/2014/main" id="{750328BE-D35D-4C17-A9B7-2CD24F98B8AD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78" name="ColorPalette" hidden="1">
          <a:extLst>
            <a:ext uri="{FF2B5EF4-FFF2-40B4-BE49-F238E27FC236}">
              <a16:creationId xmlns:a16="http://schemas.microsoft.com/office/drawing/2014/main" id="{C5047BF6-95D8-4603-BB1B-BE9BF131DF27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79" name="ColorPalette" hidden="1">
          <a:extLst>
            <a:ext uri="{FF2B5EF4-FFF2-40B4-BE49-F238E27FC236}">
              <a16:creationId xmlns:a16="http://schemas.microsoft.com/office/drawing/2014/main" id="{D8FBE165-4197-4BE9-A627-F4095966CB46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80" name="ColorPalette" hidden="1">
          <a:extLst>
            <a:ext uri="{FF2B5EF4-FFF2-40B4-BE49-F238E27FC236}">
              <a16:creationId xmlns:a16="http://schemas.microsoft.com/office/drawing/2014/main" id="{DC1009BE-C31A-4DDD-963B-2AC0E16EC90C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81" name="ColorPalette" hidden="1">
          <a:extLst>
            <a:ext uri="{FF2B5EF4-FFF2-40B4-BE49-F238E27FC236}">
              <a16:creationId xmlns:a16="http://schemas.microsoft.com/office/drawing/2014/main" id="{445268F2-DCF4-4A29-9250-6048BF5C21D8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82" name="ColorPalette" hidden="1">
          <a:extLst>
            <a:ext uri="{FF2B5EF4-FFF2-40B4-BE49-F238E27FC236}">
              <a16:creationId xmlns:a16="http://schemas.microsoft.com/office/drawing/2014/main" id="{CF4E194F-7E31-4CC9-8403-C0A8BA7270C9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83" name="ColorPalette" hidden="1">
          <a:extLst>
            <a:ext uri="{FF2B5EF4-FFF2-40B4-BE49-F238E27FC236}">
              <a16:creationId xmlns:a16="http://schemas.microsoft.com/office/drawing/2014/main" id="{9FF259DE-8612-4A28-B1D6-C635A31A44CE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84" name="ColorPalette" hidden="1">
          <a:extLst>
            <a:ext uri="{FF2B5EF4-FFF2-40B4-BE49-F238E27FC236}">
              <a16:creationId xmlns:a16="http://schemas.microsoft.com/office/drawing/2014/main" id="{00BFE4D6-629D-4AFF-9D20-A16C409935E7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85" name="ColorPalette" hidden="1">
          <a:extLst>
            <a:ext uri="{FF2B5EF4-FFF2-40B4-BE49-F238E27FC236}">
              <a16:creationId xmlns:a16="http://schemas.microsoft.com/office/drawing/2014/main" id="{AD15D616-B2E2-429B-937B-D3E49BCBB980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86" name="ColorPalette" hidden="1">
          <a:extLst>
            <a:ext uri="{FF2B5EF4-FFF2-40B4-BE49-F238E27FC236}">
              <a16:creationId xmlns:a16="http://schemas.microsoft.com/office/drawing/2014/main" id="{6650C0D4-B5C1-4BDD-9561-51414E6FA6D8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87" name="ColorPalette" hidden="1">
          <a:extLst>
            <a:ext uri="{FF2B5EF4-FFF2-40B4-BE49-F238E27FC236}">
              <a16:creationId xmlns:a16="http://schemas.microsoft.com/office/drawing/2014/main" id="{2BF81D00-9A1E-409E-99CF-D90CBC3F745E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88" name="ColorPalette" hidden="1">
          <a:extLst>
            <a:ext uri="{FF2B5EF4-FFF2-40B4-BE49-F238E27FC236}">
              <a16:creationId xmlns:a16="http://schemas.microsoft.com/office/drawing/2014/main" id="{0D78FC74-7648-464D-9753-EA19FB4D18BF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89" name="ColorPalette" hidden="1">
          <a:extLst>
            <a:ext uri="{FF2B5EF4-FFF2-40B4-BE49-F238E27FC236}">
              <a16:creationId xmlns:a16="http://schemas.microsoft.com/office/drawing/2014/main" id="{5C408EC0-30DB-4275-9D16-600B7D35D09E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90" name="ColorPalette" hidden="1">
          <a:extLst>
            <a:ext uri="{FF2B5EF4-FFF2-40B4-BE49-F238E27FC236}">
              <a16:creationId xmlns:a16="http://schemas.microsoft.com/office/drawing/2014/main" id="{3D619927-80AE-4488-9FA8-470BC005D6DB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91" name="ColorPalette" hidden="1">
          <a:extLst>
            <a:ext uri="{FF2B5EF4-FFF2-40B4-BE49-F238E27FC236}">
              <a16:creationId xmlns:a16="http://schemas.microsoft.com/office/drawing/2014/main" id="{50C65DC5-25E5-4B43-94CB-9B73A85030BF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92" name="ColorPalette" hidden="1">
          <a:extLst>
            <a:ext uri="{FF2B5EF4-FFF2-40B4-BE49-F238E27FC236}">
              <a16:creationId xmlns:a16="http://schemas.microsoft.com/office/drawing/2014/main" id="{ADBB9A0C-6777-4134-BF7E-7740F386BA66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93" name="ColorPalette" hidden="1">
          <a:extLst>
            <a:ext uri="{FF2B5EF4-FFF2-40B4-BE49-F238E27FC236}">
              <a16:creationId xmlns:a16="http://schemas.microsoft.com/office/drawing/2014/main" id="{553703E1-A8A5-49B7-AFD3-9ADB0EE494C1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94" name="ColorPalette" hidden="1">
          <a:extLst>
            <a:ext uri="{FF2B5EF4-FFF2-40B4-BE49-F238E27FC236}">
              <a16:creationId xmlns:a16="http://schemas.microsoft.com/office/drawing/2014/main" id="{13B71F3E-04F3-4EE4-9220-9AD79EA1BD1C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95" name="ColorPalette" hidden="1">
          <a:extLst>
            <a:ext uri="{FF2B5EF4-FFF2-40B4-BE49-F238E27FC236}">
              <a16:creationId xmlns:a16="http://schemas.microsoft.com/office/drawing/2014/main" id="{FE8908C3-43BF-4583-B60A-872702B9086A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96" name="ColorPalette" hidden="1">
          <a:extLst>
            <a:ext uri="{FF2B5EF4-FFF2-40B4-BE49-F238E27FC236}">
              <a16:creationId xmlns:a16="http://schemas.microsoft.com/office/drawing/2014/main" id="{42DAC98B-172D-4C56-A33C-FB470F54373B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97" name="ColorPalette" hidden="1">
          <a:extLst>
            <a:ext uri="{FF2B5EF4-FFF2-40B4-BE49-F238E27FC236}">
              <a16:creationId xmlns:a16="http://schemas.microsoft.com/office/drawing/2014/main" id="{86EE3DB3-BC49-4D2F-913D-DAC8D5B9D207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98" name="ColorPalette" hidden="1">
          <a:extLst>
            <a:ext uri="{FF2B5EF4-FFF2-40B4-BE49-F238E27FC236}">
              <a16:creationId xmlns:a16="http://schemas.microsoft.com/office/drawing/2014/main" id="{A465E19F-9086-4890-8023-37D7DF93D614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699" name="ColorPalette" hidden="1">
          <a:extLst>
            <a:ext uri="{FF2B5EF4-FFF2-40B4-BE49-F238E27FC236}">
              <a16:creationId xmlns:a16="http://schemas.microsoft.com/office/drawing/2014/main" id="{83C9936F-7E57-49AD-B04C-845361695F99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00" name="ColorPalette" hidden="1">
          <a:extLst>
            <a:ext uri="{FF2B5EF4-FFF2-40B4-BE49-F238E27FC236}">
              <a16:creationId xmlns:a16="http://schemas.microsoft.com/office/drawing/2014/main" id="{9252B2E4-F88B-4B1B-ACAB-B33F30501CD2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01" name="ColorPalette" hidden="1">
          <a:extLst>
            <a:ext uri="{FF2B5EF4-FFF2-40B4-BE49-F238E27FC236}">
              <a16:creationId xmlns:a16="http://schemas.microsoft.com/office/drawing/2014/main" id="{E56936A5-0D3D-4B6B-B971-668A26409113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02" name="ColorPalette" hidden="1">
          <a:extLst>
            <a:ext uri="{FF2B5EF4-FFF2-40B4-BE49-F238E27FC236}">
              <a16:creationId xmlns:a16="http://schemas.microsoft.com/office/drawing/2014/main" id="{4C6E2874-682C-42FD-948B-7A5A6545F534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03" name="ColorPalette" hidden="1">
          <a:extLst>
            <a:ext uri="{FF2B5EF4-FFF2-40B4-BE49-F238E27FC236}">
              <a16:creationId xmlns:a16="http://schemas.microsoft.com/office/drawing/2014/main" id="{981B30BE-E0D0-4491-BCAE-47ADA59B9E8F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04" name="ColorPalette" hidden="1">
          <a:extLst>
            <a:ext uri="{FF2B5EF4-FFF2-40B4-BE49-F238E27FC236}">
              <a16:creationId xmlns:a16="http://schemas.microsoft.com/office/drawing/2014/main" id="{0D170714-0FB6-48CC-8B0C-C0FA4F40AB2C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05" name="ColorPalette" hidden="1">
          <a:extLst>
            <a:ext uri="{FF2B5EF4-FFF2-40B4-BE49-F238E27FC236}">
              <a16:creationId xmlns:a16="http://schemas.microsoft.com/office/drawing/2014/main" id="{6D0DFB38-E971-4429-9B59-09BDAD3057FA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06" name="ColorPalette" hidden="1">
          <a:extLst>
            <a:ext uri="{FF2B5EF4-FFF2-40B4-BE49-F238E27FC236}">
              <a16:creationId xmlns:a16="http://schemas.microsoft.com/office/drawing/2014/main" id="{8EB8DA55-3C02-48A6-AD43-F0EEE8A7A3B9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07" name="ColorPalette" hidden="1">
          <a:extLst>
            <a:ext uri="{FF2B5EF4-FFF2-40B4-BE49-F238E27FC236}">
              <a16:creationId xmlns:a16="http://schemas.microsoft.com/office/drawing/2014/main" id="{8F514D89-D0D2-4669-9E1A-86062BC42696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08" name="ColorPalette" hidden="1">
          <a:extLst>
            <a:ext uri="{FF2B5EF4-FFF2-40B4-BE49-F238E27FC236}">
              <a16:creationId xmlns:a16="http://schemas.microsoft.com/office/drawing/2014/main" id="{F0A9847A-03A0-4806-84B5-F3B2455C3543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09" name="ColorPalette" hidden="1">
          <a:extLst>
            <a:ext uri="{FF2B5EF4-FFF2-40B4-BE49-F238E27FC236}">
              <a16:creationId xmlns:a16="http://schemas.microsoft.com/office/drawing/2014/main" id="{B57987EA-9F9E-4912-86AF-C868A56FEC0B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10" name="ColorPalette" hidden="1">
          <a:extLst>
            <a:ext uri="{FF2B5EF4-FFF2-40B4-BE49-F238E27FC236}">
              <a16:creationId xmlns:a16="http://schemas.microsoft.com/office/drawing/2014/main" id="{D3DFB146-78FE-4416-BDCA-D6E8A1B064B3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11" name="ColorPalette" hidden="1">
          <a:extLst>
            <a:ext uri="{FF2B5EF4-FFF2-40B4-BE49-F238E27FC236}">
              <a16:creationId xmlns:a16="http://schemas.microsoft.com/office/drawing/2014/main" id="{4D12962A-C2B1-4625-9C09-F7692307C5CB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12" name="ColorPalette" hidden="1">
          <a:extLst>
            <a:ext uri="{FF2B5EF4-FFF2-40B4-BE49-F238E27FC236}">
              <a16:creationId xmlns:a16="http://schemas.microsoft.com/office/drawing/2014/main" id="{F7C77432-B1DC-4204-A8B2-ED8870BBDB8A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13" name="ColorPalette" hidden="1">
          <a:extLst>
            <a:ext uri="{FF2B5EF4-FFF2-40B4-BE49-F238E27FC236}">
              <a16:creationId xmlns:a16="http://schemas.microsoft.com/office/drawing/2014/main" id="{2626350B-B63B-4ACB-B87F-FBA282987385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14" name="ColorPalette" hidden="1">
          <a:extLst>
            <a:ext uri="{FF2B5EF4-FFF2-40B4-BE49-F238E27FC236}">
              <a16:creationId xmlns:a16="http://schemas.microsoft.com/office/drawing/2014/main" id="{03518D3E-F12D-4F99-9532-EA0CD2E6AE96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15" name="ColorPalette" hidden="1">
          <a:extLst>
            <a:ext uri="{FF2B5EF4-FFF2-40B4-BE49-F238E27FC236}">
              <a16:creationId xmlns:a16="http://schemas.microsoft.com/office/drawing/2014/main" id="{C9D75943-783C-4C01-A73E-C167A54B010F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16" name="ColorPalette" hidden="1">
          <a:extLst>
            <a:ext uri="{FF2B5EF4-FFF2-40B4-BE49-F238E27FC236}">
              <a16:creationId xmlns:a16="http://schemas.microsoft.com/office/drawing/2014/main" id="{7E938CCC-E4DE-4928-B76A-91DE73E85C32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17" name="ColorPalette" hidden="1">
          <a:extLst>
            <a:ext uri="{FF2B5EF4-FFF2-40B4-BE49-F238E27FC236}">
              <a16:creationId xmlns:a16="http://schemas.microsoft.com/office/drawing/2014/main" id="{4FF9CDEC-2A22-4938-ABBB-DCE86DCAA826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18" name="ColorPalette" hidden="1">
          <a:extLst>
            <a:ext uri="{FF2B5EF4-FFF2-40B4-BE49-F238E27FC236}">
              <a16:creationId xmlns:a16="http://schemas.microsoft.com/office/drawing/2014/main" id="{C8096A2B-E126-4E7E-A215-1F51C810215E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19" name="ColorPalette" hidden="1">
          <a:extLst>
            <a:ext uri="{FF2B5EF4-FFF2-40B4-BE49-F238E27FC236}">
              <a16:creationId xmlns:a16="http://schemas.microsoft.com/office/drawing/2014/main" id="{C09EE8B3-2A8A-4F12-893A-50E49AFE0D6C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20" name="ColorPalette" hidden="1">
          <a:extLst>
            <a:ext uri="{FF2B5EF4-FFF2-40B4-BE49-F238E27FC236}">
              <a16:creationId xmlns:a16="http://schemas.microsoft.com/office/drawing/2014/main" id="{D63A378B-7D68-4F3E-85B5-AD63E3198264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21" name="ColorPalette" hidden="1">
          <a:extLst>
            <a:ext uri="{FF2B5EF4-FFF2-40B4-BE49-F238E27FC236}">
              <a16:creationId xmlns:a16="http://schemas.microsoft.com/office/drawing/2014/main" id="{88F26C51-7A12-4E12-AA7C-48AF7E88C6FA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22" name="ColorPalette" hidden="1">
          <a:extLst>
            <a:ext uri="{FF2B5EF4-FFF2-40B4-BE49-F238E27FC236}">
              <a16:creationId xmlns:a16="http://schemas.microsoft.com/office/drawing/2014/main" id="{419DE172-B4D6-43DD-9F80-77B68A6A4739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23" name="ColorPalette" hidden="1">
          <a:extLst>
            <a:ext uri="{FF2B5EF4-FFF2-40B4-BE49-F238E27FC236}">
              <a16:creationId xmlns:a16="http://schemas.microsoft.com/office/drawing/2014/main" id="{3A299F8C-C79D-4F8E-91B4-0AA6E7F4D0B7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24" name="ColorPalette" hidden="1">
          <a:extLst>
            <a:ext uri="{FF2B5EF4-FFF2-40B4-BE49-F238E27FC236}">
              <a16:creationId xmlns:a16="http://schemas.microsoft.com/office/drawing/2014/main" id="{CD955293-53A3-427E-B0B5-E500ED67CFF7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25" name="ColorPalette" hidden="1">
          <a:extLst>
            <a:ext uri="{FF2B5EF4-FFF2-40B4-BE49-F238E27FC236}">
              <a16:creationId xmlns:a16="http://schemas.microsoft.com/office/drawing/2014/main" id="{6DA76448-C9B9-40A6-9879-2F3BFC63C801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26" name="ColorPalette" hidden="1">
          <a:extLst>
            <a:ext uri="{FF2B5EF4-FFF2-40B4-BE49-F238E27FC236}">
              <a16:creationId xmlns:a16="http://schemas.microsoft.com/office/drawing/2014/main" id="{0061EA2D-A4FA-4692-A3C7-8121FBB60BCD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27" name="ColorPalette" hidden="1">
          <a:extLst>
            <a:ext uri="{FF2B5EF4-FFF2-40B4-BE49-F238E27FC236}">
              <a16:creationId xmlns:a16="http://schemas.microsoft.com/office/drawing/2014/main" id="{C2B7F403-669D-4AC0-8F0D-4A390791BA60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28" name="ColorPalette" hidden="1">
          <a:extLst>
            <a:ext uri="{FF2B5EF4-FFF2-40B4-BE49-F238E27FC236}">
              <a16:creationId xmlns:a16="http://schemas.microsoft.com/office/drawing/2014/main" id="{C7753F13-8390-4B40-99B3-1E4693D8E6D5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29" name="ColorPalette" hidden="1">
          <a:extLst>
            <a:ext uri="{FF2B5EF4-FFF2-40B4-BE49-F238E27FC236}">
              <a16:creationId xmlns:a16="http://schemas.microsoft.com/office/drawing/2014/main" id="{A4D9F316-BE34-44C3-A319-DB5EE07DC021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30" name="ColorPalette" hidden="1">
          <a:extLst>
            <a:ext uri="{FF2B5EF4-FFF2-40B4-BE49-F238E27FC236}">
              <a16:creationId xmlns:a16="http://schemas.microsoft.com/office/drawing/2014/main" id="{A87DABE7-C54B-4BB1-A2E2-D555940EB434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31" name="ColorPalette" hidden="1">
          <a:extLst>
            <a:ext uri="{FF2B5EF4-FFF2-40B4-BE49-F238E27FC236}">
              <a16:creationId xmlns:a16="http://schemas.microsoft.com/office/drawing/2014/main" id="{C77DA94E-4320-4D5F-ACA7-0E5FF5E901E4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32" name="ColorPalette" hidden="1">
          <a:extLst>
            <a:ext uri="{FF2B5EF4-FFF2-40B4-BE49-F238E27FC236}">
              <a16:creationId xmlns:a16="http://schemas.microsoft.com/office/drawing/2014/main" id="{6142C0DF-9FD7-4671-A335-EA0E1080D3A6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33" name="ColorPalette" hidden="1">
          <a:extLst>
            <a:ext uri="{FF2B5EF4-FFF2-40B4-BE49-F238E27FC236}">
              <a16:creationId xmlns:a16="http://schemas.microsoft.com/office/drawing/2014/main" id="{FFC074B6-F9D1-4524-9AC2-3DAF9EE97B1E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34" name="ColorPalette" hidden="1">
          <a:extLst>
            <a:ext uri="{FF2B5EF4-FFF2-40B4-BE49-F238E27FC236}">
              <a16:creationId xmlns:a16="http://schemas.microsoft.com/office/drawing/2014/main" id="{AE6F8259-201B-4154-8B23-FDDD01ABB16F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35" name="ColorPalette" hidden="1">
          <a:extLst>
            <a:ext uri="{FF2B5EF4-FFF2-40B4-BE49-F238E27FC236}">
              <a16:creationId xmlns:a16="http://schemas.microsoft.com/office/drawing/2014/main" id="{0114AF1E-DB85-4D07-8B27-4E123F462F82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36" name="ColorPalette" hidden="1">
          <a:extLst>
            <a:ext uri="{FF2B5EF4-FFF2-40B4-BE49-F238E27FC236}">
              <a16:creationId xmlns:a16="http://schemas.microsoft.com/office/drawing/2014/main" id="{AD47DE16-E04E-4BDE-BD4B-6CD978801CB8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37" name="ColorPalette" hidden="1">
          <a:extLst>
            <a:ext uri="{FF2B5EF4-FFF2-40B4-BE49-F238E27FC236}">
              <a16:creationId xmlns:a16="http://schemas.microsoft.com/office/drawing/2014/main" id="{1DDFEEF3-A839-4216-AC85-A7DBE1674B45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38" name="ColorPalette" hidden="1">
          <a:extLst>
            <a:ext uri="{FF2B5EF4-FFF2-40B4-BE49-F238E27FC236}">
              <a16:creationId xmlns:a16="http://schemas.microsoft.com/office/drawing/2014/main" id="{546CB230-33BE-42CF-B1CD-7631080BC9BA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39" name="ColorPalette" hidden="1">
          <a:extLst>
            <a:ext uri="{FF2B5EF4-FFF2-40B4-BE49-F238E27FC236}">
              <a16:creationId xmlns:a16="http://schemas.microsoft.com/office/drawing/2014/main" id="{F746C53B-BE36-4D36-ADFA-078674189DE8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40" name="ColorPalette" hidden="1">
          <a:extLst>
            <a:ext uri="{FF2B5EF4-FFF2-40B4-BE49-F238E27FC236}">
              <a16:creationId xmlns:a16="http://schemas.microsoft.com/office/drawing/2014/main" id="{BE12B60D-0368-464A-B4C9-BDC8CFF89D83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41" name="ColorPalette" hidden="1">
          <a:extLst>
            <a:ext uri="{FF2B5EF4-FFF2-40B4-BE49-F238E27FC236}">
              <a16:creationId xmlns:a16="http://schemas.microsoft.com/office/drawing/2014/main" id="{792CD2C4-8A93-4F05-BF48-1271E3D849C5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42" name="ColorPalette" hidden="1">
          <a:extLst>
            <a:ext uri="{FF2B5EF4-FFF2-40B4-BE49-F238E27FC236}">
              <a16:creationId xmlns:a16="http://schemas.microsoft.com/office/drawing/2014/main" id="{86ABD1D7-4A60-4884-9D1A-1F3AB32DD5C9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43" name="ColorPalette" hidden="1">
          <a:extLst>
            <a:ext uri="{FF2B5EF4-FFF2-40B4-BE49-F238E27FC236}">
              <a16:creationId xmlns:a16="http://schemas.microsoft.com/office/drawing/2014/main" id="{35A0FA79-4547-4E31-B32C-91C015FB8CB6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44" name="ColorPalette" hidden="1">
          <a:extLst>
            <a:ext uri="{FF2B5EF4-FFF2-40B4-BE49-F238E27FC236}">
              <a16:creationId xmlns:a16="http://schemas.microsoft.com/office/drawing/2014/main" id="{32E0B17A-7823-4150-A91B-B5D897201827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45" name="ColorPalette" hidden="1">
          <a:extLst>
            <a:ext uri="{FF2B5EF4-FFF2-40B4-BE49-F238E27FC236}">
              <a16:creationId xmlns:a16="http://schemas.microsoft.com/office/drawing/2014/main" id="{1517D691-FDA7-4EBB-AC90-AFA13BEFB408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46" name="ColorPalette" hidden="1">
          <a:extLst>
            <a:ext uri="{FF2B5EF4-FFF2-40B4-BE49-F238E27FC236}">
              <a16:creationId xmlns:a16="http://schemas.microsoft.com/office/drawing/2014/main" id="{12D18691-7FEB-4F8C-B200-8FE7CBA1808E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47" name="ColorPalette" hidden="1">
          <a:extLst>
            <a:ext uri="{FF2B5EF4-FFF2-40B4-BE49-F238E27FC236}">
              <a16:creationId xmlns:a16="http://schemas.microsoft.com/office/drawing/2014/main" id="{B9BFFCA8-FFCC-42FA-B53B-80BC9302B774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48" name="ColorPalette" hidden="1">
          <a:extLst>
            <a:ext uri="{FF2B5EF4-FFF2-40B4-BE49-F238E27FC236}">
              <a16:creationId xmlns:a16="http://schemas.microsoft.com/office/drawing/2014/main" id="{CF92C7D3-C2AD-42F3-92DF-EFDB8C35142B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49" name="ColorPalette" hidden="1">
          <a:extLst>
            <a:ext uri="{FF2B5EF4-FFF2-40B4-BE49-F238E27FC236}">
              <a16:creationId xmlns:a16="http://schemas.microsoft.com/office/drawing/2014/main" id="{CF263F21-5F2A-4131-9642-79B80AD74455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50" name="ColorPalette" hidden="1">
          <a:extLst>
            <a:ext uri="{FF2B5EF4-FFF2-40B4-BE49-F238E27FC236}">
              <a16:creationId xmlns:a16="http://schemas.microsoft.com/office/drawing/2014/main" id="{37033DE1-D558-4A9C-950D-891F3CFA9E4F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51" name="ColorPalette" hidden="1">
          <a:extLst>
            <a:ext uri="{FF2B5EF4-FFF2-40B4-BE49-F238E27FC236}">
              <a16:creationId xmlns:a16="http://schemas.microsoft.com/office/drawing/2014/main" id="{2949DACE-6B1B-4C8D-B150-CE5D9BAF0D9E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52" name="ColorPalette" hidden="1">
          <a:extLst>
            <a:ext uri="{FF2B5EF4-FFF2-40B4-BE49-F238E27FC236}">
              <a16:creationId xmlns:a16="http://schemas.microsoft.com/office/drawing/2014/main" id="{CAD2F2C7-A3E0-457C-BEFB-0DA5937A8251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53" name="ColorPalette" hidden="1">
          <a:extLst>
            <a:ext uri="{FF2B5EF4-FFF2-40B4-BE49-F238E27FC236}">
              <a16:creationId xmlns:a16="http://schemas.microsoft.com/office/drawing/2014/main" id="{C6101CE2-AF44-4803-B0E5-9336C84296CB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54" name="ColorPalette" hidden="1">
          <a:extLst>
            <a:ext uri="{FF2B5EF4-FFF2-40B4-BE49-F238E27FC236}">
              <a16:creationId xmlns:a16="http://schemas.microsoft.com/office/drawing/2014/main" id="{378089B5-9333-4F36-A22A-6F29E47C8FFD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55" name="ColorPalette" hidden="1">
          <a:extLst>
            <a:ext uri="{FF2B5EF4-FFF2-40B4-BE49-F238E27FC236}">
              <a16:creationId xmlns:a16="http://schemas.microsoft.com/office/drawing/2014/main" id="{E76390C9-1C21-4BCF-B48C-0D7E125E846A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56" name="ColorPalette" hidden="1">
          <a:extLst>
            <a:ext uri="{FF2B5EF4-FFF2-40B4-BE49-F238E27FC236}">
              <a16:creationId xmlns:a16="http://schemas.microsoft.com/office/drawing/2014/main" id="{167CE2A7-7001-4E74-9AC5-E0899B56B170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57" name="ColorPalette" hidden="1">
          <a:extLst>
            <a:ext uri="{FF2B5EF4-FFF2-40B4-BE49-F238E27FC236}">
              <a16:creationId xmlns:a16="http://schemas.microsoft.com/office/drawing/2014/main" id="{C2187205-50B5-47D7-93E3-F03C744B597D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58" name="ColorPalette" hidden="1">
          <a:extLst>
            <a:ext uri="{FF2B5EF4-FFF2-40B4-BE49-F238E27FC236}">
              <a16:creationId xmlns:a16="http://schemas.microsoft.com/office/drawing/2014/main" id="{8FB4C6A1-35D1-4BB4-BE16-57B25AA02763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59" name="ColorPalette" hidden="1">
          <a:extLst>
            <a:ext uri="{FF2B5EF4-FFF2-40B4-BE49-F238E27FC236}">
              <a16:creationId xmlns:a16="http://schemas.microsoft.com/office/drawing/2014/main" id="{3EE908F3-794A-4170-AA2D-200BE6C6735F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60" name="ColorPalette" hidden="1">
          <a:extLst>
            <a:ext uri="{FF2B5EF4-FFF2-40B4-BE49-F238E27FC236}">
              <a16:creationId xmlns:a16="http://schemas.microsoft.com/office/drawing/2014/main" id="{A56D5C67-47BF-4AFF-B46F-208913DAC3AD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61" name="ColorPalette" hidden="1">
          <a:extLst>
            <a:ext uri="{FF2B5EF4-FFF2-40B4-BE49-F238E27FC236}">
              <a16:creationId xmlns:a16="http://schemas.microsoft.com/office/drawing/2014/main" id="{D51B8BEB-3F21-47A8-A01A-D583FCABF5DC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62" name="ColorPalette" hidden="1">
          <a:extLst>
            <a:ext uri="{FF2B5EF4-FFF2-40B4-BE49-F238E27FC236}">
              <a16:creationId xmlns:a16="http://schemas.microsoft.com/office/drawing/2014/main" id="{4142CE48-627A-4002-A7A0-731457DC152D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63" name="ColorPalette" hidden="1">
          <a:extLst>
            <a:ext uri="{FF2B5EF4-FFF2-40B4-BE49-F238E27FC236}">
              <a16:creationId xmlns:a16="http://schemas.microsoft.com/office/drawing/2014/main" id="{57ACF9E8-29B3-4355-AD54-D597E398098E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64" name="ColorPalette" hidden="1">
          <a:extLst>
            <a:ext uri="{FF2B5EF4-FFF2-40B4-BE49-F238E27FC236}">
              <a16:creationId xmlns:a16="http://schemas.microsoft.com/office/drawing/2014/main" id="{EAD47264-D682-43DA-B6B8-5B3CBBFFDF18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65" name="ColorPalette" hidden="1">
          <a:extLst>
            <a:ext uri="{FF2B5EF4-FFF2-40B4-BE49-F238E27FC236}">
              <a16:creationId xmlns:a16="http://schemas.microsoft.com/office/drawing/2014/main" id="{6972FF9E-3D23-4643-9C2C-E3129C0A6D1A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66" name="ColorPalette" hidden="1">
          <a:extLst>
            <a:ext uri="{FF2B5EF4-FFF2-40B4-BE49-F238E27FC236}">
              <a16:creationId xmlns:a16="http://schemas.microsoft.com/office/drawing/2014/main" id="{CDD08E6D-00D8-4ADE-82C6-674F7AAFF081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67" name="ColorPalette" hidden="1">
          <a:extLst>
            <a:ext uri="{FF2B5EF4-FFF2-40B4-BE49-F238E27FC236}">
              <a16:creationId xmlns:a16="http://schemas.microsoft.com/office/drawing/2014/main" id="{328B7EF0-8C1D-474D-A580-C50C09740E40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68" name="ColorPalette" hidden="1">
          <a:extLst>
            <a:ext uri="{FF2B5EF4-FFF2-40B4-BE49-F238E27FC236}">
              <a16:creationId xmlns:a16="http://schemas.microsoft.com/office/drawing/2014/main" id="{ACC02920-D13B-4C9B-87C3-10AC601B729C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69" name="ColorPalette" hidden="1">
          <a:extLst>
            <a:ext uri="{FF2B5EF4-FFF2-40B4-BE49-F238E27FC236}">
              <a16:creationId xmlns:a16="http://schemas.microsoft.com/office/drawing/2014/main" id="{F128214D-C8DC-4ACF-80C1-0035A2DCE416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70" name="ColorPalette" hidden="1">
          <a:extLst>
            <a:ext uri="{FF2B5EF4-FFF2-40B4-BE49-F238E27FC236}">
              <a16:creationId xmlns:a16="http://schemas.microsoft.com/office/drawing/2014/main" id="{07B18DC5-26FB-4329-A04D-5CA5BA5858E8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71" name="ColorPalette" hidden="1">
          <a:extLst>
            <a:ext uri="{FF2B5EF4-FFF2-40B4-BE49-F238E27FC236}">
              <a16:creationId xmlns:a16="http://schemas.microsoft.com/office/drawing/2014/main" id="{73CF01B3-CF46-4802-A251-0C3ECBB7CA4E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72" name="ColorPalette" hidden="1">
          <a:extLst>
            <a:ext uri="{FF2B5EF4-FFF2-40B4-BE49-F238E27FC236}">
              <a16:creationId xmlns:a16="http://schemas.microsoft.com/office/drawing/2014/main" id="{2FBC1C78-69DB-4CB4-9F2C-6E138058DAFE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73" name="ColorPalette" hidden="1">
          <a:extLst>
            <a:ext uri="{FF2B5EF4-FFF2-40B4-BE49-F238E27FC236}">
              <a16:creationId xmlns:a16="http://schemas.microsoft.com/office/drawing/2014/main" id="{6EED14CF-0054-4683-AD00-A5C98B67B77B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74" name="ColorPalette" hidden="1">
          <a:extLst>
            <a:ext uri="{FF2B5EF4-FFF2-40B4-BE49-F238E27FC236}">
              <a16:creationId xmlns:a16="http://schemas.microsoft.com/office/drawing/2014/main" id="{03CF7A34-123C-4CB2-979D-915D936427AE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75" name="ColorPalette" hidden="1">
          <a:extLst>
            <a:ext uri="{FF2B5EF4-FFF2-40B4-BE49-F238E27FC236}">
              <a16:creationId xmlns:a16="http://schemas.microsoft.com/office/drawing/2014/main" id="{746ECE6C-9093-4C5F-B899-C6552C581780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76" name="ColorPalette" hidden="1">
          <a:extLst>
            <a:ext uri="{FF2B5EF4-FFF2-40B4-BE49-F238E27FC236}">
              <a16:creationId xmlns:a16="http://schemas.microsoft.com/office/drawing/2014/main" id="{CF18AD62-42BC-4E11-B5C0-5D0B0D34A818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77" name="ColorPalette" hidden="1">
          <a:extLst>
            <a:ext uri="{FF2B5EF4-FFF2-40B4-BE49-F238E27FC236}">
              <a16:creationId xmlns:a16="http://schemas.microsoft.com/office/drawing/2014/main" id="{C3AF241C-ECDF-4B38-A80F-461438AD4E2E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78" name="ColorPalette" hidden="1">
          <a:extLst>
            <a:ext uri="{FF2B5EF4-FFF2-40B4-BE49-F238E27FC236}">
              <a16:creationId xmlns:a16="http://schemas.microsoft.com/office/drawing/2014/main" id="{1FF53983-CB57-4AFD-9AEE-E9A088552437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79" name="ColorPalette" hidden="1">
          <a:extLst>
            <a:ext uri="{FF2B5EF4-FFF2-40B4-BE49-F238E27FC236}">
              <a16:creationId xmlns:a16="http://schemas.microsoft.com/office/drawing/2014/main" id="{25F36C0A-FA57-4F4B-8588-D3EA5B2B007E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80" name="ColorPalette" hidden="1">
          <a:extLst>
            <a:ext uri="{FF2B5EF4-FFF2-40B4-BE49-F238E27FC236}">
              <a16:creationId xmlns:a16="http://schemas.microsoft.com/office/drawing/2014/main" id="{A9420743-9C3C-4C67-8165-9FAC47BBD27B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81" name="ColorPalette" hidden="1">
          <a:extLst>
            <a:ext uri="{FF2B5EF4-FFF2-40B4-BE49-F238E27FC236}">
              <a16:creationId xmlns:a16="http://schemas.microsoft.com/office/drawing/2014/main" id="{1A51F04C-AAF8-4D50-895B-4D306F9BDF81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82" name="ColorPalette" hidden="1">
          <a:extLst>
            <a:ext uri="{FF2B5EF4-FFF2-40B4-BE49-F238E27FC236}">
              <a16:creationId xmlns:a16="http://schemas.microsoft.com/office/drawing/2014/main" id="{86BAD26E-98A3-4E6E-A0B4-CF9AEF4E9A2D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1783" name="ColorPalette" hidden="1">
          <a:extLst>
            <a:ext uri="{FF2B5EF4-FFF2-40B4-BE49-F238E27FC236}">
              <a16:creationId xmlns:a16="http://schemas.microsoft.com/office/drawing/2014/main" id="{4168D0D9-97F5-41E4-8DDA-3D34B1760ADE}"/>
            </a:ext>
          </a:extLst>
        </xdr:cNvPr>
        <xdr:cNvSpPr txBox="1"/>
      </xdr:nvSpPr>
      <xdr:spPr>
        <a:xfrm>
          <a:off x="914400" y="15525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784" name="ColorPalette" hidden="1">
          <a:extLst>
            <a:ext uri="{FF2B5EF4-FFF2-40B4-BE49-F238E27FC236}">
              <a16:creationId xmlns:a16="http://schemas.microsoft.com/office/drawing/2014/main" id="{1200C4D9-4E7E-4875-848B-4CB9972D774F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785" name="ColorPalette" hidden="1">
          <a:extLst>
            <a:ext uri="{FF2B5EF4-FFF2-40B4-BE49-F238E27FC236}">
              <a16:creationId xmlns:a16="http://schemas.microsoft.com/office/drawing/2014/main" id="{9578C32A-C032-4896-9BFD-422817B5B7A1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786" name="ColorPalette" hidden="1">
          <a:extLst>
            <a:ext uri="{FF2B5EF4-FFF2-40B4-BE49-F238E27FC236}">
              <a16:creationId xmlns:a16="http://schemas.microsoft.com/office/drawing/2014/main" id="{4042692D-3AA5-458C-A373-3B7DF836707F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787" name="ColorPalette" hidden="1">
          <a:extLst>
            <a:ext uri="{FF2B5EF4-FFF2-40B4-BE49-F238E27FC236}">
              <a16:creationId xmlns:a16="http://schemas.microsoft.com/office/drawing/2014/main" id="{2B67AF39-438A-4C16-A439-6089213DFFD8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788" name="ColorPalette" hidden="1">
          <a:extLst>
            <a:ext uri="{FF2B5EF4-FFF2-40B4-BE49-F238E27FC236}">
              <a16:creationId xmlns:a16="http://schemas.microsoft.com/office/drawing/2014/main" id="{F0F57C40-AB78-4B9B-958E-9DCB37C2BE23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789" name="ColorPalette" hidden="1">
          <a:extLst>
            <a:ext uri="{FF2B5EF4-FFF2-40B4-BE49-F238E27FC236}">
              <a16:creationId xmlns:a16="http://schemas.microsoft.com/office/drawing/2014/main" id="{5CA44DA9-3C4D-48D0-9B51-31372021B251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790" name="ColorPalette" hidden="1">
          <a:extLst>
            <a:ext uri="{FF2B5EF4-FFF2-40B4-BE49-F238E27FC236}">
              <a16:creationId xmlns:a16="http://schemas.microsoft.com/office/drawing/2014/main" id="{D46CCD67-0ABC-4E4B-901D-0C47E4C211CB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791" name="ColorPalette" hidden="1">
          <a:extLst>
            <a:ext uri="{FF2B5EF4-FFF2-40B4-BE49-F238E27FC236}">
              <a16:creationId xmlns:a16="http://schemas.microsoft.com/office/drawing/2014/main" id="{C7466AE3-6664-4F13-B301-DB466DBDFF47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792" name="ColorPalette" hidden="1">
          <a:extLst>
            <a:ext uri="{FF2B5EF4-FFF2-40B4-BE49-F238E27FC236}">
              <a16:creationId xmlns:a16="http://schemas.microsoft.com/office/drawing/2014/main" id="{96F7E408-F33E-463A-9A9F-099989636E7C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793" name="ColorPalette" hidden="1">
          <a:extLst>
            <a:ext uri="{FF2B5EF4-FFF2-40B4-BE49-F238E27FC236}">
              <a16:creationId xmlns:a16="http://schemas.microsoft.com/office/drawing/2014/main" id="{4E46AAC2-17BE-4193-B1D6-ADD4ED85C4E7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794" name="ColorPalette" hidden="1">
          <a:extLst>
            <a:ext uri="{FF2B5EF4-FFF2-40B4-BE49-F238E27FC236}">
              <a16:creationId xmlns:a16="http://schemas.microsoft.com/office/drawing/2014/main" id="{83C958BA-11C6-41D4-9F31-FF9A1587CDAF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795" name="ColorPalette" hidden="1">
          <a:extLst>
            <a:ext uri="{FF2B5EF4-FFF2-40B4-BE49-F238E27FC236}">
              <a16:creationId xmlns:a16="http://schemas.microsoft.com/office/drawing/2014/main" id="{E8547F05-0DC8-4436-B979-CA6BC49413F8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796" name="ColorPalette" hidden="1">
          <a:extLst>
            <a:ext uri="{FF2B5EF4-FFF2-40B4-BE49-F238E27FC236}">
              <a16:creationId xmlns:a16="http://schemas.microsoft.com/office/drawing/2014/main" id="{76654080-FF70-488C-BA7D-57341F059423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797" name="ColorPalette" hidden="1">
          <a:extLst>
            <a:ext uri="{FF2B5EF4-FFF2-40B4-BE49-F238E27FC236}">
              <a16:creationId xmlns:a16="http://schemas.microsoft.com/office/drawing/2014/main" id="{17151A82-52CA-4A4E-895D-F830390101DF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798" name="ColorPalette" hidden="1">
          <a:extLst>
            <a:ext uri="{FF2B5EF4-FFF2-40B4-BE49-F238E27FC236}">
              <a16:creationId xmlns:a16="http://schemas.microsoft.com/office/drawing/2014/main" id="{3D4BB264-C7DF-4703-A68F-A0B871C966F0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799" name="ColorPalette" hidden="1">
          <a:extLst>
            <a:ext uri="{FF2B5EF4-FFF2-40B4-BE49-F238E27FC236}">
              <a16:creationId xmlns:a16="http://schemas.microsoft.com/office/drawing/2014/main" id="{98C02505-C7DD-4554-9808-C652783132C1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00" name="ColorPalette" hidden="1">
          <a:extLst>
            <a:ext uri="{FF2B5EF4-FFF2-40B4-BE49-F238E27FC236}">
              <a16:creationId xmlns:a16="http://schemas.microsoft.com/office/drawing/2014/main" id="{9B380238-4A0E-4FB8-A302-D052D738DA46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01" name="ColorPalette" hidden="1">
          <a:extLst>
            <a:ext uri="{FF2B5EF4-FFF2-40B4-BE49-F238E27FC236}">
              <a16:creationId xmlns:a16="http://schemas.microsoft.com/office/drawing/2014/main" id="{5BCD8C7D-7DE6-4CA8-95D6-FD4C48A995B9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02" name="ColorPalette" hidden="1">
          <a:extLst>
            <a:ext uri="{FF2B5EF4-FFF2-40B4-BE49-F238E27FC236}">
              <a16:creationId xmlns:a16="http://schemas.microsoft.com/office/drawing/2014/main" id="{59C67D6B-7E4A-4E58-99AA-3D2139F137E5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03" name="ColorPalette" hidden="1">
          <a:extLst>
            <a:ext uri="{FF2B5EF4-FFF2-40B4-BE49-F238E27FC236}">
              <a16:creationId xmlns:a16="http://schemas.microsoft.com/office/drawing/2014/main" id="{6BC98CCE-372C-4E0D-8E52-0646272B99AE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04" name="ColorPalette" hidden="1">
          <a:extLst>
            <a:ext uri="{FF2B5EF4-FFF2-40B4-BE49-F238E27FC236}">
              <a16:creationId xmlns:a16="http://schemas.microsoft.com/office/drawing/2014/main" id="{0A1FBC8F-F3BD-4541-BCAC-08210DEF9E6E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05" name="ColorPalette" hidden="1">
          <a:extLst>
            <a:ext uri="{FF2B5EF4-FFF2-40B4-BE49-F238E27FC236}">
              <a16:creationId xmlns:a16="http://schemas.microsoft.com/office/drawing/2014/main" id="{1817BF4C-83FF-41D6-A4C0-E51C6E5843C0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06" name="ColorPalette" hidden="1">
          <a:extLst>
            <a:ext uri="{FF2B5EF4-FFF2-40B4-BE49-F238E27FC236}">
              <a16:creationId xmlns:a16="http://schemas.microsoft.com/office/drawing/2014/main" id="{027E5FAF-F8C5-4BDE-8C51-E514EEFED7EB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07" name="ColorPalette" hidden="1">
          <a:extLst>
            <a:ext uri="{FF2B5EF4-FFF2-40B4-BE49-F238E27FC236}">
              <a16:creationId xmlns:a16="http://schemas.microsoft.com/office/drawing/2014/main" id="{81EE7E59-9EC7-4DFA-90E4-8722DD00996D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08" name="ColorPalette" hidden="1">
          <a:extLst>
            <a:ext uri="{FF2B5EF4-FFF2-40B4-BE49-F238E27FC236}">
              <a16:creationId xmlns:a16="http://schemas.microsoft.com/office/drawing/2014/main" id="{582E6A9C-0D00-4E68-A7A6-7BA6F84E1DDC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09" name="ColorPalette" hidden="1">
          <a:extLst>
            <a:ext uri="{FF2B5EF4-FFF2-40B4-BE49-F238E27FC236}">
              <a16:creationId xmlns:a16="http://schemas.microsoft.com/office/drawing/2014/main" id="{4F6830F7-6E11-4798-B791-6D7B5ADC0E8A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10" name="ColorPalette" hidden="1">
          <a:extLst>
            <a:ext uri="{FF2B5EF4-FFF2-40B4-BE49-F238E27FC236}">
              <a16:creationId xmlns:a16="http://schemas.microsoft.com/office/drawing/2014/main" id="{40158ECA-FBEC-4F47-A2A9-A8FC54886737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11" name="ColorPalette" hidden="1">
          <a:extLst>
            <a:ext uri="{FF2B5EF4-FFF2-40B4-BE49-F238E27FC236}">
              <a16:creationId xmlns:a16="http://schemas.microsoft.com/office/drawing/2014/main" id="{5D21B2FB-A5B9-4AC1-9437-815C59B4749E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12" name="ColorPalette" hidden="1">
          <a:extLst>
            <a:ext uri="{FF2B5EF4-FFF2-40B4-BE49-F238E27FC236}">
              <a16:creationId xmlns:a16="http://schemas.microsoft.com/office/drawing/2014/main" id="{F0DE792A-1CBB-4911-A3E7-7AD452A57BC3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13" name="ColorPalette" hidden="1">
          <a:extLst>
            <a:ext uri="{FF2B5EF4-FFF2-40B4-BE49-F238E27FC236}">
              <a16:creationId xmlns:a16="http://schemas.microsoft.com/office/drawing/2014/main" id="{D2169877-E663-4286-BD20-A44B341C5A8E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14" name="ColorPalette" hidden="1">
          <a:extLst>
            <a:ext uri="{FF2B5EF4-FFF2-40B4-BE49-F238E27FC236}">
              <a16:creationId xmlns:a16="http://schemas.microsoft.com/office/drawing/2014/main" id="{284DCBCD-3153-49E2-8CD1-65E1CF0F80AE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15" name="ColorPalette" hidden="1">
          <a:extLst>
            <a:ext uri="{FF2B5EF4-FFF2-40B4-BE49-F238E27FC236}">
              <a16:creationId xmlns:a16="http://schemas.microsoft.com/office/drawing/2014/main" id="{740946A5-908B-4A3F-A7BA-510C7CACA6CF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16" name="ColorPalette" hidden="1">
          <a:extLst>
            <a:ext uri="{FF2B5EF4-FFF2-40B4-BE49-F238E27FC236}">
              <a16:creationId xmlns:a16="http://schemas.microsoft.com/office/drawing/2014/main" id="{BD1C5881-0F04-48DC-BF62-4981B2B43BC2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17" name="ColorPalette" hidden="1">
          <a:extLst>
            <a:ext uri="{FF2B5EF4-FFF2-40B4-BE49-F238E27FC236}">
              <a16:creationId xmlns:a16="http://schemas.microsoft.com/office/drawing/2014/main" id="{218894FD-AF42-4A73-B3FB-005A95AFE754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18" name="ColorPalette" hidden="1">
          <a:extLst>
            <a:ext uri="{FF2B5EF4-FFF2-40B4-BE49-F238E27FC236}">
              <a16:creationId xmlns:a16="http://schemas.microsoft.com/office/drawing/2014/main" id="{914A17B5-4D97-4392-9AC3-078FE087A0A8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19" name="ColorPalette" hidden="1">
          <a:extLst>
            <a:ext uri="{FF2B5EF4-FFF2-40B4-BE49-F238E27FC236}">
              <a16:creationId xmlns:a16="http://schemas.microsoft.com/office/drawing/2014/main" id="{8230BC43-8703-4D66-A151-19E4B3820123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20" name="ColorPalette" hidden="1">
          <a:extLst>
            <a:ext uri="{FF2B5EF4-FFF2-40B4-BE49-F238E27FC236}">
              <a16:creationId xmlns:a16="http://schemas.microsoft.com/office/drawing/2014/main" id="{AA276FD3-D266-4282-A5B5-0B13B9A7C75E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21" name="ColorPalette" hidden="1">
          <a:extLst>
            <a:ext uri="{FF2B5EF4-FFF2-40B4-BE49-F238E27FC236}">
              <a16:creationId xmlns:a16="http://schemas.microsoft.com/office/drawing/2014/main" id="{F9AA9453-21BC-4920-9AF9-877C45F979EF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22" name="ColorPalette" hidden="1">
          <a:extLst>
            <a:ext uri="{FF2B5EF4-FFF2-40B4-BE49-F238E27FC236}">
              <a16:creationId xmlns:a16="http://schemas.microsoft.com/office/drawing/2014/main" id="{6C26DDE5-FF76-40F9-9738-22FD3A00BC42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23" name="ColorPalette" hidden="1">
          <a:extLst>
            <a:ext uri="{FF2B5EF4-FFF2-40B4-BE49-F238E27FC236}">
              <a16:creationId xmlns:a16="http://schemas.microsoft.com/office/drawing/2014/main" id="{CC9B00E4-8F4F-484F-8D88-A8B2AD9BFB76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24" name="ColorPalette" hidden="1">
          <a:extLst>
            <a:ext uri="{FF2B5EF4-FFF2-40B4-BE49-F238E27FC236}">
              <a16:creationId xmlns:a16="http://schemas.microsoft.com/office/drawing/2014/main" id="{E3D605D8-2C5F-4E63-9C7E-C3ED9BE3F8DD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25" name="ColorPalette" hidden="1">
          <a:extLst>
            <a:ext uri="{FF2B5EF4-FFF2-40B4-BE49-F238E27FC236}">
              <a16:creationId xmlns:a16="http://schemas.microsoft.com/office/drawing/2014/main" id="{12EED722-4775-4327-9986-5841CAD41116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26" name="ColorPalette" hidden="1">
          <a:extLst>
            <a:ext uri="{FF2B5EF4-FFF2-40B4-BE49-F238E27FC236}">
              <a16:creationId xmlns:a16="http://schemas.microsoft.com/office/drawing/2014/main" id="{5996FE0B-4E01-4200-9D1A-2CC38AA4D2CF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27" name="ColorPalette" hidden="1">
          <a:extLst>
            <a:ext uri="{FF2B5EF4-FFF2-40B4-BE49-F238E27FC236}">
              <a16:creationId xmlns:a16="http://schemas.microsoft.com/office/drawing/2014/main" id="{6E22AAE2-B502-47CE-857D-F2448495F073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28" name="ColorPalette" hidden="1">
          <a:extLst>
            <a:ext uri="{FF2B5EF4-FFF2-40B4-BE49-F238E27FC236}">
              <a16:creationId xmlns:a16="http://schemas.microsoft.com/office/drawing/2014/main" id="{AC28A74F-9298-4839-9E55-A2037836A157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29" name="ColorPalette" hidden="1">
          <a:extLst>
            <a:ext uri="{FF2B5EF4-FFF2-40B4-BE49-F238E27FC236}">
              <a16:creationId xmlns:a16="http://schemas.microsoft.com/office/drawing/2014/main" id="{A5F46712-F4D5-4C2D-8803-4A7DBD9D6524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30" name="ColorPalette" hidden="1">
          <a:extLst>
            <a:ext uri="{FF2B5EF4-FFF2-40B4-BE49-F238E27FC236}">
              <a16:creationId xmlns:a16="http://schemas.microsoft.com/office/drawing/2014/main" id="{9CCBEEB7-2EC4-464C-87C2-854E7DB070AC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31" name="ColorPalette" hidden="1">
          <a:extLst>
            <a:ext uri="{FF2B5EF4-FFF2-40B4-BE49-F238E27FC236}">
              <a16:creationId xmlns:a16="http://schemas.microsoft.com/office/drawing/2014/main" id="{50F5309A-FE21-446C-B289-F0F9D761A534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32" name="ColorPalette" hidden="1">
          <a:extLst>
            <a:ext uri="{FF2B5EF4-FFF2-40B4-BE49-F238E27FC236}">
              <a16:creationId xmlns:a16="http://schemas.microsoft.com/office/drawing/2014/main" id="{2B0BDEEE-19F2-450D-9A2F-2AF7B4B84316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33" name="ColorPalette" hidden="1">
          <a:extLst>
            <a:ext uri="{FF2B5EF4-FFF2-40B4-BE49-F238E27FC236}">
              <a16:creationId xmlns:a16="http://schemas.microsoft.com/office/drawing/2014/main" id="{00ECCB7D-A9E6-4FC0-A3A9-E27631EBFF99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34" name="ColorPalette" hidden="1">
          <a:extLst>
            <a:ext uri="{FF2B5EF4-FFF2-40B4-BE49-F238E27FC236}">
              <a16:creationId xmlns:a16="http://schemas.microsoft.com/office/drawing/2014/main" id="{C688E848-7422-4CD7-A5E7-FB63BFD76D56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35" name="ColorPalette" hidden="1">
          <a:extLst>
            <a:ext uri="{FF2B5EF4-FFF2-40B4-BE49-F238E27FC236}">
              <a16:creationId xmlns:a16="http://schemas.microsoft.com/office/drawing/2014/main" id="{4B0B467B-B9C1-4AA9-9A53-604DAAC10026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36" name="ColorPalette" hidden="1">
          <a:extLst>
            <a:ext uri="{FF2B5EF4-FFF2-40B4-BE49-F238E27FC236}">
              <a16:creationId xmlns:a16="http://schemas.microsoft.com/office/drawing/2014/main" id="{2F3D8EAF-18BB-466F-8328-5CC955F86B7E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37" name="ColorPalette" hidden="1">
          <a:extLst>
            <a:ext uri="{FF2B5EF4-FFF2-40B4-BE49-F238E27FC236}">
              <a16:creationId xmlns:a16="http://schemas.microsoft.com/office/drawing/2014/main" id="{C39941C9-F3A0-4FA6-9AB8-764A6FEBE7A2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38" name="ColorPalette" hidden="1">
          <a:extLst>
            <a:ext uri="{FF2B5EF4-FFF2-40B4-BE49-F238E27FC236}">
              <a16:creationId xmlns:a16="http://schemas.microsoft.com/office/drawing/2014/main" id="{D55E5DFA-0A25-40C1-9081-508EF248BAE5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39" name="ColorPalette" hidden="1">
          <a:extLst>
            <a:ext uri="{FF2B5EF4-FFF2-40B4-BE49-F238E27FC236}">
              <a16:creationId xmlns:a16="http://schemas.microsoft.com/office/drawing/2014/main" id="{329A8960-0272-40A7-9637-4B7765B9F046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40" name="ColorPalette" hidden="1">
          <a:extLst>
            <a:ext uri="{FF2B5EF4-FFF2-40B4-BE49-F238E27FC236}">
              <a16:creationId xmlns:a16="http://schemas.microsoft.com/office/drawing/2014/main" id="{98E01F25-098F-4625-85EC-46BE5BA8679E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41" name="ColorPalette" hidden="1">
          <a:extLst>
            <a:ext uri="{FF2B5EF4-FFF2-40B4-BE49-F238E27FC236}">
              <a16:creationId xmlns:a16="http://schemas.microsoft.com/office/drawing/2014/main" id="{6EFCB930-9C9A-4341-9BA3-2283CEAEDD01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42" name="ColorPalette" hidden="1">
          <a:extLst>
            <a:ext uri="{FF2B5EF4-FFF2-40B4-BE49-F238E27FC236}">
              <a16:creationId xmlns:a16="http://schemas.microsoft.com/office/drawing/2014/main" id="{2263009A-DEBC-4D0D-A06A-D9F030B6C98A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43" name="ColorPalette" hidden="1">
          <a:extLst>
            <a:ext uri="{FF2B5EF4-FFF2-40B4-BE49-F238E27FC236}">
              <a16:creationId xmlns:a16="http://schemas.microsoft.com/office/drawing/2014/main" id="{3F13964F-2751-4356-A9D1-889CB27D54FA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44" name="ColorPalette" hidden="1">
          <a:extLst>
            <a:ext uri="{FF2B5EF4-FFF2-40B4-BE49-F238E27FC236}">
              <a16:creationId xmlns:a16="http://schemas.microsoft.com/office/drawing/2014/main" id="{31BC1B44-86CE-4855-8289-7504714AFE22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45" name="ColorPalette" hidden="1">
          <a:extLst>
            <a:ext uri="{FF2B5EF4-FFF2-40B4-BE49-F238E27FC236}">
              <a16:creationId xmlns:a16="http://schemas.microsoft.com/office/drawing/2014/main" id="{90095176-7C28-4A27-A311-C9CCE210301A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46" name="ColorPalette" hidden="1">
          <a:extLst>
            <a:ext uri="{FF2B5EF4-FFF2-40B4-BE49-F238E27FC236}">
              <a16:creationId xmlns:a16="http://schemas.microsoft.com/office/drawing/2014/main" id="{2560A5CA-D05E-4520-83B8-3903212784FA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47" name="ColorPalette" hidden="1">
          <a:extLst>
            <a:ext uri="{FF2B5EF4-FFF2-40B4-BE49-F238E27FC236}">
              <a16:creationId xmlns:a16="http://schemas.microsoft.com/office/drawing/2014/main" id="{689237E8-B570-4929-8FE4-81321A84BF88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48" name="ColorPalette" hidden="1">
          <a:extLst>
            <a:ext uri="{FF2B5EF4-FFF2-40B4-BE49-F238E27FC236}">
              <a16:creationId xmlns:a16="http://schemas.microsoft.com/office/drawing/2014/main" id="{2740A394-ABDE-4114-80BA-1EF5FB314472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49" name="ColorPalette" hidden="1">
          <a:extLst>
            <a:ext uri="{FF2B5EF4-FFF2-40B4-BE49-F238E27FC236}">
              <a16:creationId xmlns:a16="http://schemas.microsoft.com/office/drawing/2014/main" id="{6206D17B-80C4-4308-835F-42E5DFD5175F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50" name="ColorPalette" hidden="1">
          <a:extLst>
            <a:ext uri="{FF2B5EF4-FFF2-40B4-BE49-F238E27FC236}">
              <a16:creationId xmlns:a16="http://schemas.microsoft.com/office/drawing/2014/main" id="{0F66282C-E53A-41A4-9121-4B36F7B17DA4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51" name="ColorPalette" hidden="1">
          <a:extLst>
            <a:ext uri="{FF2B5EF4-FFF2-40B4-BE49-F238E27FC236}">
              <a16:creationId xmlns:a16="http://schemas.microsoft.com/office/drawing/2014/main" id="{6558DE1B-8389-4ABA-9F17-DFF705E06756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52" name="ColorPalette" hidden="1">
          <a:extLst>
            <a:ext uri="{FF2B5EF4-FFF2-40B4-BE49-F238E27FC236}">
              <a16:creationId xmlns:a16="http://schemas.microsoft.com/office/drawing/2014/main" id="{A87CF589-70A4-4CD4-8161-8A1CC575E8EF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53" name="ColorPalette" hidden="1">
          <a:extLst>
            <a:ext uri="{FF2B5EF4-FFF2-40B4-BE49-F238E27FC236}">
              <a16:creationId xmlns:a16="http://schemas.microsoft.com/office/drawing/2014/main" id="{15A72F15-9574-42E1-9D0A-2C629679754D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54" name="ColorPalette" hidden="1">
          <a:extLst>
            <a:ext uri="{FF2B5EF4-FFF2-40B4-BE49-F238E27FC236}">
              <a16:creationId xmlns:a16="http://schemas.microsoft.com/office/drawing/2014/main" id="{3505743A-0CEF-4098-AF59-DB9F7F677C60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55" name="ColorPalette" hidden="1">
          <a:extLst>
            <a:ext uri="{FF2B5EF4-FFF2-40B4-BE49-F238E27FC236}">
              <a16:creationId xmlns:a16="http://schemas.microsoft.com/office/drawing/2014/main" id="{EDD0340B-4C87-4219-8C9D-CD4B9914AC2B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56" name="ColorPalette" hidden="1">
          <a:extLst>
            <a:ext uri="{FF2B5EF4-FFF2-40B4-BE49-F238E27FC236}">
              <a16:creationId xmlns:a16="http://schemas.microsoft.com/office/drawing/2014/main" id="{77898A00-BAB6-4E2D-93FF-8A14248FC68B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57" name="ColorPalette" hidden="1">
          <a:extLst>
            <a:ext uri="{FF2B5EF4-FFF2-40B4-BE49-F238E27FC236}">
              <a16:creationId xmlns:a16="http://schemas.microsoft.com/office/drawing/2014/main" id="{15E80CDD-FFEE-4C30-A681-3644820AB661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58" name="ColorPalette" hidden="1">
          <a:extLst>
            <a:ext uri="{FF2B5EF4-FFF2-40B4-BE49-F238E27FC236}">
              <a16:creationId xmlns:a16="http://schemas.microsoft.com/office/drawing/2014/main" id="{BE08BAED-E7FF-4BC9-A5B2-5A4B7FB08DAC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59" name="ColorPalette" hidden="1">
          <a:extLst>
            <a:ext uri="{FF2B5EF4-FFF2-40B4-BE49-F238E27FC236}">
              <a16:creationId xmlns:a16="http://schemas.microsoft.com/office/drawing/2014/main" id="{CA9EC191-21AC-4F12-AB88-BA19D968FBF2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60" name="ColorPalette" hidden="1">
          <a:extLst>
            <a:ext uri="{FF2B5EF4-FFF2-40B4-BE49-F238E27FC236}">
              <a16:creationId xmlns:a16="http://schemas.microsoft.com/office/drawing/2014/main" id="{8905EF1A-C932-4D0D-867E-CB6F774AE9B8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61" name="ColorPalette" hidden="1">
          <a:extLst>
            <a:ext uri="{FF2B5EF4-FFF2-40B4-BE49-F238E27FC236}">
              <a16:creationId xmlns:a16="http://schemas.microsoft.com/office/drawing/2014/main" id="{C8E7EF7C-4003-4E33-AA01-30A5FC88D47F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62" name="ColorPalette" hidden="1">
          <a:extLst>
            <a:ext uri="{FF2B5EF4-FFF2-40B4-BE49-F238E27FC236}">
              <a16:creationId xmlns:a16="http://schemas.microsoft.com/office/drawing/2014/main" id="{205BDFC0-8679-4BBB-A356-A1EC578262A6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63" name="ColorPalette" hidden="1">
          <a:extLst>
            <a:ext uri="{FF2B5EF4-FFF2-40B4-BE49-F238E27FC236}">
              <a16:creationId xmlns:a16="http://schemas.microsoft.com/office/drawing/2014/main" id="{C5B31966-2FA3-4459-86C6-948D8D7DCA22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64" name="ColorPalette" hidden="1">
          <a:extLst>
            <a:ext uri="{FF2B5EF4-FFF2-40B4-BE49-F238E27FC236}">
              <a16:creationId xmlns:a16="http://schemas.microsoft.com/office/drawing/2014/main" id="{22A04AE1-6571-43EF-AB92-50EB33180EAF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65" name="ColorPalette" hidden="1">
          <a:extLst>
            <a:ext uri="{FF2B5EF4-FFF2-40B4-BE49-F238E27FC236}">
              <a16:creationId xmlns:a16="http://schemas.microsoft.com/office/drawing/2014/main" id="{EEA3A38F-FD86-4C53-98B6-DB9BF45E18E3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66" name="ColorPalette" hidden="1">
          <a:extLst>
            <a:ext uri="{FF2B5EF4-FFF2-40B4-BE49-F238E27FC236}">
              <a16:creationId xmlns:a16="http://schemas.microsoft.com/office/drawing/2014/main" id="{6EC393B2-BA0C-4208-90A0-E147485D5C46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67" name="ColorPalette" hidden="1">
          <a:extLst>
            <a:ext uri="{FF2B5EF4-FFF2-40B4-BE49-F238E27FC236}">
              <a16:creationId xmlns:a16="http://schemas.microsoft.com/office/drawing/2014/main" id="{52A70717-1E28-40D9-8096-DB9E2E1365EB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68" name="ColorPalette" hidden="1">
          <a:extLst>
            <a:ext uri="{FF2B5EF4-FFF2-40B4-BE49-F238E27FC236}">
              <a16:creationId xmlns:a16="http://schemas.microsoft.com/office/drawing/2014/main" id="{93D970B5-E2C9-4BEF-BE99-6DC19F5ED083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69" name="ColorPalette" hidden="1">
          <a:extLst>
            <a:ext uri="{FF2B5EF4-FFF2-40B4-BE49-F238E27FC236}">
              <a16:creationId xmlns:a16="http://schemas.microsoft.com/office/drawing/2014/main" id="{AB8BF210-9C16-4DF0-9CF4-94CC532F6DF5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70" name="ColorPalette" hidden="1">
          <a:extLst>
            <a:ext uri="{FF2B5EF4-FFF2-40B4-BE49-F238E27FC236}">
              <a16:creationId xmlns:a16="http://schemas.microsoft.com/office/drawing/2014/main" id="{AA0F132E-853A-48C8-ACCE-15AF4BE5B5B9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71" name="ColorPalette" hidden="1">
          <a:extLst>
            <a:ext uri="{FF2B5EF4-FFF2-40B4-BE49-F238E27FC236}">
              <a16:creationId xmlns:a16="http://schemas.microsoft.com/office/drawing/2014/main" id="{23D6B258-F491-43D4-A01B-AD85D0D6E06F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72" name="ColorPalette" hidden="1">
          <a:extLst>
            <a:ext uri="{FF2B5EF4-FFF2-40B4-BE49-F238E27FC236}">
              <a16:creationId xmlns:a16="http://schemas.microsoft.com/office/drawing/2014/main" id="{5DC2FCAC-1B01-4737-93CF-7081893037E0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73" name="ColorPalette" hidden="1">
          <a:extLst>
            <a:ext uri="{FF2B5EF4-FFF2-40B4-BE49-F238E27FC236}">
              <a16:creationId xmlns:a16="http://schemas.microsoft.com/office/drawing/2014/main" id="{78F234DB-68D1-4B4F-930A-C541116ECDE5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74" name="ColorPalette" hidden="1">
          <a:extLst>
            <a:ext uri="{FF2B5EF4-FFF2-40B4-BE49-F238E27FC236}">
              <a16:creationId xmlns:a16="http://schemas.microsoft.com/office/drawing/2014/main" id="{33D71622-4A78-485C-BC0A-4CED4D2BFC11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75" name="ColorPalette" hidden="1">
          <a:extLst>
            <a:ext uri="{FF2B5EF4-FFF2-40B4-BE49-F238E27FC236}">
              <a16:creationId xmlns:a16="http://schemas.microsoft.com/office/drawing/2014/main" id="{2E3E3DA1-C09B-4BFC-B9AD-9B997D6DE871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76" name="ColorPalette" hidden="1">
          <a:extLst>
            <a:ext uri="{FF2B5EF4-FFF2-40B4-BE49-F238E27FC236}">
              <a16:creationId xmlns:a16="http://schemas.microsoft.com/office/drawing/2014/main" id="{109A7BBE-2C67-48D2-BFD7-27324CC0492E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77" name="ColorPalette" hidden="1">
          <a:extLst>
            <a:ext uri="{FF2B5EF4-FFF2-40B4-BE49-F238E27FC236}">
              <a16:creationId xmlns:a16="http://schemas.microsoft.com/office/drawing/2014/main" id="{9BACC730-04DD-4E61-9EFF-001696EB93C7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78" name="ColorPalette" hidden="1">
          <a:extLst>
            <a:ext uri="{FF2B5EF4-FFF2-40B4-BE49-F238E27FC236}">
              <a16:creationId xmlns:a16="http://schemas.microsoft.com/office/drawing/2014/main" id="{75758B36-D3DD-479D-BACF-4286D08043CA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79" name="ColorPalette" hidden="1">
          <a:extLst>
            <a:ext uri="{FF2B5EF4-FFF2-40B4-BE49-F238E27FC236}">
              <a16:creationId xmlns:a16="http://schemas.microsoft.com/office/drawing/2014/main" id="{AC9E1A51-24FA-4E9E-8D27-D294F5BDC2B1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80" name="ColorPalette" hidden="1">
          <a:extLst>
            <a:ext uri="{FF2B5EF4-FFF2-40B4-BE49-F238E27FC236}">
              <a16:creationId xmlns:a16="http://schemas.microsoft.com/office/drawing/2014/main" id="{083B9CD4-15E6-4A1D-9505-C6F4581EBFE6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81" name="ColorPalette" hidden="1">
          <a:extLst>
            <a:ext uri="{FF2B5EF4-FFF2-40B4-BE49-F238E27FC236}">
              <a16:creationId xmlns:a16="http://schemas.microsoft.com/office/drawing/2014/main" id="{82CFB134-2FFB-415A-9CDE-DC058525DB57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82" name="ColorPalette" hidden="1">
          <a:extLst>
            <a:ext uri="{FF2B5EF4-FFF2-40B4-BE49-F238E27FC236}">
              <a16:creationId xmlns:a16="http://schemas.microsoft.com/office/drawing/2014/main" id="{018D9877-8BAB-43D8-A1A2-CFAB07FA3124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83" name="ColorPalette" hidden="1">
          <a:extLst>
            <a:ext uri="{FF2B5EF4-FFF2-40B4-BE49-F238E27FC236}">
              <a16:creationId xmlns:a16="http://schemas.microsoft.com/office/drawing/2014/main" id="{2D720602-7E8F-49C3-BDFC-750855F58CBF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84" name="ColorPalette" hidden="1">
          <a:extLst>
            <a:ext uri="{FF2B5EF4-FFF2-40B4-BE49-F238E27FC236}">
              <a16:creationId xmlns:a16="http://schemas.microsoft.com/office/drawing/2014/main" id="{CC485012-1C5C-4FEB-9CD7-1E62231DD033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85" name="ColorPalette" hidden="1">
          <a:extLst>
            <a:ext uri="{FF2B5EF4-FFF2-40B4-BE49-F238E27FC236}">
              <a16:creationId xmlns:a16="http://schemas.microsoft.com/office/drawing/2014/main" id="{53043F7C-2750-46A8-95D4-8A791C7D32D6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86" name="ColorPalette" hidden="1">
          <a:extLst>
            <a:ext uri="{FF2B5EF4-FFF2-40B4-BE49-F238E27FC236}">
              <a16:creationId xmlns:a16="http://schemas.microsoft.com/office/drawing/2014/main" id="{984F0F21-11FA-4884-8DBF-8D895F2A269B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87" name="ColorPalette" hidden="1">
          <a:extLst>
            <a:ext uri="{FF2B5EF4-FFF2-40B4-BE49-F238E27FC236}">
              <a16:creationId xmlns:a16="http://schemas.microsoft.com/office/drawing/2014/main" id="{99A9CC33-7C8E-4E2D-A1AB-8916B574AE51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88" name="ColorPalette" hidden="1">
          <a:extLst>
            <a:ext uri="{FF2B5EF4-FFF2-40B4-BE49-F238E27FC236}">
              <a16:creationId xmlns:a16="http://schemas.microsoft.com/office/drawing/2014/main" id="{7F77C2B5-2D38-4F7B-9651-8E30BCEBE811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89" name="ColorPalette" hidden="1">
          <a:extLst>
            <a:ext uri="{FF2B5EF4-FFF2-40B4-BE49-F238E27FC236}">
              <a16:creationId xmlns:a16="http://schemas.microsoft.com/office/drawing/2014/main" id="{16045899-BC05-41C5-8515-E76E271E2049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90" name="ColorPalette" hidden="1">
          <a:extLst>
            <a:ext uri="{FF2B5EF4-FFF2-40B4-BE49-F238E27FC236}">
              <a16:creationId xmlns:a16="http://schemas.microsoft.com/office/drawing/2014/main" id="{4EB7449C-AC3E-40B7-8EC2-BE178F10C30F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91" name="ColorPalette" hidden="1">
          <a:extLst>
            <a:ext uri="{FF2B5EF4-FFF2-40B4-BE49-F238E27FC236}">
              <a16:creationId xmlns:a16="http://schemas.microsoft.com/office/drawing/2014/main" id="{F61AFB83-E5C5-4161-A1D6-C32CCED82635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92" name="ColorPalette" hidden="1">
          <a:extLst>
            <a:ext uri="{FF2B5EF4-FFF2-40B4-BE49-F238E27FC236}">
              <a16:creationId xmlns:a16="http://schemas.microsoft.com/office/drawing/2014/main" id="{7AF4D97B-7DCF-44CF-B8C0-4712547CD060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93" name="ColorPalette" hidden="1">
          <a:extLst>
            <a:ext uri="{FF2B5EF4-FFF2-40B4-BE49-F238E27FC236}">
              <a16:creationId xmlns:a16="http://schemas.microsoft.com/office/drawing/2014/main" id="{0778BFE2-533C-4AA2-985C-E72C183FE7C0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94" name="ColorPalette" hidden="1">
          <a:extLst>
            <a:ext uri="{FF2B5EF4-FFF2-40B4-BE49-F238E27FC236}">
              <a16:creationId xmlns:a16="http://schemas.microsoft.com/office/drawing/2014/main" id="{5A3E6473-42CB-4765-9868-A5E5FD469021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95" name="ColorPalette" hidden="1">
          <a:extLst>
            <a:ext uri="{FF2B5EF4-FFF2-40B4-BE49-F238E27FC236}">
              <a16:creationId xmlns:a16="http://schemas.microsoft.com/office/drawing/2014/main" id="{EAD1D13D-AE2A-49A4-9840-69E479919871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96" name="ColorPalette" hidden="1">
          <a:extLst>
            <a:ext uri="{FF2B5EF4-FFF2-40B4-BE49-F238E27FC236}">
              <a16:creationId xmlns:a16="http://schemas.microsoft.com/office/drawing/2014/main" id="{7A5EB589-3E4A-4E16-BCF5-6BD8F6D654CE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97" name="ColorPalette" hidden="1">
          <a:extLst>
            <a:ext uri="{FF2B5EF4-FFF2-40B4-BE49-F238E27FC236}">
              <a16:creationId xmlns:a16="http://schemas.microsoft.com/office/drawing/2014/main" id="{D56ED833-8FDE-4AF0-A773-A106D2AD8093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98" name="ColorPalette" hidden="1">
          <a:extLst>
            <a:ext uri="{FF2B5EF4-FFF2-40B4-BE49-F238E27FC236}">
              <a16:creationId xmlns:a16="http://schemas.microsoft.com/office/drawing/2014/main" id="{D4053E91-4C31-4E18-BE6D-510659C5B7EE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899" name="ColorPalette" hidden="1">
          <a:extLst>
            <a:ext uri="{FF2B5EF4-FFF2-40B4-BE49-F238E27FC236}">
              <a16:creationId xmlns:a16="http://schemas.microsoft.com/office/drawing/2014/main" id="{BEEC88EF-7B44-4D13-A4F6-E5827A80D0D9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00" name="ColorPalette" hidden="1">
          <a:extLst>
            <a:ext uri="{FF2B5EF4-FFF2-40B4-BE49-F238E27FC236}">
              <a16:creationId xmlns:a16="http://schemas.microsoft.com/office/drawing/2014/main" id="{2A802D42-8F0E-4D9F-B628-ACA6C13BAC8A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01" name="ColorPalette" hidden="1">
          <a:extLst>
            <a:ext uri="{FF2B5EF4-FFF2-40B4-BE49-F238E27FC236}">
              <a16:creationId xmlns:a16="http://schemas.microsoft.com/office/drawing/2014/main" id="{1A85CFF8-BE1D-42CA-952B-A206392CF1B9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02" name="ColorPalette" hidden="1">
          <a:extLst>
            <a:ext uri="{FF2B5EF4-FFF2-40B4-BE49-F238E27FC236}">
              <a16:creationId xmlns:a16="http://schemas.microsoft.com/office/drawing/2014/main" id="{520476BE-07A8-427A-9A4A-6A04DB33FCDC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03" name="ColorPalette" hidden="1">
          <a:extLst>
            <a:ext uri="{FF2B5EF4-FFF2-40B4-BE49-F238E27FC236}">
              <a16:creationId xmlns:a16="http://schemas.microsoft.com/office/drawing/2014/main" id="{BD2EE6E7-B3B9-4E56-9966-1DF040736B9E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04" name="ColorPalette" hidden="1">
          <a:extLst>
            <a:ext uri="{FF2B5EF4-FFF2-40B4-BE49-F238E27FC236}">
              <a16:creationId xmlns:a16="http://schemas.microsoft.com/office/drawing/2014/main" id="{A92262CB-F5F3-409B-8A6D-5E68C1B3B450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05" name="ColorPalette" hidden="1">
          <a:extLst>
            <a:ext uri="{FF2B5EF4-FFF2-40B4-BE49-F238E27FC236}">
              <a16:creationId xmlns:a16="http://schemas.microsoft.com/office/drawing/2014/main" id="{D36A8D1A-A2DC-481B-A41C-0CFA378EBAB4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06" name="ColorPalette" hidden="1">
          <a:extLst>
            <a:ext uri="{FF2B5EF4-FFF2-40B4-BE49-F238E27FC236}">
              <a16:creationId xmlns:a16="http://schemas.microsoft.com/office/drawing/2014/main" id="{DC06E39B-C978-443C-914C-6ADC05575C5A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07" name="ColorPalette" hidden="1">
          <a:extLst>
            <a:ext uri="{FF2B5EF4-FFF2-40B4-BE49-F238E27FC236}">
              <a16:creationId xmlns:a16="http://schemas.microsoft.com/office/drawing/2014/main" id="{2E6F47D9-95DF-4FB3-BDF7-0CF991EF547E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08" name="ColorPalette" hidden="1">
          <a:extLst>
            <a:ext uri="{FF2B5EF4-FFF2-40B4-BE49-F238E27FC236}">
              <a16:creationId xmlns:a16="http://schemas.microsoft.com/office/drawing/2014/main" id="{B5A86B4B-7D6A-411E-A5E9-4A0F876EB4EC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09" name="ColorPalette" hidden="1">
          <a:extLst>
            <a:ext uri="{FF2B5EF4-FFF2-40B4-BE49-F238E27FC236}">
              <a16:creationId xmlns:a16="http://schemas.microsoft.com/office/drawing/2014/main" id="{C073D37A-41C3-468E-9129-4CBF4A2E90F3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10" name="ColorPalette" hidden="1">
          <a:extLst>
            <a:ext uri="{FF2B5EF4-FFF2-40B4-BE49-F238E27FC236}">
              <a16:creationId xmlns:a16="http://schemas.microsoft.com/office/drawing/2014/main" id="{FE66370F-6710-4686-BA60-D02B67C82F7B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11" name="ColorPalette" hidden="1">
          <a:extLst>
            <a:ext uri="{FF2B5EF4-FFF2-40B4-BE49-F238E27FC236}">
              <a16:creationId xmlns:a16="http://schemas.microsoft.com/office/drawing/2014/main" id="{408850D6-51D3-469D-990B-586078053A23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12" name="ColorPalette" hidden="1">
          <a:extLst>
            <a:ext uri="{FF2B5EF4-FFF2-40B4-BE49-F238E27FC236}">
              <a16:creationId xmlns:a16="http://schemas.microsoft.com/office/drawing/2014/main" id="{8BFA0809-6494-433E-B62C-FC09A9F9257E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13" name="ColorPalette" hidden="1">
          <a:extLst>
            <a:ext uri="{FF2B5EF4-FFF2-40B4-BE49-F238E27FC236}">
              <a16:creationId xmlns:a16="http://schemas.microsoft.com/office/drawing/2014/main" id="{FCA08679-B119-4DA3-B8B2-D785E6C06868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14" name="ColorPalette" hidden="1">
          <a:extLst>
            <a:ext uri="{FF2B5EF4-FFF2-40B4-BE49-F238E27FC236}">
              <a16:creationId xmlns:a16="http://schemas.microsoft.com/office/drawing/2014/main" id="{EE61716B-EF1F-4FE4-95A6-14F3AC79AEE1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15" name="ColorPalette" hidden="1">
          <a:extLst>
            <a:ext uri="{FF2B5EF4-FFF2-40B4-BE49-F238E27FC236}">
              <a16:creationId xmlns:a16="http://schemas.microsoft.com/office/drawing/2014/main" id="{3D8E55EE-53AB-4BA2-88E9-9B59A61704A2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16" name="ColorPalette" hidden="1">
          <a:extLst>
            <a:ext uri="{FF2B5EF4-FFF2-40B4-BE49-F238E27FC236}">
              <a16:creationId xmlns:a16="http://schemas.microsoft.com/office/drawing/2014/main" id="{D0724834-4742-469C-A2DC-BD87972F31B8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17" name="ColorPalette" hidden="1">
          <a:extLst>
            <a:ext uri="{FF2B5EF4-FFF2-40B4-BE49-F238E27FC236}">
              <a16:creationId xmlns:a16="http://schemas.microsoft.com/office/drawing/2014/main" id="{8E9D6210-C815-44D3-AE8E-049B9BC786A7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18" name="ColorPalette" hidden="1">
          <a:extLst>
            <a:ext uri="{FF2B5EF4-FFF2-40B4-BE49-F238E27FC236}">
              <a16:creationId xmlns:a16="http://schemas.microsoft.com/office/drawing/2014/main" id="{69F0521A-5350-42ED-8896-88E5422F57D3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19" name="ColorPalette" hidden="1">
          <a:extLst>
            <a:ext uri="{FF2B5EF4-FFF2-40B4-BE49-F238E27FC236}">
              <a16:creationId xmlns:a16="http://schemas.microsoft.com/office/drawing/2014/main" id="{12C90ADE-F68B-4F69-A661-C45FD6BD2A15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20" name="ColorPalette" hidden="1">
          <a:extLst>
            <a:ext uri="{FF2B5EF4-FFF2-40B4-BE49-F238E27FC236}">
              <a16:creationId xmlns:a16="http://schemas.microsoft.com/office/drawing/2014/main" id="{632DDBB9-5CA2-471C-9C6A-98B7B570526C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21" name="ColorPalette" hidden="1">
          <a:extLst>
            <a:ext uri="{FF2B5EF4-FFF2-40B4-BE49-F238E27FC236}">
              <a16:creationId xmlns:a16="http://schemas.microsoft.com/office/drawing/2014/main" id="{E3211063-1753-49B3-A6F4-9B9A01F768E0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22" name="ColorPalette" hidden="1">
          <a:extLst>
            <a:ext uri="{FF2B5EF4-FFF2-40B4-BE49-F238E27FC236}">
              <a16:creationId xmlns:a16="http://schemas.microsoft.com/office/drawing/2014/main" id="{5313EB0E-1476-420F-B9F5-C48FD30AA890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23" name="ColorPalette" hidden="1">
          <a:extLst>
            <a:ext uri="{FF2B5EF4-FFF2-40B4-BE49-F238E27FC236}">
              <a16:creationId xmlns:a16="http://schemas.microsoft.com/office/drawing/2014/main" id="{40BE9E40-0747-4F65-A609-AEC26D218A34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24" name="ColorPalette" hidden="1">
          <a:extLst>
            <a:ext uri="{FF2B5EF4-FFF2-40B4-BE49-F238E27FC236}">
              <a16:creationId xmlns:a16="http://schemas.microsoft.com/office/drawing/2014/main" id="{B57FDDD4-3323-4401-8452-A014B455FB22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25" name="ColorPalette" hidden="1">
          <a:extLst>
            <a:ext uri="{FF2B5EF4-FFF2-40B4-BE49-F238E27FC236}">
              <a16:creationId xmlns:a16="http://schemas.microsoft.com/office/drawing/2014/main" id="{1EF43846-7A8C-4109-9B48-D052D385EC89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26" name="ColorPalette" hidden="1">
          <a:extLst>
            <a:ext uri="{FF2B5EF4-FFF2-40B4-BE49-F238E27FC236}">
              <a16:creationId xmlns:a16="http://schemas.microsoft.com/office/drawing/2014/main" id="{475DD03D-2EFF-46E0-BA99-2C8AC5686678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27" name="ColorPalette" hidden="1">
          <a:extLst>
            <a:ext uri="{FF2B5EF4-FFF2-40B4-BE49-F238E27FC236}">
              <a16:creationId xmlns:a16="http://schemas.microsoft.com/office/drawing/2014/main" id="{B14240C3-1C0C-448F-99E4-98F022CB9A1E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28" name="ColorPalette" hidden="1">
          <a:extLst>
            <a:ext uri="{FF2B5EF4-FFF2-40B4-BE49-F238E27FC236}">
              <a16:creationId xmlns:a16="http://schemas.microsoft.com/office/drawing/2014/main" id="{79427B24-7C5A-4DEB-B618-7E829E46F76A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29" name="ColorPalette" hidden="1">
          <a:extLst>
            <a:ext uri="{FF2B5EF4-FFF2-40B4-BE49-F238E27FC236}">
              <a16:creationId xmlns:a16="http://schemas.microsoft.com/office/drawing/2014/main" id="{C34BB4CD-408B-479F-97D1-A85591C5C454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30" name="ColorPalette" hidden="1">
          <a:extLst>
            <a:ext uri="{FF2B5EF4-FFF2-40B4-BE49-F238E27FC236}">
              <a16:creationId xmlns:a16="http://schemas.microsoft.com/office/drawing/2014/main" id="{744CD979-E75B-4BC5-AF98-59C8AAAA9FF2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31" name="ColorPalette" hidden="1">
          <a:extLst>
            <a:ext uri="{FF2B5EF4-FFF2-40B4-BE49-F238E27FC236}">
              <a16:creationId xmlns:a16="http://schemas.microsoft.com/office/drawing/2014/main" id="{6D4CBD64-BB42-44D4-B325-9DEA6B8E03CF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32" name="ColorPalette" hidden="1">
          <a:extLst>
            <a:ext uri="{FF2B5EF4-FFF2-40B4-BE49-F238E27FC236}">
              <a16:creationId xmlns:a16="http://schemas.microsoft.com/office/drawing/2014/main" id="{A888EF38-D8F0-4767-BBA5-78DF9591FBB2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33" name="ColorPalette" hidden="1">
          <a:extLst>
            <a:ext uri="{FF2B5EF4-FFF2-40B4-BE49-F238E27FC236}">
              <a16:creationId xmlns:a16="http://schemas.microsoft.com/office/drawing/2014/main" id="{C6CF8F92-8629-495D-87EC-CD47A3E0121F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34" name="ColorPalette" hidden="1">
          <a:extLst>
            <a:ext uri="{FF2B5EF4-FFF2-40B4-BE49-F238E27FC236}">
              <a16:creationId xmlns:a16="http://schemas.microsoft.com/office/drawing/2014/main" id="{E9F844F4-85D9-4AEB-B5B5-287261651FA5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35" name="ColorPalette" hidden="1">
          <a:extLst>
            <a:ext uri="{FF2B5EF4-FFF2-40B4-BE49-F238E27FC236}">
              <a16:creationId xmlns:a16="http://schemas.microsoft.com/office/drawing/2014/main" id="{230483CB-2D03-40BC-BFAA-A1FD5CAF6DEE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36" name="ColorPalette" hidden="1">
          <a:extLst>
            <a:ext uri="{FF2B5EF4-FFF2-40B4-BE49-F238E27FC236}">
              <a16:creationId xmlns:a16="http://schemas.microsoft.com/office/drawing/2014/main" id="{96537239-FAAF-40EE-9711-99DFF3C48CB0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37" name="ColorPalette" hidden="1">
          <a:extLst>
            <a:ext uri="{FF2B5EF4-FFF2-40B4-BE49-F238E27FC236}">
              <a16:creationId xmlns:a16="http://schemas.microsoft.com/office/drawing/2014/main" id="{C72AA0FE-C8FE-45DF-A1AB-7FD13C377404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38" name="ColorPalette" hidden="1">
          <a:extLst>
            <a:ext uri="{FF2B5EF4-FFF2-40B4-BE49-F238E27FC236}">
              <a16:creationId xmlns:a16="http://schemas.microsoft.com/office/drawing/2014/main" id="{FE75C450-D151-48C3-A33C-EBEEFB88C0F2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39" name="ColorPalette" hidden="1">
          <a:extLst>
            <a:ext uri="{FF2B5EF4-FFF2-40B4-BE49-F238E27FC236}">
              <a16:creationId xmlns:a16="http://schemas.microsoft.com/office/drawing/2014/main" id="{A5BE9FD0-4D4C-4A77-A10E-D1D78ACCB667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40" name="ColorPalette" hidden="1">
          <a:extLst>
            <a:ext uri="{FF2B5EF4-FFF2-40B4-BE49-F238E27FC236}">
              <a16:creationId xmlns:a16="http://schemas.microsoft.com/office/drawing/2014/main" id="{CED2670D-8086-4B28-B021-7C65E8CEAF6C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41" name="ColorPalette" hidden="1">
          <a:extLst>
            <a:ext uri="{FF2B5EF4-FFF2-40B4-BE49-F238E27FC236}">
              <a16:creationId xmlns:a16="http://schemas.microsoft.com/office/drawing/2014/main" id="{1030E469-414F-42B5-888C-7C4466780601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42" name="ColorPalette" hidden="1">
          <a:extLst>
            <a:ext uri="{FF2B5EF4-FFF2-40B4-BE49-F238E27FC236}">
              <a16:creationId xmlns:a16="http://schemas.microsoft.com/office/drawing/2014/main" id="{1062C63D-4F58-4FA2-9F15-F4D921F63E5B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43" name="ColorPalette" hidden="1">
          <a:extLst>
            <a:ext uri="{FF2B5EF4-FFF2-40B4-BE49-F238E27FC236}">
              <a16:creationId xmlns:a16="http://schemas.microsoft.com/office/drawing/2014/main" id="{E1049C12-C890-446C-829E-7C6E0DD5FE30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44" name="ColorPalette" hidden="1">
          <a:extLst>
            <a:ext uri="{FF2B5EF4-FFF2-40B4-BE49-F238E27FC236}">
              <a16:creationId xmlns:a16="http://schemas.microsoft.com/office/drawing/2014/main" id="{A9061CA7-2B82-4C9B-9380-0402863B6188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45" name="ColorPalette" hidden="1">
          <a:extLst>
            <a:ext uri="{FF2B5EF4-FFF2-40B4-BE49-F238E27FC236}">
              <a16:creationId xmlns:a16="http://schemas.microsoft.com/office/drawing/2014/main" id="{C5D51847-814A-4186-9168-FB3C10F995C0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46" name="ColorPalette" hidden="1">
          <a:extLst>
            <a:ext uri="{FF2B5EF4-FFF2-40B4-BE49-F238E27FC236}">
              <a16:creationId xmlns:a16="http://schemas.microsoft.com/office/drawing/2014/main" id="{24B77094-0167-4395-90F9-7066FCBF02A5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47" name="ColorPalette" hidden="1">
          <a:extLst>
            <a:ext uri="{FF2B5EF4-FFF2-40B4-BE49-F238E27FC236}">
              <a16:creationId xmlns:a16="http://schemas.microsoft.com/office/drawing/2014/main" id="{6D81C92C-8FFB-421E-8DE6-4F98C27291EC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48" name="ColorPalette" hidden="1">
          <a:extLst>
            <a:ext uri="{FF2B5EF4-FFF2-40B4-BE49-F238E27FC236}">
              <a16:creationId xmlns:a16="http://schemas.microsoft.com/office/drawing/2014/main" id="{1B5B10A2-03FE-411E-B620-8B4400385E8E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49" name="ColorPalette" hidden="1">
          <a:extLst>
            <a:ext uri="{FF2B5EF4-FFF2-40B4-BE49-F238E27FC236}">
              <a16:creationId xmlns:a16="http://schemas.microsoft.com/office/drawing/2014/main" id="{0DE92A73-B2A0-43AE-9ABB-FDA1C116EAD3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50" name="ColorPalette" hidden="1">
          <a:extLst>
            <a:ext uri="{FF2B5EF4-FFF2-40B4-BE49-F238E27FC236}">
              <a16:creationId xmlns:a16="http://schemas.microsoft.com/office/drawing/2014/main" id="{2A47804B-DECD-4E4D-B052-EF8B78CE7129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51" name="ColorPalette" hidden="1">
          <a:extLst>
            <a:ext uri="{FF2B5EF4-FFF2-40B4-BE49-F238E27FC236}">
              <a16:creationId xmlns:a16="http://schemas.microsoft.com/office/drawing/2014/main" id="{7D42EE15-A6F1-467C-BCE2-326BF9270A75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52" name="ColorPalette" hidden="1">
          <a:extLst>
            <a:ext uri="{FF2B5EF4-FFF2-40B4-BE49-F238E27FC236}">
              <a16:creationId xmlns:a16="http://schemas.microsoft.com/office/drawing/2014/main" id="{A40F3F5B-B036-4FF3-985A-BCD3A17C08C6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53" name="ColorPalette" hidden="1">
          <a:extLst>
            <a:ext uri="{FF2B5EF4-FFF2-40B4-BE49-F238E27FC236}">
              <a16:creationId xmlns:a16="http://schemas.microsoft.com/office/drawing/2014/main" id="{F6D22DB1-60C3-45C6-8900-758E8C6F7092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54" name="ColorPalette" hidden="1">
          <a:extLst>
            <a:ext uri="{FF2B5EF4-FFF2-40B4-BE49-F238E27FC236}">
              <a16:creationId xmlns:a16="http://schemas.microsoft.com/office/drawing/2014/main" id="{8997FC53-EEA4-49B6-A889-437C26FB6159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55" name="ColorPalette" hidden="1">
          <a:extLst>
            <a:ext uri="{FF2B5EF4-FFF2-40B4-BE49-F238E27FC236}">
              <a16:creationId xmlns:a16="http://schemas.microsoft.com/office/drawing/2014/main" id="{F43893BB-B438-4EA4-9720-37573578FDAE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56" name="ColorPalette" hidden="1">
          <a:extLst>
            <a:ext uri="{FF2B5EF4-FFF2-40B4-BE49-F238E27FC236}">
              <a16:creationId xmlns:a16="http://schemas.microsoft.com/office/drawing/2014/main" id="{301B144D-6419-4D64-89B7-C6647444DBE5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57" name="ColorPalette" hidden="1">
          <a:extLst>
            <a:ext uri="{FF2B5EF4-FFF2-40B4-BE49-F238E27FC236}">
              <a16:creationId xmlns:a16="http://schemas.microsoft.com/office/drawing/2014/main" id="{4E0C8788-1AD8-411E-812B-5CA7119EABB5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58" name="ColorPalette" hidden="1">
          <a:extLst>
            <a:ext uri="{FF2B5EF4-FFF2-40B4-BE49-F238E27FC236}">
              <a16:creationId xmlns:a16="http://schemas.microsoft.com/office/drawing/2014/main" id="{F0AF1A27-4ED9-4C2B-A226-1B7E16990AB3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59" name="ColorPalette" hidden="1">
          <a:extLst>
            <a:ext uri="{FF2B5EF4-FFF2-40B4-BE49-F238E27FC236}">
              <a16:creationId xmlns:a16="http://schemas.microsoft.com/office/drawing/2014/main" id="{E1AF8119-8CEC-41BA-85D1-DE6A346C825C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60" name="ColorPalette" hidden="1">
          <a:extLst>
            <a:ext uri="{FF2B5EF4-FFF2-40B4-BE49-F238E27FC236}">
              <a16:creationId xmlns:a16="http://schemas.microsoft.com/office/drawing/2014/main" id="{10ECBA32-472D-40F4-95EA-FAE58BD0A1F3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61" name="ColorPalette" hidden="1">
          <a:extLst>
            <a:ext uri="{FF2B5EF4-FFF2-40B4-BE49-F238E27FC236}">
              <a16:creationId xmlns:a16="http://schemas.microsoft.com/office/drawing/2014/main" id="{D0187408-6091-4C55-A2FE-4DC0FD1658A3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62" name="ColorPalette" hidden="1">
          <a:extLst>
            <a:ext uri="{FF2B5EF4-FFF2-40B4-BE49-F238E27FC236}">
              <a16:creationId xmlns:a16="http://schemas.microsoft.com/office/drawing/2014/main" id="{2675F2E3-729B-4033-8C95-16E195ADF7F2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63" name="ColorPalette" hidden="1">
          <a:extLst>
            <a:ext uri="{FF2B5EF4-FFF2-40B4-BE49-F238E27FC236}">
              <a16:creationId xmlns:a16="http://schemas.microsoft.com/office/drawing/2014/main" id="{BFF43BCC-D48A-44AD-9187-CEC1E271F20E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64" name="ColorPalette" hidden="1">
          <a:extLst>
            <a:ext uri="{FF2B5EF4-FFF2-40B4-BE49-F238E27FC236}">
              <a16:creationId xmlns:a16="http://schemas.microsoft.com/office/drawing/2014/main" id="{0672C259-A313-409E-9EDD-7CAD965B5D09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65" name="ColorPalette" hidden="1">
          <a:extLst>
            <a:ext uri="{FF2B5EF4-FFF2-40B4-BE49-F238E27FC236}">
              <a16:creationId xmlns:a16="http://schemas.microsoft.com/office/drawing/2014/main" id="{F6C93D56-F7FE-46A3-B4C9-EA2AEA87BE15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66" name="ColorPalette" hidden="1">
          <a:extLst>
            <a:ext uri="{FF2B5EF4-FFF2-40B4-BE49-F238E27FC236}">
              <a16:creationId xmlns:a16="http://schemas.microsoft.com/office/drawing/2014/main" id="{D40FAA73-B9EE-4758-B25B-7BCB99769672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67" name="ColorPalette" hidden="1">
          <a:extLst>
            <a:ext uri="{FF2B5EF4-FFF2-40B4-BE49-F238E27FC236}">
              <a16:creationId xmlns:a16="http://schemas.microsoft.com/office/drawing/2014/main" id="{277027C0-3D08-4E94-B856-DA2B3CA02F0E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68" name="ColorPalette" hidden="1">
          <a:extLst>
            <a:ext uri="{FF2B5EF4-FFF2-40B4-BE49-F238E27FC236}">
              <a16:creationId xmlns:a16="http://schemas.microsoft.com/office/drawing/2014/main" id="{B9277699-D350-4E9F-B467-88D1EB983F78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69" name="ColorPalette" hidden="1">
          <a:extLst>
            <a:ext uri="{FF2B5EF4-FFF2-40B4-BE49-F238E27FC236}">
              <a16:creationId xmlns:a16="http://schemas.microsoft.com/office/drawing/2014/main" id="{D794A09A-AECC-49A7-8042-A63E06388657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70" name="ColorPalette" hidden="1">
          <a:extLst>
            <a:ext uri="{FF2B5EF4-FFF2-40B4-BE49-F238E27FC236}">
              <a16:creationId xmlns:a16="http://schemas.microsoft.com/office/drawing/2014/main" id="{0995A3FF-A6F6-4F0F-B861-57246861B08F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71" name="ColorPalette" hidden="1">
          <a:extLst>
            <a:ext uri="{FF2B5EF4-FFF2-40B4-BE49-F238E27FC236}">
              <a16:creationId xmlns:a16="http://schemas.microsoft.com/office/drawing/2014/main" id="{A6C3F48D-88A3-4CDF-9EC9-276E2CCE13D8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72" name="ColorPalette" hidden="1">
          <a:extLst>
            <a:ext uri="{FF2B5EF4-FFF2-40B4-BE49-F238E27FC236}">
              <a16:creationId xmlns:a16="http://schemas.microsoft.com/office/drawing/2014/main" id="{B035C0BB-64EB-499C-B992-648906913E90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73" name="ColorPalette" hidden="1">
          <a:extLst>
            <a:ext uri="{FF2B5EF4-FFF2-40B4-BE49-F238E27FC236}">
              <a16:creationId xmlns:a16="http://schemas.microsoft.com/office/drawing/2014/main" id="{CE487C7F-5332-4645-9B89-0D04387E3A24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74" name="ColorPalette" hidden="1">
          <a:extLst>
            <a:ext uri="{FF2B5EF4-FFF2-40B4-BE49-F238E27FC236}">
              <a16:creationId xmlns:a16="http://schemas.microsoft.com/office/drawing/2014/main" id="{2E1F9EAA-C74C-4823-AB4C-11D6CE02B271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75" name="ColorPalette" hidden="1">
          <a:extLst>
            <a:ext uri="{FF2B5EF4-FFF2-40B4-BE49-F238E27FC236}">
              <a16:creationId xmlns:a16="http://schemas.microsoft.com/office/drawing/2014/main" id="{30A4191A-7830-47E1-8F8B-E6F265B007DA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76" name="ColorPalette" hidden="1">
          <a:extLst>
            <a:ext uri="{FF2B5EF4-FFF2-40B4-BE49-F238E27FC236}">
              <a16:creationId xmlns:a16="http://schemas.microsoft.com/office/drawing/2014/main" id="{BE66B4D6-B468-4450-BF5A-A2FE21DD1357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77" name="ColorPalette" hidden="1">
          <a:extLst>
            <a:ext uri="{FF2B5EF4-FFF2-40B4-BE49-F238E27FC236}">
              <a16:creationId xmlns:a16="http://schemas.microsoft.com/office/drawing/2014/main" id="{61C9EF53-5BA6-43ED-B52A-D9F7A909229B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78" name="ColorPalette" hidden="1">
          <a:extLst>
            <a:ext uri="{FF2B5EF4-FFF2-40B4-BE49-F238E27FC236}">
              <a16:creationId xmlns:a16="http://schemas.microsoft.com/office/drawing/2014/main" id="{6CDB9C9A-4824-41C2-84FB-BD357F685E1E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79" name="ColorPalette" hidden="1">
          <a:extLst>
            <a:ext uri="{FF2B5EF4-FFF2-40B4-BE49-F238E27FC236}">
              <a16:creationId xmlns:a16="http://schemas.microsoft.com/office/drawing/2014/main" id="{25AE2A5A-ED2D-4C0B-BED2-5EAFB93D1B92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80" name="ColorPalette" hidden="1">
          <a:extLst>
            <a:ext uri="{FF2B5EF4-FFF2-40B4-BE49-F238E27FC236}">
              <a16:creationId xmlns:a16="http://schemas.microsoft.com/office/drawing/2014/main" id="{040849A6-DAB7-4D7B-B8D9-6EF45CD82873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81" name="ColorPalette" hidden="1">
          <a:extLst>
            <a:ext uri="{FF2B5EF4-FFF2-40B4-BE49-F238E27FC236}">
              <a16:creationId xmlns:a16="http://schemas.microsoft.com/office/drawing/2014/main" id="{1FBB297D-981E-4B65-9064-3F03B4F5ECB3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82" name="ColorPalette" hidden="1">
          <a:extLst>
            <a:ext uri="{FF2B5EF4-FFF2-40B4-BE49-F238E27FC236}">
              <a16:creationId xmlns:a16="http://schemas.microsoft.com/office/drawing/2014/main" id="{EBB9BFD3-BFA0-4D8E-B44F-16716275AFF6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83" name="ColorPalette" hidden="1">
          <a:extLst>
            <a:ext uri="{FF2B5EF4-FFF2-40B4-BE49-F238E27FC236}">
              <a16:creationId xmlns:a16="http://schemas.microsoft.com/office/drawing/2014/main" id="{DD9C9BDB-4DCC-4C62-A096-0E7BF81BE614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84" name="ColorPalette" hidden="1">
          <a:extLst>
            <a:ext uri="{FF2B5EF4-FFF2-40B4-BE49-F238E27FC236}">
              <a16:creationId xmlns:a16="http://schemas.microsoft.com/office/drawing/2014/main" id="{BC210C43-D541-4217-A8DB-B41B8A0B3607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85" name="ColorPalette" hidden="1">
          <a:extLst>
            <a:ext uri="{FF2B5EF4-FFF2-40B4-BE49-F238E27FC236}">
              <a16:creationId xmlns:a16="http://schemas.microsoft.com/office/drawing/2014/main" id="{528008D7-943A-4F48-AB9D-4CB410E08285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86" name="ColorPalette" hidden="1">
          <a:extLst>
            <a:ext uri="{FF2B5EF4-FFF2-40B4-BE49-F238E27FC236}">
              <a16:creationId xmlns:a16="http://schemas.microsoft.com/office/drawing/2014/main" id="{A5237225-8527-4896-93B7-0ECD25E290E8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87" name="ColorPalette" hidden="1">
          <a:extLst>
            <a:ext uri="{FF2B5EF4-FFF2-40B4-BE49-F238E27FC236}">
              <a16:creationId xmlns:a16="http://schemas.microsoft.com/office/drawing/2014/main" id="{13398FE1-9ED0-4F3A-8D69-6DEF7CDDF105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88" name="ColorPalette" hidden="1">
          <a:extLst>
            <a:ext uri="{FF2B5EF4-FFF2-40B4-BE49-F238E27FC236}">
              <a16:creationId xmlns:a16="http://schemas.microsoft.com/office/drawing/2014/main" id="{FF1DCBB7-6D6E-4B7A-B3B9-517941393908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89" name="ColorPalette" hidden="1">
          <a:extLst>
            <a:ext uri="{FF2B5EF4-FFF2-40B4-BE49-F238E27FC236}">
              <a16:creationId xmlns:a16="http://schemas.microsoft.com/office/drawing/2014/main" id="{662EA34A-41D9-4136-AF16-D2DD57F06B27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90" name="ColorPalette" hidden="1">
          <a:extLst>
            <a:ext uri="{FF2B5EF4-FFF2-40B4-BE49-F238E27FC236}">
              <a16:creationId xmlns:a16="http://schemas.microsoft.com/office/drawing/2014/main" id="{EC7C1756-D713-4C18-A689-66D56562A9D2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91" name="ColorPalette" hidden="1">
          <a:extLst>
            <a:ext uri="{FF2B5EF4-FFF2-40B4-BE49-F238E27FC236}">
              <a16:creationId xmlns:a16="http://schemas.microsoft.com/office/drawing/2014/main" id="{354305B5-B7EA-4287-A72D-74163E2AAC0B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92" name="ColorPalette" hidden="1">
          <a:extLst>
            <a:ext uri="{FF2B5EF4-FFF2-40B4-BE49-F238E27FC236}">
              <a16:creationId xmlns:a16="http://schemas.microsoft.com/office/drawing/2014/main" id="{A7D327ED-243C-4CDC-B261-5B96DAF47351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93" name="ColorPalette" hidden="1">
          <a:extLst>
            <a:ext uri="{FF2B5EF4-FFF2-40B4-BE49-F238E27FC236}">
              <a16:creationId xmlns:a16="http://schemas.microsoft.com/office/drawing/2014/main" id="{255E020A-4076-4918-B9B6-F126D3FA8C31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94" name="ColorPalette" hidden="1">
          <a:extLst>
            <a:ext uri="{FF2B5EF4-FFF2-40B4-BE49-F238E27FC236}">
              <a16:creationId xmlns:a16="http://schemas.microsoft.com/office/drawing/2014/main" id="{C4954009-352B-416B-9AB1-A27A60CDF072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95" name="ColorPalette" hidden="1">
          <a:extLst>
            <a:ext uri="{FF2B5EF4-FFF2-40B4-BE49-F238E27FC236}">
              <a16:creationId xmlns:a16="http://schemas.microsoft.com/office/drawing/2014/main" id="{FD82685A-C557-4962-A94A-4524EA97AA45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96" name="ColorPalette" hidden="1">
          <a:extLst>
            <a:ext uri="{FF2B5EF4-FFF2-40B4-BE49-F238E27FC236}">
              <a16:creationId xmlns:a16="http://schemas.microsoft.com/office/drawing/2014/main" id="{5C44A9B9-06C3-4E82-BFD0-619443F57DEB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97" name="ColorPalette" hidden="1">
          <a:extLst>
            <a:ext uri="{FF2B5EF4-FFF2-40B4-BE49-F238E27FC236}">
              <a16:creationId xmlns:a16="http://schemas.microsoft.com/office/drawing/2014/main" id="{F6FFFB98-DFDA-484C-9984-38F866517C73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98" name="ColorPalette" hidden="1">
          <a:extLst>
            <a:ext uri="{FF2B5EF4-FFF2-40B4-BE49-F238E27FC236}">
              <a16:creationId xmlns:a16="http://schemas.microsoft.com/office/drawing/2014/main" id="{640B7D2D-248A-4C68-91D7-04CC7C42EC58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1999" name="ColorPalette" hidden="1">
          <a:extLst>
            <a:ext uri="{FF2B5EF4-FFF2-40B4-BE49-F238E27FC236}">
              <a16:creationId xmlns:a16="http://schemas.microsoft.com/office/drawing/2014/main" id="{2084C4B5-DAE8-40A4-A02B-19CA5101247E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2000" name="ColorPalette" hidden="1">
          <a:extLst>
            <a:ext uri="{FF2B5EF4-FFF2-40B4-BE49-F238E27FC236}">
              <a16:creationId xmlns:a16="http://schemas.microsoft.com/office/drawing/2014/main" id="{4A5497F4-C2DF-487C-A59E-AE38F6A7F65A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2001" name="ColorPalette" hidden="1">
          <a:extLst>
            <a:ext uri="{FF2B5EF4-FFF2-40B4-BE49-F238E27FC236}">
              <a16:creationId xmlns:a16="http://schemas.microsoft.com/office/drawing/2014/main" id="{24D45C9F-CD55-4BEA-9FA8-48033094B787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2002" name="ColorPalette" hidden="1">
          <a:extLst>
            <a:ext uri="{FF2B5EF4-FFF2-40B4-BE49-F238E27FC236}">
              <a16:creationId xmlns:a16="http://schemas.microsoft.com/office/drawing/2014/main" id="{CB9BE718-AB72-4AB0-8B2C-6A0DC4C13114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2003" name="ColorPalette" hidden="1">
          <a:extLst>
            <a:ext uri="{FF2B5EF4-FFF2-40B4-BE49-F238E27FC236}">
              <a16:creationId xmlns:a16="http://schemas.microsoft.com/office/drawing/2014/main" id="{BE9A7330-5BBB-4FCD-8FFD-FA78478FB3D4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2004" name="ColorPalette" hidden="1">
          <a:extLst>
            <a:ext uri="{FF2B5EF4-FFF2-40B4-BE49-F238E27FC236}">
              <a16:creationId xmlns:a16="http://schemas.microsoft.com/office/drawing/2014/main" id="{ADD71F67-5CED-4EFA-8A04-CFEC9D923037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2005" name="ColorPalette" hidden="1">
          <a:extLst>
            <a:ext uri="{FF2B5EF4-FFF2-40B4-BE49-F238E27FC236}">
              <a16:creationId xmlns:a16="http://schemas.microsoft.com/office/drawing/2014/main" id="{A8F54670-A412-42F6-A42B-048E28E1DDC1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2006" name="ColorPalette" hidden="1">
          <a:extLst>
            <a:ext uri="{FF2B5EF4-FFF2-40B4-BE49-F238E27FC236}">
              <a16:creationId xmlns:a16="http://schemas.microsoft.com/office/drawing/2014/main" id="{21C32E2E-8298-41A4-B85E-C86C4F4A5707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2007" name="ColorPalette" hidden="1">
          <a:extLst>
            <a:ext uri="{FF2B5EF4-FFF2-40B4-BE49-F238E27FC236}">
              <a16:creationId xmlns:a16="http://schemas.microsoft.com/office/drawing/2014/main" id="{1B9D9B4B-950C-4B71-8DC5-18FE71E3E1EE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2008" name="ColorPalette" hidden="1">
          <a:extLst>
            <a:ext uri="{FF2B5EF4-FFF2-40B4-BE49-F238E27FC236}">
              <a16:creationId xmlns:a16="http://schemas.microsoft.com/office/drawing/2014/main" id="{A6BC8251-FBB6-46FD-9932-CEBD55F60614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2009" name="ColorPalette" hidden="1">
          <a:extLst>
            <a:ext uri="{FF2B5EF4-FFF2-40B4-BE49-F238E27FC236}">
              <a16:creationId xmlns:a16="http://schemas.microsoft.com/office/drawing/2014/main" id="{6499367A-38EC-41CF-B530-456E19ECB065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2010" name="ColorPalette" hidden="1">
          <a:extLst>
            <a:ext uri="{FF2B5EF4-FFF2-40B4-BE49-F238E27FC236}">
              <a16:creationId xmlns:a16="http://schemas.microsoft.com/office/drawing/2014/main" id="{844054CD-B426-4442-A8B4-B2CD5AAF8D15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2011" name="ColorPalette" hidden="1">
          <a:extLst>
            <a:ext uri="{FF2B5EF4-FFF2-40B4-BE49-F238E27FC236}">
              <a16:creationId xmlns:a16="http://schemas.microsoft.com/office/drawing/2014/main" id="{13C216AC-48F2-4F35-A8F6-129BFB0E3C11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2012" name="ColorPalette" hidden="1">
          <a:extLst>
            <a:ext uri="{FF2B5EF4-FFF2-40B4-BE49-F238E27FC236}">
              <a16:creationId xmlns:a16="http://schemas.microsoft.com/office/drawing/2014/main" id="{C254FBD3-6C2D-4A40-8491-2BA4C76F4436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2013" name="ColorPalette" hidden="1">
          <a:extLst>
            <a:ext uri="{FF2B5EF4-FFF2-40B4-BE49-F238E27FC236}">
              <a16:creationId xmlns:a16="http://schemas.microsoft.com/office/drawing/2014/main" id="{A42D5902-430E-4A10-BB44-0D46A864A5DF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2014" name="ColorPalette" hidden="1">
          <a:extLst>
            <a:ext uri="{FF2B5EF4-FFF2-40B4-BE49-F238E27FC236}">
              <a16:creationId xmlns:a16="http://schemas.microsoft.com/office/drawing/2014/main" id="{E7C6D0F6-B91D-40F7-BE0F-E350708D1C14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2015" name="ColorPalette" hidden="1">
          <a:extLst>
            <a:ext uri="{FF2B5EF4-FFF2-40B4-BE49-F238E27FC236}">
              <a16:creationId xmlns:a16="http://schemas.microsoft.com/office/drawing/2014/main" id="{35CD2935-D3F9-4FB7-B1ED-BEE5FC44A3BC}"/>
            </a:ext>
          </a:extLst>
        </xdr:cNvPr>
        <xdr:cNvSpPr txBox="1"/>
      </xdr:nvSpPr>
      <xdr:spPr>
        <a:xfrm>
          <a:off x="914400" y="157162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16" name="ColorPalette" hidden="1">
          <a:extLst>
            <a:ext uri="{FF2B5EF4-FFF2-40B4-BE49-F238E27FC236}">
              <a16:creationId xmlns:a16="http://schemas.microsoft.com/office/drawing/2014/main" id="{6C9FF433-3404-4091-BE79-09B7B4BE76F1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17" name="ColorPalette" hidden="1">
          <a:extLst>
            <a:ext uri="{FF2B5EF4-FFF2-40B4-BE49-F238E27FC236}">
              <a16:creationId xmlns:a16="http://schemas.microsoft.com/office/drawing/2014/main" id="{00D9E5D6-A035-4263-9FA0-D54A16010AD0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18" name="ColorPalette" hidden="1">
          <a:extLst>
            <a:ext uri="{FF2B5EF4-FFF2-40B4-BE49-F238E27FC236}">
              <a16:creationId xmlns:a16="http://schemas.microsoft.com/office/drawing/2014/main" id="{04A4AD5C-1994-47CE-ABBC-9E6E826257D8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19" name="ColorPalette" hidden="1">
          <a:extLst>
            <a:ext uri="{FF2B5EF4-FFF2-40B4-BE49-F238E27FC236}">
              <a16:creationId xmlns:a16="http://schemas.microsoft.com/office/drawing/2014/main" id="{D74C0A91-6177-423A-9286-A392CA52E81E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20" name="ColorPalette" hidden="1">
          <a:extLst>
            <a:ext uri="{FF2B5EF4-FFF2-40B4-BE49-F238E27FC236}">
              <a16:creationId xmlns:a16="http://schemas.microsoft.com/office/drawing/2014/main" id="{51AA6EB5-42CD-4FF8-B26B-6E31C6273EB6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21" name="ColorPalette" hidden="1">
          <a:extLst>
            <a:ext uri="{FF2B5EF4-FFF2-40B4-BE49-F238E27FC236}">
              <a16:creationId xmlns:a16="http://schemas.microsoft.com/office/drawing/2014/main" id="{0131A34C-2B61-4131-BFF5-8AD20B1E61D3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22" name="ColorPalette" hidden="1">
          <a:extLst>
            <a:ext uri="{FF2B5EF4-FFF2-40B4-BE49-F238E27FC236}">
              <a16:creationId xmlns:a16="http://schemas.microsoft.com/office/drawing/2014/main" id="{B697E673-DE3F-417A-8AAC-26538CDAE709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23" name="ColorPalette" hidden="1">
          <a:extLst>
            <a:ext uri="{FF2B5EF4-FFF2-40B4-BE49-F238E27FC236}">
              <a16:creationId xmlns:a16="http://schemas.microsoft.com/office/drawing/2014/main" id="{4F94FF2C-A3A0-4607-8EC2-BFD6348CC511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24" name="ColorPalette" hidden="1">
          <a:extLst>
            <a:ext uri="{FF2B5EF4-FFF2-40B4-BE49-F238E27FC236}">
              <a16:creationId xmlns:a16="http://schemas.microsoft.com/office/drawing/2014/main" id="{B5DE492A-5B1E-4398-8E45-13C6DDF5A976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25" name="ColorPalette" hidden="1">
          <a:extLst>
            <a:ext uri="{FF2B5EF4-FFF2-40B4-BE49-F238E27FC236}">
              <a16:creationId xmlns:a16="http://schemas.microsoft.com/office/drawing/2014/main" id="{F64578C8-EAA6-4E62-885E-6359945B0324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26" name="ColorPalette" hidden="1">
          <a:extLst>
            <a:ext uri="{FF2B5EF4-FFF2-40B4-BE49-F238E27FC236}">
              <a16:creationId xmlns:a16="http://schemas.microsoft.com/office/drawing/2014/main" id="{06F966A3-3EA5-4FA0-82EB-934499D50A50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27" name="ColorPalette" hidden="1">
          <a:extLst>
            <a:ext uri="{FF2B5EF4-FFF2-40B4-BE49-F238E27FC236}">
              <a16:creationId xmlns:a16="http://schemas.microsoft.com/office/drawing/2014/main" id="{4DE74CAC-D6CC-484F-A38E-0B4DAEC9E48C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28" name="ColorPalette" hidden="1">
          <a:extLst>
            <a:ext uri="{FF2B5EF4-FFF2-40B4-BE49-F238E27FC236}">
              <a16:creationId xmlns:a16="http://schemas.microsoft.com/office/drawing/2014/main" id="{B981E29F-D877-4B4D-A971-D062D78C6AA0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29" name="ColorPalette" hidden="1">
          <a:extLst>
            <a:ext uri="{FF2B5EF4-FFF2-40B4-BE49-F238E27FC236}">
              <a16:creationId xmlns:a16="http://schemas.microsoft.com/office/drawing/2014/main" id="{FDB6865F-AFDB-41FB-B785-918FA39DDBC6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30" name="ColorPalette" hidden="1">
          <a:extLst>
            <a:ext uri="{FF2B5EF4-FFF2-40B4-BE49-F238E27FC236}">
              <a16:creationId xmlns:a16="http://schemas.microsoft.com/office/drawing/2014/main" id="{B879E472-6481-404E-BA20-4E13F429D28E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31" name="ColorPalette" hidden="1">
          <a:extLst>
            <a:ext uri="{FF2B5EF4-FFF2-40B4-BE49-F238E27FC236}">
              <a16:creationId xmlns:a16="http://schemas.microsoft.com/office/drawing/2014/main" id="{A6F39866-7B6A-412B-BE79-F9B2F80F7387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32" name="ColorPalette" hidden="1">
          <a:extLst>
            <a:ext uri="{FF2B5EF4-FFF2-40B4-BE49-F238E27FC236}">
              <a16:creationId xmlns:a16="http://schemas.microsoft.com/office/drawing/2014/main" id="{B209FB27-7222-4A5B-A1C5-B6D77FC5AA97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33" name="ColorPalette" hidden="1">
          <a:extLst>
            <a:ext uri="{FF2B5EF4-FFF2-40B4-BE49-F238E27FC236}">
              <a16:creationId xmlns:a16="http://schemas.microsoft.com/office/drawing/2014/main" id="{12FD627D-C196-4908-B084-5DAE2781C06D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34" name="ColorPalette" hidden="1">
          <a:extLst>
            <a:ext uri="{FF2B5EF4-FFF2-40B4-BE49-F238E27FC236}">
              <a16:creationId xmlns:a16="http://schemas.microsoft.com/office/drawing/2014/main" id="{281C35C8-9D32-4CB9-B670-224AA5F5B823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35" name="ColorPalette" hidden="1">
          <a:extLst>
            <a:ext uri="{FF2B5EF4-FFF2-40B4-BE49-F238E27FC236}">
              <a16:creationId xmlns:a16="http://schemas.microsoft.com/office/drawing/2014/main" id="{6EA49FA3-7AE4-4346-A2CC-F4FEE2617EFE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36" name="ColorPalette" hidden="1">
          <a:extLst>
            <a:ext uri="{FF2B5EF4-FFF2-40B4-BE49-F238E27FC236}">
              <a16:creationId xmlns:a16="http://schemas.microsoft.com/office/drawing/2014/main" id="{DCAFC900-E604-4D26-81B6-BA4CB7EBE694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37" name="ColorPalette" hidden="1">
          <a:extLst>
            <a:ext uri="{FF2B5EF4-FFF2-40B4-BE49-F238E27FC236}">
              <a16:creationId xmlns:a16="http://schemas.microsoft.com/office/drawing/2014/main" id="{4885E2FF-17E8-44F5-9476-8D27F2BBAF26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38" name="ColorPalette" hidden="1">
          <a:extLst>
            <a:ext uri="{FF2B5EF4-FFF2-40B4-BE49-F238E27FC236}">
              <a16:creationId xmlns:a16="http://schemas.microsoft.com/office/drawing/2014/main" id="{47D191D9-740F-49C8-8EA2-DB4B8B689242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39" name="ColorPalette" hidden="1">
          <a:extLst>
            <a:ext uri="{FF2B5EF4-FFF2-40B4-BE49-F238E27FC236}">
              <a16:creationId xmlns:a16="http://schemas.microsoft.com/office/drawing/2014/main" id="{3205C6BD-DDD6-4F22-BC49-2D79208C0CF1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40" name="ColorPalette" hidden="1">
          <a:extLst>
            <a:ext uri="{FF2B5EF4-FFF2-40B4-BE49-F238E27FC236}">
              <a16:creationId xmlns:a16="http://schemas.microsoft.com/office/drawing/2014/main" id="{93F8DC2E-BBB7-490E-913C-A967FEC0F026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41" name="ColorPalette" hidden="1">
          <a:extLst>
            <a:ext uri="{FF2B5EF4-FFF2-40B4-BE49-F238E27FC236}">
              <a16:creationId xmlns:a16="http://schemas.microsoft.com/office/drawing/2014/main" id="{2A87E171-1538-452F-934D-808F3D4C96BE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42" name="ColorPalette" hidden="1">
          <a:extLst>
            <a:ext uri="{FF2B5EF4-FFF2-40B4-BE49-F238E27FC236}">
              <a16:creationId xmlns:a16="http://schemas.microsoft.com/office/drawing/2014/main" id="{C0120286-779D-4554-8A2A-E453AE035E8E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43" name="ColorPalette" hidden="1">
          <a:extLst>
            <a:ext uri="{FF2B5EF4-FFF2-40B4-BE49-F238E27FC236}">
              <a16:creationId xmlns:a16="http://schemas.microsoft.com/office/drawing/2014/main" id="{B6CEF52B-0DF8-4F15-9047-746EEBF20C44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44" name="ColorPalette" hidden="1">
          <a:extLst>
            <a:ext uri="{FF2B5EF4-FFF2-40B4-BE49-F238E27FC236}">
              <a16:creationId xmlns:a16="http://schemas.microsoft.com/office/drawing/2014/main" id="{27295830-262E-4E5A-ACE9-E7EECFB78F0D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45" name="ColorPalette" hidden="1">
          <a:extLst>
            <a:ext uri="{FF2B5EF4-FFF2-40B4-BE49-F238E27FC236}">
              <a16:creationId xmlns:a16="http://schemas.microsoft.com/office/drawing/2014/main" id="{820C0A39-CA98-4BD6-9870-33B966B335AC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46" name="ColorPalette" hidden="1">
          <a:extLst>
            <a:ext uri="{FF2B5EF4-FFF2-40B4-BE49-F238E27FC236}">
              <a16:creationId xmlns:a16="http://schemas.microsoft.com/office/drawing/2014/main" id="{9545E58A-D548-416E-BDE0-C55685283471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47" name="ColorPalette" hidden="1">
          <a:extLst>
            <a:ext uri="{FF2B5EF4-FFF2-40B4-BE49-F238E27FC236}">
              <a16:creationId xmlns:a16="http://schemas.microsoft.com/office/drawing/2014/main" id="{2F590C08-43E3-4ABB-A4B2-C4960AC48717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48" name="ColorPalette" hidden="1">
          <a:extLst>
            <a:ext uri="{FF2B5EF4-FFF2-40B4-BE49-F238E27FC236}">
              <a16:creationId xmlns:a16="http://schemas.microsoft.com/office/drawing/2014/main" id="{81B6A64F-AD9D-4620-8C64-019907881B57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49" name="ColorPalette" hidden="1">
          <a:extLst>
            <a:ext uri="{FF2B5EF4-FFF2-40B4-BE49-F238E27FC236}">
              <a16:creationId xmlns:a16="http://schemas.microsoft.com/office/drawing/2014/main" id="{7F6D2CEF-1475-4EAA-8726-7DA2996C05E9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50" name="ColorPalette" hidden="1">
          <a:extLst>
            <a:ext uri="{FF2B5EF4-FFF2-40B4-BE49-F238E27FC236}">
              <a16:creationId xmlns:a16="http://schemas.microsoft.com/office/drawing/2014/main" id="{A7BC651B-75C6-4BBD-9B00-AC585085BD5E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51" name="ColorPalette" hidden="1">
          <a:extLst>
            <a:ext uri="{FF2B5EF4-FFF2-40B4-BE49-F238E27FC236}">
              <a16:creationId xmlns:a16="http://schemas.microsoft.com/office/drawing/2014/main" id="{E0134748-8A9C-4392-BF1B-A54429C0EB6B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52" name="ColorPalette" hidden="1">
          <a:extLst>
            <a:ext uri="{FF2B5EF4-FFF2-40B4-BE49-F238E27FC236}">
              <a16:creationId xmlns:a16="http://schemas.microsoft.com/office/drawing/2014/main" id="{8E757927-B5D7-40DE-90F5-5CF1C2767ED6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53" name="ColorPalette" hidden="1">
          <a:extLst>
            <a:ext uri="{FF2B5EF4-FFF2-40B4-BE49-F238E27FC236}">
              <a16:creationId xmlns:a16="http://schemas.microsoft.com/office/drawing/2014/main" id="{46737B70-824A-4DC6-97B6-2C112DBA196A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54" name="ColorPalette" hidden="1">
          <a:extLst>
            <a:ext uri="{FF2B5EF4-FFF2-40B4-BE49-F238E27FC236}">
              <a16:creationId xmlns:a16="http://schemas.microsoft.com/office/drawing/2014/main" id="{43FDF3F4-C7EC-44A6-907E-FDB6C0C570F8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55" name="ColorPalette" hidden="1">
          <a:extLst>
            <a:ext uri="{FF2B5EF4-FFF2-40B4-BE49-F238E27FC236}">
              <a16:creationId xmlns:a16="http://schemas.microsoft.com/office/drawing/2014/main" id="{4C7EC614-C51E-4209-ADB0-DDFE048C9552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56" name="ColorPalette" hidden="1">
          <a:extLst>
            <a:ext uri="{FF2B5EF4-FFF2-40B4-BE49-F238E27FC236}">
              <a16:creationId xmlns:a16="http://schemas.microsoft.com/office/drawing/2014/main" id="{CC6EFE0A-2683-44AB-AECC-FAAB99857598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57" name="ColorPalette" hidden="1">
          <a:extLst>
            <a:ext uri="{FF2B5EF4-FFF2-40B4-BE49-F238E27FC236}">
              <a16:creationId xmlns:a16="http://schemas.microsoft.com/office/drawing/2014/main" id="{918E05AF-400A-4BFA-AF8C-E76A8716AC54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58" name="ColorPalette" hidden="1">
          <a:extLst>
            <a:ext uri="{FF2B5EF4-FFF2-40B4-BE49-F238E27FC236}">
              <a16:creationId xmlns:a16="http://schemas.microsoft.com/office/drawing/2014/main" id="{08DA69D7-7D4B-41E2-8EA1-B7E8B2FE092E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59" name="ColorPalette" hidden="1">
          <a:extLst>
            <a:ext uri="{FF2B5EF4-FFF2-40B4-BE49-F238E27FC236}">
              <a16:creationId xmlns:a16="http://schemas.microsoft.com/office/drawing/2014/main" id="{1B759A08-8693-42FF-8415-1B95A94ADF18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60" name="ColorPalette" hidden="1">
          <a:extLst>
            <a:ext uri="{FF2B5EF4-FFF2-40B4-BE49-F238E27FC236}">
              <a16:creationId xmlns:a16="http://schemas.microsoft.com/office/drawing/2014/main" id="{24B41F99-1243-49FA-8A2C-2D02B78C78EE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61" name="ColorPalette" hidden="1">
          <a:extLst>
            <a:ext uri="{FF2B5EF4-FFF2-40B4-BE49-F238E27FC236}">
              <a16:creationId xmlns:a16="http://schemas.microsoft.com/office/drawing/2014/main" id="{3971368E-90B3-4A70-B65B-CDCBD5B4546C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62" name="ColorPalette" hidden="1">
          <a:extLst>
            <a:ext uri="{FF2B5EF4-FFF2-40B4-BE49-F238E27FC236}">
              <a16:creationId xmlns:a16="http://schemas.microsoft.com/office/drawing/2014/main" id="{38C58C70-8B89-4C4E-B2F8-740232BA4245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63" name="ColorPalette" hidden="1">
          <a:extLst>
            <a:ext uri="{FF2B5EF4-FFF2-40B4-BE49-F238E27FC236}">
              <a16:creationId xmlns:a16="http://schemas.microsoft.com/office/drawing/2014/main" id="{A2B31429-F8B7-4015-998F-F13F4851005B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64" name="ColorPalette" hidden="1">
          <a:extLst>
            <a:ext uri="{FF2B5EF4-FFF2-40B4-BE49-F238E27FC236}">
              <a16:creationId xmlns:a16="http://schemas.microsoft.com/office/drawing/2014/main" id="{AB58C8B5-F09B-4024-BE11-24D6B9A6EC28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65" name="ColorPalette" hidden="1">
          <a:extLst>
            <a:ext uri="{FF2B5EF4-FFF2-40B4-BE49-F238E27FC236}">
              <a16:creationId xmlns:a16="http://schemas.microsoft.com/office/drawing/2014/main" id="{31B744AF-8BCD-4B3D-AD05-8F7E9D0953A6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66" name="ColorPalette" hidden="1">
          <a:extLst>
            <a:ext uri="{FF2B5EF4-FFF2-40B4-BE49-F238E27FC236}">
              <a16:creationId xmlns:a16="http://schemas.microsoft.com/office/drawing/2014/main" id="{EE0980CB-4EA3-4439-B2FC-B574736B1B1F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67" name="ColorPalette" hidden="1">
          <a:extLst>
            <a:ext uri="{FF2B5EF4-FFF2-40B4-BE49-F238E27FC236}">
              <a16:creationId xmlns:a16="http://schemas.microsoft.com/office/drawing/2014/main" id="{15A58863-174E-43EE-B051-94299871D489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68" name="ColorPalette" hidden="1">
          <a:extLst>
            <a:ext uri="{FF2B5EF4-FFF2-40B4-BE49-F238E27FC236}">
              <a16:creationId xmlns:a16="http://schemas.microsoft.com/office/drawing/2014/main" id="{F1CC34C1-CDD2-4916-BFDD-7E2D1EF875D3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69" name="ColorPalette" hidden="1">
          <a:extLst>
            <a:ext uri="{FF2B5EF4-FFF2-40B4-BE49-F238E27FC236}">
              <a16:creationId xmlns:a16="http://schemas.microsoft.com/office/drawing/2014/main" id="{756B642F-82D5-4F30-AEF4-F50481EC2819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70" name="ColorPalette" hidden="1">
          <a:extLst>
            <a:ext uri="{FF2B5EF4-FFF2-40B4-BE49-F238E27FC236}">
              <a16:creationId xmlns:a16="http://schemas.microsoft.com/office/drawing/2014/main" id="{CB915048-60FF-4E55-8CB3-33B3E54669F5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71" name="ColorPalette" hidden="1">
          <a:extLst>
            <a:ext uri="{FF2B5EF4-FFF2-40B4-BE49-F238E27FC236}">
              <a16:creationId xmlns:a16="http://schemas.microsoft.com/office/drawing/2014/main" id="{D2CF8AF6-8A10-45F7-86D6-F6601AD7007A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72" name="ColorPalette" hidden="1">
          <a:extLst>
            <a:ext uri="{FF2B5EF4-FFF2-40B4-BE49-F238E27FC236}">
              <a16:creationId xmlns:a16="http://schemas.microsoft.com/office/drawing/2014/main" id="{A5CEDAC1-7D7B-4E1E-848D-F3AA0653AD46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73" name="ColorPalette" hidden="1">
          <a:extLst>
            <a:ext uri="{FF2B5EF4-FFF2-40B4-BE49-F238E27FC236}">
              <a16:creationId xmlns:a16="http://schemas.microsoft.com/office/drawing/2014/main" id="{0AEC47D6-3711-4035-B65B-A4053CD76A6F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74" name="ColorPalette" hidden="1">
          <a:extLst>
            <a:ext uri="{FF2B5EF4-FFF2-40B4-BE49-F238E27FC236}">
              <a16:creationId xmlns:a16="http://schemas.microsoft.com/office/drawing/2014/main" id="{8A52F802-479B-4C41-80DC-C533D841DA6D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75" name="ColorPalette" hidden="1">
          <a:extLst>
            <a:ext uri="{FF2B5EF4-FFF2-40B4-BE49-F238E27FC236}">
              <a16:creationId xmlns:a16="http://schemas.microsoft.com/office/drawing/2014/main" id="{019B7095-5B07-4C5F-8127-94A9244F7E75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76" name="ColorPalette" hidden="1">
          <a:extLst>
            <a:ext uri="{FF2B5EF4-FFF2-40B4-BE49-F238E27FC236}">
              <a16:creationId xmlns:a16="http://schemas.microsoft.com/office/drawing/2014/main" id="{0F2376F4-DBE0-4E47-A15D-1C46062344CA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77" name="ColorPalette" hidden="1">
          <a:extLst>
            <a:ext uri="{FF2B5EF4-FFF2-40B4-BE49-F238E27FC236}">
              <a16:creationId xmlns:a16="http://schemas.microsoft.com/office/drawing/2014/main" id="{9FDA786E-BA75-4834-B5A8-DDA0DFC49120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78" name="ColorPalette" hidden="1">
          <a:extLst>
            <a:ext uri="{FF2B5EF4-FFF2-40B4-BE49-F238E27FC236}">
              <a16:creationId xmlns:a16="http://schemas.microsoft.com/office/drawing/2014/main" id="{A7321A80-2DCA-4177-8027-DA4AD340551C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79" name="ColorPalette" hidden="1">
          <a:extLst>
            <a:ext uri="{FF2B5EF4-FFF2-40B4-BE49-F238E27FC236}">
              <a16:creationId xmlns:a16="http://schemas.microsoft.com/office/drawing/2014/main" id="{AD7B97AB-B28C-41DB-99EB-B34D2916B76A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80" name="ColorPalette" hidden="1">
          <a:extLst>
            <a:ext uri="{FF2B5EF4-FFF2-40B4-BE49-F238E27FC236}">
              <a16:creationId xmlns:a16="http://schemas.microsoft.com/office/drawing/2014/main" id="{9D8D87A8-E62B-4455-BAAD-F92CB7ADE643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81" name="ColorPalette" hidden="1">
          <a:extLst>
            <a:ext uri="{FF2B5EF4-FFF2-40B4-BE49-F238E27FC236}">
              <a16:creationId xmlns:a16="http://schemas.microsoft.com/office/drawing/2014/main" id="{AC6FB399-E9D3-472C-8B93-8F6F06B27D1C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82" name="ColorPalette" hidden="1">
          <a:extLst>
            <a:ext uri="{FF2B5EF4-FFF2-40B4-BE49-F238E27FC236}">
              <a16:creationId xmlns:a16="http://schemas.microsoft.com/office/drawing/2014/main" id="{FB522A5F-1C29-4234-B6EB-CE888FB61DB1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83" name="ColorPalette" hidden="1">
          <a:extLst>
            <a:ext uri="{FF2B5EF4-FFF2-40B4-BE49-F238E27FC236}">
              <a16:creationId xmlns:a16="http://schemas.microsoft.com/office/drawing/2014/main" id="{465CA09E-5967-4392-B32C-0E3338029621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84" name="ColorPalette" hidden="1">
          <a:extLst>
            <a:ext uri="{FF2B5EF4-FFF2-40B4-BE49-F238E27FC236}">
              <a16:creationId xmlns:a16="http://schemas.microsoft.com/office/drawing/2014/main" id="{0074C570-8633-4F1B-B997-A274B7D9FEF6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85" name="ColorPalette" hidden="1">
          <a:extLst>
            <a:ext uri="{FF2B5EF4-FFF2-40B4-BE49-F238E27FC236}">
              <a16:creationId xmlns:a16="http://schemas.microsoft.com/office/drawing/2014/main" id="{B0BC9BA6-A3D7-4DDD-81D8-F87FC4A31FB6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86" name="ColorPalette" hidden="1">
          <a:extLst>
            <a:ext uri="{FF2B5EF4-FFF2-40B4-BE49-F238E27FC236}">
              <a16:creationId xmlns:a16="http://schemas.microsoft.com/office/drawing/2014/main" id="{F23320FD-D049-4132-AB41-9421C4B74AB7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87" name="ColorPalette" hidden="1">
          <a:extLst>
            <a:ext uri="{FF2B5EF4-FFF2-40B4-BE49-F238E27FC236}">
              <a16:creationId xmlns:a16="http://schemas.microsoft.com/office/drawing/2014/main" id="{ED33E055-5C89-4A1C-90CA-43D4CB1E2BFF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88" name="ColorPalette" hidden="1">
          <a:extLst>
            <a:ext uri="{FF2B5EF4-FFF2-40B4-BE49-F238E27FC236}">
              <a16:creationId xmlns:a16="http://schemas.microsoft.com/office/drawing/2014/main" id="{87E31845-7E42-4B0E-9DA7-C2EECD9B84C4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89" name="ColorPalette" hidden="1">
          <a:extLst>
            <a:ext uri="{FF2B5EF4-FFF2-40B4-BE49-F238E27FC236}">
              <a16:creationId xmlns:a16="http://schemas.microsoft.com/office/drawing/2014/main" id="{3FC8A52D-5882-404E-AFE1-57D4EC08DF7F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90" name="ColorPalette" hidden="1">
          <a:extLst>
            <a:ext uri="{FF2B5EF4-FFF2-40B4-BE49-F238E27FC236}">
              <a16:creationId xmlns:a16="http://schemas.microsoft.com/office/drawing/2014/main" id="{C20D5A1B-E416-458C-9CB4-1EDC7BC59D46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91" name="ColorPalette" hidden="1">
          <a:extLst>
            <a:ext uri="{FF2B5EF4-FFF2-40B4-BE49-F238E27FC236}">
              <a16:creationId xmlns:a16="http://schemas.microsoft.com/office/drawing/2014/main" id="{753C2186-9D9F-4F98-81B3-81A12BE89C3E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92" name="ColorPalette" hidden="1">
          <a:extLst>
            <a:ext uri="{FF2B5EF4-FFF2-40B4-BE49-F238E27FC236}">
              <a16:creationId xmlns:a16="http://schemas.microsoft.com/office/drawing/2014/main" id="{F522B29A-3E6E-4E6A-9569-2D1D6ED6EFC5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93" name="ColorPalette" hidden="1">
          <a:extLst>
            <a:ext uri="{FF2B5EF4-FFF2-40B4-BE49-F238E27FC236}">
              <a16:creationId xmlns:a16="http://schemas.microsoft.com/office/drawing/2014/main" id="{E9EAE3AC-8925-41D5-AEF7-BA7575A66740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94" name="ColorPalette" hidden="1">
          <a:extLst>
            <a:ext uri="{FF2B5EF4-FFF2-40B4-BE49-F238E27FC236}">
              <a16:creationId xmlns:a16="http://schemas.microsoft.com/office/drawing/2014/main" id="{4A542E74-9B22-48C0-9061-A0477C255A10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95" name="ColorPalette" hidden="1">
          <a:extLst>
            <a:ext uri="{FF2B5EF4-FFF2-40B4-BE49-F238E27FC236}">
              <a16:creationId xmlns:a16="http://schemas.microsoft.com/office/drawing/2014/main" id="{18C90D3C-AEDD-4DF9-952C-85C60D7011F9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96" name="ColorPalette" hidden="1">
          <a:extLst>
            <a:ext uri="{FF2B5EF4-FFF2-40B4-BE49-F238E27FC236}">
              <a16:creationId xmlns:a16="http://schemas.microsoft.com/office/drawing/2014/main" id="{1A6D7954-EADD-432A-8B31-D4543477B5E4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97" name="ColorPalette" hidden="1">
          <a:extLst>
            <a:ext uri="{FF2B5EF4-FFF2-40B4-BE49-F238E27FC236}">
              <a16:creationId xmlns:a16="http://schemas.microsoft.com/office/drawing/2014/main" id="{FBB1ECE0-F870-47A6-89E8-7A442B9BB329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98" name="ColorPalette" hidden="1">
          <a:extLst>
            <a:ext uri="{FF2B5EF4-FFF2-40B4-BE49-F238E27FC236}">
              <a16:creationId xmlns:a16="http://schemas.microsoft.com/office/drawing/2014/main" id="{EE31A040-55C0-4D11-AAD2-BE49B8E685AB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099" name="ColorPalette" hidden="1">
          <a:extLst>
            <a:ext uri="{FF2B5EF4-FFF2-40B4-BE49-F238E27FC236}">
              <a16:creationId xmlns:a16="http://schemas.microsoft.com/office/drawing/2014/main" id="{C1EF224A-6649-43DD-AAC4-E537758EFE31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00" name="ColorPalette" hidden="1">
          <a:extLst>
            <a:ext uri="{FF2B5EF4-FFF2-40B4-BE49-F238E27FC236}">
              <a16:creationId xmlns:a16="http://schemas.microsoft.com/office/drawing/2014/main" id="{72107598-916B-4EA3-A279-A7AA920411DB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01" name="ColorPalette" hidden="1">
          <a:extLst>
            <a:ext uri="{FF2B5EF4-FFF2-40B4-BE49-F238E27FC236}">
              <a16:creationId xmlns:a16="http://schemas.microsoft.com/office/drawing/2014/main" id="{522D896B-0379-4F1E-A1A1-0898C1C0B363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02" name="ColorPalette" hidden="1">
          <a:extLst>
            <a:ext uri="{FF2B5EF4-FFF2-40B4-BE49-F238E27FC236}">
              <a16:creationId xmlns:a16="http://schemas.microsoft.com/office/drawing/2014/main" id="{6E5E4E6D-B0D7-4E13-8EAF-34FAE2BBDBA7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03" name="ColorPalette" hidden="1">
          <a:extLst>
            <a:ext uri="{FF2B5EF4-FFF2-40B4-BE49-F238E27FC236}">
              <a16:creationId xmlns:a16="http://schemas.microsoft.com/office/drawing/2014/main" id="{E96A2B45-63EC-4017-BC58-D9DAA67E9264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04" name="ColorPalette" hidden="1">
          <a:extLst>
            <a:ext uri="{FF2B5EF4-FFF2-40B4-BE49-F238E27FC236}">
              <a16:creationId xmlns:a16="http://schemas.microsoft.com/office/drawing/2014/main" id="{EC5A9221-C071-4B2D-9E8C-E3AF397DFB79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05" name="ColorPalette" hidden="1">
          <a:extLst>
            <a:ext uri="{FF2B5EF4-FFF2-40B4-BE49-F238E27FC236}">
              <a16:creationId xmlns:a16="http://schemas.microsoft.com/office/drawing/2014/main" id="{34C30511-5731-4D86-BA1D-4D2840BFF267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06" name="ColorPalette" hidden="1">
          <a:extLst>
            <a:ext uri="{FF2B5EF4-FFF2-40B4-BE49-F238E27FC236}">
              <a16:creationId xmlns:a16="http://schemas.microsoft.com/office/drawing/2014/main" id="{69555551-C0A8-447E-93DF-DDFBA76E06CC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07" name="ColorPalette" hidden="1">
          <a:extLst>
            <a:ext uri="{FF2B5EF4-FFF2-40B4-BE49-F238E27FC236}">
              <a16:creationId xmlns:a16="http://schemas.microsoft.com/office/drawing/2014/main" id="{4916012C-E5FD-4AB8-94A1-5B9AAF5AC16D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08" name="ColorPalette" hidden="1">
          <a:extLst>
            <a:ext uri="{FF2B5EF4-FFF2-40B4-BE49-F238E27FC236}">
              <a16:creationId xmlns:a16="http://schemas.microsoft.com/office/drawing/2014/main" id="{2D131E08-FB29-4C46-AE1E-172A3A896556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09" name="ColorPalette" hidden="1">
          <a:extLst>
            <a:ext uri="{FF2B5EF4-FFF2-40B4-BE49-F238E27FC236}">
              <a16:creationId xmlns:a16="http://schemas.microsoft.com/office/drawing/2014/main" id="{35E60EFC-C92F-435F-ABCD-A04BF8DD4248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10" name="ColorPalette" hidden="1">
          <a:extLst>
            <a:ext uri="{FF2B5EF4-FFF2-40B4-BE49-F238E27FC236}">
              <a16:creationId xmlns:a16="http://schemas.microsoft.com/office/drawing/2014/main" id="{18064E12-F90E-4249-8397-4FE5768DDD46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11" name="ColorPalette" hidden="1">
          <a:extLst>
            <a:ext uri="{FF2B5EF4-FFF2-40B4-BE49-F238E27FC236}">
              <a16:creationId xmlns:a16="http://schemas.microsoft.com/office/drawing/2014/main" id="{787B2BBB-B839-4A80-A207-8A78E211E44C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12" name="ColorPalette" hidden="1">
          <a:extLst>
            <a:ext uri="{FF2B5EF4-FFF2-40B4-BE49-F238E27FC236}">
              <a16:creationId xmlns:a16="http://schemas.microsoft.com/office/drawing/2014/main" id="{CFA79954-AA88-4519-B373-61BA2FCEEFEE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13" name="ColorPalette" hidden="1">
          <a:extLst>
            <a:ext uri="{FF2B5EF4-FFF2-40B4-BE49-F238E27FC236}">
              <a16:creationId xmlns:a16="http://schemas.microsoft.com/office/drawing/2014/main" id="{26F3A190-2849-40B1-A4F0-C8EEE1FE84B0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14" name="ColorPalette" hidden="1">
          <a:extLst>
            <a:ext uri="{FF2B5EF4-FFF2-40B4-BE49-F238E27FC236}">
              <a16:creationId xmlns:a16="http://schemas.microsoft.com/office/drawing/2014/main" id="{F7F8FCE9-6BA9-4E3E-A327-63C2782DD608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15" name="ColorPalette" hidden="1">
          <a:extLst>
            <a:ext uri="{FF2B5EF4-FFF2-40B4-BE49-F238E27FC236}">
              <a16:creationId xmlns:a16="http://schemas.microsoft.com/office/drawing/2014/main" id="{12D78B84-024E-4A6F-85CB-7B1BBD2472D3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16" name="ColorPalette" hidden="1">
          <a:extLst>
            <a:ext uri="{FF2B5EF4-FFF2-40B4-BE49-F238E27FC236}">
              <a16:creationId xmlns:a16="http://schemas.microsoft.com/office/drawing/2014/main" id="{D262397D-DC73-4BE8-B6B9-933D0099D7A6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17" name="ColorPalette" hidden="1">
          <a:extLst>
            <a:ext uri="{FF2B5EF4-FFF2-40B4-BE49-F238E27FC236}">
              <a16:creationId xmlns:a16="http://schemas.microsoft.com/office/drawing/2014/main" id="{8565C7F9-C83E-44DA-9D3C-0F6EE3D6F6D3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18" name="ColorPalette" hidden="1">
          <a:extLst>
            <a:ext uri="{FF2B5EF4-FFF2-40B4-BE49-F238E27FC236}">
              <a16:creationId xmlns:a16="http://schemas.microsoft.com/office/drawing/2014/main" id="{5A05D1AA-4470-4882-972D-68238D6B1A9D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19" name="ColorPalette" hidden="1">
          <a:extLst>
            <a:ext uri="{FF2B5EF4-FFF2-40B4-BE49-F238E27FC236}">
              <a16:creationId xmlns:a16="http://schemas.microsoft.com/office/drawing/2014/main" id="{A07423C4-27B6-4661-A7B0-34D4D9589046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20" name="ColorPalette" hidden="1">
          <a:extLst>
            <a:ext uri="{FF2B5EF4-FFF2-40B4-BE49-F238E27FC236}">
              <a16:creationId xmlns:a16="http://schemas.microsoft.com/office/drawing/2014/main" id="{DEDE0680-C789-481B-9680-199CC2BED37B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21" name="ColorPalette" hidden="1">
          <a:extLst>
            <a:ext uri="{FF2B5EF4-FFF2-40B4-BE49-F238E27FC236}">
              <a16:creationId xmlns:a16="http://schemas.microsoft.com/office/drawing/2014/main" id="{67CC57CF-36D1-4E36-A562-B196128D7A16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22" name="ColorPalette" hidden="1">
          <a:extLst>
            <a:ext uri="{FF2B5EF4-FFF2-40B4-BE49-F238E27FC236}">
              <a16:creationId xmlns:a16="http://schemas.microsoft.com/office/drawing/2014/main" id="{95500712-FEAB-4D62-A14D-283EDC19FECC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23" name="ColorPalette" hidden="1">
          <a:extLst>
            <a:ext uri="{FF2B5EF4-FFF2-40B4-BE49-F238E27FC236}">
              <a16:creationId xmlns:a16="http://schemas.microsoft.com/office/drawing/2014/main" id="{77E1340F-6E6A-49C4-95DB-A81730638BF2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24" name="ColorPalette" hidden="1">
          <a:extLst>
            <a:ext uri="{FF2B5EF4-FFF2-40B4-BE49-F238E27FC236}">
              <a16:creationId xmlns:a16="http://schemas.microsoft.com/office/drawing/2014/main" id="{69F8BCFB-1E60-464B-BD83-47E652973C1B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25" name="ColorPalette" hidden="1">
          <a:extLst>
            <a:ext uri="{FF2B5EF4-FFF2-40B4-BE49-F238E27FC236}">
              <a16:creationId xmlns:a16="http://schemas.microsoft.com/office/drawing/2014/main" id="{0024628A-1B91-4DBA-88F5-87C640F46C17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26" name="ColorPalette" hidden="1">
          <a:extLst>
            <a:ext uri="{FF2B5EF4-FFF2-40B4-BE49-F238E27FC236}">
              <a16:creationId xmlns:a16="http://schemas.microsoft.com/office/drawing/2014/main" id="{947B9B1D-F02C-40E1-94A6-0227B23F02B8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27" name="ColorPalette" hidden="1">
          <a:extLst>
            <a:ext uri="{FF2B5EF4-FFF2-40B4-BE49-F238E27FC236}">
              <a16:creationId xmlns:a16="http://schemas.microsoft.com/office/drawing/2014/main" id="{C1486EED-E7EE-44C0-8F24-029D2EED0070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28" name="ColorPalette" hidden="1">
          <a:extLst>
            <a:ext uri="{FF2B5EF4-FFF2-40B4-BE49-F238E27FC236}">
              <a16:creationId xmlns:a16="http://schemas.microsoft.com/office/drawing/2014/main" id="{FCEC26EE-FC77-4339-8BBF-18C0DF24EFD2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29" name="ColorPalette" hidden="1">
          <a:extLst>
            <a:ext uri="{FF2B5EF4-FFF2-40B4-BE49-F238E27FC236}">
              <a16:creationId xmlns:a16="http://schemas.microsoft.com/office/drawing/2014/main" id="{04728F3F-A61B-4CAE-BEAE-868CD15F1DA8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30" name="ColorPalette" hidden="1">
          <a:extLst>
            <a:ext uri="{FF2B5EF4-FFF2-40B4-BE49-F238E27FC236}">
              <a16:creationId xmlns:a16="http://schemas.microsoft.com/office/drawing/2014/main" id="{C531C9F2-F734-4786-923A-67644901E2FF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31" name="ColorPalette" hidden="1">
          <a:extLst>
            <a:ext uri="{FF2B5EF4-FFF2-40B4-BE49-F238E27FC236}">
              <a16:creationId xmlns:a16="http://schemas.microsoft.com/office/drawing/2014/main" id="{C8C02229-9828-459B-9676-FB4191EDC9A6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32" name="ColorPalette" hidden="1">
          <a:extLst>
            <a:ext uri="{FF2B5EF4-FFF2-40B4-BE49-F238E27FC236}">
              <a16:creationId xmlns:a16="http://schemas.microsoft.com/office/drawing/2014/main" id="{43D692E6-94F0-4D58-A322-FB47166A8624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33" name="ColorPalette" hidden="1">
          <a:extLst>
            <a:ext uri="{FF2B5EF4-FFF2-40B4-BE49-F238E27FC236}">
              <a16:creationId xmlns:a16="http://schemas.microsoft.com/office/drawing/2014/main" id="{8B7E1F9A-50D9-4D83-B77F-AD5B2DCF8F66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34" name="ColorPalette" hidden="1">
          <a:extLst>
            <a:ext uri="{FF2B5EF4-FFF2-40B4-BE49-F238E27FC236}">
              <a16:creationId xmlns:a16="http://schemas.microsoft.com/office/drawing/2014/main" id="{A8B3C772-53C2-4BD3-90DA-67F577BF96E3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35" name="ColorPalette" hidden="1">
          <a:extLst>
            <a:ext uri="{FF2B5EF4-FFF2-40B4-BE49-F238E27FC236}">
              <a16:creationId xmlns:a16="http://schemas.microsoft.com/office/drawing/2014/main" id="{27EBEA59-E5DE-46AC-AA1E-59373A7B3BEC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36" name="ColorPalette" hidden="1">
          <a:extLst>
            <a:ext uri="{FF2B5EF4-FFF2-40B4-BE49-F238E27FC236}">
              <a16:creationId xmlns:a16="http://schemas.microsoft.com/office/drawing/2014/main" id="{590985FE-7A76-4BDA-B0EA-5292360FD8E4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37" name="ColorPalette" hidden="1">
          <a:extLst>
            <a:ext uri="{FF2B5EF4-FFF2-40B4-BE49-F238E27FC236}">
              <a16:creationId xmlns:a16="http://schemas.microsoft.com/office/drawing/2014/main" id="{1CABC421-5B29-4F83-9CE8-51A45DCC74A8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38" name="ColorPalette" hidden="1">
          <a:extLst>
            <a:ext uri="{FF2B5EF4-FFF2-40B4-BE49-F238E27FC236}">
              <a16:creationId xmlns:a16="http://schemas.microsoft.com/office/drawing/2014/main" id="{129AA888-9CA9-4254-9EDE-CAEBF2ACC823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39" name="ColorPalette" hidden="1">
          <a:extLst>
            <a:ext uri="{FF2B5EF4-FFF2-40B4-BE49-F238E27FC236}">
              <a16:creationId xmlns:a16="http://schemas.microsoft.com/office/drawing/2014/main" id="{8C110ED1-7F87-4E07-8242-9E7A3733659A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40" name="ColorPalette" hidden="1">
          <a:extLst>
            <a:ext uri="{FF2B5EF4-FFF2-40B4-BE49-F238E27FC236}">
              <a16:creationId xmlns:a16="http://schemas.microsoft.com/office/drawing/2014/main" id="{0A3B8915-183A-4BB0-A1AD-FAFF42AAADED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41" name="ColorPalette" hidden="1">
          <a:extLst>
            <a:ext uri="{FF2B5EF4-FFF2-40B4-BE49-F238E27FC236}">
              <a16:creationId xmlns:a16="http://schemas.microsoft.com/office/drawing/2014/main" id="{7B2AC69E-0801-40F5-9DB6-7D0E4674B8A9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42" name="ColorPalette" hidden="1">
          <a:extLst>
            <a:ext uri="{FF2B5EF4-FFF2-40B4-BE49-F238E27FC236}">
              <a16:creationId xmlns:a16="http://schemas.microsoft.com/office/drawing/2014/main" id="{B85716EF-3AE7-4E3E-BC0F-F90AD87B9F2B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43" name="ColorPalette" hidden="1">
          <a:extLst>
            <a:ext uri="{FF2B5EF4-FFF2-40B4-BE49-F238E27FC236}">
              <a16:creationId xmlns:a16="http://schemas.microsoft.com/office/drawing/2014/main" id="{38F6502D-E38F-4622-BEFD-3A61780EF647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44" name="ColorPalette" hidden="1">
          <a:extLst>
            <a:ext uri="{FF2B5EF4-FFF2-40B4-BE49-F238E27FC236}">
              <a16:creationId xmlns:a16="http://schemas.microsoft.com/office/drawing/2014/main" id="{6D5DCD56-4093-409A-AF76-1C88B30C751F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45" name="ColorPalette" hidden="1">
          <a:extLst>
            <a:ext uri="{FF2B5EF4-FFF2-40B4-BE49-F238E27FC236}">
              <a16:creationId xmlns:a16="http://schemas.microsoft.com/office/drawing/2014/main" id="{7FD3F91B-BEED-486C-B2AD-EB22EFAB6BC7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46" name="ColorPalette" hidden="1">
          <a:extLst>
            <a:ext uri="{FF2B5EF4-FFF2-40B4-BE49-F238E27FC236}">
              <a16:creationId xmlns:a16="http://schemas.microsoft.com/office/drawing/2014/main" id="{361A05DD-3EE6-4A3B-AD0A-7D1FD444B75B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47" name="ColorPalette" hidden="1">
          <a:extLst>
            <a:ext uri="{FF2B5EF4-FFF2-40B4-BE49-F238E27FC236}">
              <a16:creationId xmlns:a16="http://schemas.microsoft.com/office/drawing/2014/main" id="{1E4F580F-83E1-421D-85CD-F289156C2F16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48" name="ColorPalette" hidden="1">
          <a:extLst>
            <a:ext uri="{FF2B5EF4-FFF2-40B4-BE49-F238E27FC236}">
              <a16:creationId xmlns:a16="http://schemas.microsoft.com/office/drawing/2014/main" id="{8AF2DFE3-9412-4693-A9F9-4BA8D3D9906A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49" name="ColorPalette" hidden="1">
          <a:extLst>
            <a:ext uri="{FF2B5EF4-FFF2-40B4-BE49-F238E27FC236}">
              <a16:creationId xmlns:a16="http://schemas.microsoft.com/office/drawing/2014/main" id="{093A5FCD-A85E-4768-86ED-01B87079382B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50" name="ColorPalette" hidden="1">
          <a:extLst>
            <a:ext uri="{FF2B5EF4-FFF2-40B4-BE49-F238E27FC236}">
              <a16:creationId xmlns:a16="http://schemas.microsoft.com/office/drawing/2014/main" id="{183E24E4-5AA6-4046-8581-BEDD9F3409FD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51" name="ColorPalette" hidden="1">
          <a:extLst>
            <a:ext uri="{FF2B5EF4-FFF2-40B4-BE49-F238E27FC236}">
              <a16:creationId xmlns:a16="http://schemas.microsoft.com/office/drawing/2014/main" id="{54C0B8AA-E0E3-44B9-A13F-38D54CD7B1DB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52" name="ColorPalette" hidden="1">
          <a:extLst>
            <a:ext uri="{FF2B5EF4-FFF2-40B4-BE49-F238E27FC236}">
              <a16:creationId xmlns:a16="http://schemas.microsoft.com/office/drawing/2014/main" id="{29E79BD9-D110-4E13-8A2D-DDBC2D45F0B6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53" name="ColorPalette" hidden="1">
          <a:extLst>
            <a:ext uri="{FF2B5EF4-FFF2-40B4-BE49-F238E27FC236}">
              <a16:creationId xmlns:a16="http://schemas.microsoft.com/office/drawing/2014/main" id="{FC597FC3-A8E0-4EA1-BBCC-E0529C2EEA5D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54" name="ColorPalette" hidden="1">
          <a:extLst>
            <a:ext uri="{FF2B5EF4-FFF2-40B4-BE49-F238E27FC236}">
              <a16:creationId xmlns:a16="http://schemas.microsoft.com/office/drawing/2014/main" id="{355306B3-D72E-4861-9CA2-56F69693A802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55" name="ColorPalette" hidden="1">
          <a:extLst>
            <a:ext uri="{FF2B5EF4-FFF2-40B4-BE49-F238E27FC236}">
              <a16:creationId xmlns:a16="http://schemas.microsoft.com/office/drawing/2014/main" id="{59C76E4D-8203-4F53-89F4-3560E0D8A96E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56" name="ColorPalette" hidden="1">
          <a:extLst>
            <a:ext uri="{FF2B5EF4-FFF2-40B4-BE49-F238E27FC236}">
              <a16:creationId xmlns:a16="http://schemas.microsoft.com/office/drawing/2014/main" id="{9E6C5E0C-92BD-4BF3-96E0-67A42A1DA129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57" name="ColorPalette" hidden="1">
          <a:extLst>
            <a:ext uri="{FF2B5EF4-FFF2-40B4-BE49-F238E27FC236}">
              <a16:creationId xmlns:a16="http://schemas.microsoft.com/office/drawing/2014/main" id="{1B7C1CE4-1398-4AF2-88C1-6C0A3C3203F5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58" name="ColorPalette" hidden="1">
          <a:extLst>
            <a:ext uri="{FF2B5EF4-FFF2-40B4-BE49-F238E27FC236}">
              <a16:creationId xmlns:a16="http://schemas.microsoft.com/office/drawing/2014/main" id="{C5CBB468-C184-4F3A-BF8D-50411B63A496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59" name="ColorPalette" hidden="1">
          <a:extLst>
            <a:ext uri="{FF2B5EF4-FFF2-40B4-BE49-F238E27FC236}">
              <a16:creationId xmlns:a16="http://schemas.microsoft.com/office/drawing/2014/main" id="{957F7758-2CEA-469A-BFD9-65CA10A092DF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60" name="ColorPalette" hidden="1">
          <a:extLst>
            <a:ext uri="{FF2B5EF4-FFF2-40B4-BE49-F238E27FC236}">
              <a16:creationId xmlns:a16="http://schemas.microsoft.com/office/drawing/2014/main" id="{46D4A51B-B968-4002-BEDD-43F0924C6C32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61" name="ColorPalette" hidden="1">
          <a:extLst>
            <a:ext uri="{FF2B5EF4-FFF2-40B4-BE49-F238E27FC236}">
              <a16:creationId xmlns:a16="http://schemas.microsoft.com/office/drawing/2014/main" id="{CD4B90A7-F0E1-4C6A-8D82-A9BE957117DB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62" name="ColorPalette" hidden="1">
          <a:extLst>
            <a:ext uri="{FF2B5EF4-FFF2-40B4-BE49-F238E27FC236}">
              <a16:creationId xmlns:a16="http://schemas.microsoft.com/office/drawing/2014/main" id="{EA4C50B2-F78B-4728-932E-CD2C7937337F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63" name="ColorPalette" hidden="1">
          <a:extLst>
            <a:ext uri="{FF2B5EF4-FFF2-40B4-BE49-F238E27FC236}">
              <a16:creationId xmlns:a16="http://schemas.microsoft.com/office/drawing/2014/main" id="{81D8E82D-F61E-4254-ACD3-3D5756E14C89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64" name="ColorPalette" hidden="1">
          <a:extLst>
            <a:ext uri="{FF2B5EF4-FFF2-40B4-BE49-F238E27FC236}">
              <a16:creationId xmlns:a16="http://schemas.microsoft.com/office/drawing/2014/main" id="{B7549936-34ED-4CBF-83F0-5BCA2EE6D89A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65" name="ColorPalette" hidden="1">
          <a:extLst>
            <a:ext uri="{FF2B5EF4-FFF2-40B4-BE49-F238E27FC236}">
              <a16:creationId xmlns:a16="http://schemas.microsoft.com/office/drawing/2014/main" id="{893A0CD0-6159-4A42-8470-DB19B9740544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66" name="ColorPalette" hidden="1">
          <a:extLst>
            <a:ext uri="{FF2B5EF4-FFF2-40B4-BE49-F238E27FC236}">
              <a16:creationId xmlns:a16="http://schemas.microsoft.com/office/drawing/2014/main" id="{CBE63179-ACB1-43E4-BCD8-EF5047984D17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67" name="ColorPalette" hidden="1">
          <a:extLst>
            <a:ext uri="{FF2B5EF4-FFF2-40B4-BE49-F238E27FC236}">
              <a16:creationId xmlns:a16="http://schemas.microsoft.com/office/drawing/2014/main" id="{61DFDDF6-5FED-44CA-A5D6-E3E21F687412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68" name="ColorPalette" hidden="1">
          <a:extLst>
            <a:ext uri="{FF2B5EF4-FFF2-40B4-BE49-F238E27FC236}">
              <a16:creationId xmlns:a16="http://schemas.microsoft.com/office/drawing/2014/main" id="{57ACC299-C24B-487E-849F-B63C133ABA1A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69" name="ColorPalette" hidden="1">
          <a:extLst>
            <a:ext uri="{FF2B5EF4-FFF2-40B4-BE49-F238E27FC236}">
              <a16:creationId xmlns:a16="http://schemas.microsoft.com/office/drawing/2014/main" id="{1DDD6195-5906-4092-AC4B-79BB9E3F5016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70" name="ColorPalette" hidden="1">
          <a:extLst>
            <a:ext uri="{FF2B5EF4-FFF2-40B4-BE49-F238E27FC236}">
              <a16:creationId xmlns:a16="http://schemas.microsoft.com/office/drawing/2014/main" id="{D70CCA1B-FFE1-4121-97F8-3272F6AA5391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71" name="ColorPalette" hidden="1">
          <a:extLst>
            <a:ext uri="{FF2B5EF4-FFF2-40B4-BE49-F238E27FC236}">
              <a16:creationId xmlns:a16="http://schemas.microsoft.com/office/drawing/2014/main" id="{2E02AA9E-5A2A-4727-8B2A-341AFB35AF2C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72" name="ColorPalette" hidden="1">
          <a:extLst>
            <a:ext uri="{FF2B5EF4-FFF2-40B4-BE49-F238E27FC236}">
              <a16:creationId xmlns:a16="http://schemas.microsoft.com/office/drawing/2014/main" id="{D6781607-519B-4A0A-8C38-1DE74671A987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73" name="ColorPalette" hidden="1">
          <a:extLst>
            <a:ext uri="{FF2B5EF4-FFF2-40B4-BE49-F238E27FC236}">
              <a16:creationId xmlns:a16="http://schemas.microsoft.com/office/drawing/2014/main" id="{51DFADC7-6F84-4C20-9C75-41A8380E01C1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74" name="ColorPalette" hidden="1">
          <a:extLst>
            <a:ext uri="{FF2B5EF4-FFF2-40B4-BE49-F238E27FC236}">
              <a16:creationId xmlns:a16="http://schemas.microsoft.com/office/drawing/2014/main" id="{3A78D2A3-243B-4D06-9E36-F1D6719E8B45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75" name="ColorPalette" hidden="1">
          <a:extLst>
            <a:ext uri="{FF2B5EF4-FFF2-40B4-BE49-F238E27FC236}">
              <a16:creationId xmlns:a16="http://schemas.microsoft.com/office/drawing/2014/main" id="{BFACF328-DF5C-440D-8C05-5A7868F57CA2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76" name="ColorPalette" hidden="1">
          <a:extLst>
            <a:ext uri="{FF2B5EF4-FFF2-40B4-BE49-F238E27FC236}">
              <a16:creationId xmlns:a16="http://schemas.microsoft.com/office/drawing/2014/main" id="{7F21AE36-E191-4468-9BC6-5AE9D876C93A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77" name="ColorPalette" hidden="1">
          <a:extLst>
            <a:ext uri="{FF2B5EF4-FFF2-40B4-BE49-F238E27FC236}">
              <a16:creationId xmlns:a16="http://schemas.microsoft.com/office/drawing/2014/main" id="{244F480E-44CD-47EB-9069-313234B83A59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78" name="ColorPalette" hidden="1">
          <a:extLst>
            <a:ext uri="{FF2B5EF4-FFF2-40B4-BE49-F238E27FC236}">
              <a16:creationId xmlns:a16="http://schemas.microsoft.com/office/drawing/2014/main" id="{671D788A-DCC0-47CB-9A18-61051CA19425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79" name="ColorPalette" hidden="1">
          <a:extLst>
            <a:ext uri="{FF2B5EF4-FFF2-40B4-BE49-F238E27FC236}">
              <a16:creationId xmlns:a16="http://schemas.microsoft.com/office/drawing/2014/main" id="{806557A6-E88B-4C22-8147-C38D29FF897A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80" name="ColorPalette" hidden="1">
          <a:extLst>
            <a:ext uri="{FF2B5EF4-FFF2-40B4-BE49-F238E27FC236}">
              <a16:creationId xmlns:a16="http://schemas.microsoft.com/office/drawing/2014/main" id="{87C279AC-6E26-43D2-8DBB-6E91758ABA60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81" name="ColorPalette" hidden="1">
          <a:extLst>
            <a:ext uri="{FF2B5EF4-FFF2-40B4-BE49-F238E27FC236}">
              <a16:creationId xmlns:a16="http://schemas.microsoft.com/office/drawing/2014/main" id="{FF42AB18-2A29-4CC7-806F-83C18813E537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82" name="ColorPalette" hidden="1">
          <a:extLst>
            <a:ext uri="{FF2B5EF4-FFF2-40B4-BE49-F238E27FC236}">
              <a16:creationId xmlns:a16="http://schemas.microsoft.com/office/drawing/2014/main" id="{DB04FCB4-4EAB-4AE1-A46B-ADC613D86423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83" name="ColorPalette" hidden="1">
          <a:extLst>
            <a:ext uri="{FF2B5EF4-FFF2-40B4-BE49-F238E27FC236}">
              <a16:creationId xmlns:a16="http://schemas.microsoft.com/office/drawing/2014/main" id="{FC6BB3C1-C42F-4094-B7C5-BD86AD40B378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84" name="ColorPalette" hidden="1">
          <a:extLst>
            <a:ext uri="{FF2B5EF4-FFF2-40B4-BE49-F238E27FC236}">
              <a16:creationId xmlns:a16="http://schemas.microsoft.com/office/drawing/2014/main" id="{325CC8C0-5357-4CC8-A023-2237F8B1702B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85" name="ColorPalette" hidden="1">
          <a:extLst>
            <a:ext uri="{FF2B5EF4-FFF2-40B4-BE49-F238E27FC236}">
              <a16:creationId xmlns:a16="http://schemas.microsoft.com/office/drawing/2014/main" id="{3AD7D7A6-4B5E-490D-8D4C-2512916337AA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86" name="ColorPalette" hidden="1">
          <a:extLst>
            <a:ext uri="{FF2B5EF4-FFF2-40B4-BE49-F238E27FC236}">
              <a16:creationId xmlns:a16="http://schemas.microsoft.com/office/drawing/2014/main" id="{197D2B4A-7225-418B-A2CE-1846ABE92DB0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87" name="ColorPalette" hidden="1">
          <a:extLst>
            <a:ext uri="{FF2B5EF4-FFF2-40B4-BE49-F238E27FC236}">
              <a16:creationId xmlns:a16="http://schemas.microsoft.com/office/drawing/2014/main" id="{27180076-D105-4DCA-B038-07BA710CF504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88" name="ColorPalette" hidden="1">
          <a:extLst>
            <a:ext uri="{FF2B5EF4-FFF2-40B4-BE49-F238E27FC236}">
              <a16:creationId xmlns:a16="http://schemas.microsoft.com/office/drawing/2014/main" id="{8D51A69E-72A8-4AFD-9B95-7407042FD100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89" name="ColorPalette" hidden="1">
          <a:extLst>
            <a:ext uri="{FF2B5EF4-FFF2-40B4-BE49-F238E27FC236}">
              <a16:creationId xmlns:a16="http://schemas.microsoft.com/office/drawing/2014/main" id="{9E945C91-2801-4ACB-9B78-6A38141A78D6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90" name="ColorPalette" hidden="1">
          <a:extLst>
            <a:ext uri="{FF2B5EF4-FFF2-40B4-BE49-F238E27FC236}">
              <a16:creationId xmlns:a16="http://schemas.microsoft.com/office/drawing/2014/main" id="{5107464D-6015-4FC1-8F1F-412CD25C9E22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91" name="ColorPalette" hidden="1">
          <a:extLst>
            <a:ext uri="{FF2B5EF4-FFF2-40B4-BE49-F238E27FC236}">
              <a16:creationId xmlns:a16="http://schemas.microsoft.com/office/drawing/2014/main" id="{DF2E67A4-E916-4EFA-88F3-6023D02E45FB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92" name="ColorPalette" hidden="1">
          <a:extLst>
            <a:ext uri="{FF2B5EF4-FFF2-40B4-BE49-F238E27FC236}">
              <a16:creationId xmlns:a16="http://schemas.microsoft.com/office/drawing/2014/main" id="{1FB8C308-FA13-4FA8-AAF6-6CB1EEF2764B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93" name="ColorPalette" hidden="1">
          <a:extLst>
            <a:ext uri="{FF2B5EF4-FFF2-40B4-BE49-F238E27FC236}">
              <a16:creationId xmlns:a16="http://schemas.microsoft.com/office/drawing/2014/main" id="{94FE5976-C2A6-4562-B55B-1D8AE646EB92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94" name="ColorPalette" hidden="1">
          <a:extLst>
            <a:ext uri="{FF2B5EF4-FFF2-40B4-BE49-F238E27FC236}">
              <a16:creationId xmlns:a16="http://schemas.microsoft.com/office/drawing/2014/main" id="{BD9FFBD5-AC7E-47DB-BD2B-41266D5A22F4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95" name="ColorPalette" hidden="1">
          <a:extLst>
            <a:ext uri="{FF2B5EF4-FFF2-40B4-BE49-F238E27FC236}">
              <a16:creationId xmlns:a16="http://schemas.microsoft.com/office/drawing/2014/main" id="{0C14E61C-9932-48DC-826A-EF9651668176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96" name="ColorPalette" hidden="1">
          <a:extLst>
            <a:ext uri="{FF2B5EF4-FFF2-40B4-BE49-F238E27FC236}">
              <a16:creationId xmlns:a16="http://schemas.microsoft.com/office/drawing/2014/main" id="{3CD17449-A3F6-481C-8785-C6118ADCC04D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97" name="ColorPalette" hidden="1">
          <a:extLst>
            <a:ext uri="{FF2B5EF4-FFF2-40B4-BE49-F238E27FC236}">
              <a16:creationId xmlns:a16="http://schemas.microsoft.com/office/drawing/2014/main" id="{6F7093AF-4C75-47E2-B3DB-9DD647C8FCD1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98" name="ColorPalette" hidden="1">
          <a:extLst>
            <a:ext uri="{FF2B5EF4-FFF2-40B4-BE49-F238E27FC236}">
              <a16:creationId xmlns:a16="http://schemas.microsoft.com/office/drawing/2014/main" id="{B326705F-FB29-467C-ACDC-D3D689D04DDB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199" name="ColorPalette" hidden="1">
          <a:extLst>
            <a:ext uri="{FF2B5EF4-FFF2-40B4-BE49-F238E27FC236}">
              <a16:creationId xmlns:a16="http://schemas.microsoft.com/office/drawing/2014/main" id="{6F3E8879-BEF4-4D41-A183-BE3EF6E43299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00" name="ColorPalette" hidden="1">
          <a:extLst>
            <a:ext uri="{FF2B5EF4-FFF2-40B4-BE49-F238E27FC236}">
              <a16:creationId xmlns:a16="http://schemas.microsoft.com/office/drawing/2014/main" id="{1CE40E49-A16E-4C56-82EE-2C83B31CF73A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01" name="ColorPalette" hidden="1">
          <a:extLst>
            <a:ext uri="{FF2B5EF4-FFF2-40B4-BE49-F238E27FC236}">
              <a16:creationId xmlns:a16="http://schemas.microsoft.com/office/drawing/2014/main" id="{C8F99A62-DBE1-413A-8FC5-E7D8C15C123A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02" name="ColorPalette" hidden="1">
          <a:extLst>
            <a:ext uri="{FF2B5EF4-FFF2-40B4-BE49-F238E27FC236}">
              <a16:creationId xmlns:a16="http://schemas.microsoft.com/office/drawing/2014/main" id="{73133FAC-7EB5-4C9C-80A3-9318755BD623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03" name="ColorPalette" hidden="1">
          <a:extLst>
            <a:ext uri="{FF2B5EF4-FFF2-40B4-BE49-F238E27FC236}">
              <a16:creationId xmlns:a16="http://schemas.microsoft.com/office/drawing/2014/main" id="{948A93D1-18B5-493E-8E40-C25B6009209E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04" name="ColorPalette" hidden="1">
          <a:extLst>
            <a:ext uri="{FF2B5EF4-FFF2-40B4-BE49-F238E27FC236}">
              <a16:creationId xmlns:a16="http://schemas.microsoft.com/office/drawing/2014/main" id="{73E8244C-0F13-4D0A-B470-3E4687DB9846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05" name="ColorPalette" hidden="1">
          <a:extLst>
            <a:ext uri="{FF2B5EF4-FFF2-40B4-BE49-F238E27FC236}">
              <a16:creationId xmlns:a16="http://schemas.microsoft.com/office/drawing/2014/main" id="{EEB15955-B732-405F-B793-26DA1FDBF51C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06" name="ColorPalette" hidden="1">
          <a:extLst>
            <a:ext uri="{FF2B5EF4-FFF2-40B4-BE49-F238E27FC236}">
              <a16:creationId xmlns:a16="http://schemas.microsoft.com/office/drawing/2014/main" id="{687D3716-20BA-48A5-BAD1-101D9141C367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07" name="ColorPalette" hidden="1">
          <a:extLst>
            <a:ext uri="{FF2B5EF4-FFF2-40B4-BE49-F238E27FC236}">
              <a16:creationId xmlns:a16="http://schemas.microsoft.com/office/drawing/2014/main" id="{18A0958E-115D-4012-81DB-A33D5817F100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08" name="ColorPalette" hidden="1">
          <a:extLst>
            <a:ext uri="{FF2B5EF4-FFF2-40B4-BE49-F238E27FC236}">
              <a16:creationId xmlns:a16="http://schemas.microsoft.com/office/drawing/2014/main" id="{63FAD381-64D5-4036-AC7D-3EA29611F826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09" name="ColorPalette" hidden="1">
          <a:extLst>
            <a:ext uri="{FF2B5EF4-FFF2-40B4-BE49-F238E27FC236}">
              <a16:creationId xmlns:a16="http://schemas.microsoft.com/office/drawing/2014/main" id="{CFD26DF1-9664-463B-A644-1D3984953B69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10" name="ColorPalette" hidden="1">
          <a:extLst>
            <a:ext uri="{FF2B5EF4-FFF2-40B4-BE49-F238E27FC236}">
              <a16:creationId xmlns:a16="http://schemas.microsoft.com/office/drawing/2014/main" id="{2A7357A5-855E-47F0-8BA7-FA17AD9B5B28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11" name="ColorPalette" hidden="1">
          <a:extLst>
            <a:ext uri="{FF2B5EF4-FFF2-40B4-BE49-F238E27FC236}">
              <a16:creationId xmlns:a16="http://schemas.microsoft.com/office/drawing/2014/main" id="{19DCD2F8-6D1C-447F-AA90-E076649C4F45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12" name="ColorPalette" hidden="1">
          <a:extLst>
            <a:ext uri="{FF2B5EF4-FFF2-40B4-BE49-F238E27FC236}">
              <a16:creationId xmlns:a16="http://schemas.microsoft.com/office/drawing/2014/main" id="{59841A5B-CDA5-47BD-B3CE-18B32181E69B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13" name="ColorPalette" hidden="1">
          <a:extLst>
            <a:ext uri="{FF2B5EF4-FFF2-40B4-BE49-F238E27FC236}">
              <a16:creationId xmlns:a16="http://schemas.microsoft.com/office/drawing/2014/main" id="{E0DAEB54-A30C-4A6C-84B8-5D26CBA850AB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14" name="ColorPalette" hidden="1">
          <a:extLst>
            <a:ext uri="{FF2B5EF4-FFF2-40B4-BE49-F238E27FC236}">
              <a16:creationId xmlns:a16="http://schemas.microsoft.com/office/drawing/2014/main" id="{2400879F-28C8-477A-ACE3-027959B0F6E9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15" name="ColorPalette" hidden="1">
          <a:extLst>
            <a:ext uri="{FF2B5EF4-FFF2-40B4-BE49-F238E27FC236}">
              <a16:creationId xmlns:a16="http://schemas.microsoft.com/office/drawing/2014/main" id="{C3D85EC1-C086-401E-8B10-D3C9E5E8CC9B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16" name="ColorPalette" hidden="1">
          <a:extLst>
            <a:ext uri="{FF2B5EF4-FFF2-40B4-BE49-F238E27FC236}">
              <a16:creationId xmlns:a16="http://schemas.microsoft.com/office/drawing/2014/main" id="{9E0C2DB1-BB17-492C-A731-597DB5BDA1BB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17" name="ColorPalette" hidden="1">
          <a:extLst>
            <a:ext uri="{FF2B5EF4-FFF2-40B4-BE49-F238E27FC236}">
              <a16:creationId xmlns:a16="http://schemas.microsoft.com/office/drawing/2014/main" id="{D8586CEF-2CB7-41CA-9FEC-5B69BAA200E3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18" name="ColorPalette" hidden="1">
          <a:extLst>
            <a:ext uri="{FF2B5EF4-FFF2-40B4-BE49-F238E27FC236}">
              <a16:creationId xmlns:a16="http://schemas.microsoft.com/office/drawing/2014/main" id="{EB564401-C89F-410A-9B17-93253A7C1AD8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19" name="ColorPalette" hidden="1">
          <a:extLst>
            <a:ext uri="{FF2B5EF4-FFF2-40B4-BE49-F238E27FC236}">
              <a16:creationId xmlns:a16="http://schemas.microsoft.com/office/drawing/2014/main" id="{3244BA02-D54F-46BF-98A4-BA3F3774E97D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20" name="ColorPalette" hidden="1">
          <a:extLst>
            <a:ext uri="{FF2B5EF4-FFF2-40B4-BE49-F238E27FC236}">
              <a16:creationId xmlns:a16="http://schemas.microsoft.com/office/drawing/2014/main" id="{4A782C58-D92C-4C47-8402-DED0BDC60C25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21" name="ColorPalette" hidden="1">
          <a:extLst>
            <a:ext uri="{FF2B5EF4-FFF2-40B4-BE49-F238E27FC236}">
              <a16:creationId xmlns:a16="http://schemas.microsoft.com/office/drawing/2014/main" id="{CF990C7A-A17A-4748-A350-0C3EF7BC7D29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22" name="ColorPalette" hidden="1">
          <a:extLst>
            <a:ext uri="{FF2B5EF4-FFF2-40B4-BE49-F238E27FC236}">
              <a16:creationId xmlns:a16="http://schemas.microsoft.com/office/drawing/2014/main" id="{5B7164FB-79B9-4E1B-A083-48D15B26A250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23" name="ColorPalette" hidden="1">
          <a:extLst>
            <a:ext uri="{FF2B5EF4-FFF2-40B4-BE49-F238E27FC236}">
              <a16:creationId xmlns:a16="http://schemas.microsoft.com/office/drawing/2014/main" id="{021C8AF7-3BCE-4DC8-9A20-F98C16DB5EC7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24" name="ColorPalette" hidden="1">
          <a:extLst>
            <a:ext uri="{FF2B5EF4-FFF2-40B4-BE49-F238E27FC236}">
              <a16:creationId xmlns:a16="http://schemas.microsoft.com/office/drawing/2014/main" id="{E3F6A114-3D63-4BD6-B285-F33B001C6CF8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25" name="ColorPalette" hidden="1">
          <a:extLst>
            <a:ext uri="{FF2B5EF4-FFF2-40B4-BE49-F238E27FC236}">
              <a16:creationId xmlns:a16="http://schemas.microsoft.com/office/drawing/2014/main" id="{467439B5-B1A3-4AAA-9F98-4D5AB222D5D1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26" name="ColorPalette" hidden="1">
          <a:extLst>
            <a:ext uri="{FF2B5EF4-FFF2-40B4-BE49-F238E27FC236}">
              <a16:creationId xmlns:a16="http://schemas.microsoft.com/office/drawing/2014/main" id="{7EACE9E6-03E0-4D5D-A04F-320E13D16FC8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27" name="ColorPalette" hidden="1">
          <a:extLst>
            <a:ext uri="{FF2B5EF4-FFF2-40B4-BE49-F238E27FC236}">
              <a16:creationId xmlns:a16="http://schemas.microsoft.com/office/drawing/2014/main" id="{4602C2F0-92AC-4398-9CE2-E25C733768EE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28" name="ColorPalette" hidden="1">
          <a:extLst>
            <a:ext uri="{FF2B5EF4-FFF2-40B4-BE49-F238E27FC236}">
              <a16:creationId xmlns:a16="http://schemas.microsoft.com/office/drawing/2014/main" id="{1F530C2D-C23A-493A-9E94-FD123ED35D21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29" name="ColorPalette" hidden="1">
          <a:extLst>
            <a:ext uri="{FF2B5EF4-FFF2-40B4-BE49-F238E27FC236}">
              <a16:creationId xmlns:a16="http://schemas.microsoft.com/office/drawing/2014/main" id="{1D739A0B-E876-4348-959C-AF83B51EECBF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30" name="ColorPalette" hidden="1">
          <a:extLst>
            <a:ext uri="{FF2B5EF4-FFF2-40B4-BE49-F238E27FC236}">
              <a16:creationId xmlns:a16="http://schemas.microsoft.com/office/drawing/2014/main" id="{C3AEC9C3-F247-4FB1-BA5C-8EEF06E853B0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31" name="ColorPalette" hidden="1">
          <a:extLst>
            <a:ext uri="{FF2B5EF4-FFF2-40B4-BE49-F238E27FC236}">
              <a16:creationId xmlns:a16="http://schemas.microsoft.com/office/drawing/2014/main" id="{33BD9DBF-CA0E-4D35-B757-B5FE68C071A3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32" name="ColorPalette" hidden="1">
          <a:extLst>
            <a:ext uri="{FF2B5EF4-FFF2-40B4-BE49-F238E27FC236}">
              <a16:creationId xmlns:a16="http://schemas.microsoft.com/office/drawing/2014/main" id="{A6554764-89B0-43FB-8696-49C23BF03F96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33" name="ColorPalette" hidden="1">
          <a:extLst>
            <a:ext uri="{FF2B5EF4-FFF2-40B4-BE49-F238E27FC236}">
              <a16:creationId xmlns:a16="http://schemas.microsoft.com/office/drawing/2014/main" id="{D6326E9C-8593-4FE5-AE22-69BA34DFF21A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34" name="ColorPalette" hidden="1">
          <a:extLst>
            <a:ext uri="{FF2B5EF4-FFF2-40B4-BE49-F238E27FC236}">
              <a16:creationId xmlns:a16="http://schemas.microsoft.com/office/drawing/2014/main" id="{D5F4A906-DC13-4F91-B295-AF14775AB82B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35" name="ColorPalette" hidden="1">
          <a:extLst>
            <a:ext uri="{FF2B5EF4-FFF2-40B4-BE49-F238E27FC236}">
              <a16:creationId xmlns:a16="http://schemas.microsoft.com/office/drawing/2014/main" id="{F4D73970-243F-4EF0-9D42-AA02BBCB5848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36" name="ColorPalette" hidden="1">
          <a:extLst>
            <a:ext uri="{FF2B5EF4-FFF2-40B4-BE49-F238E27FC236}">
              <a16:creationId xmlns:a16="http://schemas.microsoft.com/office/drawing/2014/main" id="{A0F3CCF3-06A8-4134-98ED-064BE6F3FDFA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37" name="ColorPalette" hidden="1">
          <a:extLst>
            <a:ext uri="{FF2B5EF4-FFF2-40B4-BE49-F238E27FC236}">
              <a16:creationId xmlns:a16="http://schemas.microsoft.com/office/drawing/2014/main" id="{3AEEFEA9-DA42-4CBA-8A9F-B8CF1E8DFC94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38" name="ColorPalette" hidden="1">
          <a:extLst>
            <a:ext uri="{FF2B5EF4-FFF2-40B4-BE49-F238E27FC236}">
              <a16:creationId xmlns:a16="http://schemas.microsoft.com/office/drawing/2014/main" id="{612BDAED-31E7-44A3-B904-B83637C94643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39" name="ColorPalette" hidden="1">
          <a:extLst>
            <a:ext uri="{FF2B5EF4-FFF2-40B4-BE49-F238E27FC236}">
              <a16:creationId xmlns:a16="http://schemas.microsoft.com/office/drawing/2014/main" id="{742DD200-2E66-4383-AD1F-0BD1083D618E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40" name="ColorPalette" hidden="1">
          <a:extLst>
            <a:ext uri="{FF2B5EF4-FFF2-40B4-BE49-F238E27FC236}">
              <a16:creationId xmlns:a16="http://schemas.microsoft.com/office/drawing/2014/main" id="{EE178591-DC98-4696-B413-C933469C1B64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41" name="ColorPalette" hidden="1">
          <a:extLst>
            <a:ext uri="{FF2B5EF4-FFF2-40B4-BE49-F238E27FC236}">
              <a16:creationId xmlns:a16="http://schemas.microsoft.com/office/drawing/2014/main" id="{A91DACCC-B7E1-4536-8D00-559F3E41FCCF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42" name="ColorPalette" hidden="1">
          <a:extLst>
            <a:ext uri="{FF2B5EF4-FFF2-40B4-BE49-F238E27FC236}">
              <a16:creationId xmlns:a16="http://schemas.microsoft.com/office/drawing/2014/main" id="{A64BB7D1-1F5F-471C-B956-0DAD70EC0A30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43" name="ColorPalette" hidden="1">
          <a:extLst>
            <a:ext uri="{FF2B5EF4-FFF2-40B4-BE49-F238E27FC236}">
              <a16:creationId xmlns:a16="http://schemas.microsoft.com/office/drawing/2014/main" id="{90CA285F-A651-4AAE-A73E-5AC3453F235F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44" name="ColorPalette" hidden="1">
          <a:extLst>
            <a:ext uri="{FF2B5EF4-FFF2-40B4-BE49-F238E27FC236}">
              <a16:creationId xmlns:a16="http://schemas.microsoft.com/office/drawing/2014/main" id="{E2EE6EE2-CA36-4099-90DE-E0F8F85EE2E6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45" name="ColorPalette" hidden="1">
          <a:extLst>
            <a:ext uri="{FF2B5EF4-FFF2-40B4-BE49-F238E27FC236}">
              <a16:creationId xmlns:a16="http://schemas.microsoft.com/office/drawing/2014/main" id="{50C0EBB5-BC27-44AE-B506-820FF3887A64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46" name="ColorPalette" hidden="1">
          <a:extLst>
            <a:ext uri="{FF2B5EF4-FFF2-40B4-BE49-F238E27FC236}">
              <a16:creationId xmlns:a16="http://schemas.microsoft.com/office/drawing/2014/main" id="{9326A370-5746-4201-963B-702B97C520E9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2247" name="ColorPalette" hidden="1">
          <a:extLst>
            <a:ext uri="{FF2B5EF4-FFF2-40B4-BE49-F238E27FC236}">
              <a16:creationId xmlns:a16="http://schemas.microsoft.com/office/drawing/2014/main" id="{A7DD80BE-B2FE-4FEC-A13F-7DA6C773C833}"/>
            </a:ext>
          </a:extLst>
        </xdr:cNvPr>
        <xdr:cNvSpPr txBox="1"/>
      </xdr:nvSpPr>
      <xdr:spPr>
        <a:xfrm>
          <a:off x="914400" y="15906750"/>
          <a:ext cx="1609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248" name="ColorPalette" hidden="1">
          <a:extLst>
            <a:ext uri="{FF2B5EF4-FFF2-40B4-BE49-F238E27FC236}">
              <a16:creationId xmlns:a16="http://schemas.microsoft.com/office/drawing/2014/main" id="{DF5DB643-E5CB-42BF-A536-1B8F4B755342}"/>
            </a:ext>
          </a:extLst>
        </xdr:cNvPr>
        <xdr:cNvSpPr txBox="1"/>
      </xdr:nvSpPr>
      <xdr:spPr>
        <a:xfrm>
          <a:off x="914400" y="15049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249" name="ColorPalette" hidden="1">
          <a:extLst>
            <a:ext uri="{FF2B5EF4-FFF2-40B4-BE49-F238E27FC236}">
              <a16:creationId xmlns:a16="http://schemas.microsoft.com/office/drawing/2014/main" id="{18F14AE5-B65E-4DA2-84B5-98816C4089AE}"/>
            </a:ext>
          </a:extLst>
        </xdr:cNvPr>
        <xdr:cNvSpPr txBox="1"/>
      </xdr:nvSpPr>
      <xdr:spPr>
        <a:xfrm>
          <a:off x="914400" y="15049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250" name="ColorPalette" hidden="1">
          <a:extLst>
            <a:ext uri="{FF2B5EF4-FFF2-40B4-BE49-F238E27FC236}">
              <a16:creationId xmlns:a16="http://schemas.microsoft.com/office/drawing/2014/main" id="{163F105C-ED0B-42E9-84E3-4136F83A800F}"/>
            </a:ext>
          </a:extLst>
        </xdr:cNvPr>
        <xdr:cNvSpPr txBox="1"/>
      </xdr:nvSpPr>
      <xdr:spPr>
        <a:xfrm>
          <a:off x="914400" y="15049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251" name="ColorPalette" hidden="1">
          <a:extLst>
            <a:ext uri="{FF2B5EF4-FFF2-40B4-BE49-F238E27FC236}">
              <a16:creationId xmlns:a16="http://schemas.microsoft.com/office/drawing/2014/main" id="{AEDB7A90-2825-4D7E-A11B-1EA0F8CEBD4A}"/>
            </a:ext>
          </a:extLst>
        </xdr:cNvPr>
        <xdr:cNvSpPr txBox="1"/>
      </xdr:nvSpPr>
      <xdr:spPr>
        <a:xfrm>
          <a:off x="914400" y="15049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252" name="ColorPalette" hidden="1">
          <a:extLst>
            <a:ext uri="{FF2B5EF4-FFF2-40B4-BE49-F238E27FC236}">
              <a16:creationId xmlns:a16="http://schemas.microsoft.com/office/drawing/2014/main" id="{8D03204F-5BA6-4947-8330-24354E8155DA}"/>
            </a:ext>
          </a:extLst>
        </xdr:cNvPr>
        <xdr:cNvSpPr txBox="1"/>
      </xdr:nvSpPr>
      <xdr:spPr>
        <a:xfrm>
          <a:off x="914400" y="15049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253" name="ColorPalette" hidden="1">
          <a:extLst>
            <a:ext uri="{FF2B5EF4-FFF2-40B4-BE49-F238E27FC236}">
              <a16:creationId xmlns:a16="http://schemas.microsoft.com/office/drawing/2014/main" id="{46709492-8344-472D-9EF1-94B507841555}"/>
            </a:ext>
          </a:extLst>
        </xdr:cNvPr>
        <xdr:cNvSpPr txBox="1"/>
      </xdr:nvSpPr>
      <xdr:spPr>
        <a:xfrm>
          <a:off x="914400" y="15049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254" name="ColorPalette" hidden="1">
          <a:extLst>
            <a:ext uri="{FF2B5EF4-FFF2-40B4-BE49-F238E27FC236}">
              <a16:creationId xmlns:a16="http://schemas.microsoft.com/office/drawing/2014/main" id="{F57144EE-AEDC-4C86-BD7C-31C79F51656D}"/>
            </a:ext>
          </a:extLst>
        </xdr:cNvPr>
        <xdr:cNvSpPr txBox="1"/>
      </xdr:nvSpPr>
      <xdr:spPr>
        <a:xfrm>
          <a:off x="914400" y="15049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255" name="ColorPalette" hidden="1">
          <a:extLst>
            <a:ext uri="{FF2B5EF4-FFF2-40B4-BE49-F238E27FC236}">
              <a16:creationId xmlns:a16="http://schemas.microsoft.com/office/drawing/2014/main" id="{78B88949-D3DF-4551-97B1-F12C50033537}"/>
            </a:ext>
          </a:extLst>
        </xdr:cNvPr>
        <xdr:cNvSpPr txBox="1"/>
      </xdr:nvSpPr>
      <xdr:spPr>
        <a:xfrm>
          <a:off x="914400" y="15049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256" name="ColorPalette" hidden="1">
          <a:extLst>
            <a:ext uri="{FF2B5EF4-FFF2-40B4-BE49-F238E27FC236}">
              <a16:creationId xmlns:a16="http://schemas.microsoft.com/office/drawing/2014/main" id="{8251D50C-F2B2-44FB-B52E-07FB459210C6}"/>
            </a:ext>
          </a:extLst>
        </xdr:cNvPr>
        <xdr:cNvSpPr txBox="1"/>
      </xdr:nvSpPr>
      <xdr:spPr>
        <a:xfrm>
          <a:off x="914400" y="15240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257" name="ColorPalette" hidden="1">
          <a:extLst>
            <a:ext uri="{FF2B5EF4-FFF2-40B4-BE49-F238E27FC236}">
              <a16:creationId xmlns:a16="http://schemas.microsoft.com/office/drawing/2014/main" id="{0A8DEFBC-56BB-48E7-BC31-7B275F379F01}"/>
            </a:ext>
          </a:extLst>
        </xdr:cNvPr>
        <xdr:cNvSpPr txBox="1"/>
      </xdr:nvSpPr>
      <xdr:spPr>
        <a:xfrm>
          <a:off x="914400" y="15240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258" name="ColorPalette" hidden="1">
          <a:extLst>
            <a:ext uri="{FF2B5EF4-FFF2-40B4-BE49-F238E27FC236}">
              <a16:creationId xmlns:a16="http://schemas.microsoft.com/office/drawing/2014/main" id="{64C9651C-F1D6-412A-8B7B-6113B8337E44}"/>
            </a:ext>
          </a:extLst>
        </xdr:cNvPr>
        <xdr:cNvSpPr txBox="1"/>
      </xdr:nvSpPr>
      <xdr:spPr>
        <a:xfrm>
          <a:off x="914400" y="15240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259" name="ColorPalette" hidden="1">
          <a:extLst>
            <a:ext uri="{FF2B5EF4-FFF2-40B4-BE49-F238E27FC236}">
              <a16:creationId xmlns:a16="http://schemas.microsoft.com/office/drawing/2014/main" id="{FB566093-1C72-4224-A575-960FB25BBC58}"/>
            </a:ext>
          </a:extLst>
        </xdr:cNvPr>
        <xdr:cNvSpPr txBox="1"/>
      </xdr:nvSpPr>
      <xdr:spPr>
        <a:xfrm>
          <a:off x="914400" y="15240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260" name="ColorPalette" hidden="1">
          <a:extLst>
            <a:ext uri="{FF2B5EF4-FFF2-40B4-BE49-F238E27FC236}">
              <a16:creationId xmlns:a16="http://schemas.microsoft.com/office/drawing/2014/main" id="{6BA62324-505D-4210-B7F6-5237896676D2}"/>
            </a:ext>
          </a:extLst>
        </xdr:cNvPr>
        <xdr:cNvSpPr txBox="1"/>
      </xdr:nvSpPr>
      <xdr:spPr>
        <a:xfrm>
          <a:off x="914400" y="15240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261" name="ColorPalette" hidden="1">
          <a:extLst>
            <a:ext uri="{FF2B5EF4-FFF2-40B4-BE49-F238E27FC236}">
              <a16:creationId xmlns:a16="http://schemas.microsoft.com/office/drawing/2014/main" id="{F4F1C4CF-BFAC-41B0-B100-38A2616A9594}"/>
            </a:ext>
          </a:extLst>
        </xdr:cNvPr>
        <xdr:cNvSpPr txBox="1"/>
      </xdr:nvSpPr>
      <xdr:spPr>
        <a:xfrm>
          <a:off x="914400" y="15240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262" name="ColorPalette" hidden="1">
          <a:extLst>
            <a:ext uri="{FF2B5EF4-FFF2-40B4-BE49-F238E27FC236}">
              <a16:creationId xmlns:a16="http://schemas.microsoft.com/office/drawing/2014/main" id="{69BF3E2C-3A95-4FDA-82B8-6A3F3A360383}"/>
            </a:ext>
          </a:extLst>
        </xdr:cNvPr>
        <xdr:cNvSpPr txBox="1"/>
      </xdr:nvSpPr>
      <xdr:spPr>
        <a:xfrm>
          <a:off x="914400" y="15240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263" name="ColorPalette" hidden="1">
          <a:extLst>
            <a:ext uri="{FF2B5EF4-FFF2-40B4-BE49-F238E27FC236}">
              <a16:creationId xmlns:a16="http://schemas.microsoft.com/office/drawing/2014/main" id="{5090A668-B35D-4ADA-9054-53B85B352727}"/>
            </a:ext>
          </a:extLst>
        </xdr:cNvPr>
        <xdr:cNvSpPr txBox="1"/>
      </xdr:nvSpPr>
      <xdr:spPr>
        <a:xfrm>
          <a:off x="914400" y="15240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2264" name="ColorPalette" hidden="1">
          <a:extLst>
            <a:ext uri="{FF2B5EF4-FFF2-40B4-BE49-F238E27FC236}">
              <a16:creationId xmlns:a16="http://schemas.microsoft.com/office/drawing/2014/main" id="{44C8249E-9EC9-4569-BF69-1F8F146A25B8}"/>
            </a:ext>
          </a:extLst>
        </xdr:cNvPr>
        <xdr:cNvSpPr txBox="1"/>
      </xdr:nvSpPr>
      <xdr:spPr>
        <a:xfrm>
          <a:off x="914400" y="15240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2265" name="ColorPalette" hidden="1">
          <a:extLst>
            <a:ext uri="{FF2B5EF4-FFF2-40B4-BE49-F238E27FC236}">
              <a16:creationId xmlns:a16="http://schemas.microsoft.com/office/drawing/2014/main" id="{02A54592-3412-46F2-8678-1764BA3D21B5}"/>
            </a:ext>
          </a:extLst>
        </xdr:cNvPr>
        <xdr:cNvSpPr txBox="1"/>
      </xdr:nvSpPr>
      <xdr:spPr>
        <a:xfrm>
          <a:off x="914400" y="15240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2266" name="ColorPalette" hidden="1">
          <a:extLst>
            <a:ext uri="{FF2B5EF4-FFF2-40B4-BE49-F238E27FC236}">
              <a16:creationId xmlns:a16="http://schemas.microsoft.com/office/drawing/2014/main" id="{7387F961-53A0-45B8-B8E9-3F15CB9AE1AF}"/>
            </a:ext>
          </a:extLst>
        </xdr:cNvPr>
        <xdr:cNvSpPr txBox="1"/>
      </xdr:nvSpPr>
      <xdr:spPr>
        <a:xfrm>
          <a:off x="914400" y="15240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2267" name="ColorPalette" hidden="1">
          <a:extLst>
            <a:ext uri="{FF2B5EF4-FFF2-40B4-BE49-F238E27FC236}">
              <a16:creationId xmlns:a16="http://schemas.microsoft.com/office/drawing/2014/main" id="{0441913B-FE6A-40C0-8E30-D3F9C18CF3B5}"/>
            </a:ext>
          </a:extLst>
        </xdr:cNvPr>
        <xdr:cNvSpPr txBox="1"/>
      </xdr:nvSpPr>
      <xdr:spPr>
        <a:xfrm>
          <a:off x="914400" y="15240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2268" name="ColorPalette" hidden="1">
          <a:extLst>
            <a:ext uri="{FF2B5EF4-FFF2-40B4-BE49-F238E27FC236}">
              <a16:creationId xmlns:a16="http://schemas.microsoft.com/office/drawing/2014/main" id="{6B0A8F70-5571-417E-B3E2-D7890B6955CE}"/>
            </a:ext>
          </a:extLst>
        </xdr:cNvPr>
        <xdr:cNvSpPr txBox="1"/>
      </xdr:nvSpPr>
      <xdr:spPr>
        <a:xfrm>
          <a:off x="914400" y="15240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2269" name="ColorPalette" hidden="1">
          <a:extLst>
            <a:ext uri="{FF2B5EF4-FFF2-40B4-BE49-F238E27FC236}">
              <a16:creationId xmlns:a16="http://schemas.microsoft.com/office/drawing/2014/main" id="{77DA52C4-4E5F-47F3-AB14-33EEF47E91BD}"/>
            </a:ext>
          </a:extLst>
        </xdr:cNvPr>
        <xdr:cNvSpPr txBox="1"/>
      </xdr:nvSpPr>
      <xdr:spPr>
        <a:xfrm>
          <a:off x="914400" y="15240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2270" name="ColorPalette" hidden="1">
          <a:extLst>
            <a:ext uri="{FF2B5EF4-FFF2-40B4-BE49-F238E27FC236}">
              <a16:creationId xmlns:a16="http://schemas.microsoft.com/office/drawing/2014/main" id="{F13C7132-D545-469A-AD09-9C349947E778}"/>
            </a:ext>
          </a:extLst>
        </xdr:cNvPr>
        <xdr:cNvSpPr txBox="1"/>
      </xdr:nvSpPr>
      <xdr:spPr>
        <a:xfrm>
          <a:off x="914400" y="15240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2271" name="ColorPalette" hidden="1">
          <a:extLst>
            <a:ext uri="{FF2B5EF4-FFF2-40B4-BE49-F238E27FC236}">
              <a16:creationId xmlns:a16="http://schemas.microsoft.com/office/drawing/2014/main" id="{85924C2E-5B1A-44F9-88E8-3EC9240F03C9}"/>
            </a:ext>
          </a:extLst>
        </xdr:cNvPr>
        <xdr:cNvSpPr txBox="1"/>
      </xdr:nvSpPr>
      <xdr:spPr>
        <a:xfrm>
          <a:off x="914400" y="15240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2272" name="ColorPalette" hidden="1">
          <a:extLst>
            <a:ext uri="{FF2B5EF4-FFF2-40B4-BE49-F238E27FC236}">
              <a16:creationId xmlns:a16="http://schemas.microsoft.com/office/drawing/2014/main" id="{FB31D209-8753-4567-90A5-B5B49B22B27F}"/>
            </a:ext>
          </a:extLst>
        </xdr:cNvPr>
        <xdr:cNvSpPr txBox="1"/>
      </xdr:nvSpPr>
      <xdr:spPr>
        <a:xfrm>
          <a:off x="914400" y="15240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2273" name="ColorPalette" hidden="1">
          <a:extLst>
            <a:ext uri="{FF2B5EF4-FFF2-40B4-BE49-F238E27FC236}">
              <a16:creationId xmlns:a16="http://schemas.microsoft.com/office/drawing/2014/main" id="{A31DF0D9-4D44-47BB-8173-33EE58E5B07A}"/>
            </a:ext>
          </a:extLst>
        </xdr:cNvPr>
        <xdr:cNvSpPr txBox="1"/>
      </xdr:nvSpPr>
      <xdr:spPr>
        <a:xfrm>
          <a:off x="914400" y="15240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2274" name="ColorPalette" hidden="1">
          <a:extLst>
            <a:ext uri="{FF2B5EF4-FFF2-40B4-BE49-F238E27FC236}">
              <a16:creationId xmlns:a16="http://schemas.microsoft.com/office/drawing/2014/main" id="{670C2E6A-360F-4BC1-9965-821599CD20C3}"/>
            </a:ext>
          </a:extLst>
        </xdr:cNvPr>
        <xdr:cNvSpPr txBox="1"/>
      </xdr:nvSpPr>
      <xdr:spPr>
        <a:xfrm>
          <a:off x="914400" y="15240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2275" name="ColorPalette" hidden="1">
          <a:extLst>
            <a:ext uri="{FF2B5EF4-FFF2-40B4-BE49-F238E27FC236}">
              <a16:creationId xmlns:a16="http://schemas.microsoft.com/office/drawing/2014/main" id="{4815A7FF-6F8E-4D27-892D-6D668FEA9615}"/>
            </a:ext>
          </a:extLst>
        </xdr:cNvPr>
        <xdr:cNvSpPr txBox="1"/>
      </xdr:nvSpPr>
      <xdr:spPr>
        <a:xfrm>
          <a:off x="914400" y="15240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2276" name="ColorPalette" hidden="1">
          <a:extLst>
            <a:ext uri="{FF2B5EF4-FFF2-40B4-BE49-F238E27FC236}">
              <a16:creationId xmlns:a16="http://schemas.microsoft.com/office/drawing/2014/main" id="{9899CC39-FA0F-414C-B7B9-5C09E0DC3FB4}"/>
            </a:ext>
          </a:extLst>
        </xdr:cNvPr>
        <xdr:cNvSpPr txBox="1"/>
      </xdr:nvSpPr>
      <xdr:spPr>
        <a:xfrm>
          <a:off x="914400" y="15240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2277" name="ColorPalette" hidden="1">
          <a:extLst>
            <a:ext uri="{FF2B5EF4-FFF2-40B4-BE49-F238E27FC236}">
              <a16:creationId xmlns:a16="http://schemas.microsoft.com/office/drawing/2014/main" id="{CDBABBB4-EF31-4618-9F23-1AC3BAA4693D}"/>
            </a:ext>
          </a:extLst>
        </xdr:cNvPr>
        <xdr:cNvSpPr txBox="1"/>
      </xdr:nvSpPr>
      <xdr:spPr>
        <a:xfrm>
          <a:off x="914400" y="15240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2278" name="ColorPalette" hidden="1">
          <a:extLst>
            <a:ext uri="{FF2B5EF4-FFF2-40B4-BE49-F238E27FC236}">
              <a16:creationId xmlns:a16="http://schemas.microsoft.com/office/drawing/2014/main" id="{5B6BE409-8192-4E48-BCA1-B76EB0F95D6B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2279" name="ColorPalette" hidden="1">
          <a:extLst>
            <a:ext uri="{FF2B5EF4-FFF2-40B4-BE49-F238E27FC236}">
              <a16:creationId xmlns:a16="http://schemas.microsoft.com/office/drawing/2014/main" id="{AB586D97-3979-4632-8895-BED9F74B89D7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2280" name="ColorPalette" hidden="1">
          <a:extLst>
            <a:ext uri="{FF2B5EF4-FFF2-40B4-BE49-F238E27FC236}">
              <a16:creationId xmlns:a16="http://schemas.microsoft.com/office/drawing/2014/main" id="{222E1AAB-795E-45D0-BFE6-3956E3270BFF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2281" name="ColorPalette" hidden="1">
          <a:extLst>
            <a:ext uri="{FF2B5EF4-FFF2-40B4-BE49-F238E27FC236}">
              <a16:creationId xmlns:a16="http://schemas.microsoft.com/office/drawing/2014/main" id="{0393D9AD-FDA2-4EE9-A29E-2AA9A7BB30B3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2282" name="ColorPalette" hidden="1">
          <a:extLst>
            <a:ext uri="{FF2B5EF4-FFF2-40B4-BE49-F238E27FC236}">
              <a16:creationId xmlns:a16="http://schemas.microsoft.com/office/drawing/2014/main" id="{F183DE51-DFE0-41AE-BC64-B814B8B8672B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2283" name="ColorPalette" hidden="1">
          <a:extLst>
            <a:ext uri="{FF2B5EF4-FFF2-40B4-BE49-F238E27FC236}">
              <a16:creationId xmlns:a16="http://schemas.microsoft.com/office/drawing/2014/main" id="{B2F9AD29-7FA8-44C6-8496-F274C0227B1B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2284" name="ColorPalette" hidden="1">
          <a:extLst>
            <a:ext uri="{FF2B5EF4-FFF2-40B4-BE49-F238E27FC236}">
              <a16:creationId xmlns:a16="http://schemas.microsoft.com/office/drawing/2014/main" id="{D9E640EF-D10A-4A65-944C-214967E86380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2285" name="ColorPalette" hidden="1">
          <a:extLst>
            <a:ext uri="{FF2B5EF4-FFF2-40B4-BE49-F238E27FC236}">
              <a16:creationId xmlns:a16="http://schemas.microsoft.com/office/drawing/2014/main" id="{11B469A5-1A5D-4E7C-86EB-64E3E2A5CD8B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2286" name="ColorPalette" hidden="1">
          <a:extLst>
            <a:ext uri="{FF2B5EF4-FFF2-40B4-BE49-F238E27FC236}">
              <a16:creationId xmlns:a16="http://schemas.microsoft.com/office/drawing/2014/main" id="{A3E1A8DF-DEAA-43E8-90EE-1FB3D2D33352}"/>
            </a:ext>
          </a:extLst>
        </xdr:cNvPr>
        <xdr:cNvSpPr txBox="1"/>
      </xdr:nvSpPr>
      <xdr:spPr>
        <a:xfrm>
          <a:off x="914400" y="15430500"/>
          <a:ext cx="2752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2287" name="ColorPalette" hidden="1">
          <a:extLst>
            <a:ext uri="{FF2B5EF4-FFF2-40B4-BE49-F238E27FC236}">
              <a16:creationId xmlns:a16="http://schemas.microsoft.com/office/drawing/2014/main" id="{9F33314D-22B8-4297-A519-4C9B4C818D1F}"/>
            </a:ext>
          </a:extLst>
        </xdr:cNvPr>
        <xdr:cNvSpPr txBox="1"/>
      </xdr:nvSpPr>
      <xdr:spPr>
        <a:xfrm>
          <a:off x="914400" y="15430500"/>
          <a:ext cx="2752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2288" name="ColorPalette" hidden="1">
          <a:extLst>
            <a:ext uri="{FF2B5EF4-FFF2-40B4-BE49-F238E27FC236}">
              <a16:creationId xmlns:a16="http://schemas.microsoft.com/office/drawing/2014/main" id="{F1D5F9C5-DC71-4AD3-88D5-9105EBD92C8F}"/>
            </a:ext>
          </a:extLst>
        </xdr:cNvPr>
        <xdr:cNvSpPr txBox="1"/>
      </xdr:nvSpPr>
      <xdr:spPr>
        <a:xfrm>
          <a:off x="914400" y="15430500"/>
          <a:ext cx="2752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2289" name="ColorPalette" hidden="1">
          <a:extLst>
            <a:ext uri="{FF2B5EF4-FFF2-40B4-BE49-F238E27FC236}">
              <a16:creationId xmlns:a16="http://schemas.microsoft.com/office/drawing/2014/main" id="{4A96D239-9091-4245-9354-BDC80FCB74F6}"/>
            </a:ext>
          </a:extLst>
        </xdr:cNvPr>
        <xdr:cNvSpPr txBox="1"/>
      </xdr:nvSpPr>
      <xdr:spPr>
        <a:xfrm>
          <a:off x="914400" y="15430500"/>
          <a:ext cx="2752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2290" name="ColorPalette" hidden="1">
          <a:extLst>
            <a:ext uri="{FF2B5EF4-FFF2-40B4-BE49-F238E27FC236}">
              <a16:creationId xmlns:a16="http://schemas.microsoft.com/office/drawing/2014/main" id="{C557BAB1-57B1-4B58-AC8E-3F5CD051A488}"/>
            </a:ext>
          </a:extLst>
        </xdr:cNvPr>
        <xdr:cNvSpPr txBox="1"/>
      </xdr:nvSpPr>
      <xdr:spPr>
        <a:xfrm>
          <a:off x="914400" y="15430500"/>
          <a:ext cx="2752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2291" name="ColorPalette" hidden="1">
          <a:extLst>
            <a:ext uri="{FF2B5EF4-FFF2-40B4-BE49-F238E27FC236}">
              <a16:creationId xmlns:a16="http://schemas.microsoft.com/office/drawing/2014/main" id="{AD70CB79-A092-4B19-AD91-CB0846310AC1}"/>
            </a:ext>
          </a:extLst>
        </xdr:cNvPr>
        <xdr:cNvSpPr txBox="1"/>
      </xdr:nvSpPr>
      <xdr:spPr>
        <a:xfrm>
          <a:off x="914400" y="15430500"/>
          <a:ext cx="2752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2292" name="ColorPalette" hidden="1">
          <a:extLst>
            <a:ext uri="{FF2B5EF4-FFF2-40B4-BE49-F238E27FC236}">
              <a16:creationId xmlns:a16="http://schemas.microsoft.com/office/drawing/2014/main" id="{A28569D5-C2D0-4465-A51C-46B96B5F47C2}"/>
            </a:ext>
          </a:extLst>
        </xdr:cNvPr>
        <xdr:cNvSpPr txBox="1"/>
      </xdr:nvSpPr>
      <xdr:spPr>
        <a:xfrm>
          <a:off x="914400" y="15430500"/>
          <a:ext cx="2752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2293" name="ColorPalette" hidden="1">
          <a:extLst>
            <a:ext uri="{FF2B5EF4-FFF2-40B4-BE49-F238E27FC236}">
              <a16:creationId xmlns:a16="http://schemas.microsoft.com/office/drawing/2014/main" id="{DB048556-8A6B-4882-82B7-C09422266439}"/>
            </a:ext>
          </a:extLst>
        </xdr:cNvPr>
        <xdr:cNvSpPr txBox="1"/>
      </xdr:nvSpPr>
      <xdr:spPr>
        <a:xfrm>
          <a:off x="914400" y="15430500"/>
          <a:ext cx="2752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2294" name="ColorPalette" hidden="1">
          <a:extLst>
            <a:ext uri="{FF2B5EF4-FFF2-40B4-BE49-F238E27FC236}">
              <a16:creationId xmlns:a16="http://schemas.microsoft.com/office/drawing/2014/main" id="{DC8533FC-F647-4EB3-B883-AFD2622CBB1A}"/>
            </a:ext>
          </a:extLst>
        </xdr:cNvPr>
        <xdr:cNvSpPr txBox="1"/>
      </xdr:nvSpPr>
      <xdr:spPr>
        <a:xfrm>
          <a:off x="914400" y="15430500"/>
          <a:ext cx="2752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2295" name="ColorPalette" hidden="1">
          <a:extLst>
            <a:ext uri="{FF2B5EF4-FFF2-40B4-BE49-F238E27FC236}">
              <a16:creationId xmlns:a16="http://schemas.microsoft.com/office/drawing/2014/main" id="{731E8811-E955-4096-80B1-98C8AF6C0968}"/>
            </a:ext>
          </a:extLst>
        </xdr:cNvPr>
        <xdr:cNvSpPr txBox="1"/>
      </xdr:nvSpPr>
      <xdr:spPr>
        <a:xfrm>
          <a:off x="914400" y="15430500"/>
          <a:ext cx="2752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2296" name="ColorPalette" hidden="1">
          <a:extLst>
            <a:ext uri="{FF2B5EF4-FFF2-40B4-BE49-F238E27FC236}">
              <a16:creationId xmlns:a16="http://schemas.microsoft.com/office/drawing/2014/main" id="{BD0A9085-4545-488D-A1BB-4730F73CC04D}"/>
            </a:ext>
          </a:extLst>
        </xdr:cNvPr>
        <xdr:cNvSpPr txBox="1"/>
      </xdr:nvSpPr>
      <xdr:spPr>
        <a:xfrm>
          <a:off x="914400" y="15430500"/>
          <a:ext cx="2752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2297" name="ColorPalette" hidden="1">
          <a:extLst>
            <a:ext uri="{FF2B5EF4-FFF2-40B4-BE49-F238E27FC236}">
              <a16:creationId xmlns:a16="http://schemas.microsoft.com/office/drawing/2014/main" id="{75BDE25D-8D14-47CD-B586-6158FF8C8EA8}"/>
            </a:ext>
          </a:extLst>
        </xdr:cNvPr>
        <xdr:cNvSpPr txBox="1"/>
      </xdr:nvSpPr>
      <xdr:spPr>
        <a:xfrm>
          <a:off x="914400" y="15430500"/>
          <a:ext cx="2752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2298" name="ColorPalette" hidden="1">
          <a:extLst>
            <a:ext uri="{FF2B5EF4-FFF2-40B4-BE49-F238E27FC236}">
              <a16:creationId xmlns:a16="http://schemas.microsoft.com/office/drawing/2014/main" id="{ABCC9F7C-7B9B-4383-A97D-95429DF16DB5}"/>
            </a:ext>
          </a:extLst>
        </xdr:cNvPr>
        <xdr:cNvSpPr txBox="1"/>
      </xdr:nvSpPr>
      <xdr:spPr>
        <a:xfrm>
          <a:off x="914400" y="15430500"/>
          <a:ext cx="2752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2299" name="ColorPalette" hidden="1">
          <a:extLst>
            <a:ext uri="{FF2B5EF4-FFF2-40B4-BE49-F238E27FC236}">
              <a16:creationId xmlns:a16="http://schemas.microsoft.com/office/drawing/2014/main" id="{056C9BAE-AA7C-49CC-9F79-A00D4E57335D}"/>
            </a:ext>
          </a:extLst>
        </xdr:cNvPr>
        <xdr:cNvSpPr txBox="1"/>
      </xdr:nvSpPr>
      <xdr:spPr>
        <a:xfrm>
          <a:off x="914400" y="15430500"/>
          <a:ext cx="2752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00" name="ColorPalette" hidden="1">
          <a:extLst>
            <a:ext uri="{FF2B5EF4-FFF2-40B4-BE49-F238E27FC236}">
              <a16:creationId xmlns:a16="http://schemas.microsoft.com/office/drawing/2014/main" id="{D141A947-D889-425B-B92A-CEB2436BB9F5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01" name="ColorPalette" hidden="1">
          <a:extLst>
            <a:ext uri="{FF2B5EF4-FFF2-40B4-BE49-F238E27FC236}">
              <a16:creationId xmlns:a16="http://schemas.microsoft.com/office/drawing/2014/main" id="{0464689A-3C4F-43F1-B764-8389200EECE0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02" name="ColorPalette" hidden="1">
          <a:extLst>
            <a:ext uri="{FF2B5EF4-FFF2-40B4-BE49-F238E27FC236}">
              <a16:creationId xmlns:a16="http://schemas.microsoft.com/office/drawing/2014/main" id="{CACF9067-0936-40AF-AFC6-3D6F23C345A9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03" name="ColorPalette" hidden="1">
          <a:extLst>
            <a:ext uri="{FF2B5EF4-FFF2-40B4-BE49-F238E27FC236}">
              <a16:creationId xmlns:a16="http://schemas.microsoft.com/office/drawing/2014/main" id="{56AD9B90-18D9-428B-AE15-D4210D65CC35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04" name="ColorPalette" hidden="1">
          <a:extLst>
            <a:ext uri="{FF2B5EF4-FFF2-40B4-BE49-F238E27FC236}">
              <a16:creationId xmlns:a16="http://schemas.microsoft.com/office/drawing/2014/main" id="{CC40BC5A-5B71-4881-AD87-4165537D568B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05" name="ColorPalette" hidden="1">
          <a:extLst>
            <a:ext uri="{FF2B5EF4-FFF2-40B4-BE49-F238E27FC236}">
              <a16:creationId xmlns:a16="http://schemas.microsoft.com/office/drawing/2014/main" id="{4EB2B0E0-91C0-445B-8BE9-8E2A69425097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06" name="ColorPalette" hidden="1">
          <a:extLst>
            <a:ext uri="{FF2B5EF4-FFF2-40B4-BE49-F238E27FC236}">
              <a16:creationId xmlns:a16="http://schemas.microsoft.com/office/drawing/2014/main" id="{5CB3E5D5-AE76-4714-BDCA-8A62D0770275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07" name="ColorPalette" hidden="1">
          <a:extLst>
            <a:ext uri="{FF2B5EF4-FFF2-40B4-BE49-F238E27FC236}">
              <a16:creationId xmlns:a16="http://schemas.microsoft.com/office/drawing/2014/main" id="{2B253CC0-D33A-4A47-8004-765706855196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08" name="ColorPalette" hidden="1">
          <a:extLst>
            <a:ext uri="{FF2B5EF4-FFF2-40B4-BE49-F238E27FC236}">
              <a16:creationId xmlns:a16="http://schemas.microsoft.com/office/drawing/2014/main" id="{2AAE16DC-A6D8-4C43-AC90-0CA1C2172C8F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09" name="ColorPalette" hidden="1">
          <a:extLst>
            <a:ext uri="{FF2B5EF4-FFF2-40B4-BE49-F238E27FC236}">
              <a16:creationId xmlns:a16="http://schemas.microsoft.com/office/drawing/2014/main" id="{6206DA38-E792-4F70-81C8-9C067B28FA75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10" name="ColorPalette" hidden="1">
          <a:extLst>
            <a:ext uri="{FF2B5EF4-FFF2-40B4-BE49-F238E27FC236}">
              <a16:creationId xmlns:a16="http://schemas.microsoft.com/office/drawing/2014/main" id="{EE547CD8-CABC-4967-AB0F-891D4618415E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11" name="ColorPalette" hidden="1">
          <a:extLst>
            <a:ext uri="{FF2B5EF4-FFF2-40B4-BE49-F238E27FC236}">
              <a16:creationId xmlns:a16="http://schemas.microsoft.com/office/drawing/2014/main" id="{46B542E8-D4C7-413E-84C0-62318071F23B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12" name="ColorPalette" hidden="1">
          <a:extLst>
            <a:ext uri="{FF2B5EF4-FFF2-40B4-BE49-F238E27FC236}">
              <a16:creationId xmlns:a16="http://schemas.microsoft.com/office/drawing/2014/main" id="{590DAC56-C503-47CE-A09F-A1F93084F2B6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13" name="ColorPalette" hidden="1">
          <a:extLst>
            <a:ext uri="{FF2B5EF4-FFF2-40B4-BE49-F238E27FC236}">
              <a16:creationId xmlns:a16="http://schemas.microsoft.com/office/drawing/2014/main" id="{E88FD9B5-E275-431B-A714-881BA6B1AFA2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14" name="ColorPalette" hidden="1">
          <a:extLst>
            <a:ext uri="{FF2B5EF4-FFF2-40B4-BE49-F238E27FC236}">
              <a16:creationId xmlns:a16="http://schemas.microsoft.com/office/drawing/2014/main" id="{28CF7C3C-BB39-45FD-9511-199F857E64A5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15" name="ColorPalette" hidden="1">
          <a:extLst>
            <a:ext uri="{FF2B5EF4-FFF2-40B4-BE49-F238E27FC236}">
              <a16:creationId xmlns:a16="http://schemas.microsoft.com/office/drawing/2014/main" id="{E039B69A-79DB-4EA8-819B-1C20BBA10BBF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16" name="ColorPalette" hidden="1">
          <a:extLst>
            <a:ext uri="{FF2B5EF4-FFF2-40B4-BE49-F238E27FC236}">
              <a16:creationId xmlns:a16="http://schemas.microsoft.com/office/drawing/2014/main" id="{508D662B-66E1-4066-B057-1BB98EC9A586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17" name="ColorPalette" hidden="1">
          <a:extLst>
            <a:ext uri="{FF2B5EF4-FFF2-40B4-BE49-F238E27FC236}">
              <a16:creationId xmlns:a16="http://schemas.microsoft.com/office/drawing/2014/main" id="{C136404C-07F9-44E9-83C3-ACED81D9F579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18" name="ColorPalette" hidden="1">
          <a:extLst>
            <a:ext uri="{FF2B5EF4-FFF2-40B4-BE49-F238E27FC236}">
              <a16:creationId xmlns:a16="http://schemas.microsoft.com/office/drawing/2014/main" id="{23668C66-BF03-46B9-8852-2FE52046C680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19" name="ColorPalette" hidden="1">
          <a:extLst>
            <a:ext uri="{FF2B5EF4-FFF2-40B4-BE49-F238E27FC236}">
              <a16:creationId xmlns:a16="http://schemas.microsoft.com/office/drawing/2014/main" id="{9263B850-03D1-498E-9320-D6D3FA3B84EA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20" name="ColorPalette" hidden="1">
          <a:extLst>
            <a:ext uri="{FF2B5EF4-FFF2-40B4-BE49-F238E27FC236}">
              <a16:creationId xmlns:a16="http://schemas.microsoft.com/office/drawing/2014/main" id="{3525DF6E-6838-4988-A283-5CC99337CBBD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21" name="ColorPalette" hidden="1">
          <a:extLst>
            <a:ext uri="{FF2B5EF4-FFF2-40B4-BE49-F238E27FC236}">
              <a16:creationId xmlns:a16="http://schemas.microsoft.com/office/drawing/2014/main" id="{4C132095-2DA1-46F7-9BAC-694BC0CA2DDE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22" name="ColorPalette" hidden="1">
          <a:extLst>
            <a:ext uri="{FF2B5EF4-FFF2-40B4-BE49-F238E27FC236}">
              <a16:creationId xmlns:a16="http://schemas.microsoft.com/office/drawing/2014/main" id="{EDE21A7F-6799-4B82-A9B9-97E410AAEBF3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23" name="ColorPalette" hidden="1">
          <a:extLst>
            <a:ext uri="{FF2B5EF4-FFF2-40B4-BE49-F238E27FC236}">
              <a16:creationId xmlns:a16="http://schemas.microsoft.com/office/drawing/2014/main" id="{73E692A1-DABE-4C83-B832-1C44F0DF5DE5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24" name="ColorPalette" hidden="1">
          <a:extLst>
            <a:ext uri="{FF2B5EF4-FFF2-40B4-BE49-F238E27FC236}">
              <a16:creationId xmlns:a16="http://schemas.microsoft.com/office/drawing/2014/main" id="{69B24E3A-81A1-4344-A6AC-CB40E37EFFCA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25" name="ColorPalette" hidden="1">
          <a:extLst>
            <a:ext uri="{FF2B5EF4-FFF2-40B4-BE49-F238E27FC236}">
              <a16:creationId xmlns:a16="http://schemas.microsoft.com/office/drawing/2014/main" id="{2C893262-074F-4DBF-A3B0-ABFB02D3AE31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26" name="ColorPalette" hidden="1">
          <a:extLst>
            <a:ext uri="{FF2B5EF4-FFF2-40B4-BE49-F238E27FC236}">
              <a16:creationId xmlns:a16="http://schemas.microsoft.com/office/drawing/2014/main" id="{F58B3596-0C08-4ACF-AC15-D42BBF126CCA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27" name="ColorPalette" hidden="1">
          <a:extLst>
            <a:ext uri="{FF2B5EF4-FFF2-40B4-BE49-F238E27FC236}">
              <a16:creationId xmlns:a16="http://schemas.microsoft.com/office/drawing/2014/main" id="{9C120393-5DD3-436B-B956-8204D73B36BB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28" name="ColorPalette" hidden="1">
          <a:extLst>
            <a:ext uri="{FF2B5EF4-FFF2-40B4-BE49-F238E27FC236}">
              <a16:creationId xmlns:a16="http://schemas.microsoft.com/office/drawing/2014/main" id="{8EFAED68-02B1-4FBD-A7D4-65ECF54A3BFA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29" name="ColorPalette" hidden="1">
          <a:extLst>
            <a:ext uri="{FF2B5EF4-FFF2-40B4-BE49-F238E27FC236}">
              <a16:creationId xmlns:a16="http://schemas.microsoft.com/office/drawing/2014/main" id="{97FF83CF-5E90-48CF-A523-BCEE71DF74FF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30" name="ColorPalette" hidden="1">
          <a:extLst>
            <a:ext uri="{FF2B5EF4-FFF2-40B4-BE49-F238E27FC236}">
              <a16:creationId xmlns:a16="http://schemas.microsoft.com/office/drawing/2014/main" id="{D280C807-F97F-4849-9F0F-B23278A0135C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31" name="ColorPalette" hidden="1">
          <a:extLst>
            <a:ext uri="{FF2B5EF4-FFF2-40B4-BE49-F238E27FC236}">
              <a16:creationId xmlns:a16="http://schemas.microsoft.com/office/drawing/2014/main" id="{41C23C57-01E1-405D-8E4A-D937D643488B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32" name="ColorPalette" hidden="1">
          <a:extLst>
            <a:ext uri="{FF2B5EF4-FFF2-40B4-BE49-F238E27FC236}">
              <a16:creationId xmlns:a16="http://schemas.microsoft.com/office/drawing/2014/main" id="{600E4AA0-1CCA-4A52-A919-F9F8C4E77C7B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33" name="ColorPalette" hidden="1">
          <a:extLst>
            <a:ext uri="{FF2B5EF4-FFF2-40B4-BE49-F238E27FC236}">
              <a16:creationId xmlns:a16="http://schemas.microsoft.com/office/drawing/2014/main" id="{34CE7A77-1F08-4BFE-91E3-DF5E48EC50BB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34" name="ColorPalette" hidden="1">
          <a:extLst>
            <a:ext uri="{FF2B5EF4-FFF2-40B4-BE49-F238E27FC236}">
              <a16:creationId xmlns:a16="http://schemas.microsoft.com/office/drawing/2014/main" id="{0121C499-04C0-4DC8-BEAA-C4FD0A6956DF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35" name="ColorPalette" hidden="1">
          <a:extLst>
            <a:ext uri="{FF2B5EF4-FFF2-40B4-BE49-F238E27FC236}">
              <a16:creationId xmlns:a16="http://schemas.microsoft.com/office/drawing/2014/main" id="{852E4158-B9AC-4697-99B0-6311C3B069C3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36" name="ColorPalette" hidden="1">
          <a:extLst>
            <a:ext uri="{FF2B5EF4-FFF2-40B4-BE49-F238E27FC236}">
              <a16:creationId xmlns:a16="http://schemas.microsoft.com/office/drawing/2014/main" id="{1F21269A-1D6A-4A77-AA51-8EBADC42BF3B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37" name="ColorPalette" hidden="1">
          <a:extLst>
            <a:ext uri="{FF2B5EF4-FFF2-40B4-BE49-F238E27FC236}">
              <a16:creationId xmlns:a16="http://schemas.microsoft.com/office/drawing/2014/main" id="{E5337FDD-7AFB-4F2D-B6FD-658A4571C224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38" name="ColorPalette" hidden="1">
          <a:extLst>
            <a:ext uri="{FF2B5EF4-FFF2-40B4-BE49-F238E27FC236}">
              <a16:creationId xmlns:a16="http://schemas.microsoft.com/office/drawing/2014/main" id="{8E496FFE-67E9-4A67-92A2-B0DF874110E2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39" name="ColorPalette" hidden="1">
          <a:extLst>
            <a:ext uri="{FF2B5EF4-FFF2-40B4-BE49-F238E27FC236}">
              <a16:creationId xmlns:a16="http://schemas.microsoft.com/office/drawing/2014/main" id="{2FAA2F62-8A36-4FF1-BBE4-B11433398316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40" name="ColorPalette" hidden="1">
          <a:extLst>
            <a:ext uri="{FF2B5EF4-FFF2-40B4-BE49-F238E27FC236}">
              <a16:creationId xmlns:a16="http://schemas.microsoft.com/office/drawing/2014/main" id="{235A61F7-974F-4674-9D7D-45197CEC078A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41" name="ColorPalette" hidden="1">
          <a:extLst>
            <a:ext uri="{FF2B5EF4-FFF2-40B4-BE49-F238E27FC236}">
              <a16:creationId xmlns:a16="http://schemas.microsoft.com/office/drawing/2014/main" id="{35736D25-5F42-4E04-8784-9ACFD1196C8A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42" name="ColorPalette" hidden="1">
          <a:extLst>
            <a:ext uri="{FF2B5EF4-FFF2-40B4-BE49-F238E27FC236}">
              <a16:creationId xmlns:a16="http://schemas.microsoft.com/office/drawing/2014/main" id="{EDA429B9-2BDC-4FD8-913D-34876BBD866D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43" name="ColorPalette" hidden="1">
          <a:extLst>
            <a:ext uri="{FF2B5EF4-FFF2-40B4-BE49-F238E27FC236}">
              <a16:creationId xmlns:a16="http://schemas.microsoft.com/office/drawing/2014/main" id="{B9425D6F-10A0-4EA7-8D70-6824CBE5425A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44" name="ColorPalette" hidden="1">
          <a:extLst>
            <a:ext uri="{FF2B5EF4-FFF2-40B4-BE49-F238E27FC236}">
              <a16:creationId xmlns:a16="http://schemas.microsoft.com/office/drawing/2014/main" id="{71B51047-7FAB-435C-8A6A-D2D5AB42770A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45" name="ColorPalette" hidden="1">
          <a:extLst>
            <a:ext uri="{FF2B5EF4-FFF2-40B4-BE49-F238E27FC236}">
              <a16:creationId xmlns:a16="http://schemas.microsoft.com/office/drawing/2014/main" id="{EEF099ED-630B-4742-9E8E-7463BC432578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46" name="ColorPalette" hidden="1">
          <a:extLst>
            <a:ext uri="{FF2B5EF4-FFF2-40B4-BE49-F238E27FC236}">
              <a16:creationId xmlns:a16="http://schemas.microsoft.com/office/drawing/2014/main" id="{2BAABC6A-C891-4392-9BEE-06DD746D2EE5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47" name="ColorPalette" hidden="1">
          <a:extLst>
            <a:ext uri="{FF2B5EF4-FFF2-40B4-BE49-F238E27FC236}">
              <a16:creationId xmlns:a16="http://schemas.microsoft.com/office/drawing/2014/main" id="{E635046F-C7CF-4E72-AF79-5A177857DE18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48" name="ColorPalette" hidden="1">
          <a:extLst>
            <a:ext uri="{FF2B5EF4-FFF2-40B4-BE49-F238E27FC236}">
              <a16:creationId xmlns:a16="http://schemas.microsoft.com/office/drawing/2014/main" id="{FD1F1399-1A4C-4F1D-9727-946371696B8A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49" name="ColorPalette" hidden="1">
          <a:extLst>
            <a:ext uri="{FF2B5EF4-FFF2-40B4-BE49-F238E27FC236}">
              <a16:creationId xmlns:a16="http://schemas.microsoft.com/office/drawing/2014/main" id="{BE38E2F1-11E1-418B-B7F9-CD91636CDC45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50" name="ColorPalette" hidden="1">
          <a:extLst>
            <a:ext uri="{FF2B5EF4-FFF2-40B4-BE49-F238E27FC236}">
              <a16:creationId xmlns:a16="http://schemas.microsoft.com/office/drawing/2014/main" id="{68A1EEF1-B172-4763-8D8B-7B0BECA9F306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51" name="ColorPalette" hidden="1">
          <a:extLst>
            <a:ext uri="{FF2B5EF4-FFF2-40B4-BE49-F238E27FC236}">
              <a16:creationId xmlns:a16="http://schemas.microsoft.com/office/drawing/2014/main" id="{49A7B336-3A15-41D4-A2E4-BC77E4E3215C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52" name="ColorPalette" hidden="1">
          <a:extLst>
            <a:ext uri="{FF2B5EF4-FFF2-40B4-BE49-F238E27FC236}">
              <a16:creationId xmlns:a16="http://schemas.microsoft.com/office/drawing/2014/main" id="{5A94001A-D4FE-4300-B8F8-2E733ED33EE3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53" name="ColorPalette" hidden="1">
          <a:extLst>
            <a:ext uri="{FF2B5EF4-FFF2-40B4-BE49-F238E27FC236}">
              <a16:creationId xmlns:a16="http://schemas.microsoft.com/office/drawing/2014/main" id="{82F4245A-2E77-4528-B66E-5DC87B788584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54" name="ColorPalette" hidden="1">
          <a:extLst>
            <a:ext uri="{FF2B5EF4-FFF2-40B4-BE49-F238E27FC236}">
              <a16:creationId xmlns:a16="http://schemas.microsoft.com/office/drawing/2014/main" id="{BD492D81-8F7B-47E0-85FB-C115FFFACDB4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55" name="ColorPalette" hidden="1">
          <a:extLst>
            <a:ext uri="{FF2B5EF4-FFF2-40B4-BE49-F238E27FC236}">
              <a16:creationId xmlns:a16="http://schemas.microsoft.com/office/drawing/2014/main" id="{67A1B0A3-12ED-461C-9C4F-A2246B212E44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56" name="ColorPalette" hidden="1">
          <a:extLst>
            <a:ext uri="{FF2B5EF4-FFF2-40B4-BE49-F238E27FC236}">
              <a16:creationId xmlns:a16="http://schemas.microsoft.com/office/drawing/2014/main" id="{E96AE852-A6D2-443C-BBBD-9E81BBC2F07F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57" name="ColorPalette" hidden="1">
          <a:extLst>
            <a:ext uri="{FF2B5EF4-FFF2-40B4-BE49-F238E27FC236}">
              <a16:creationId xmlns:a16="http://schemas.microsoft.com/office/drawing/2014/main" id="{FEF587B6-E657-4366-9B4F-E6409D889354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58" name="ColorPalette" hidden="1">
          <a:extLst>
            <a:ext uri="{FF2B5EF4-FFF2-40B4-BE49-F238E27FC236}">
              <a16:creationId xmlns:a16="http://schemas.microsoft.com/office/drawing/2014/main" id="{F59968A2-0C4F-48E4-BE03-98662905E0ED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59" name="ColorPalette" hidden="1">
          <a:extLst>
            <a:ext uri="{FF2B5EF4-FFF2-40B4-BE49-F238E27FC236}">
              <a16:creationId xmlns:a16="http://schemas.microsoft.com/office/drawing/2014/main" id="{E3C8302E-7994-4EA0-A5D2-96CA8D693AC1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60" name="ColorPalette" hidden="1">
          <a:extLst>
            <a:ext uri="{FF2B5EF4-FFF2-40B4-BE49-F238E27FC236}">
              <a16:creationId xmlns:a16="http://schemas.microsoft.com/office/drawing/2014/main" id="{0C47A8E7-00CB-4D85-8BDF-87F08F667BA0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61" name="ColorPalette" hidden="1">
          <a:extLst>
            <a:ext uri="{FF2B5EF4-FFF2-40B4-BE49-F238E27FC236}">
              <a16:creationId xmlns:a16="http://schemas.microsoft.com/office/drawing/2014/main" id="{C4065D2E-84A3-423C-A4FF-BEFC8D196144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62" name="ColorPalette" hidden="1">
          <a:extLst>
            <a:ext uri="{FF2B5EF4-FFF2-40B4-BE49-F238E27FC236}">
              <a16:creationId xmlns:a16="http://schemas.microsoft.com/office/drawing/2014/main" id="{51F78540-DD50-456E-8E91-E3D3437C5F6C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63" name="ColorPalette" hidden="1">
          <a:extLst>
            <a:ext uri="{FF2B5EF4-FFF2-40B4-BE49-F238E27FC236}">
              <a16:creationId xmlns:a16="http://schemas.microsoft.com/office/drawing/2014/main" id="{26AA9CDA-4C22-4A8B-B07A-72BA88AD07B2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64" name="ColorPalette" hidden="1">
          <a:extLst>
            <a:ext uri="{FF2B5EF4-FFF2-40B4-BE49-F238E27FC236}">
              <a16:creationId xmlns:a16="http://schemas.microsoft.com/office/drawing/2014/main" id="{BF8DD40C-DDCA-4B29-BD67-B2A414DA5B26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65" name="ColorPalette" hidden="1">
          <a:extLst>
            <a:ext uri="{FF2B5EF4-FFF2-40B4-BE49-F238E27FC236}">
              <a16:creationId xmlns:a16="http://schemas.microsoft.com/office/drawing/2014/main" id="{9B2FB356-DF09-4204-8F36-9FBD800D21A7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66" name="ColorPalette" hidden="1">
          <a:extLst>
            <a:ext uri="{FF2B5EF4-FFF2-40B4-BE49-F238E27FC236}">
              <a16:creationId xmlns:a16="http://schemas.microsoft.com/office/drawing/2014/main" id="{C18DF19C-52E0-4E55-80D1-929F9CD82802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67" name="ColorPalette" hidden="1">
          <a:extLst>
            <a:ext uri="{FF2B5EF4-FFF2-40B4-BE49-F238E27FC236}">
              <a16:creationId xmlns:a16="http://schemas.microsoft.com/office/drawing/2014/main" id="{9A1E1C74-57FF-410C-A382-BE47A8049458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68" name="ColorPalette" hidden="1">
          <a:extLst>
            <a:ext uri="{FF2B5EF4-FFF2-40B4-BE49-F238E27FC236}">
              <a16:creationId xmlns:a16="http://schemas.microsoft.com/office/drawing/2014/main" id="{0B6D73D1-692D-4351-A321-6D15B692EF75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69" name="ColorPalette" hidden="1">
          <a:extLst>
            <a:ext uri="{FF2B5EF4-FFF2-40B4-BE49-F238E27FC236}">
              <a16:creationId xmlns:a16="http://schemas.microsoft.com/office/drawing/2014/main" id="{98D198E8-C5FC-4191-B663-C630A59307FD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70" name="ColorPalette" hidden="1">
          <a:extLst>
            <a:ext uri="{FF2B5EF4-FFF2-40B4-BE49-F238E27FC236}">
              <a16:creationId xmlns:a16="http://schemas.microsoft.com/office/drawing/2014/main" id="{2E2F3218-8034-4A5D-96BA-3B0E9FF1615B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71" name="ColorPalette" hidden="1">
          <a:extLst>
            <a:ext uri="{FF2B5EF4-FFF2-40B4-BE49-F238E27FC236}">
              <a16:creationId xmlns:a16="http://schemas.microsoft.com/office/drawing/2014/main" id="{A57E9117-88D8-4CEE-8FC9-65B10507C1BD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72" name="ColorPalette" hidden="1">
          <a:extLst>
            <a:ext uri="{FF2B5EF4-FFF2-40B4-BE49-F238E27FC236}">
              <a16:creationId xmlns:a16="http://schemas.microsoft.com/office/drawing/2014/main" id="{B4ED3ECB-CBC4-4ECC-8B85-59510C6BE58F}"/>
            </a:ext>
          </a:extLst>
        </xdr:cNvPr>
        <xdr:cNvSpPr txBox="1"/>
      </xdr:nvSpPr>
      <xdr:spPr>
        <a:xfrm>
          <a:off x="914400" y="15430500"/>
          <a:ext cx="2752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73" name="ColorPalette" hidden="1">
          <a:extLst>
            <a:ext uri="{FF2B5EF4-FFF2-40B4-BE49-F238E27FC236}">
              <a16:creationId xmlns:a16="http://schemas.microsoft.com/office/drawing/2014/main" id="{806B7EB6-A498-46B9-AFEE-AEA4279BCE7F}"/>
            </a:ext>
          </a:extLst>
        </xdr:cNvPr>
        <xdr:cNvSpPr txBox="1"/>
      </xdr:nvSpPr>
      <xdr:spPr>
        <a:xfrm>
          <a:off x="914400" y="15430500"/>
          <a:ext cx="2752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74" name="ColorPalette" hidden="1">
          <a:extLst>
            <a:ext uri="{FF2B5EF4-FFF2-40B4-BE49-F238E27FC236}">
              <a16:creationId xmlns:a16="http://schemas.microsoft.com/office/drawing/2014/main" id="{304B4DEC-BB4C-431B-8B0F-670BD43DA545}"/>
            </a:ext>
          </a:extLst>
        </xdr:cNvPr>
        <xdr:cNvSpPr txBox="1"/>
      </xdr:nvSpPr>
      <xdr:spPr>
        <a:xfrm>
          <a:off x="914400" y="15430500"/>
          <a:ext cx="2752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75" name="ColorPalette" hidden="1">
          <a:extLst>
            <a:ext uri="{FF2B5EF4-FFF2-40B4-BE49-F238E27FC236}">
              <a16:creationId xmlns:a16="http://schemas.microsoft.com/office/drawing/2014/main" id="{B2720149-9AB5-42E8-B3A8-7C53FDC9E8E3}"/>
            </a:ext>
          </a:extLst>
        </xdr:cNvPr>
        <xdr:cNvSpPr txBox="1"/>
      </xdr:nvSpPr>
      <xdr:spPr>
        <a:xfrm>
          <a:off x="914400" y="15430500"/>
          <a:ext cx="2752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76" name="ColorPalette" hidden="1">
          <a:extLst>
            <a:ext uri="{FF2B5EF4-FFF2-40B4-BE49-F238E27FC236}">
              <a16:creationId xmlns:a16="http://schemas.microsoft.com/office/drawing/2014/main" id="{4B7F7287-DF1F-48D3-8E24-887D053DA475}"/>
            </a:ext>
          </a:extLst>
        </xdr:cNvPr>
        <xdr:cNvSpPr txBox="1"/>
      </xdr:nvSpPr>
      <xdr:spPr>
        <a:xfrm>
          <a:off x="914400" y="15430500"/>
          <a:ext cx="2752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77" name="ColorPalette" hidden="1">
          <a:extLst>
            <a:ext uri="{FF2B5EF4-FFF2-40B4-BE49-F238E27FC236}">
              <a16:creationId xmlns:a16="http://schemas.microsoft.com/office/drawing/2014/main" id="{8D0AC68C-0EB5-4B3A-AC88-A5B701E6736F}"/>
            </a:ext>
          </a:extLst>
        </xdr:cNvPr>
        <xdr:cNvSpPr txBox="1"/>
      </xdr:nvSpPr>
      <xdr:spPr>
        <a:xfrm>
          <a:off x="914400" y="15430500"/>
          <a:ext cx="2752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78" name="ColorPalette" hidden="1">
          <a:extLst>
            <a:ext uri="{FF2B5EF4-FFF2-40B4-BE49-F238E27FC236}">
              <a16:creationId xmlns:a16="http://schemas.microsoft.com/office/drawing/2014/main" id="{F5707815-6587-4540-A95C-62FE71E21721}"/>
            </a:ext>
          </a:extLst>
        </xdr:cNvPr>
        <xdr:cNvSpPr txBox="1"/>
      </xdr:nvSpPr>
      <xdr:spPr>
        <a:xfrm>
          <a:off x="914400" y="15430500"/>
          <a:ext cx="2752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79" name="ColorPalette" hidden="1">
          <a:extLst>
            <a:ext uri="{FF2B5EF4-FFF2-40B4-BE49-F238E27FC236}">
              <a16:creationId xmlns:a16="http://schemas.microsoft.com/office/drawing/2014/main" id="{4E8733E7-4A37-44F4-9E99-01BA297D854B}"/>
            </a:ext>
          </a:extLst>
        </xdr:cNvPr>
        <xdr:cNvSpPr txBox="1"/>
      </xdr:nvSpPr>
      <xdr:spPr>
        <a:xfrm>
          <a:off x="914400" y="15430500"/>
          <a:ext cx="2752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80" name="ColorPalette" hidden="1">
          <a:extLst>
            <a:ext uri="{FF2B5EF4-FFF2-40B4-BE49-F238E27FC236}">
              <a16:creationId xmlns:a16="http://schemas.microsoft.com/office/drawing/2014/main" id="{29C23026-E6A2-42EB-9765-B0A0BFDF3A7F}"/>
            </a:ext>
          </a:extLst>
        </xdr:cNvPr>
        <xdr:cNvSpPr txBox="1"/>
      </xdr:nvSpPr>
      <xdr:spPr>
        <a:xfrm>
          <a:off x="914400" y="15430500"/>
          <a:ext cx="2752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81" name="ColorPalette" hidden="1">
          <a:extLst>
            <a:ext uri="{FF2B5EF4-FFF2-40B4-BE49-F238E27FC236}">
              <a16:creationId xmlns:a16="http://schemas.microsoft.com/office/drawing/2014/main" id="{7D64376F-7864-4FAE-8FA4-99F0557C83C1}"/>
            </a:ext>
          </a:extLst>
        </xdr:cNvPr>
        <xdr:cNvSpPr txBox="1"/>
      </xdr:nvSpPr>
      <xdr:spPr>
        <a:xfrm>
          <a:off x="914400" y="15430500"/>
          <a:ext cx="2752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82" name="ColorPalette" hidden="1">
          <a:extLst>
            <a:ext uri="{FF2B5EF4-FFF2-40B4-BE49-F238E27FC236}">
              <a16:creationId xmlns:a16="http://schemas.microsoft.com/office/drawing/2014/main" id="{C025D39C-7933-484F-BBFB-5179D45F90B3}"/>
            </a:ext>
          </a:extLst>
        </xdr:cNvPr>
        <xdr:cNvSpPr txBox="1"/>
      </xdr:nvSpPr>
      <xdr:spPr>
        <a:xfrm>
          <a:off x="914400" y="15430500"/>
          <a:ext cx="2752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2383" name="ColorPalette" hidden="1">
          <a:extLst>
            <a:ext uri="{FF2B5EF4-FFF2-40B4-BE49-F238E27FC236}">
              <a16:creationId xmlns:a16="http://schemas.microsoft.com/office/drawing/2014/main" id="{3F46E52B-2C63-4C73-9BB7-923C48FA9633}"/>
            </a:ext>
          </a:extLst>
        </xdr:cNvPr>
        <xdr:cNvSpPr txBox="1"/>
      </xdr:nvSpPr>
      <xdr:spPr>
        <a:xfrm>
          <a:off x="914400" y="15430500"/>
          <a:ext cx="2752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384" name="ColorPalette" hidden="1">
          <a:extLst>
            <a:ext uri="{FF2B5EF4-FFF2-40B4-BE49-F238E27FC236}">
              <a16:creationId xmlns:a16="http://schemas.microsoft.com/office/drawing/2014/main" id="{4896D3F8-D403-47E9-8DA0-CF6BD6B12024}"/>
            </a:ext>
          </a:extLst>
        </xdr:cNvPr>
        <xdr:cNvSpPr txBox="1"/>
      </xdr:nvSpPr>
      <xdr:spPr>
        <a:xfrm>
          <a:off x="914400" y="14859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385" name="ColorPalette" hidden="1">
          <a:extLst>
            <a:ext uri="{FF2B5EF4-FFF2-40B4-BE49-F238E27FC236}">
              <a16:creationId xmlns:a16="http://schemas.microsoft.com/office/drawing/2014/main" id="{066A4914-6949-48D9-83A9-8B317BA9F82F}"/>
            </a:ext>
          </a:extLst>
        </xdr:cNvPr>
        <xdr:cNvSpPr txBox="1"/>
      </xdr:nvSpPr>
      <xdr:spPr>
        <a:xfrm>
          <a:off x="914400" y="14859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386" name="ColorPalette" hidden="1">
          <a:extLst>
            <a:ext uri="{FF2B5EF4-FFF2-40B4-BE49-F238E27FC236}">
              <a16:creationId xmlns:a16="http://schemas.microsoft.com/office/drawing/2014/main" id="{C7E7B0A7-6031-40A2-AFD8-3808DD9D3DA0}"/>
            </a:ext>
          </a:extLst>
        </xdr:cNvPr>
        <xdr:cNvSpPr txBox="1"/>
      </xdr:nvSpPr>
      <xdr:spPr>
        <a:xfrm>
          <a:off x="914400" y="14859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387" name="ColorPalette" hidden="1">
          <a:extLst>
            <a:ext uri="{FF2B5EF4-FFF2-40B4-BE49-F238E27FC236}">
              <a16:creationId xmlns:a16="http://schemas.microsoft.com/office/drawing/2014/main" id="{6A7055D6-4A07-4BF0-AD69-9F9BE1AD4554}"/>
            </a:ext>
          </a:extLst>
        </xdr:cNvPr>
        <xdr:cNvSpPr txBox="1"/>
      </xdr:nvSpPr>
      <xdr:spPr>
        <a:xfrm>
          <a:off x="914400" y="14859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388" name="ColorPalette" hidden="1">
          <a:extLst>
            <a:ext uri="{FF2B5EF4-FFF2-40B4-BE49-F238E27FC236}">
              <a16:creationId xmlns:a16="http://schemas.microsoft.com/office/drawing/2014/main" id="{356CDC1E-8191-4B15-BBBB-D616195B1410}"/>
            </a:ext>
          </a:extLst>
        </xdr:cNvPr>
        <xdr:cNvSpPr txBox="1"/>
      </xdr:nvSpPr>
      <xdr:spPr>
        <a:xfrm>
          <a:off x="914400" y="14859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389" name="ColorPalette" hidden="1">
          <a:extLst>
            <a:ext uri="{FF2B5EF4-FFF2-40B4-BE49-F238E27FC236}">
              <a16:creationId xmlns:a16="http://schemas.microsoft.com/office/drawing/2014/main" id="{40864D6A-94D8-4E96-B387-1B7579D6D882}"/>
            </a:ext>
          </a:extLst>
        </xdr:cNvPr>
        <xdr:cNvSpPr txBox="1"/>
      </xdr:nvSpPr>
      <xdr:spPr>
        <a:xfrm>
          <a:off x="914400" y="14859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390" name="ColorPalette" hidden="1">
          <a:extLst>
            <a:ext uri="{FF2B5EF4-FFF2-40B4-BE49-F238E27FC236}">
              <a16:creationId xmlns:a16="http://schemas.microsoft.com/office/drawing/2014/main" id="{CEDF4DF4-9825-4751-B0EF-E5CE73AA3908}"/>
            </a:ext>
          </a:extLst>
        </xdr:cNvPr>
        <xdr:cNvSpPr txBox="1"/>
      </xdr:nvSpPr>
      <xdr:spPr>
        <a:xfrm>
          <a:off x="914400" y="14859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391" name="ColorPalette" hidden="1">
          <a:extLst>
            <a:ext uri="{FF2B5EF4-FFF2-40B4-BE49-F238E27FC236}">
              <a16:creationId xmlns:a16="http://schemas.microsoft.com/office/drawing/2014/main" id="{78E003CB-69DD-4DAD-A5CE-90BAAFCFF4EA}"/>
            </a:ext>
          </a:extLst>
        </xdr:cNvPr>
        <xdr:cNvSpPr txBox="1"/>
      </xdr:nvSpPr>
      <xdr:spPr>
        <a:xfrm>
          <a:off x="914400" y="14859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392" name="ColorPalette" hidden="1">
          <a:extLst>
            <a:ext uri="{FF2B5EF4-FFF2-40B4-BE49-F238E27FC236}">
              <a16:creationId xmlns:a16="http://schemas.microsoft.com/office/drawing/2014/main" id="{E92C0155-58E3-40AB-85AA-811EC8353484}"/>
            </a:ext>
          </a:extLst>
        </xdr:cNvPr>
        <xdr:cNvSpPr txBox="1"/>
      </xdr:nvSpPr>
      <xdr:spPr>
        <a:xfrm>
          <a:off x="914400" y="14859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393" name="ColorPalette" hidden="1">
          <a:extLst>
            <a:ext uri="{FF2B5EF4-FFF2-40B4-BE49-F238E27FC236}">
              <a16:creationId xmlns:a16="http://schemas.microsoft.com/office/drawing/2014/main" id="{BB4DA8C1-6CA2-4060-AF0B-373FC94ED523}"/>
            </a:ext>
          </a:extLst>
        </xdr:cNvPr>
        <xdr:cNvSpPr txBox="1"/>
      </xdr:nvSpPr>
      <xdr:spPr>
        <a:xfrm>
          <a:off x="914400" y="14859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394" name="ColorPalette" hidden="1">
          <a:extLst>
            <a:ext uri="{FF2B5EF4-FFF2-40B4-BE49-F238E27FC236}">
              <a16:creationId xmlns:a16="http://schemas.microsoft.com/office/drawing/2014/main" id="{C981F4FC-EE97-49C6-A26C-EA771A62ED20}"/>
            </a:ext>
          </a:extLst>
        </xdr:cNvPr>
        <xdr:cNvSpPr txBox="1"/>
      </xdr:nvSpPr>
      <xdr:spPr>
        <a:xfrm>
          <a:off x="914400" y="14859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395" name="ColorPalette" hidden="1">
          <a:extLst>
            <a:ext uri="{FF2B5EF4-FFF2-40B4-BE49-F238E27FC236}">
              <a16:creationId xmlns:a16="http://schemas.microsoft.com/office/drawing/2014/main" id="{E19028E1-9A42-4534-A5EC-368CA854CFA4}"/>
            </a:ext>
          </a:extLst>
        </xdr:cNvPr>
        <xdr:cNvSpPr txBox="1"/>
      </xdr:nvSpPr>
      <xdr:spPr>
        <a:xfrm>
          <a:off x="914400" y="14859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396" name="ColorPalette" hidden="1">
          <a:extLst>
            <a:ext uri="{FF2B5EF4-FFF2-40B4-BE49-F238E27FC236}">
              <a16:creationId xmlns:a16="http://schemas.microsoft.com/office/drawing/2014/main" id="{D66C8F61-1854-435F-98CC-B89389E3C4B2}"/>
            </a:ext>
          </a:extLst>
        </xdr:cNvPr>
        <xdr:cNvSpPr txBox="1"/>
      </xdr:nvSpPr>
      <xdr:spPr>
        <a:xfrm>
          <a:off x="914400" y="14859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397" name="ColorPalette" hidden="1">
          <a:extLst>
            <a:ext uri="{FF2B5EF4-FFF2-40B4-BE49-F238E27FC236}">
              <a16:creationId xmlns:a16="http://schemas.microsoft.com/office/drawing/2014/main" id="{7172821B-EA24-442E-92AA-23F9F752C7DA}"/>
            </a:ext>
          </a:extLst>
        </xdr:cNvPr>
        <xdr:cNvSpPr txBox="1"/>
      </xdr:nvSpPr>
      <xdr:spPr>
        <a:xfrm>
          <a:off x="914400" y="14859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398" name="ColorPalette" hidden="1">
          <a:extLst>
            <a:ext uri="{FF2B5EF4-FFF2-40B4-BE49-F238E27FC236}">
              <a16:creationId xmlns:a16="http://schemas.microsoft.com/office/drawing/2014/main" id="{DF486823-8D4F-4229-AB61-BA647023F327}"/>
            </a:ext>
          </a:extLst>
        </xdr:cNvPr>
        <xdr:cNvSpPr txBox="1"/>
      </xdr:nvSpPr>
      <xdr:spPr>
        <a:xfrm>
          <a:off x="914400" y="14859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399" name="ColorPalette" hidden="1">
          <a:extLst>
            <a:ext uri="{FF2B5EF4-FFF2-40B4-BE49-F238E27FC236}">
              <a16:creationId xmlns:a16="http://schemas.microsoft.com/office/drawing/2014/main" id="{B4CEFE85-54AF-4896-BD8C-C03A674CF4FF}"/>
            </a:ext>
          </a:extLst>
        </xdr:cNvPr>
        <xdr:cNvSpPr txBox="1"/>
      </xdr:nvSpPr>
      <xdr:spPr>
        <a:xfrm>
          <a:off x="914400" y="14859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400" name="ColorPalette" hidden="1">
          <a:extLst>
            <a:ext uri="{FF2B5EF4-FFF2-40B4-BE49-F238E27FC236}">
              <a16:creationId xmlns:a16="http://schemas.microsoft.com/office/drawing/2014/main" id="{895A7E98-2E8E-4605-BD8C-701EB78637EB}"/>
            </a:ext>
          </a:extLst>
        </xdr:cNvPr>
        <xdr:cNvSpPr txBox="1"/>
      </xdr:nvSpPr>
      <xdr:spPr>
        <a:xfrm>
          <a:off x="914400" y="14859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401" name="ColorPalette" hidden="1">
          <a:extLst>
            <a:ext uri="{FF2B5EF4-FFF2-40B4-BE49-F238E27FC236}">
              <a16:creationId xmlns:a16="http://schemas.microsoft.com/office/drawing/2014/main" id="{207FCD5B-8F0F-4269-9ADE-B003F2A7985C}"/>
            </a:ext>
          </a:extLst>
        </xdr:cNvPr>
        <xdr:cNvSpPr txBox="1"/>
      </xdr:nvSpPr>
      <xdr:spPr>
        <a:xfrm>
          <a:off x="914400" y="14859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402" name="ColorPalette" hidden="1">
          <a:extLst>
            <a:ext uri="{FF2B5EF4-FFF2-40B4-BE49-F238E27FC236}">
              <a16:creationId xmlns:a16="http://schemas.microsoft.com/office/drawing/2014/main" id="{7BEE3F15-11E1-4C30-A8D0-4E600438D569}"/>
            </a:ext>
          </a:extLst>
        </xdr:cNvPr>
        <xdr:cNvSpPr txBox="1"/>
      </xdr:nvSpPr>
      <xdr:spPr>
        <a:xfrm>
          <a:off x="914400" y="14859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403" name="ColorPalette" hidden="1">
          <a:extLst>
            <a:ext uri="{FF2B5EF4-FFF2-40B4-BE49-F238E27FC236}">
              <a16:creationId xmlns:a16="http://schemas.microsoft.com/office/drawing/2014/main" id="{D7308026-FA95-410A-B5A3-21BD0E48B9D2}"/>
            </a:ext>
          </a:extLst>
        </xdr:cNvPr>
        <xdr:cNvSpPr txBox="1"/>
      </xdr:nvSpPr>
      <xdr:spPr>
        <a:xfrm>
          <a:off x="914400" y="14859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404" name="ColorPalette" hidden="1">
          <a:extLst>
            <a:ext uri="{FF2B5EF4-FFF2-40B4-BE49-F238E27FC236}">
              <a16:creationId xmlns:a16="http://schemas.microsoft.com/office/drawing/2014/main" id="{1D0F26FA-DB2F-42A4-BF24-27CBDB9FCCE0}"/>
            </a:ext>
          </a:extLst>
        </xdr:cNvPr>
        <xdr:cNvSpPr txBox="1"/>
      </xdr:nvSpPr>
      <xdr:spPr>
        <a:xfrm>
          <a:off x="914400" y="14859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405" name="ColorPalette" hidden="1">
          <a:extLst>
            <a:ext uri="{FF2B5EF4-FFF2-40B4-BE49-F238E27FC236}">
              <a16:creationId xmlns:a16="http://schemas.microsoft.com/office/drawing/2014/main" id="{665CB781-A2EC-459B-8C90-053086F30683}"/>
            </a:ext>
          </a:extLst>
        </xdr:cNvPr>
        <xdr:cNvSpPr txBox="1"/>
      </xdr:nvSpPr>
      <xdr:spPr>
        <a:xfrm>
          <a:off x="914400" y="14859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406" name="ColorPalette" hidden="1">
          <a:extLst>
            <a:ext uri="{FF2B5EF4-FFF2-40B4-BE49-F238E27FC236}">
              <a16:creationId xmlns:a16="http://schemas.microsoft.com/office/drawing/2014/main" id="{7B7B4C8E-CA13-430A-A18D-A835F4FFA3A0}"/>
            </a:ext>
          </a:extLst>
        </xdr:cNvPr>
        <xdr:cNvSpPr txBox="1"/>
      </xdr:nvSpPr>
      <xdr:spPr>
        <a:xfrm>
          <a:off x="914400" y="14859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407" name="ColorPalette" hidden="1">
          <a:extLst>
            <a:ext uri="{FF2B5EF4-FFF2-40B4-BE49-F238E27FC236}">
              <a16:creationId xmlns:a16="http://schemas.microsoft.com/office/drawing/2014/main" id="{7591A8D0-ABF5-4E48-BCE0-490977A76C35}"/>
            </a:ext>
          </a:extLst>
        </xdr:cNvPr>
        <xdr:cNvSpPr txBox="1"/>
      </xdr:nvSpPr>
      <xdr:spPr>
        <a:xfrm>
          <a:off x="914400" y="14859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08" name="ColorPalette" hidden="1">
          <a:extLst>
            <a:ext uri="{FF2B5EF4-FFF2-40B4-BE49-F238E27FC236}">
              <a16:creationId xmlns:a16="http://schemas.microsoft.com/office/drawing/2014/main" id="{9E75EC71-3921-486E-9FED-96627218CE76}"/>
            </a:ext>
          </a:extLst>
        </xdr:cNvPr>
        <xdr:cNvSpPr txBox="1"/>
      </xdr:nvSpPr>
      <xdr:spPr>
        <a:xfrm>
          <a:off x="914400" y="14859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09" name="ColorPalette" hidden="1">
          <a:extLst>
            <a:ext uri="{FF2B5EF4-FFF2-40B4-BE49-F238E27FC236}">
              <a16:creationId xmlns:a16="http://schemas.microsoft.com/office/drawing/2014/main" id="{8A7FEDC0-0C58-4EBC-9192-B4F87E6229F8}"/>
            </a:ext>
          </a:extLst>
        </xdr:cNvPr>
        <xdr:cNvSpPr txBox="1"/>
      </xdr:nvSpPr>
      <xdr:spPr>
        <a:xfrm>
          <a:off x="914400" y="14859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10" name="ColorPalette" hidden="1">
          <a:extLst>
            <a:ext uri="{FF2B5EF4-FFF2-40B4-BE49-F238E27FC236}">
              <a16:creationId xmlns:a16="http://schemas.microsoft.com/office/drawing/2014/main" id="{F3FFA24F-F2BE-4A4B-99E3-B14C6C5A7605}"/>
            </a:ext>
          </a:extLst>
        </xdr:cNvPr>
        <xdr:cNvSpPr txBox="1"/>
      </xdr:nvSpPr>
      <xdr:spPr>
        <a:xfrm>
          <a:off x="914400" y="14859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11" name="ColorPalette" hidden="1">
          <a:extLst>
            <a:ext uri="{FF2B5EF4-FFF2-40B4-BE49-F238E27FC236}">
              <a16:creationId xmlns:a16="http://schemas.microsoft.com/office/drawing/2014/main" id="{366BD7BB-4B12-4D50-8200-C72C0F1B3B25}"/>
            </a:ext>
          </a:extLst>
        </xdr:cNvPr>
        <xdr:cNvSpPr txBox="1"/>
      </xdr:nvSpPr>
      <xdr:spPr>
        <a:xfrm>
          <a:off x="914400" y="14859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412" name="ColorPalette" hidden="1">
          <a:extLst>
            <a:ext uri="{FF2B5EF4-FFF2-40B4-BE49-F238E27FC236}">
              <a16:creationId xmlns:a16="http://schemas.microsoft.com/office/drawing/2014/main" id="{30185E8B-7BF8-46EC-8DAD-92651550D7A6}"/>
            </a:ext>
          </a:extLst>
        </xdr:cNvPr>
        <xdr:cNvSpPr txBox="1"/>
      </xdr:nvSpPr>
      <xdr:spPr>
        <a:xfrm>
          <a:off x="914400" y="14859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413" name="ColorPalette" hidden="1">
          <a:extLst>
            <a:ext uri="{FF2B5EF4-FFF2-40B4-BE49-F238E27FC236}">
              <a16:creationId xmlns:a16="http://schemas.microsoft.com/office/drawing/2014/main" id="{374E123F-2D02-4B5D-9788-B24FF91209C0}"/>
            </a:ext>
          </a:extLst>
        </xdr:cNvPr>
        <xdr:cNvSpPr txBox="1"/>
      </xdr:nvSpPr>
      <xdr:spPr>
        <a:xfrm>
          <a:off x="914400" y="14859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414" name="ColorPalette" hidden="1">
          <a:extLst>
            <a:ext uri="{FF2B5EF4-FFF2-40B4-BE49-F238E27FC236}">
              <a16:creationId xmlns:a16="http://schemas.microsoft.com/office/drawing/2014/main" id="{024B8F65-78E5-4BAF-ACB4-8C2B467290A8}"/>
            </a:ext>
          </a:extLst>
        </xdr:cNvPr>
        <xdr:cNvSpPr txBox="1"/>
      </xdr:nvSpPr>
      <xdr:spPr>
        <a:xfrm>
          <a:off x="914400" y="14859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415" name="ColorPalette" hidden="1">
          <a:extLst>
            <a:ext uri="{FF2B5EF4-FFF2-40B4-BE49-F238E27FC236}">
              <a16:creationId xmlns:a16="http://schemas.microsoft.com/office/drawing/2014/main" id="{10B2E364-732D-4055-AF32-4967E9BE5364}"/>
            </a:ext>
          </a:extLst>
        </xdr:cNvPr>
        <xdr:cNvSpPr txBox="1"/>
      </xdr:nvSpPr>
      <xdr:spPr>
        <a:xfrm>
          <a:off x="914400" y="14859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16" name="ColorPalette" hidden="1">
          <a:extLst>
            <a:ext uri="{FF2B5EF4-FFF2-40B4-BE49-F238E27FC236}">
              <a16:creationId xmlns:a16="http://schemas.microsoft.com/office/drawing/2014/main" id="{65A33131-BECB-427E-9B31-7F225B47AEF4}"/>
            </a:ext>
          </a:extLst>
        </xdr:cNvPr>
        <xdr:cNvSpPr txBox="1"/>
      </xdr:nvSpPr>
      <xdr:spPr>
        <a:xfrm>
          <a:off x="914400" y="14859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17" name="ColorPalette" hidden="1">
          <a:extLst>
            <a:ext uri="{FF2B5EF4-FFF2-40B4-BE49-F238E27FC236}">
              <a16:creationId xmlns:a16="http://schemas.microsoft.com/office/drawing/2014/main" id="{FD80C3E0-E5AF-411F-A4F8-C0F08DF90D11}"/>
            </a:ext>
          </a:extLst>
        </xdr:cNvPr>
        <xdr:cNvSpPr txBox="1"/>
      </xdr:nvSpPr>
      <xdr:spPr>
        <a:xfrm>
          <a:off x="914400" y="14859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18" name="ColorPalette" hidden="1">
          <a:extLst>
            <a:ext uri="{FF2B5EF4-FFF2-40B4-BE49-F238E27FC236}">
              <a16:creationId xmlns:a16="http://schemas.microsoft.com/office/drawing/2014/main" id="{8816A5C9-875E-48D2-91BE-12082855813A}"/>
            </a:ext>
          </a:extLst>
        </xdr:cNvPr>
        <xdr:cNvSpPr txBox="1"/>
      </xdr:nvSpPr>
      <xdr:spPr>
        <a:xfrm>
          <a:off x="914400" y="14859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19" name="ColorPalette" hidden="1">
          <a:extLst>
            <a:ext uri="{FF2B5EF4-FFF2-40B4-BE49-F238E27FC236}">
              <a16:creationId xmlns:a16="http://schemas.microsoft.com/office/drawing/2014/main" id="{2A58BA39-A904-450D-9876-A0CE28FB0212}"/>
            </a:ext>
          </a:extLst>
        </xdr:cNvPr>
        <xdr:cNvSpPr txBox="1"/>
      </xdr:nvSpPr>
      <xdr:spPr>
        <a:xfrm>
          <a:off x="914400" y="14859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420" name="ColorPalette" hidden="1">
          <a:extLst>
            <a:ext uri="{FF2B5EF4-FFF2-40B4-BE49-F238E27FC236}">
              <a16:creationId xmlns:a16="http://schemas.microsoft.com/office/drawing/2014/main" id="{0C9820F5-4EC5-413D-A597-01915971E08B}"/>
            </a:ext>
          </a:extLst>
        </xdr:cNvPr>
        <xdr:cNvSpPr txBox="1"/>
      </xdr:nvSpPr>
      <xdr:spPr>
        <a:xfrm>
          <a:off x="914400" y="14859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421" name="ColorPalette" hidden="1">
          <a:extLst>
            <a:ext uri="{FF2B5EF4-FFF2-40B4-BE49-F238E27FC236}">
              <a16:creationId xmlns:a16="http://schemas.microsoft.com/office/drawing/2014/main" id="{961CE0AB-93A1-4DAD-9ED2-C9D2A32ED914}"/>
            </a:ext>
          </a:extLst>
        </xdr:cNvPr>
        <xdr:cNvSpPr txBox="1"/>
      </xdr:nvSpPr>
      <xdr:spPr>
        <a:xfrm>
          <a:off x="914400" y="14859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422" name="ColorPalette" hidden="1">
          <a:extLst>
            <a:ext uri="{FF2B5EF4-FFF2-40B4-BE49-F238E27FC236}">
              <a16:creationId xmlns:a16="http://schemas.microsoft.com/office/drawing/2014/main" id="{D602BAA6-CC85-48D7-B890-520DC9377548}"/>
            </a:ext>
          </a:extLst>
        </xdr:cNvPr>
        <xdr:cNvSpPr txBox="1"/>
      </xdr:nvSpPr>
      <xdr:spPr>
        <a:xfrm>
          <a:off x="914400" y="14859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423" name="ColorPalette" hidden="1">
          <a:extLst>
            <a:ext uri="{FF2B5EF4-FFF2-40B4-BE49-F238E27FC236}">
              <a16:creationId xmlns:a16="http://schemas.microsoft.com/office/drawing/2014/main" id="{41AF8CD9-9B46-4A3F-8A01-758C5DF37285}"/>
            </a:ext>
          </a:extLst>
        </xdr:cNvPr>
        <xdr:cNvSpPr txBox="1"/>
      </xdr:nvSpPr>
      <xdr:spPr>
        <a:xfrm>
          <a:off x="914400" y="14859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424" name="ColorPalette" hidden="1">
          <a:extLst>
            <a:ext uri="{FF2B5EF4-FFF2-40B4-BE49-F238E27FC236}">
              <a16:creationId xmlns:a16="http://schemas.microsoft.com/office/drawing/2014/main" id="{3601FE7A-FA54-4C10-B607-995F08F3C026}"/>
            </a:ext>
          </a:extLst>
        </xdr:cNvPr>
        <xdr:cNvSpPr txBox="1"/>
      </xdr:nvSpPr>
      <xdr:spPr>
        <a:xfrm>
          <a:off x="914400" y="14859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425" name="ColorPalette" hidden="1">
          <a:extLst>
            <a:ext uri="{FF2B5EF4-FFF2-40B4-BE49-F238E27FC236}">
              <a16:creationId xmlns:a16="http://schemas.microsoft.com/office/drawing/2014/main" id="{A8C39C2C-795E-4CC6-9AFD-67E3B84A91F5}"/>
            </a:ext>
          </a:extLst>
        </xdr:cNvPr>
        <xdr:cNvSpPr txBox="1"/>
      </xdr:nvSpPr>
      <xdr:spPr>
        <a:xfrm>
          <a:off x="914400" y="14859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426" name="ColorPalette" hidden="1">
          <a:extLst>
            <a:ext uri="{FF2B5EF4-FFF2-40B4-BE49-F238E27FC236}">
              <a16:creationId xmlns:a16="http://schemas.microsoft.com/office/drawing/2014/main" id="{63F74AED-593D-429D-99E6-13FFF41D40E8}"/>
            </a:ext>
          </a:extLst>
        </xdr:cNvPr>
        <xdr:cNvSpPr txBox="1"/>
      </xdr:nvSpPr>
      <xdr:spPr>
        <a:xfrm>
          <a:off x="914400" y="14859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427" name="ColorPalette" hidden="1">
          <a:extLst>
            <a:ext uri="{FF2B5EF4-FFF2-40B4-BE49-F238E27FC236}">
              <a16:creationId xmlns:a16="http://schemas.microsoft.com/office/drawing/2014/main" id="{CE185BF6-78C8-4652-81AF-095BDA853815}"/>
            </a:ext>
          </a:extLst>
        </xdr:cNvPr>
        <xdr:cNvSpPr txBox="1"/>
      </xdr:nvSpPr>
      <xdr:spPr>
        <a:xfrm>
          <a:off x="914400" y="14859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428" name="ColorPalette" hidden="1">
          <a:extLst>
            <a:ext uri="{FF2B5EF4-FFF2-40B4-BE49-F238E27FC236}">
              <a16:creationId xmlns:a16="http://schemas.microsoft.com/office/drawing/2014/main" id="{4BB969A2-D084-4999-9344-3E18BA006362}"/>
            </a:ext>
          </a:extLst>
        </xdr:cNvPr>
        <xdr:cNvSpPr txBox="1"/>
      </xdr:nvSpPr>
      <xdr:spPr>
        <a:xfrm>
          <a:off x="914400" y="14859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429" name="ColorPalette" hidden="1">
          <a:extLst>
            <a:ext uri="{FF2B5EF4-FFF2-40B4-BE49-F238E27FC236}">
              <a16:creationId xmlns:a16="http://schemas.microsoft.com/office/drawing/2014/main" id="{E5067EBC-74D0-4BBB-ADE7-72141B40DC24}"/>
            </a:ext>
          </a:extLst>
        </xdr:cNvPr>
        <xdr:cNvSpPr txBox="1"/>
      </xdr:nvSpPr>
      <xdr:spPr>
        <a:xfrm>
          <a:off x="914400" y="14859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430" name="ColorPalette" hidden="1">
          <a:extLst>
            <a:ext uri="{FF2B5EF4-FFF2-40B4-BE49-F238E27FC236}">
              <a16:creationId xmlns:a16="http://schemas.microsoft.com/office/drawing/2014/main" id="{EBA8E179-3575-49BE-B508-100530DAA981}"/>
            </a:ext>
          </a:extLst>
        </xdr:cNvPr>
        <xdr:cNvSpPr txBox="1"/>
      </xdr:nvSpPr>
      <xdr:spPr>
        <a:xfrm>
          <a:off x="914400" y="14859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431" name="ColorPalette" hidden="1">
          <a:extLst>
            <a:ext uri="{FF2B5EF4-FFF2-40B4-BE49-F238E27FC236}">
              <a16:creationId xmlns:a16="http://schemas.microsoft.com/office/drawing/2014/main" id="{C9465CCC-47EE-4783-A19D-2B2CF7D5A58C}"/>
            </a:ext>
          </a:extLst>
        </xdr:cNvPr>
        <xdr:cNvSpPr txBox="1"/>
      </xdr:nvSpPr>
      <xdr:spPr>
        <a:xfrm>
          <a:off x="914400" y="14859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432" name="ColorPalette" hidden="1">
          <a:extLst>
            <a:ext uri="{FF2B5EF4-FFF2-40B4-BE49-F238E27FC236}">
              <a16:creationId xmlns:a16="http://schemas.microsoft.com/office/drawing/2014/main" id="{78C765DC-0D5C-466F-BB6B-E0A22F0F6E49}"/>
            </a:ext>
          </a:extLst>
        </xdr:cNvPr>
        <xdr:cNvSpPr txBox="1"/>
      </xdr:nvSpPr>
      <xdr:spPr>
        <a:xfrm>
          <a:off x="914400" y="14859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433" name="ColorPalette" hidden="1">
          <a:extLst>
            <a:ext uri="{FF2B5EF4-FFF2-40B4-BE49-F238E27FC236}">
              <a16:creationId xmlns:a16="http://schemas.microsoft.com/office/drawing/2014/main" id="{19AA0C88-6830-4E76-9769-1FE6DDADCF35}"/>
            </a:ext>
          </a:extLst>
        </xdr:cNvPr>
        <xdr:cNvSpPr txBox="1"/>
      </xdr:nvSpPr>
      <xdr:spPr>
        <a:xfrm>
          <a:off x="914400" y="14859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434" name="ColorPalette" hidden="1">
          <a:extLst>
            <a:ext uri="{FF2B5EF4-FFF2-40B4-BE49-F238E27FC236}">
              <a16:creationId xmlns:a16="http://schemas.microsoft.com/office/drawing/2014/main" id="{9C2CD7BC-19F1-40DF-9044-1039A60233A4}"/>
            </a:ext>
          </a:extLst>
        </xdr:cNvPr>
        <xdr:cNvSpPr txBox="1"/>
      </xdr:nvSpPr>
      <xdr:spPr>
        <a:xfrm>
          <a:off x="914400" y="14859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435" name="ColorPalette" hidden="1">
          <a:extLst>
            <a:ext uri="{FF2B5EF4-FFF2-40B4-BE49-F238E27FC236}">
              <a16:creationId xmlns:a16="http://schemas.microsoft.com/office/drawing/2014/main" id="{D30E06C4-4A5A-44FF-997D-B9958490B516}"/>
            </a:ext>
          </a:extLst>
        </xdr:cNvPr>
        <xdr:cNvSpPr txBox="1"/>
      </xdr:nvSpPr>
      <xdr:spPr>
        <a:xfrm>
          <a:off x="914400" y="14859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36" name="ColorPalette" hidden="1">
          <a:extLst>
            <a:ext uri="{FF2B5EF4-FFF2-40B4-BE49-F238E27FC236}">
              <a16:creationId xmlns:a16="http://schemas.microsoft.com/office/drawing/2014/main" id="{69395140-8512-42C8-83AC-8C4E8FA3E5B3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37" name="ColorPalette" hidden="1">
          <a:extLst>
            <a:ext uri="{FF2B5EF4-FFF2-40B4-BE49-F238E27FC236}">
              <a16:creationId xmlns:a16="http://schemas.microsoft.com/office/drawing/2014/main" id="{7C29CDAE-0688-42CD-85B9-B501D4C34006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38" name="ColorPalette" hidden="1">
          <a:extLst>
            <a:ext uri="{FF2B5EF4-FFF2-40B4-BE49-F238E27FC236}">
              <a16:creationId xmlns:a16="http://schemas.microsoft.com/office/drawing/2014/main" id="{1ED0599D-AEF6-4924-8A98-1EE09E65E54C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39" name="ColorPalette" hidden="1">
          <a:extLst>
            <a:ext uri="{FF2B5EF4-FFF2-40B4-BE49-F238E27FC236}">
              <a16:creationId xmlns:a16="http://schemas.microsoft.com/office/drawing/2014/main" id="{34D2EEEF-ECC7-4397-81A8-30F4663DFD27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40" name="ColorPalette" hidden="1">
          <a:extLst>
            <a:ext uri="{FF2B5EF4-FFF2-40B4-BE49-F238E27FC236}">
              <a16:creationId xmlns:a16="http://schemas.microsoft.com/office/drawing/2014/main" id="{946F5267-3421-46F1-B061-DAF2972DCD10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41" name="ColorPalette" hidden="1">
          <a:extLst>
            <a:ext uri="{FF2B5EF4-FFF2-40B4-BE49-F238E27FC236}">
              <a16:creationId xmlns:a16="http://schemas.microsoft.com/office/drawing/2014/main" id="{7FBD43D2-30C8-474C-A169-DBE186AB39EF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42" name="ColorPalette" hidden="1">
          <a:extLst>
            <a:ext uri="{FF2B5EF4-FFF2-40B4-BE49-F238E27FC236}">
              <a16:creationId xmlns:a16="http://schemas.microsoft.com/office/drawing/2014/main" id="{AF65B110-EE8F-4BC8-96AF-1E543CE0BB7A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43" name="ColorPalette" hidden="1">
          <a:extLst>
            <a:ext uri="{FF2B5EF4-FFF2-40B4-BE49-F238E27FC236}">
              <a16:creationId xmlns:a16="http://schemas.microsoft.com/office/drawing/2014/main" id="{2A8D40BE-9AE4-4A87-9CD4-133D62F9499C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44" name="ColorPalette" hidden="1">
          <a:extLst>
            <a:ext uri="{FF2B5EF4-FFF2-40B4-BE49-F238E27FC236}">
              <a16:creationId xmlns:a16="http://schemas.microsoft.com/office/drawing/2014/main" id="{9255C0C2-9625-4FC0-9FC5-E438EEDAC2D1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45" name="ColorPalette" hidden="1">
          <a:extLst>
            <a:ext uri="{FF2B5EF4-FFF2-40B4-BE49-F238E27FC236}">
              <a16:creationId xmlns:a16="http://schemas.microsoft.com/office/drawing/2014/main" id="{99DAC5E5-2A1F-4AF7-9F50-C1C8A78B6A02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46" name="ColorPalette" hidden="1">
          <a:extLst>
            <a:ext uri="{FF2B5EF4-FFF2-40B4-BE49-F238E27FC236}">
              <a16:creationId xmlns:a16="http://schemas.microsoft.com/office/drawing/2014/main" id="{ED357E81-3DCA-47CB-B49D-F5E6B73A3A63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47" name="ColorPalette" hidden="1">
          <a:extLst>
            <a:ext uri="{FF2B5EF4-FFF2-40B4-BE49-F238E27FC236}">
              <a16:creationId xmlns:a16="http://schemas.microsoft.com/office/drawing/2014/main" id="{649DDE85-692E-4E3D-BB79-CE7649B1B372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48" name="ColorPalette" hidden="1">
          <a:extLst>
            <a:ext uri="{FF2B5EF4-FFF2-40B4-BE49-F238E27FC236}">
              <a16:creationId xmlns:a16="http://schemas.microsoft.com/office/drawing/2014/main" id="{4471B369-9026-49FC-8D50-D10E2FE34E46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49" name="ColorPalette" hidden="1">
          <a:extLst>
            <a:ext uri="{FF2B5EF4-FFF2-40B4-BE49-F238E27FC236}">
              <a16:creationId xmlns:a16="http://schemas.microsoft.com/office/drawing/2014/main" id="{5F3A84F1-6BF4-4DAA-8947-D94FB40DD99A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50" name="ColorPalette" hidden="1">
          <a:extLst>
            <a:ext uri="{FF2B5EF4-FFF2-40B4-BE49-F238E27FC236}">
              <a16:creationId xmlns:a16="http://schemas.microsoft.com/office/drawing/2014/main" id="{A80F1489-554A-4148-87F0-6E39DABA4D26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51" name="ColorPalette" hidden="1">
          <a:extLst>
            <a:ext uri="{FF2B5EF4-FFF2-40B4-BE49-F238E27FC236}">
              <a16:creationId xmlns:a16="http://schemas.microsoft.com/office/drawing/2014/main" id="{BD4C511B-9857-4DFB-92F1-AFF7CBCEF64A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52" name="ColorPalette" hidden="1">
          <a:extLst>
            <a:ext uri="{FF2B5EF4-FFF2-40B4-BE49-F238E27FC236}">
              <a16:creationId xmlns:a16="http://schemas.microsoft.com/office/drawing/2014/main" id="{EF48D09E-8514-484C-8ADC-1914797D9AFE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53" name="ColorPalette" hidden="1">
          <a:extLst>
            <a:ext uri="{FF2B5EF4-FFF2-40B4-BE49-F238E27FC236}">
              <a16:creationId xmlns:a16="http://schemas.microsoft.com/office/drawing/2014/main" id="{28E5D092-1D54-4FF8-88E6-C908C5ACA20E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54" name="ColorPalette" hidden="1">
          <a:extLst>
            <a:ext uri="{FF2B5EF4-FFF2-40B4-BE49-F238E27FC236}">
              <a16:creationId xmlns:a16="http://schemas.microsoft.com/office/drawing/2014/main" id="{18C27400-9EC2-4647-937D-345C076B988C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55" name="ColorPalette" hidden="1">
          <a:extLst>
            <a:ext uri="{FF2B5EF4-FFF2-40B4-BE49-F238E27FC236}">
              <a16:creationId xmlns:a16="http://schemas.microsoft.com/office/drawing/2014/main" id="{17940952-5703-4135-8FFE-43B309B57691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56" name="ColorPalette" hidden="1">
          <a:extLst>
            <a:ext uri="{FF2B5EF4-FFF2-40B4-BE49-F238E27FC236}">
              <a16:creationId xmlns:a16="http://schemas.microsoft.com/office/drawing/2014/main" id="{D44E283C-2897-4690-81FC-263B4003A60D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57" name="ColorPalette" hidden="1">
          <a:extLst>
            <a:ext uri="{FF2B5EF4-FFF2-40B4-BE49-F238E27FC236}">
              <a16:creationId xmlns:a16="http://schemas.microsoft.com/office/drawing/2014/main" id="{E37C7626-DA0C-49BF-963A-2139347E0EC5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58" name="ColorPalette" hidden="1">
          <a:extLst>
            <a:ext uri="{FF2B5EF4-FFF2-40B4-BE49-F238E27FC236}">
              <a16:creationId xmlns:a16="http://schemas.microsoft.com/office/drawing/2014/main" id="{61C16659-DE35-4E6F-B196-0C6AD76C42BC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59" name="ColorPalette" hidden="1">
          <a:extLst>
            <a:ext uri="{FF2B5EF4-FFF2-40B4-BE49-F238E27FC236}">
              <a16:creationId xmlns:a16="http://schemas.microsoft.com/office/drawing/2014/main" id="{E226729A-B729-4624-B91C-7B80BA1B71FB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60" name="ColorPalette" hidden="1">
          <a:extLst>
            <a:ext uri="{FF2B5EF4-FFF2-40B4-BE49-F238E27FC236}">
              <a16:creationId xmlns:a16="http://schemas.microsoft.com/office/drawing/2014/main" id="{79EC69C3-E15A-4083-A93B-ECDB0936DA9D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61" name="ColorPalette" hidden="1">
          <a:extLst>
            <a:ext uri="{FF2B5EF4-FFF2-40B4-BE49-F238E27FC236}">
              <a16:creationId xmlns:a16="http://schemas.microsoft.com/office/drawing/2014/main" id="{032028CC-55D1-41E0-968C-0996C39D81B8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62" name="ColorPalette" hidden="1">
          <a:extLst>
            <a:ext uri="{FF2B5EF4-FFF2-40B4-BE49-F238E27FC236}">
              <a16:creationId xmlns:a16="http://schemas.microsoft.com/office/drawing/2014/main" id="{14085210-3AB9-452E-A775-4EF8495D2E64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63" name="ColorPalette" hidden="1">
          <a:extLst>
            <a:ext uri="{FF2B5EF4-FFF2-40B4-BE49-F238E27FC236}">
              <a16:creationId xmlns:a16="http://schemas.microsoft.com/office/drawing/2014/main" id="{66957C4D-D14B-4846-B879-2F8E5AE7DD56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64" name="ColorPalette" hidden="1">
          <a:extLst>
            <a:ext uri="{FF2B5EF4-FFF2-40B4-BE49-F238E27FC236}">
              <a16:creationId xmlns:a16="http://schemas.microsoft.com/office/drawing/2014/main" id="{76347600-DECD-4D98-80D6-6567918A5F97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65" name="ColorPalette" hidden="1">
          <a:extLst>
            <a:ext uri="{FF2B5EF4-FFF2-40B4-BE49-F238E27FC236}">
              <a16:creationId xmlns:a16="http://schemas.microsoft.com/office/drawing/2014/main" id="{048AF5C5-2B49-4D3B-BB9C-492CA2ACF7AE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66" name="ColorPalette" hidden="1">
          <a:extLst>
            <a:ext uri="{FF2B5EF4-FFF2-40B4-BE49-F238E27FC236}">
              <a16:creationId xmlns:a16="http://schemas.microsoft.com/office/drawing/2014/main" id="{D6C6D2FE-915A-48EB-BB26-ADCA593C477B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67" name="ColorPalette" hidden="1">
          <a:extLst>
            <a:ext uri="{FF2B5EF4-FFF2-40B4-BE49-F238E27FC236}">
              <a16:creationId xmlns:a16="http://schemas.microsoft.com/office/drawing/2014/main" id="{3AE8B698-0C8C-4354-9D22-804BE3B8EF2D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68" name="ColorPalette" hidden="1">
          <a:extLst>
            <a:ext uri="{FF2B5EF4-FFF2-40B4-BE49-F238E27FC236}">
              <a16:creationId xmlns:a16="http://schemas.microsoft.com/office/drawing/2014/main" id="{9055FC09-3AF7-4614-AA53-694DF30F587F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69" name="ColorPalette" hidden="1">
          <a:extLst>
            <a:ext uri="{FF2B5EF4-FFF2-40B4-BE49-F238E27FC236}">
              <a16:creationId xmlns:a16="http://schemas.microsoft.com/office/drawing/2014/main" id="{5A300181-B500-4C91-8678-6B48AD77A68E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70" name="ColorPalette" hidden="1">
          <a:extLst>
            <a:ext uri="{FF2B5EF4-FFF2-40B4-BE49-F238E27FC236}">
              <a16:creationId xmlns:a16="http://schemas.microsoft.com/office/drawing/2014/main" id="{C9236D51-8FA6-46DD-9344-9384276E9F09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71" name="ColorPalette" hidden="1">
          <a:extLst>
            <a:ext uri="{FF2B5EF4-FFF2-40B4-BE49-F238E27FC236}">
              <a16:creationId xmlns:a16="http://schemas.microsoft.com/office/drawing/2014/main" id="{5A8565BC-FF2E-4484-896F-8BD717B3395C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72" name="ColorPalette" hidden="1">
          <a:extLst>
            <a:ext uri="{FF2B5EF4-FFF2-40B4-BE49-F238E27FC236}">
              <a16:creationId xmlns:a16="http://schemas.microsoft.com/office/drawing/2014/main" id="{BA252F3A-6C16-4DDA-9A7E-52DF0E7117F1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73" name="ColorPalette" hidden="1">
          <a:extLst>
            <a:ext uri="{FF2B5EF4-FFF2-40B4-BE49-F238E27FC236}">
              <a16:creationId xmlns:a16="http://schemas.microsoft.com/office/drawing/2014/main" id="{8E763982-FABF-4ADA-A047-491D55B7C47B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74" name="ColorPalette" hidden="1">
          <a:extLst>
            <a:ext uri="{FF2B5EF4-FFF2-40B4-BE49-F238E27FC236}">
              <a16:creationId xmlns:a16="http://schemas.microsoft.com/office/drawing/2014/main" id="{AF6A5C62-B0CE-463D-915D-EBFEA6C5CBB7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75" name="ColorPalette" hidden="1">
          <a:extLst>
            <a:ext uri="{FF2B5EF4-FFF2-40B4-BE49-F238E27FC236}">
              <a16:creationId xmlns:a16="http://schemas.microsoft.com/office/drawing/2014/main" id="{D1EF5264-99FE-4E32-8329-7D3931FAE2AA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76" name="ColorPalette" hidden="1">
          <a:extLst>
            <a:ext uri="{FF2B5EF4-FFF2-40B4-BE49-F238E27FC236}">
              <a16:creationId xmlns:a16="http://schemas.microsoft.com/office/drawing/2014/main" id="{B0E389A2-1625-4B21-B240-AFA3ACECB350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77" name="ColorPalette" hidden="1">
          <a:extLst>
            <a:ext uri="{FF2B5EF4-FFF2-40B4-BE49-F238E27FC236}">
              <a16:creationId xmlns:a16="http://schemas.microsoft.com/office/drawing/2014/main" id="{E9362688-F999-437F-9B32-8F493C32826B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78" name="ColorPalette" hidden="1">
          <a:extLst>
            <a:ext uri="{FF2B5EF4-FFF2-40B4-BE49-F238E27FC236}">
              <a16:creationId xmlns:a16="http://schemas.microsoft.com/office/drawing/2014/main" id="{201C6BA4-8891-487D-9DDB-1007592E89F7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79" name="ColorPalette" hidden="1">
          <a:extLst>
            <a:ext uri="{FF2B5EF4-FFF2-40B4-BE49-F238E27FC236}">
              <a16:creationId xmlns:a16="http://schemas.microsoft.com/office/drawing/2014/main" id="{3B99CA01-69E8-4A02-B9D3-CC5907C78998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80" name="ColorPalette" hidden="1">
          <a:extLst>
            <a:ext uri="{FF2B5EF4-FFF2-40B4-BE49-F238E27FC236}">
              <a16:creationId xmlns:a16="http://schemas.microsoft.com/office/drawing/2014/main" id="{50063D8D-F5AE-4409-8A94-52A1562F5AFC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81" name="ColorPalette" hidden="1">
          <a:extLst>
            <a:ext uri="{FF2B5EF4-FFF2-40B4-BE49-F238E27FC236}">
              <a16:creationId xmlns:a16="http://schemas.microsoft.com/office/drawing/2014/main" id="{D0A61C37-D978-42C1-A614-F94066A2D246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82" name="ColorPalette" hidden="1">
          <a:extLst>
            <a:ext uri="{FF2B5EF4-FFF2-40B4-BE49-F238E27FC236}">
              <a16:creationId xmlns:a16="http://schemas.microsoft.com/office/drawing/2014/main" id="{800F324A-2AAC-4CB8-8CC6-D54D5A872056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83" name="ColorPalette" hidden="1">
          <a:extLst>
            <a:ext uri="{FF2B5EF4-FFF2-40B4-BE49-F238E27FC236}">
              <a16:creationId xmlns:a16="http://schemas.microsoft.com/office/drawing/2014/main" id="{6263F2D9-DF8A-46FA-A267-DF129CABB4CE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84" name="ColorPalette" hidden="1">
          <a:extLst>
            <a:ext uri="{FF2B5EF4-FFF2-40B4-BE49-F238E27FC236}">
              <a16:creationId xmlns:a16="http://schemas.microsoft.com/office/drawing/2014/main" id="{CD90DE73-70FD-45AC-A7D5-0570F07403E9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85" name="ColorPalette" hidden="1">
          <a:extLst>
            <a:ext uri="{FF2B5EF4-FFF2-40B4-BE49-F238E27FC236}">
              <a16:creationId xmlns:a16="http://schemas.microsoft.com/office/drawing/2014/main" id="{30C5E405-790E-45EF-A2C7-497244FC0FC3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86" name="ColorPalette" hidden="1">
          <a:extLst>
            <a:ext uri="{FF2B5EF4-FFF2-40B4-BE49-F238E27FC236}">
              <a16:creationId xmlns:a16="http://schemas.microsoft.com/office/drawing/2014/main" id="{B99C78FA-8E11-40CD-8320-0AC8A3348765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87" name="ColorPalette" hidden="1">
          <a:extLst>
            <a:ext uri="{FF2B5EF4-FFF2-40B4-BE49-F238E27FC236}">
              <a16:creationId xmlns:a16="http://schemas.microsoft.com/office/drawing/2014/main" id="{5AC13228-6A69-4DAE-A114-55BBB538163E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88" name="ColorPalette" hidden="1">
          <a:extLst>
            <a:ext uri="{FF2B5EF4-FFF2-40B4-BE49-F238E27FC236}">
              <a16:creationId xmlns:a16="http://schemas.microsoft.com/office/drawing/2014/main" id="{1A0807AB-0A80-4CD7-88AD-F4B4F300B31B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89" name="ColorPalette" hidden="1">
          <a:extLst>
            <a:ext uri="{FF2B5EF4-FFF2-40B4-BE49-F238E27FC236}">
              <a16:creationId xmlns:a16="http://schemas.microsoft.com/office/drawing/2014/main" id="{937DA663-86E0-41DD-BDB3-0EA854BFE0D9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90" name="ColorPalette" hidden="1">
          <a:extLst>
            <a:ext uri="{FF2B5EF4-FFF2-40B4-BE49-F238E27FC236}">
              <a16:creationId xmlns:a16="http://schemas.microsoft.com/office/drawing/2014/main" id="{071628C4-B836-4ACC-81D4-6C022590C084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91" name="ColorPalette" hidden="1">
          <a:extLst>
            <a:ext uri="{FF2B5EF4-FFF2-40B4-BE49-F238E27FC236}">
              <a16:creationId xmlns:a16="http://schemas.microsoft.com/office/drawing/2014/main" id="{C7A4A340-4801-4E87-9BEA-98155E48CAC3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92" name="ColorPalette" hidden="1">
          <a:extLst>
            <a:ext uri="{FF2B5EF4-FFF2-40B4-BE49-F238E27FC236}">
              <a16:creationId xmlns:a16="http://schemas.microsoft.com/office/drawing/2014/main" id="{063FC35D-5D3C-4C3F-8EF6-FC0926A61FD3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93" name="ColorPalette" hidden="1">
          <a:extLst>
            <a:ext uri="{FF2B5EF4-FFF2-40B4-BE49-F238E27FC236}">
              <a16:creationId xmlns:a16="http://schemas.microsoft.com/office/drawing/2014/main" id="{D34FBDA8-744D-4752-B66F-61B8F26DDAC7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94" name="ColorPalette" hidden="1">
          <a:extLst>
            <a:ext uri="{FF2B5EF4-FFF2-40B4-BE49-F238E27FC236}">
              <a16:creationId xmlns:a16="http://schemas.microsoft.com/office/drawing/2014/main" id="{EEF00F21-5E0B-4D53-B382-B0E0E81FBD77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95" name="ColorPalette" hidden="1">
          <a:extLst>
            <a:ext uri="{FF2B5EF4-FFF2-40B4-BE49-F238E27FC236}">
              <a16:creationId xmlns:a16="http://schemas.microsoft.com/office/drawing/2014/main" id="{E62AA647-209D-4BAD-84B8-F237EF8843DD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96" name="ColorPalette" hidden="1">
          <a:extLst>
            <a:ext uri="{FF2B5EF4-FFF2-40B4-BE49-F238E27FC236}">
              <a16:creationId xmlns:a16="http://schemas.microsoft.com/office/drawing/2014/main" id="{749092F6-0356-47F5-8D15-D09827BA06BC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97" name="ColorPalette" hidden="1">
          <a:extLst>
            <a:ext uri="{FF2B5EF4-FFF2-40B4-BE49-F238E27FC236}">
              <a16:creationId xmlns:a16="http://schemas.microsoft.com/office/drawing/2014/main" id="{FEDF79A7-E27B-4C54-ADE2-DFB75F329BEC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98" name="ColorPalette" hidden="1">
          <a:extLst>
            <a:ext uri="{FF2B5EF4-FFF2-40B4-BE49-F238E27FC236}">
              <a16:creationId xmlns:a16="http://schemas.microsoft.com/office/drawing/2014/main" id="{9E770910-C777-4421-8581-72F505213AA0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499" name="ColorPalette" hidden="1">
          <a:extLst>
            <a:ext uri="{FF2B5EF4-FFF2-40B4-BE49-F238E27FC236}">
              <a16:creationId xmlns:a16="http://schemas.microsoft.com/office/drawing/2014/main" id="{C424429F-7C02-4C71-ACF9-30FE09F2600B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00" name="ColorPalette" hidden="1">
          <a:extLst>
            <a:ext uri="{FF2B5EF4-FFF2-40B4-BE49-F238E27FC236}">
              <a16:creationId xmlns:a16="http://schemas.microsoft.com/office/drawing/2014/main" id="{5BCB7FEA-7250-4606-8C4B-883B6E1349FD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01" name="ColorPalette" hidden="1">
          <a:extLst>
            <a:ext uri="{FF2B5EF4-FFF2-40B4-BE49-F238E27FC236}">
              <a16:creationId xmlns:a16="http://schemas.microsoft.com/office/drawing/2014/main" id="{17511D61-2952-4E62-B083-367518500C92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02" name="ColorPalette" hidden="1">
          <a:extLst>
            <a:ext uri="{FF2B5EF4-FFF2-40B4-BE49-F238E27FC236}">
              <a16:creationId xmlns:a16="http://schemas.microsoft.com/office/drawing/2014/main" id="{2DA058B1-B1AF-4E65-8431-13C2961CD31C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03" name="ColorPalette" hidden="1">
          <a:extLst>
            <a:ext uri="{FF2B5EF4-FFF2-40B4-BE49-F238E27FC236}">
              <a16:creationId xmlns:a16="http://schemas.microsoft.com/office/drawing/2014/main" id="{E3D3D207-D2F8-4B02-A66A-08240E08C968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04" name="ColorPalette" hidden="1">
          <a:extLst>
            <a:ext uri="{FF2B5EF4-FFF2-40B4-BE49-F238E27FC236}">
              <a16:creationId xmlns:a16="http://schemas.microsoft.com/office/drawing/2014/main" id="{F3F0B65C-3A96-44A9-9810-4905526872F3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05" name="ColorPalette" hidden="1">
          <a:extLst>
            <a:ext uri="{FF2B5EF4-FFF2-40B4-BE49-F238E27FC236}">
              <a16:creationId xmlns:a16="http://schemas.microsoft.com/office/drawing/2014/main" id="{6CA3B046-E037-4ED5-9131-946C07E2516C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06" name="ColorPalette" hidden="1">
          <a:extLst>
            <a:ext uri="{FF2B5EF4-FFF2-40B4-BE49-F238E27FC236}">
              <a16:creationId xmlns:a16="http://schemas.microsoft.com/office/drawing/2014/main" id="{7579B562-1044-4254-A5D2-CD35607F094D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07" name="ColorPalette" hidden="1">
          <a:extLst>
            <a:ext uri="{FF2B5EF4-FFF2-40B4-BE49-F238E27FC236}">
              <a16:creationId xmlns:a16="http://schemas.microsoft.com/office/drawing/2014/main" id="{B0191C7A-003C-4BF2-8FA4-C8529202CC4B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08" name="ColorPalette" hidden="1">
          <a:extLst>
            <a:ext uri="{FF2B5EF4-FFF2-40B4-BE49-F238E27FC236}">
              <a16:creationId xmlns:a16="http://schemas.microsoft.com/office/drawing/2014/main" id="{A1929087-152B-4FEA-B016-646950A10DB8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09" name="ColorPalette" hidden="1">
          <a:extLst>
            <a:ext uri="{FF2B5EF4-FFF2-40B4-BE49-F238E27FC236}">
              <a16:creationId xmlns:a16="http://schemas.microsoft.com/office/drawing/2014/main" id="{624E5F62-C549-4324-B404-A745918AEB06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10" name="ColorPalette" hidden="1">
          <a:extLst>
            <a:ext uri="{FF2B5EF4-FFF2-40B4-BE49-F238E27FC236}">
              <a16:creationId xmlns:a16="http://schemas.microsoft.com/office/drawing/2014/main" id="{E3E752E1-554D-4969-8AF6-170CC0E622B0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11" name="ColorPalette" hidden="1">
          <a:extLst>
            <a:ext uri="{FF2B5EF4-FFF2-40B4-BE49-F238E27FC236}">
              <a16:creationId xmlns:a16="http://schemas.microsoft.com/office/drawing/2014/main" id="{9ECEE8FB-3D7E-4834-9345-97C6FD3E0529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12" name="ColorPalette" hidden="1">
          <a:extLst>
            <a:ext uri="{FF2B5EF4-FFF2-40B4-BE49-F238E27FC236}">
              <a16:creationId xmlns:a16="http://schemas.microsoft.com/office/drawing/2014/main" id="{B20263D5-0BB5-4F5D-B1C6-A785AEA9A0FD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13" name="ColorPalette" hidden="1">
          <a:extLst>
            <a:ext uri="{FF2B5EF4-FFF2-40B4-BE49-F238E27FC236}">
              <a16:creationId xmlns:a16="http://schemas.microsoft.com/office/drawing/2014/main" id="{6A317567-79FC-4CEF-AF19-0B5CF0924725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14" name="ColorPalette" hidden="1">
          <a:extLst>
            <a:ext uri="{FF2B5EF4-FFF2-40B4-BE49-F238E27FC236}">
              <a16:creationId xmlns:a16="http://schemas.microsoft.com/office/drawing/2014/main" id="{D639DCA0-3507-4A47-9EE3-B1047B69E17D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15" name="ColorPalette" hidden="1">
          <a:extLst>
            <a:ext uri="{FF2B5EF4-FFF2-40B4-BE49-F238E27FC236}">
              <a16:creationId xmlns:a16="http://schemas.microsoft.com/office/drawing/2014/main" id="{FCD9A5F8-3C44-407C-9409-DA3B6222958B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16" name="ColorPalette" hidden="1">
          <a:extLst>
            <a:ext uri="{FF2B5EF4-FFF2-40B4-BE49-F238E27FC236}">
              <a16:creationId xmlns:a16="http://schemas.microsoft.com/office/drawing/2014/main" id="{F1255431-3432-4CAA-8A11-C1FC3891324E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17" name="ColorPalette" hidden="1">
          <a:extLst>
            <a:ext uri="{FF2B5EF4-FFF2-40B4-BE49-F238E27FC236}">
              <a16:creationId xmlns:a16="http://schemas.microsoft.com/office/drawing/2014/main" id="{0113F345-544B-4EC8-8E40-CF054E6F9FC5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18" name="ColorPalette" hidden="1">
          <a:extLst>
            <a:ext uri="{FF2B5EF4-FFF2-40B4-BE49-F238E27FC236}">
              <a16:creationId xmlns:a16="http://schemas.microsoft.com/office/drawing/2014/main" id="{1752B08D-FB10-4A2D-8459-3963E0D60849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19" name="ColorPalette" hidden="1">
          <a:extLst>
            <a:ext uri="{FF2B5EF4-FFF2-40B4-BE49-F238E27FC236}">
              <a16:creationId xmlns:a16="http://schemas.microsoft.com/office/drawing/2014/main" id="{649D27A0-05D4-4E1E-86FA-F4AA8B91B996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20" name="ColorPalette" hidden="1">
          <a:extLst>
            <a:ext uri="{FF2B5EF4-FFF2-40B4-BE49-F238E27FC236}">
              <a16:creationId xmlns:a16="http://schemas.microsoft.com/office/drawing/2014/main" id="{49BF3ABC-A827-45D3-8A1D-A6B85BFA0948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21" name="ColorPalette" hidden="1">
          <a:extLst>
            <a:ext uri="{FF2B5EF4-FFF2-40B4-BE49-F238E27FC236}">
              <a16:creationId xmlns:a16="http://schemas.microsoft.com/office/drawing/2014/main" id="{CF2EE225-EA0C-40C0-9F12-6A29535B9486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22" name="ColorPalette" hidden="1">
          <a:extLst>
            <a:ext uri="{FF2B5EF4-FFF2-40B4-BE49-F238E27FC236}">
              <a16:creationId xmlns:a16="http://schemas.microsoft.com/office/drawing/2014/main" id="{E3B25809-9B68-4834-9B58-938EDB691307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23" name="ColorPalette" hidden="1">
          <a:extLst>
            <a:ext uri="{FF2B5EF4-FFF2-40B4-BE49-F238E27FC236}">
              <a16:creationId xmlns:a16="http://schemas.microsoft.com/office/drawing/2014/main" id="{52BAF1DE-E282-47CE-9067-E96B1ADA9949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24" name="ColorPalette" hidden="1">
          <a:extLst>
            <a:ext uri="{FF2B5EF4-FFF2-40B4-BE49-F238E27FC236}">
              <a16:creationId xmlns:a16="http://schemas.microsoft.com/office/drawing/2014/main" id="{09D994AC-A627-4713-97AD-4D173EABE1BD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25" name="ColorPalette" hidden="1">
          <a:extLst>
            <a:ext uri="{FF2B5EF4-FFF2-40B4-BE49-F238E27FC236}">
              <a16:creationId xmlns:a16="http://schemas.microsoft.com/office/drawing/2014/main" id="{302952D2-D3BA-42CD-9EE1-75968E0F0F08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26" name="ColorPalette" hidden="1">
          <a:extLst>
            <a:ext uri="{FF2B5EF4-FFF2-40B4-BE49-F238E27FC236}">
              <a16:creationId xmlns:a16="http://schemas.microsoft.com/office/drawing/2014/main" id="{35F32364-9231-42E9-A9A0-E62F29052944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27" name="ColorPalette" hidden="1">
          <a:extLst>
            <a:ext uri="{FF2B5EF4-FFF2-40B4-BE49-F238E27FC236}">
              <a16:creationId xmlns:a16="http://schemas.microsoft.com/office/drawing/2014/main" id="{21820520-1213-4AB3-9208-78D32E03F98E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28" name="ColorPalette" hidden="1">
          <a:extLst>
            <a:ext uri="{FF2B5EF4-FFF2-40B4-BE49-F238E27FC236}">
              <a16:creationId xmlns:a16="http://schemas.microsoft.com/office/drawing/2014/main" id="{12F1F6E4-EFD1-4E39-89B1-AEECA1FF1930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29" name="ColorPalette" hidden="1">
          <a:extLst>
            <a:ext uri="{FF2B5EF4-FFF2-40B4-BE49-F238E27FC236}">
              <a16:creationId xmlns:a16="http://schemas.microsoft.com/office/drawing/2014/main" id="{720EBB9F-5F41-419C-A86B-C1454013F1EB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30" name="ColorPalette" hidden="1">
          <a:extLst>
            <a:ext uri="{FF2B5EF4-FFF2-40B4-BE49-F238E27FC236}">
              <a16:creationId xmlns:a16="http://schemas.microsoft.com/office/drawing/2014/main" id="{6CC83843-82E9-4161-B205-2D26754D5424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31" name="ColorPalette" hidden="1">
          <a:extLst>
            <a:ext uri="{FF2B5EF4-FFF2-40B4-BE49-F238E27FC236}">
              <a16:creationId xmlns:a16="http://schemas.microsoft.com/office/drawing/2014/main" id="{2015BDDB-A690-4D26-A099-68E6C039AF40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32" name="ColorPalette" hidden="1">
          <a:extLst>
            <a:ext uri="{FF2B5EF4-FFF2-40B4-BE49-F238E27FC236}">
              <a16:creationId xmlns:a16="http://schemas.microsoft.com/office/drawing/2014/main" id="{73C728D6-645A-470E-B82F-BED95FCE7C68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33" name="ColorPalette" hidden="1">
          <a:extLst>
            <a:ext uri="{FF2B5EF4-FFF2-40B4-BE49-F238E27FC236}">
              <a16:creationId xmlns:a16="http://schemas.microsoft.com/office/drawing/2014/main" id="{6E40C22E-8FFE-4C8D-8FE2-F629F9B8E0E5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34" name="ColorPalette" hidden="1">
          <a:extLst>
            <a:ext uri="{FF2B5EF4-FFF2-40B4-BE49-F238E27FC236}">
              <a16:creationId xmlns:a16="http://schemas.microsoft.com/office/drawing/2014/main" id="{825CDCA7-AB32-42D7-B8AD-CABD8DEB5D59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35" name="ColorPalette" hidden="1">
          <a:extLst>
            <a:ext uri="{FF2B5EF4-FFF2-40B4-BE49-F238E27FC236}">
              <a16:creationId xmlns:a16="http://schemas.microsoft.com/office/drawing/2014/main" id="{B74352E1-A6C4-4730-8963-74BEA11C9411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36" name="ColorPalette" hidden="1">
          <a:extLst>
            <a:ext uri="{FF2B5EF4-FFF2-40B4-BE49-F238E27FC236}">
              <a16:creationId xmlns:a16="http://schemas.microsoft.com/office/drawing/2014/main" id="{EE534603-E205-4059-9299-14FA4A1C0398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37" name="ColorPalette" hidden="1">
          <a:extLst>
            <a:ext uri="{FF2B5EF4-FFF2-40B4-BE49-F238E27FC236}">
              <a16:creationId xmlns:a16="http://schemas.microsoft.com/office/drawing/2014/main" id="{56D5332E-E2C4-45E3-A074-FD567091F9CA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38" name="ColorPalette" hidden="1">
          <a:extLst>
            <a:ext uri="{FF2B5EF4-FFF2-40B4-BE49-F238E27FC236}">
              <a16:creationId xmlns:a16="http://schemas.microsoft.com/office/drawing/2014/main" id="{6D61C004-618A-4B1B-9885-DC2AAB775921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39" name="ColorPalette" hidden="1">
          <a:extLst>
            <a:ext uri="{FF2B5EF4-FFF2-40B4-BE49-F238E27FC236}">
              <a16:creationId xmlns:a16="http://schemas.microsoft.com/office/drawing/2014/main" id="{354CB039-55D2-4412-B784-1EE304D0CB1F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540" name="ColorPalette" hidden="1">
          <a:extLst>
            <a:ext uri="{FF2B5EF4-FFF2-40B4-BE49-F238E27FC236}">
              <a16:creationId xmlns:a16="http://schemas.microsoft.com/office/drawing/2014/main" id="{EA8E76EA-2B28-4DFF-BE26-40699F0D365E}"/>
            </a:ext>
          </a:extLst>
        </xdr:cNvPr>
        <xdr:cNvSpPr txBox="1"/>
      </xdr:nvSpPr>
      <xdr:spPr>
        <a:xfrm>
          <a:off x="914400" y="15430500"/>
          <a:ext cx="2752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541" name="ColorPalette" hidden="1">
          <a:extLst>
            <a:ext uri="{FF2B5EF4-FFF2-40B4-BE49-F238E27FC236}">
              <a16:creationId xmlns:a16="http://schemas.microsoft.com/office/drawing/2014/main" id="{C86F294F-1D2E-4559-B238-BCB648160141}"/>
            </a:ext>
          </a:extLst>
        </xdr:cNvPr>
        <xdr:cNvSpPr txBox="1"/>
      </xdr:nvSpPr>
      <xdr:spPr>
        <a:xfrm>
          <a:off x="914400" y="15430500"/>
          <a:ext cx="2752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542" name="ColorPalette" hidden="1">
          <a:extLst>
            <a:ext uri="{FF2B5EF4-FFF2-40B4-BE49-F238E27FC236}">
              <a16:creationId xmlns:a16="http://schemas.microsoft.com/office/drawing/2014/main" id="{8A4B38A7-72BD-458C-867A-F64BA72B6605}"/>
            </a:ext>
          </a:extLst>
        </xdr:cNvPr>
        <xdr:cNvSpPr txBox="1"/>
      </xdr:nvSpPr>
      <xdr:spPr>
        <a:xfrm>
          <a:off x="914400" y="15430500"/>
          <a:ext cx="2752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543" name="ColorPalette" hidden="1">
          <a:extLst>
            <a:ext uri="{FF2B5EF4-FFF2-40B4-BE49-F238E27FC236}">
              <a16:creationId xmlns:a16="http://schemas.microsoft.com/office/drawing/2014/main" id="{0A42A2D6-3515-4DB1-BA5D-0B18A1D12AD5}"/>
            </a:ext>
          </a:extLst>
        </xdr:cNvPr>
        <xdr:cNvSpPr txBox="1"/>
      </xdr:nvSpPr>
      <xdr:spPr>
        <a:xfrm>
          <a:off x="914400" y="15430500"/>
          <a:ext cx="2752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544" name="ColorPalette" hidden="1">
          <a:extLst>
            <a:ext uri="{FF2B5EF4-FFF2-40B4-BE49-F238E27FC236}">
              <a16:creationId xmlns:a16="http://schemas.microsoft.com/office/drawing/2014/main" id="{70F0CA19-8EE5-498C-A06E-4A902C45D2C5}"/>
            </a:ext>
          </a:extLst>
        </xdr:cNvPr>
        <xdr:cNvSpPr txBox="1"/>
      </xdr:nvSpPr>
      <xdr:spPr>
        <a:xfrm>
          <a:off x="914400" y="15430500"/>
          <a:ext cx="2752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545" name="ColorPalette" hidden="1">
          <a:extLst>
            <a:ext uri="{FF2B5EF4-FFF2-40B4-BE49-F238E27FC236}">
              <a16:creationId xmlns:a16="http://schemas.microsoft.com/office/drawing/2014/main" id="{B58C0597-39BD-4940-BF94-8B25C0BCB4F2}"/>
            </a:ext>
          </a:extLst>
        </xdr:cNvPr>
        <xdr:cNvSpPr txBox="1"/>
      </xdr:nvSpPr>
      <xdr:spPr>
        <a:xfrm>
          <a:off x="914400" y="15430500"/>
          <a:ext cx="2752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546" name="ColorPalette" hidden="1">
          <a:extLst>
            <a:ext uri="{FF2B5EF4-FFF2-40B4-BE49-F238E27FC236}">
              <a16:creationId xmlns:a16="http://schemas.microsoft.com/office/drawing/2014/main" id="{B5861E84-DD8C-41BA-A51D-6EE9C42249EA}"/>
            </a:ext>
          </a:extLst>
        </xdr:cNvPr>
        <xdr:cNvSpPr txBox="1"/>
      </xdr:nvSpPr>
      <xdr:spPr>
        <a:xfrm>
          <a:off x="914400" y="15430500"/>
          <a:ext cx="2752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547" name="ColorPalette" hidden="1">
          <a:extLst>
            <a:ext uri="{FF2B5EF4-FFF2-40B4-BE49-F238E27FC236}">
              <a16:creationId xmlns:a16="http://schemas.microsoft.com/office/drawing/2014/main" id="{56FB8E0F-8E7A-4AF4-9985-495E183799DC}"/>
            </a:ext>
          </a:extLst>
        </xdr:cNvPr>
        <xdr:cNvSpPr txBox="1"/>
      </xdr:nvSpPr>
      <xdr:spPr>
        <a:xfrm>
          <a:off x="914400" y="15430500"/>
          <a:ext cx="2752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548" name="ColorPalette" hidden="1">
          <a:extLst>
            <a:ext uri="{FF2B5EF4-FFF2-40B4-BE49-F238E27FC236}">
              <a16:creationId xmlns:a16="http://schemas.microsoft.com/office/drawing/2014/main" id="{02307CA2-A77B-40F8-B0E1-781583B47A14}"/>
            </a:ext>
          </a:extLst>
        </xdr:cNvPr>
        <xdr:cNvSpPr txBox="1"/>
      </xdr:nvSpPr>
      <xdr:spPr>
        <a:xfrm>
          <a:off x="914400" y="15430500"/>
          <a:ext cx="2752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549" name="ColorPalette" hidden="1">
          <a:extLst>
            <a:ext uri="{FF2B5EF4-FFF2-40B4-BE49-F238E27FC236}">
              <a16:creationId xmlns:a16="http://schemas.microsoft.com/office/drawing/2014/main" id="{53DB9B9E-FE65-49B7-A1E5-177457B9B19E}"/>
            </a:ext>
          </a:extLst>
        </xdr:cNvPr>
        <xdr:cNvSpPr txBox="1"/>
      </xdr:nvSpPr>
      <xdr:spPr>
        <a:xfrm>
          <a:off x="914400" y="15430500"/>
          <a:ext cx="2752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550" name="ColorPalette" hidden="1">
          <a:extLst>
            <a:ext uri="{FF2B5EF4-FFF2-40B4-BE49-F238E27FC236}">
              <a16:creationId xmlns:a16="http://schemas.microsoft.com/office/drawing/2014/main" id="{85DD40ED-B720-451F-A2C4-D561A4FDB08A}"/>
            </a:ext>
          </a:extLst>
        </xdr:cNvPr>
        <xdr:cNvSpPr txBox="1"/>
      </xdr:nvSpPr>
      <xdr:spPr>
        <a:xfrm>
          <a:off x="914400" y="15430500"/>
          <a:ext cx="2752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551" name="ColorPalette" hidden="1">
          <a:extLst>
            <a:ext uri="{FF2B5EF4-FFF2-40B4-BE49-F238E27FC236}">
              <a16:creationId xmlns:a16="http://schemas.microsoft.com/office/drawing/2014/main" id="{046C2EA3-2B3A-480F-AF9E-AE9D532A3759}"/>
            </a:ext>
          </a:extLst>
        </xdr:cNvPr>
        <xdr:cNvSpPr txBox="1"/>
      </xdr:nvSpPr>
      <xdr:spPr>
        <a:xfrm>
          <a:off x="914400" y="15430500"/>
          <a:ext cx="2752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552" name="ColorPalette" hidden="1">
          <a:extLst>
            <a:ext uri="{FF2B5EF4-FFF2-40B4-BE49-F238E27FC236}">
              <a16:creationId xmlns:a16="http://schemas.microsoft.com/office/drawing/2014/main" id="{21B298DD-3B62-43B1-8719-B420717B2C8C}"/>
            </a:ext>
          </a:extLst>
        </xdr:cNvPr>
        <xdr:cNvSpPr txBox="1"/>
      </xdr:nvSpPr>
      <xdr:spPr>
        <a:xfrm>
          <a:off x="914400" y="15430500"/>
          <a:ext cx="2752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553" name="ColorPalette" hidden="1">
          <a:extLst>
            <a:ext uri="{FF2B5EF4-FFF2-40B4-BE49-F238E27FC236}">
              <a16:creationId xmlns:a16="http://schemas.microsoft.com/office/drawing/2014/main" id="{8D1D38B2-ED91-44CE-803B-62F84600EFEA}"/>
            </a:ext>
          </a:extLst>
        </xdr:cNvPr>
        <xdr:cNvSpPr txBox="1"/>
      </xdr:nvSpPr>
      <xdr:spPr>
        <a:xfrm>
          <a:off x="914400" y="15430500"/>
          <a:ext cx="2752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554" name="ColorPalette" hidden="1">
          <a:extLst>
            <a:ext uri="{FF2B5EF4-FFF2-40B4-BE49-F238E27FC236}">
              <a16:creationId xmlns:a16="http://schemas.microsoft.com/office/drawing/2014/main" id="{2EF691AC-825C-427C-9155-82CAA29E4F9B}"/>
            </a:ext>
          </a:extLst>
        </xdr:cNvPr>
        <xdr:cNvSpPr txBox="1"/>
      </xdr:nvSpPr>
      <xdr:spPr>
        <a:xfrm>
          <a:off x="914400" y="15430500"/>
          <a:ext cx="2752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555" name="ColorPalette" hidden="1">
          <a:extLst>
            <a:ext uri="{FF2B5EF4-FFF2-40B4-BE49-F238E27FC236}">
              <a16:creationId xmlns:a16="http://schemas.microsoft.com/office/drawing/2014/main" id="{0B4311D3-D495-421C-9801-04097B92E452}"/>
            </a:ext>
          </a:extLst>
        </xdr:cNvPr>
        <xdr:cNvSpPr txBox="1"/>
      </xdr:nvSpPr>
      <xdr:spPr>
        <a:xfrm>
          <a:off x="914400" y="15430500"/>
          <a:ext cx="2752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56" name="ColorPalette" hidden="1">
          <a:extLst>
            <a:ext uri="{FF2B5EF4-FFF2-40B4-BE49-F238E27FC236}">
              <a16:creationId xmlns:a16="http://schemas.microsoft.com/office/drawing/2014/main" id="{3BE06E4B-A8F1-4724-821E-931B174246F8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57" name="ColorPalette" hidden="1">
          <a:extLst>
            <a:ext uri="{FF2B5EF4-FFF2-40B4-BE49-F238E27FC236}">
              <a16:creationId xmlns:a16="http://schemas.microsoft.com/office/drawing/2014/main" id="{DD0506CE-C77F-48A9-B42F-554F3C158C91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58" name="ColorPalette" hidden="1">
          <a:extLst>
            <a:ext uri="{FF2B5EF4-FFF2-40B4-BE49-F238E27FC236}">
              <a16:creationId xmlns:a16="http://schemas.microsoft.com/office/drawing/2014/main" id="{03F77BD4-A2A9-49B4-88C3-FACE73CC06D8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59" name="ColorPalette" hidden="1">
          <a:extLst>
            <a:ext uri="{FF2B5EF4-FFF2-40B4-BE49-F238E27FC236}">
              <a16:creationId xmlns:a16="http://schemas.microsoft.com/office/drawing/2014/main" id="{3B02103E-9DC3-4844-B73C-044B35FA83FA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60" name="ColorPalette" hidden="1">
          <a:extLst>
            <a:ext uri="{FF2B5EF4-FFF2-40B4-BE49-F238E27FC236}">
              <a16:creationId xmlns:a16="http://schemas.microsoft.com/office/drawing/2014/main" id="{6552C8BD-955B-4A20-9B61-B043A0BD2145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61" name="ColorPalette" hidden="1">
          <a:extLst>
            <a:ext uri="{FF2B5EF4-FFF2-40B4-BE49-F238E27FC236}">
              <a16:creationId xmlns:a16="http://schemas.microsoft.com/office/drawing/2014/main" id="{22B3F5FD-8B4C-456F-B05C-10D8131741BD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62" name="ColorPalette" hidden="1">
          <a:extLst>
            <a:ext uri="{FF2B5EF4-FFF2-40B4-BE49-F238E27FC236}">
              <a16:creationId xmlns:a16="http://schemas.microsoft.com/office/drawing/2014/main" id="{9B5311E8-F303-40CF-8758-4453034EE780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63" name="ColorPalette" hidden="1">
          <a:extLst>
            <a:ext uri="{FF2B5EF4-FFF2-40B4-BE49-F238E27FC236}">
              <a16:creationId xmlns:a16="http://schemas.microsoft.com/office/drawing/2014/main" id="{95DA22CA-C744-42CB-99FE-1CF5F6AFA3EE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64" name="ColorPalette" hidden="1">
          <a:extLst>
            <a:ext uri="{FF2B5EF4-FFF2-40B4-BE49-F238E27FC236}">
              <a16:creationId xmlns:a16="http://schemas.microsoft.com/office/drawing/2014/main" id="{EC58A8A8-D758-41FF-9C64-81F0395AA443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65" name="ColorPalette" hidden="1">
          <a:extLst>
            <a:ext uri="{FF2B5EF4-FFF2-40B4-BE49-F238E27FC236}">
              <a16:creationId xmlns:a16="http://schemas.microsoft.com/office/drawing/2014/main" id="{8AFA8FC9-80EE-40F4-BF4C-4828418EA1D1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66" name="ColorPalette" hidden="1">
          <a:extLst>
            <a:ext uri="{FF2B5EF4-FFF2-40B4-BE49-F238E27FC236}">
              <a16:creationId xmlns:a16="http://schemas.microsoft.com/office/drawing/2014/main" id="{87483E2B-0E1B-4AA4-9137-F4FB6A612CDB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67" name="ColorPalette" hidden="1">
          <a:extLst>
            <a:ext uri="{FF2B5EF4-FFF2-40B4-BE49-F238E27FC236}">
              <a16:creationId xmlns:a16="http://schemas.microsoft.com/office/drawing/2014/main" id="{12CC01AB-4D65-4922-AE36-31AF209EB2E7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68" name="ColorPalette" hidden="1">
          <a:extLst>
            <a:ext uri="{FF2B5EF4-FFF2-40B4-BE49-F238E27FC236}">
              <a16:creationId xmlns:a16="http://schemas.microsoft.com/office/drawing/2014/main" id="{F0DAC678-0FA8-4C16-8096-43B51607D64A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69" name="ColorPalette" hidden="1">
          <a:extLst>
            <a:ext uri="{FF2B5EF4-FFF2-40B4-BE49-F238E27FC236}">
              <a16:creationId xmlns:a16="http://schemas.microsoft.com/office/drawing/2014/main" id="{102EF938-54CE-455E-BF53-92F2E5E2251A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70" name="ColorPalette" hidden="1">
          <a:extLst>
            <a:ext uri="{FF2B5EF4-FFF2-40B4-BE49-F238E27FC236}">
              <a16:creationId xmlns:a16="http://schemas.microsoft.com/office/drawing/2014/main" id="{B37BBC58-D6B0-4358-A3B0-6D869E7D4151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71" name="ColorPalette" hidden="1">
          <a:extLst>
            <a:ext uri="{FF2B5EF4-FFF2-40B4-BE49-F238E27FC236}">
              <a16:creationId xmlns:a16="http://schemas.microsoft.com/office/drawing/2014/main" id="{525D65BD-334F-46F2-8495-AC40B9454E2D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72" name="ColorPalette" hidden="1">
          <a:extLst>
            <a:ext uri="{FF2B5EF4-FFF2-40B4-BE49-F238E27FC236}">
              <a16:creationId xmlns:a16="http://schemas.microsoft.com/office/drawing/2014/main" id="{63C5F513-329A-465A-A939-AA771F55EA09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73" name="ColorPalette" hidden="1">
          <a:extLst>
            <a:ext uri="{FF2B5EF4-FFF2-40B4-BE49-F238E27FC236}">
              <a16:creationId xmlns:a16="http://schemas.microsoft.com/office/drawing/2014/main" id="{0F1851FA-7452-41C1-9C43-B3FAA7921670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74" name="ColorPalette" hidden="1">
          <a:extLst>
            <a:ext uri="{FF2B5EF4-FFF2-40B4-BE49-F238E27FC236}">
              <a16:creationId xmlns:a16="http://schemas.microsoft.com/office/drawing/2014/main" id="{E0E528A2-316D-4023-8F80-323D5192E276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575" name="ColorPalette" hidden="1">
          <a:extLst>
            <a:ext uri="{FF2B5EF4-FFF2-40B4-BE49-F238E27FC236}">
              <a16:creationId xmlns:a16="http://schemas.microsoft.com/office/drawing/2014/main" id="{B9F4F961-3E3D-4656-AB83-F6157AB90075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576" name="ColorPalette" hidden="1">
          <a:extLst>
            <a:ext uri="{FF2B5EF4-FFF2-40B4-BE49-F238E27FC236}">
              <a16:creationId xmlns:a16="http://schemas.microsoft.com/office/drawing/2014/main" id="{7E7612BB-823A-4C90-92E9-8FE1326B9354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577" name="ColorPalette" hidden="1">
          <a:extLst>
            <a:ext uri="{FF2B5EF4-FFF2-40B4-BE49-F238E27FC236}">
              <a16:creationId xmlns:a16="http://schemas.microsoft.com/office/drawing/2014/main" id="{E9C73BB4-FA2D-4CC3-8F82-4A9D61C52C60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578" name="ColorPalette" hidden="1">
          <a:extLst>
            <a:ext uri="{FF2B5EF4-FFF2-40B4-BE49-F238E27FC236}">
              <a16:creationId xmlns:a16="http://schemas.microsoft.com/office/drawing/2014/main" id="{D137AA4D-4122-444B-9DEB-0F89A12792EC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579" name="ColorPalette" hidden="1">
          <a:extLst>
            <a:ext uri="{FF2B5EF4-FFF2-40B4-BE49-F238E27FC236}">
              <a16:creationId xmlns:a16="http://schemas.microsoft.com/office/drawing/2014/main" id="{0E97A553-968A-46FF-904B-2721E9295D9F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580" name="ColorPalette" hidden="1">
          <a:extLst>
            <a:ext uri="{FF2B5EF4-FFF2-40B4-BE49-F238E27FC236}">
              <a16:creationId xmlns:a16="http://schemas.microsoft.com/office/drawing/2014/main" id="{C663B32B-1A6F-4758-8320-8B1259A2ABF4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581" name="ColorPalette" hidden="1">
          <a:extLst>
            <a:ext uri="{FF2B5EF4-FFF2-40B4-BE49-F238E27FC236}">
              <a16:creationId xmlns:a16="http://schemas.microsoft.com/office/drawing/2014/main" id="{67E93084-D6F7-4A72-872F-2E6D92A85AD3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582" name="ColorPalette" hidden="1">
          <a:extLst>
            <a:ext uri="{FF2B5EF4-FFF2-40B4-BE49-F238E27FC236}">
              <a16:creationId xmlns:a16="http://schemas.microsoft.com/office/drawing/2014/main" id="{8058D466-D20B-42C2-8ACD-40A5EBF76133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583" name="ColorPalette" hidden="1">
          <a:extLst>
            <a:ext uri="{FF2B5EF4-FFF2-40B4-BE49-F238E27FC236}">
              <a16:creationId xmlns:a16="http://schemas.microsoft.com/office/drawing/2014/main" id="{4D1C0BB8-3AB1-4993-9AFB-D63CB7F632A4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584" name="ColorPalette" hidden="1">
          <a:extLst>
            <a:ext uri="{FF2B5EF4-FFF2-40B4-BE49-F238E27FC236}">
              <a16:creationId xmlns:a16="http://schemas.microsoft.com/office/drawing/2014/main" id="{5716721D-5EF1-4489-A2B4-18478CB5C693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585" name="ColorPalette" hidden="1">
          <a:extLst>
            <a:ext uri="{FF2B5EF4-FFF2-40B4-BE49-F238E27FC236}">
              <a16:creationId xmlns:a16="http://schemas.microsoft.com/office/drawing/2014/main" id="{57AEA7C5-8DD6-43BD-8B5B-67B2445628AA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586" name="ColorPalette" hidden="1">
          <a:extLst>
            <a:ext uri="{FF2B5EF4-FFF2-40B4-BE49-F238E27FC236}">
              <a16:creationId xmlns:a16="http://schemas.microsoft.com/office/drawing/2014/main" id="{7E72F69F-164F-495B-A5A1-794360D04B49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587" name="ColorPalette" hidden="1">
          <a:extLst>
            <a:ext uri="{FF2B5EF4-FFF2-40B4-BE49-F238E27FC236}">
              <a16:creationId xmlns:a16="http://schemas.microsoft.com/office/drawing/2014/main" id="{B48B8932-7063-41B7-BEA3-B558C6EC12EA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588" name="ColorPalette" hidden="1">
          <a:extLst>
            <a:ext uri="{FF2B5EF4-FFF2-40B4-BE49-F238E27FC236}">
              <a16:creationId xmlns:a16="http://schemas.microsoft.com/office/drawing/2014/main" id="{2E8F5D87-6592-4BED-995C-38FCB6AC2D46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589" name="ColorPalette" hidden="1">
          <a:extLst>
            <a:ext uri="{FF2B5EF4-FFF2-40B4-BE49-F238E27FC236}">
              <a16:creationId xmlns:a16="http://schemas.microsoft.com/office/drawing/2014/main" id="{0E314A01-0C50-4E4F-A576-563D540BE82B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590" name="ColorPalette" hidden="1">
          <a:extLst>
            <a:ext uri="{FF2B5EF4-FFF2-40B4-BE49-F238E27FC236}">
              <a16:creationId xmlns:a16="http://schemas.microsoft.com/office/drawing/2014/main" id="{BFF4C4A2-9D86-49BD-B3E0-E47E77C23A69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591" name="ColorPalette" hidden="1">
          <a:extLst>
            <a:ext uri="{FF2B5EF4-FFF2-40B4-BE49-F238E27FC236}">
              <a16:creationId xmlns:a16="http://schemas.microsoft.com/office/drawing/2014/main" id="{8E36A952-A64D-4B10-82DA-DD4F1BD014E5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592" name="ColorPalette" hidden="1">
          <a:extLst>
            <a:ext uri="{FF2B5EF4-FFF2-40B4-BE49-F238E27FC236}">
              <a16:creationId xmlns:a16="http://schemas.microsoft.com/office/drawing/2014/main" id="{D6F85CED-5D52-4A08-92EC-F86BAF6A8074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593" name="ColorPalette" hidden="1">
          <a:extLst>
            <a:ext uri="{FF2B5EF4-FFF2-40B4-BE49-F238E27FC236}">
              <a16:creationId xmlns:a16="http://schemas.microsoft.com/office/drawing/2014/main" id="{DD9FBE38-1597-4E54-B3AC-7D6EC75BB030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594" name="ColorPalette" hidden="1">
          <a:extLst>
            <a:ext uri="{FF2B5EF4-FFF2-40B4-BE49-F238E27FC236}">
              <a16:creationId xmlns:a16="http://schemas.microsoft.com/office/drawing/2014/main" id="{33532C9C-DCFF-49AC-93F6-32EA9EA91E83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595" name="ColorPalette" hidden="1">
          <a:extLst>
            <a:ext uri="{FF2B5EF4-FFF2-40B4-BE49-F238E27FC236}">
              <a16:creationId xmlns:a16="http://schemas.microsoft.com/office/drawing/2014/main" id="{E9F90837-7692-4F2B-816F-4FB3EFAD7934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596" name="ColorPalette" hidden="1">
          <a:extLst>
            <a:ext uri="{FF2B5EF4-FFF2-40B4-BE49-F238E27FC236}">
              <a16:creationId xmlns:a16="http://schemas.microsoft.com/office/drawing/2014/main" id="{0030BD57-26D7-40A9-9647-4D387C66EC35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597" name="ColorPalette" hidden="1">
          <a:extLst>
            <a:ext uri="{FF2B5EF4-FFF2-40B4-BE49-F238E27FC236}">
              <a16:creationId xmlns:a16="http://schemas.microsoft.com/office/drawing/2014/main" id="{8918E25D-6976-4339-9FFD-2EB8F968F31C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598" name="ColorPalette" hidden="1">
          <a:extLst>
            <a:ext uri="{FF2B5EF4-FFF2-40B4-BE49-F238E27FC236}">
              <a16:creationId xmlns:a16="http://schemas.microsoft.com/office/drawing/2014/main" id="{979D8F7A-98B3-44C2-8FB5-6E08A3105259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599" name="ColorPalette" hidden="1">
          <a:extLst>
            <a:ext uri="{FF2B5EF4-FFF2-40B4-BE49-F238E27FC236}">
              <a16:creationId xmlns:a16="http://schemas.microsoft.com/office/drawing/2014/main" id="{AD821265-3F40-49A0-AD0B-46CB7B958CF0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600" name="ColorPalette" hidden="1">
          <a:extLst>
            <a:ext uri="{FF2B5EF4-FFF2-40B4-BE49-F238E27FC236}">
              <a16:creationId xmlns:a16="http://schemas.microsoft.com/office/drawing/2014/main" id="{125AF20B-4540-4365-AE6D-1635A10D2D6C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601" name="ColorPalette" hidden="1">
          <a:extLst>
            <a:ext uri="{FF2B5EF4-FFF2-40B4-BE49-F238E27FC236}">
              <a16:creationId xmlns:a16="http://schemas.microsoft.com/office/drawing/2014/main" id="{484B8876-A8F2-4D9A-815A-28FA5C8CD5F1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602" name="ColorPalette" hidden="1">
          <a:extLst>
            <a:ext uri="{FF2B5EF4-FFF2-40B4-BE49-F238E27FC236}">
              <a16:creationId xmlns:a16="http://schemas.microsoft.com/office/drawing/2014/main" id="{B20E0246-4439-419D-8A08-81DDDC391739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603" name="ColorPalette" hidden="1">
          <a:extLst>
            <a:ext uri="{FF2B5EF4-FFF2-40B4-BE49-F238E27FC236}">
              <a16:creationId xmlns:a16="http://schemas.microsoft.com/office/drawing/2014/main" id="{7B6D5FF5-1369-43DB-8D17-7ED2C5D88E03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604" name="ColorPalette" hidden="1">
          <a:extLst>
            <a:ext uri="{FF2B5EF4-FFF2-40B4-BE49-F238E27FC236}">
              <a16:creationId xmlns:a16="http://schemas.microsoft.com/office/drawing/2014/main" id="{278C4FAA-5FE1-42BC-8C3C-CDE1C5F9526A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605" name="ColorPalette" hidden="1">
          <a:extLst>
            <a:ext uri="{FF2B5EF4-FFF2-40B4-BE49-F238E27FC236}">
              <a16:creationId xmlns:a16="http://schemas.microsoft.com/office/drawing/2014/main" id="{D31DD3A0-BAA8-409C-967C-B3129CCA89A0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606" name="ColorPalette" hidden="1">
          <a:extLst>
            <a:ext uri="{FF2B5EF4-FFF2-40B4-BE49-F238E27FC236}">
              <a16:creationId xmlns:a16="http://schemas.microsoft.com/office/drawing/2014/main" id="{1E81B4A5-CFF3-4EE3-A343-E3131C8904F6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607" name="ColorPalette" hidden="1">
          <a:extLst>
            <a:ext uri="{FF2B5EF4-FFF2-40B4-BE49-F238E27FC236}">
              <a16:creationId xmlns:a16="http://schemas.microsoft.com/office/drawing/2014/main" id="{746BF79B-6589-4E38-8881-4B3D913644A5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608" name="ColorPalette" hidden="1">
          <a:extLst>
            <a:ext uri="{FF2B5EF4-FFF2-40B4-BE49-F238E27FC236}">
              <a16:creationId xmlns:a16="http://schemas.microsoft.com/office/drawing/2014/main" id="{0C940084-EF85-4863-91CE-33C35BF99B72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609" name="ColorPalette" hidden="1">
          <a:extLst>
            <a:ext uri="{FF2B5EF4-FFF2-40B4-BE49-F238E27FC236}">
              <a16:creationId xmlns:a16="http://schemas.microsoft.com/office/drawing/2014/main" id="{3755843B-281E-46F8-85D4-98441D0B5CB3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610" name="ColorPalette" hidden="1">
          <a:extLst>
            <a:ext uri="{FF2B5EF4-FFF2-40B4-BE49-F238E27FC236}">
              <a16:creationId xmlns:a16="http://schemas.microsoft.com/office/drawing/2014/main" id="{F6BD4FC2-1A02-43EA-90A6-32FB623BE65E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611" name="ColorPalette" hidden="1">
          <a:extLst>
            <a:ext uri="{FF2B5EF4-FFF2-40B4-BE49-F238E27FC236}">
              <a16:creationId xmlns:a16="http://schemas.microsoft.com/office/drawing/2014/main" id="{A5F208A7-671A-4DD3-848C-F1C76FA9A414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612" name="ColorPalette" hidden="1">
          <a:extLst>
            <a:ext uri="{FF2B5EF4-FFF2-40B4-BE49-F238E27FC236}">
              <a16:creationId xmlns:a16="http://schemas.microsoft.com/office/drawing/2014/main" id="{C2357A18-D731-4784-9B19-1506B3E41248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613" name="ColorPalette" hidden="1">
          <a:extLst>
            <a:ext uri="{FF2B5EF4-FFF2-40B4-BE49-F238E27FC236}">
              <a16:creationId xmlns:a16="http://schemas.microsoft.com/office/drawing/2014/main" id="{068E8473-4FBC-418D-B565-B2B7CD8335C0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614" name="ColorPalette" hidden="1">
          <a:extLst>
            <a:ext uri="{FF2B5EF4-FFF2-40B4-BE49-F238E27FC236}">
              <a16:creationId xmlns:a16="http://schemas.microsoft.com/office/drawing/2014/main" id="{A9FB7909-A1C0-434C-B4B2-1244D84E193E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615" name="ColorPalette" hidden="1">
          <a:extLst>
            <a:ext uri="{FF2B5EF4-FFF2-40B4-BE49-F238E27FC236}">
              <a16:creationId xmlns:a16="http://schemas.microsoft.com/office/drawing/2014/main" id="{CE709C55-E411-4B8C-A14E-5294880C8757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616" name="ColorPalette" hidden="1">
          <a:extLst>
            <a:ext uri="{FF2B5EF4-FFF2-40B4-BE49-F238E27FC236}">
              <a16:creationId xmlns:a16="http://schemas.microsoft.com/office/drawing/2014/main" id="{F2AFBDF0-0F1F-41E0-B509-BA38F32B7E66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617" name="ColorPalette" hidden="1">
          <a:extLst>
            <a:ext uri="{FF2B5EF4-FFF2-40B4-BE49-F238E27FC236}">
              <a16:creationId xmlns:a16="http://schemas.microsoft.com/office/drawing/2014/main" id="{D03C55C3-E38E-47C5-9700-DD9F2C1DB86D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618" name="ColorPalette" hidden="1">
          <a:extLst>
            <a:ext uri="{FF2B5EF4-FFF2-40B4-BE49-F238E27FC236}">
              <a16:creationId xmlns:a16="http://schemas.microsoft.com/office/drawing/2014/main" id="{B8CC90AE-A003-4F15-B571-F6E5D0B95666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619" name="ColorPalette" hidden="1">
          <a:extLst>
            <a:ext uri="{FF2B5EF4-FFF2-40B4-BE49-F238E27FC236}">
              <a16:creationId xmlns:a16="http://schemas.microsoft.com/office/drawing/2014/main" id="{40027AB4-FA90-4948-B34B-189CFE93A836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620" name="ColorPalette" hidden="1">
          <a:extLst>
            <a:ext uri="{FF2B5EF4-FFF2-40B4-BE49-F238E27FC236}">
              <a16:creationId xmlns:a16="http://schemas.microsoft.com/office/drawing/2014/main" id="{C69E57E6-CFDD-4D72-8525-51CF6631BE3F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621" name="ColorPalette" hidden="1">
          <a:extLst>
            <a:ext uri="{FF2B5EF4-FFF2-40B4-BE49-F238E27FC236}">
              <a16:creationId xmlns:a16="http://schemas.microsoft.com/office/drawing/2014/main" id="{EC1A2EA0-8135-4076-AF0D-3D4EFFD8C1BB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622" name="ColorPalette" hidden="1">
          <a:extLst>
            <a:ext uri="{FF2B5EF4-FFF2-40B4-BE49-F238E27FC236}">
              <a16:creationId xmlns:a16="http://schemas.microsoft.com/office/drawing/2014/main" id="{CCA8EE9E-AB8A-49C7-8F73-8404B5316941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623" name="ColorPalette" hidden="1">
          <a:extLst>
            <a:ext uri="{FF2B5EF4-FFF2-40B4-BE49-F238E27FC236}">
              <a16:creationId xmlns:a16="http://schemas.microsoft.com/office/drawing/2014/main" id="{DF0760DD-F0A6-4157-B924-B8520A78AD13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624" name="ColorPalette" hidden="1">
          <a:extLst>
            <a:ext uri="{FF2B5EF4-FFF2-40B4-BE49-F238E27FC236}">
              <a16:creationId xmlns:a16="http://schemas.microsoft.com/office/drawing/2014/main" id="{2877B248-3FB4-41EA-8738-0C2739107C07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625" name="ColorPalette" hidden="1">
          <a:extLst>
            <a:ext uri="{FF2B5EF4-FFF2-40B4-BE49-F238E27FC236}">
              <a16:creationId xmlns:a16="http://schemas.microsoft.com/office/drawing/2014/main" id="{C927E253-5FB7-4456-9705-D6A2DF6C46C4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626" name="ColorPalette" hidden="1">
          <a:extLst>
            <a:ext uri="{FF2B5EF4-FFF2-40B4-BE49-F238E27FC236}">
              <a16:creationId xmlns:a16="http://schemas.microsoft.com/office/drawing/2014/main" id="{2103EE06-7710-456B-ACA5-75CD5DE8C973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627" name="ColorPalette" hidden="1">
          <a:extLst>
            <a:ext uri="{FF2B5EF4-FFF2-40B4-BE49-F238E27FC236}">
              <a16:creationId xmlns:a16="http://schemas.microsoft.com/office/drawing/2014/main" id="{42575C33-393A-46F6-9D9B-CCAA6BACF744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628" name="ColorPalette" hidden="1">
          <a:extLst>
            <a:ext uri="{FF2B5EF4-FFF2-40B4-BE49-F238E27FC236}">
              <a16:creationId xmlns:a16="http://schemas.microsoft.com/office/drawing/2014/main" id="{0700DA22-8036-4B49-92AF-86DA2B4D921C}"/>
            </a:ext>
          </a:extLst>
        </xdr:cNvPr>
        <xdr:cNvSpPr txBox="1"/>
      </xdr:nvSpPr>
      <xdr:spPr>
        <a:xfrm>
          <a:off x="914400" y="15430500"/>
          <a:ext cx="2752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629" name="ColorPalette" hidden="1">
          <a:extLst>
            <a:ext uri="{FF2B5EF4-FFF2-40B4-BE49-F238E27FC236}">
              <a16:creationId xmlns:a16="http://schemas.microsoft.com/office/drawing/2014/main" id="{ECAEEE0F-29C5-4A9E-A210-D3405B1B6118}"/>
            </a:ext>
          </a:extLst>
        </xdr:cNvPr>
        <xdr:cNvSpPr txBox="1"/>
      </xdr:nvSpPr>
      <xdr:spPr>
        <a:xfrm>
          <a:off x="914400" y="15430500"/>
          <a:ext cx="2752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630" name="ColorPalette" hidden="1">
          <a:extLst>
            <a:ext uri="{FF2B5EF4-FFF2-40B4-BE49-F238E27FC236}">
              <a16:creationId xmlns:a16="http://schemas.microsoft.com/office/drawing/2014/main" id="{F2668935-A2AE-46F3-9FB0-7B1218567F50}"/>
            </a:ext>
          </a:extLst>
        </xdr:cNvPr>
        <xdr:cNvSpPr txBox="1"/>
      </xdr:nvSpPr>
      <xdr:spPr>
        <a:xfrm>
          <a:off x="914400" y="15430500"/>
          <a:ext cx="2752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631" name="ColorPalette" hidden="1">
          <a:extLst>
            <a:ext uri="{FF2B5EF4-FFF2-40B4-BE49-F238E27FC236}">
              <a16:creationId xmlns:a16="http://schemas.microsoft.com/office/drawing/2014/main" id="{90F157D6-1ED1-4304-8C2A-69814EF88344}"/>
            </a:ext>
          </a:extLst>
        </xdr:cNvPr>
        <xdr:cNvSpPr txBox="1"/>
      </xdr:nvSpPr>
      <xdr:spPr>
        <a:xfrm>
          <a:off x="914400" y="15430500"/>
          <a:ext cx="2752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632" name="ColorPalette" hidden="1">
          <a:extLst>
            <a:ext uri="{FF2B5EF4-FFF2-40B4-BE49-F238E27FC236}">
              <a16:creationId xmlns:a16="http://schemas.microsoft.com/office/drawing/2014/main" id="{5546D938-7244-4042-807A-F3454BA0A1D6}"/>
            </a:ext>
          </a:extLst>
        </xdr:cNvPr>
        <xdr:cNvSpPr txBox="1"/>
      </xdr:nvSpPr>
      <xdr:spPr>
        <a:xfrm>
          <a:off x="914400" y="15430500"/>
          <a:ext cx="2752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633" name="ColorPalette" hidden="1">
          <a:extLst>
            <a:ext uri="{FF2B5EF4-FFF2-40B4-BE49-F238E27FC236}">
              <a16:creationId xmlns:a16="http://schemas.microsoft.com/office/drawing/2014/main" id="{09B4E78B-16B2-4E14-B54B-45CA807D6171}"/>
            </a:ext>
          </a:extLst>
        </xdr:cNvPr>
        <xdr:cNvSpPr txBox="1"/>
      </xdr:nvSpPr>
      <xdr:spPr>
        <a:xfrm>
          <a:off x="914400" y="15430500"/>
          <a:ext cx="2752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634" name="ColorPalette" hidden="1">
          <a:extLst>
            <a:ext uri="{FF2B5EF4-FFF2-40B4-BE49-F238E27FC236}">
              <a16:creationId xmlns:a16="http://schemas.microsoft.com/office/drawing/2014/main" id="{A9840F64-3C7E-4305-B325-7A002C13B27F}"/>
            </a:ext>
          </a:extLst>
        </xdr:cNvPr>
        <xdr:cNvSpPr txBox="1"/>
      </xdr:nvSpPr>
      <xdr:spPr>
        <a:xfrm>
          <a:off x="914400" y="15430500"/>
          <a:ext cx="2752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635" name="ColorPalette" hidden="1">
          <a:extLst>
            <a:ext uri="{FF2B5EF4-FFF2-40B4-BE49-F238E27FC236}">
              <a16:creationId xmlns:a16="http://schemas.microsoft.com/office/drawing/2014/main" id="{D3A1EE22-48F0-48AA-B735-A6C36470D07C}"/>
            </a:ext>
          </a:extLst>
        </xdr:cNvPr>
        <xdr:cNvSpPr txBox="1"/>
      </xdr:nvSpPr>
      <xdr:spPr>
        <a:xfrm>
          <a:off x="914400" y="15430500"/>
          <a:ext cx="2752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636" name="ColorPalette" hidden="1">
          <a:extLst>
            <a:ext uri="{FF2B5EF4-FFF2-40B4-BE49-F238E27FC236}">
              <a16:creationId xmlns:a16="http://schemas.microsoft.com/office/drawing/2014/main" id="{60745089-9F0D-4D21-9658-7301F313B8A5}"/>
            </a:ext>
          </a:extLst>
        </xdr:cNvPr>
        <xdr:cNvSpPr txBox="1"/>
      </xdr:nvSpPr>
      <xdr:spPr>
        <a:xfrm>
          <a:off x="914400" y="14668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637" name="ColorPalette" hidden="1">
          <a:extLst>
            <a:ext uri="{FF2B5EF4-FFF2-40B4-BE49-F238E27FC236}">
              <a16:creationId xmlns:a16="http://schemas.microsoft.com/office/drawing/2014/main" id="{FEB11190-0EA7-4338-9BAC-C7F4A2EADE2F}"/>
            </a:ext>
          </a:extLst>
        </xdr:cNvPr>
        <xdr:cNvSpPr txBox="1"/>
      </xdr:nvSpPr>
      <xdr:spPr>
        <a:xfrm>
          <a:off x="914400" y="14668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638" name="ColorPalette" hidden="1">
          <a:extLst>
            <a:ext uri="{FF2B5EF4-FFF2-40B4-BE49-F238E27FC236}">
              <a16:creationId xmlns:a16="http://schemas.microsoft.com/office/drawing/2014/main" id="{6853D151-8E39-4565-95E0-8141ECE516B7}"/>
            </a:ext>
          </a:extLst>
        </xdr:cNvPr>
        <xdr:cNvSpPr txBox="1"/>
      </xdr:nvSpPr>
      <xdr:spPr>
        <a:xfrm>
          <a:off x="914400" y="14668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639" name="ColorPalette" hidden="1">
          <a:extLst>
            <a:ext uri="{FF2B5EF4-FFF2-40B4-BE49-F238E27FC236}">
              <a16:creationId xmlns:a16="http://schemas.microsoft.com/office/drawing/2014/main" id="{61CD6E28-BE76-4D20-A8D9-2E6D6F943F1B}"/>
            </a:ext>
          </a:extLst>
        </xdr:cNvPr>
        <xdr:cNvSpPr txBox="1"/>
      </xdr:nvSpPr>
      <xdr:spPr>
        <a:xfrm>
          <a:off x="914400" y="14668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640" name="ColorPalette" hidden="1">
          <a:extLst>
            <a:ext uri="{FF2B5EF4-FFF2-40B4-BE49-F238E27FC236}">
              <a16:creationId xmlns:a16="http://schemas.microsoft.com/office/drawing/2014/main" id="{FE5E5F82-D7ED-4DD1-BAFB-0530ADA2C343}"/>
            </a:ext>
          </a:extLst>
        </xdr:cNvPr>
        <xdr:cNvSpPr txBox="1"/>
      </xdr:nvSpPr>
      <xdr:spPr>
        <a:xfrm>
          <a:off x="914400" y="14668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641" name="ColorPalette" hidden="1">
          <a:extLst>
            <a:ext uri="{FF2B5EF4-FFF2-40B4-BE49-F238E27FC236}">
              <a16:creationId xmlns:a16="http://schemas.microsoft.com/office/drawing/2014/main" id="{44B077C0-7DAD-4645-970E-7D64B8DDF7C5}"/>
            </a:ext>
          </a:extLst>
        </xdr:cNvPr>
        <xdr:cNvSpPr txBox="1"/>
      </xdr:nvSpPr>
      <xdr:spPr>
        <a:xfrm>
          <a:off x="914400" y="14668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642" name="ColorPalette" hidden="1">
          <a:extLst>
            <a:ext uri="{FF2B5EF4-FFF2-40B4-BE49-F238E27FC236}">
              <a16:creationId xmlns:a16="http://schemas.microsoft.com/office/drawing/2014/main" id="{5BA190D6-2A1A-45F1-B1CC-57844DBDC6F7}"/>
            </a:ext>
          </a:extLst>
        </xdr:cNvPr>
        <xdr:cNvSpPr txBox="1"/>
      </xdr:nvSpPr>
      <xdr:spPr>
        <a:xfrm>
          <a:off x="914400" y="14668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643" name="ColorPalette" hidden="1">
          <a:extLst>
            <a:ext uri="{FF2B5EF4-FFF2-40B4-BE49-F238E27FC236}">
              <a16:creationId xmlns:a16="http://schemas.microsoft.com/office/drawing/2014/main" id="{C815AA8F-3E77-4D0B-A569-E65391B73F56}"/>
            </a:ext>
          </a:extLst>
        </xdr:cNvPr>
        <xdr:cNvSpPr txBox="1"/>
      </xdr:nvSpPr>
      <xdr:spPr>
        <a:xfrm>
          <a:off x="914400" y="14668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644" name="ColorPalette" hidden="1">
          <a:extLst>
            <a:ext uri="{FF2B5EF4-FFF2-40B4-BE49-F238E27FC236}">
              <a16:creationId xmlns:a16="http://schemas.microsoft.com/office/drawing/2014/main" id="{6ACCF1A2-5B82-4DBD-AF71-A782F09682CE}"/>
            </a:ext>
          </a:extLst>
        </xdr:cNvPr>
        <xdr:cNvSpPr txBox="1"/>
      </xdr:nvSpPr>
      <xdr:spPr>
        <a:xfrm>
          <a:off x="914400" y="15240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645" name="ColorPalette" hidden="1">
          <a:extLst>
            <a:ext uri="{FF2B5EF4-FFF2-40B4-BE49-F238E27FC236}">
              <a16:creationId xmlns:a16="http://schemas.microsoft.com/office/drawing/2014/main" id="{6AB1CA2C-F036-48B5-860A-8A21301298FD}"/>
            </a:ext>
          </a:extLst>
        </xdr:cNvPr>
        <xdr:cNvSpPr txBox="1"/>
      </xdr:nvSpPr>
      <xdr:spPr>
        <a:xfrm>
          <a:off x="914400" y="15240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646" name="ColorPalette" hidden="1">
          <a:extLst>
            <a:ext uri="{FF2B5EF4-FFF2-40B4-BE49-F238E27FC236}">
              <a16:creationId xmlns:a16="http://schemas.microsoft.com/office/drawing/2014/main" id="{9960D556-856B-49CC-A1DA-34ADE72ABCC3}"/>
            </a:ext>
          </a:extLst>
        </xdr:cNvPr>
        <xdr:cNvSpPr txBox="1"/>
      </xdr:nvSpPr>
      <xdr:spPr>
        <a:xfrm>
          <a:off x="914400" y="15240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647" name="ColorPalette" hidden="1">
          <a:extLst>
            <a:ext uri="{FF2B5EF4-FFF2-40B4-BE49-F238E27FC236}">
              <a16:creationId xmlns:a16="http://schemas.microsoft.com/office/drawing/2014/main" id="{C57DC030-0E16-4DC5-BB99-92BD231B0326}"/>
            </a:ext>
          </a:extLst>
        </xdr:cNvPr>
        <xdr:cNvSpPr txBox="1"/>
      </xdr:nvSpPr>
      <xdr:spPr>
        <a:xfrm>
          <a:off x="914400" y="15240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648" name="ColorPalette" hidden="1">
          <a:extLst>
            <a:ext uri="{FF2B5EF4-FFF2-40B4-BE49-F238E27FC236}">
              <a16:creationId xmlns:a16="http://schemas.microsoft.com/office/drawing/2014/main" id="{04FF2135-5B16-4573-879B-833C60E120B9}"/>
            </a:ext>
          </a:extLst>
        </xdr:cNvPr>
        <xdr:cNvSpPr txBox="1"/>
      </xdr:nvSpPr>
      <xdr:spPr>
        <a:xfrm>
          <a:off x="914400" y="15240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649" name="ColorPalette" hidden="1">
          <a:extLst>
            <a:ext uri="{FF2B5EF4-FFF2-40B4-BE49-F238E27FC236}">
              <a16:creationId xmlns:a16="http://schemas.microsoft.com/office/drawing/2014/main" id="{04E45E48-778A-4FB2-9D1F-779DA20239BC}"/>
            </a:ext>
          </a:extLst>
        </xdr:cNvPr>
        <xdr:cNvSpPr txBox="1"/>
      </xdr:nvSpPr>
      <xdr:spPr>
        <a:xfrm>
          <a:off x="914400" y="15240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650" name="ColorPalette" hidden="1">
          <a:extLst>
            <a:ext uri="{FF2B5EF4-FFF2-40B4-BE49-F238E27FC236}">
              <a16:creationId xmlns:a16="http://schemas.microsoft.com/office/drawing/2014/main" id="{1336AB56-E584-4715-AE5D-1F0521E7EC6E}"/>
            </a:ext>
          </a:extLst>
        </xdr:cNvPr>
        <xdr:cNvSpPr txBox="1"/>
      </xdr:nvSpPr>
      <xdr:spPr>
        <a:xfrm>
          <a:off x="914400" y="15240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651" name="ColorPalette" hidden="1">
          <a:extLst>
            <a:ext uri="{FF2B5EF4-FFF2-40B4-BE49-F238E27FC236}">
              <a16:creationId xmlns:a16="http://schemas.microsoft.com/office/drawing/2014/main" id="{124E4737-DF37-4516-9FB7-B3CFAA8DB999}"/>
            </a:ext>
          </a:extLst>
        </xdr:cNvPr>
        <xdr:cNvSpPr txBox="1"/>
      </xdr:nvSpPr>
      <xdr:spPr>
        <a:xfrm>
          <a:off x="914400" y="15240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2652" name="ColorPalette" hidden="1">
          <a:extLst>
            <a:ext uri="{FF2B5EF4-FFF2-40B4-BE49-F238E27FC236}">
              <a16:creationId xmlns:a16="http://schemas.microsoft.com/office/drawing/2014/main" id="{56D0296B-CD72-4D4D-AD89-9A1A4EA35BC9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2653" name="ColorPalette" hidden="1">
          <a:extLst>
            <a:ext uri="{FF2B5EF4-FFF2-40B4-BE49-F238E27FC236}">
              <a16:creationId xmlns:a16="http://schemas.microsoft.com/office/drawing/2014/main" id="{B1284BD6-46A5-4D07-8504-5D9B5FA0F471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2654" name="ColorPalette" hidden="1">
          <a:extLst>
            <a:ext uri="{FF2B5EF4-FFF2-40B4-BE49-F238E27FC236}">
              <a16:creationId xmlns:a16="http://schemas.microsoft.com/office/drawing/2014/main" id="{A1559E80-4684-4613-AEAF-A6D70B958149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2655" name="ColorPalette" hidden="1">
          <a:extLst>
            <a:ext uri="{FF2B5EF4-FFF2-40B4-BE49-F238E27FC236}">
              <a16:creationId xmlns:a16="http://schemas.microsoft.com/office/drawing/2014/main" id="{0C64D454-BD0A-46A1-9162-881E7B0EB62E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2656" name="ColorPalette" hidden="1">
          <a:extLst>
            <a:ext uri="{FF2B5EF4-FFF2-40B4-BE49-F238E27FC236}">
              <a16:creationId xmlns:a16="http://schemas.microsoft.com/office/drawing/2014/main" id="{6B792B30-D952-485F-9353-856DB29FC902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2657" name="ColorPalette" hidden="1">
          <a:extLst>
            <a:ext uri="{FF2B5EF4-FFF2-40B4-BE49-F238E27FC236}">
              <a16:creationId xmlns:a16="http://schemas.microsoft.com/office/drawing/2014/main" id="{0D20B1D4-63AF-43E0-9B20-45E169C6EA60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2658" name="ColorPalette" hidden="1">
          <a:extLst>
            <a:ext uri="{FF2B5EF4-FFF2-40B4-BE49-F238E27FC236}">
              <a16:creationId xmlns:a16="http://schemas.microsoft.com/office/drawing/2014/main" id="{A0A8EE07-DF75-4705-9F5E-1B2729E2B6B5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2659" name="ColorPalette" hidden="1">
          <a:extLst>
            <a:ext uri="{FF2B5EF4-FFF2-40B4-BE49-F238E27FC236}">
              <a16:creationId xmlns:a16="http://schemas.microsoft.com/office/drawing/2014/main" id="{1A7B4CD9-4A0F-4475-885A-2573B356C76A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2660" name="ColorPalette" hidden="1">
          <a:extLst>
            <a:ext uri="{FF2B5EF4-FFF2-40B4-BE49-F238E27FC236}">
              <a16:creationId xmlns:a16="http://schemas.microsoft.com/office/drawing/2014/main" id="{28EE57F4-4BBA-42AB-8A04-FEF652836363}"/>
            </a:ext>
          </a:extLst>
        </xdr:cNvPr>
        <xdr:cNvSpPr txBox="1"/>
      </xdr:nvSpPr>
      <xdr:spPr>
        <a:xfrm>
          <a:off x="914400" y="15430500"/>
          <a:ext cx="2752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2661" name="ColorPalette" hidden="1">
          <a:extLst>
            <a:ext uri="{FF2B5EF4-FFF2-40B4-BE49-F238E27FC236}">
              <a16:creationId xmlns:a16="http://schemas.microsoft.com/office/drawing/2014/main" id="{0931FC06-AED0-4336-B9DC-8FFFFAED64F5}"/>
            </a:ext>
          </a:extLst>
        </xdr:cNvPr>
        <xdr:cNvSpPr txBox="1"/>
      </xdr:nvSpPr>
      <xdr:spPr>
        <a:xfrm>
          <a:off x="914400" y="15430500"/>
          <a:ext cx="2752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2662" name="ColorPalette" hidden="1">
          <a:extLst>
            <a:ext uri="{FF2B5EF4-FFF2-40B4-BE49-F238E27FC236}">
              <a16:creationId xmlns:a16="http://schemas.microsoft.com/office/drawing/2014/main" id="{1FD2698F-C0D4-43AF-9F3B-D5994F4BF996}"/>
            </a:ext>
          </a:extLst>
        </xdr:cNvPr>
        <xdr:cNvSpPr txBox="1"/>
      </xdr:nvSpPr>
      <xdr:spPr>
        <a:xfrm>
          <a:off x="914400" y="15430500"/>
          <a:ext cx="2752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2663" name="ColorPalette" hidden="1">
          <a:extLst>
            <a:ext uri="{FF2B5EF4-FFF2-40B4-BE49-F238E27FC236}">
              <a16:creationId xmlns:a16="http://schemas.microsoft.com/office/drawing/2014/main" id="{BEBD6F19-1BAA-4F13-917E-4AE0D425E515}"/>
            </a:ext>
          </a:extLst>
        </xdr:cNvPr>
        <xdr:cNvSpPr txBox="1"/>
      </xdr:nvSpPr>
      <xdr:spPr>
        <a:xfrm>
          <a:off x="914400" y="15430500"/>
          <a:ext cx="2752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2664" name="ColorPalette" hidden="1">
          <a:extLst>
            <a:ext uri="{FF2B5EF4-FFF2-40B4-BE49-F238E27FC236}">
              <a16:creationId xmlns:a16="http://schemas.microsoft.com/office/drawing/2014/main" id="{46E27EE0-4C58-43D3-8F65-BF46CCF0D3D2}"/>
            </a:ext>
          </a:extLst>
        </xdr:cNvPr>
        <xdr:cNvSpPr txBox="1"/>
      </xdr:nvSpPr>
      <xdr:spPr>
        <a:xfrm>
          <a:off x="914400" y="15430500"/>
          <a:ext cx="2752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2665" name="ColorPalette" hidden="1">
          <a:extLst>
            <a:ext uri="{FF2B5EF4-FFF2-40B4-BE49-F238E27FC236}">
              <a16:creationId xmlns:a16="http://schemas.microsoft.com/office/drawing/2014/main" id="{AA8179AD-4B1E-4DAC-A6BF-34761128C3FB}"/>
            </a:ext>
          </a:extLst>
        </xdr:cNvPr>
        <xdr:cNvSpPr txBox="1"/>
      </xdr:nvSpPr>
      <xdr:spPr>
        <a:xfrm>
          <a:off x="914400" y="15430500"/>
          <a:ext cx="2752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2666" name="ColorPalette" hidden="1">
          <a:extLst>
            <a:ext uri="{FF2B5EF4-FFF2-40B4-BE49-F238E27FC236}">
              <a16:creationId xmlns:a16="http://schemas.microsoft.com/office/drawing/2014/main" id="{4959BA3B-9F15-4269-93F3-163748DC32D0}"/>
            </a:ext>
          </a:extLst>
        </xdr:cNvPr>
        <xdr:cNvSpPr txBox="1"/>
      </xdr:nvSpPr>
      <xdr:spPr>
        <a:xfrm>
          <a:off x="914400" y="15430500"/>
          <a:ext cx="2752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2667" name="ColorPalette" hidden="1">
          <a:extLst>
            <a:ext uri="{FF2B5EF4-FFF2-40B4-BE49-F238E27FC236}">
              <a16:creationId xmlns:a16="http://schemas.microsoft.com/office/drawing/2014/main" id="{637B49B4-40E8-48FB-BDF4-BE41FD3A343D}"/>
            </a:ext>
          </a:extLst>
        </xdr:cNvPr>
        <xdr:cNvSpPr txBox="1"/>
      </xdr:nvSpPr>
      <xdr:spPr>
        <a:xfrm>
          <a:off x="914400" y="15430500"/>
          <a:ext cx="2752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2668" name="ColorPalette" hidden="1">
          <a:extLst>
            <a:ext uri="{FF2B5EF4-FFF2-40B4-BE49-F238E27FC236}">
              <a16:creationId xmlns:a16="http://schemas.microsoft.com/office/drawing/2014/main" id="{188F20A7-FC0A-4419-9AA9-BF6F66E794AD}"/>
            </a:ext>
          </a:extLst>
        </xdr:cNvPr>
        <xdr:cNvSpPr txBox="1"/>
      </xdr:nvSpPr>
      <xdr:spPr>
        <a:xfrm>
          <a:off x="914400" y="15430500"/>
          <a:ext cx="2752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2669" name="ColorPalette" hidden="1">
          <a:extLst>
            <a:ext uri="{FF2B5EF4-FFF2-40B4-BE49-F238E27FC236}">
              <a16:creationId xmlns:a16="http://schemas.microsoft.com/office/drawing/2014/main" id="{5E3C0E6B-A7C3-401F-94A0-5201BC78C9BB}"/>
            </a:ext>
          </a:extLst>
        </xdr:cNvPr>
        <xdr:cNvSpPr txBox="1"/>
      </xdr:nvSpPr>
      <xdr:spPr>
        <a:xfrm>
          <a:off x="914400" y="15430500"/>
          <a:ext cx="2752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2670" name="ColorPalette" hidden="1">
          <a:extLst>
            <a:ext uri="{FF2B5EF4-FFF2-40B4-BE49-F238E27FC236}">
              <a16:creationId xmlns:a16="http://schemas.microsoft.com/office/drawing/2014/main" id="{42CF57CB-F415-4741-A3B4-6D499F9CECE9}"/>
            </a:ext>
          </a:extLst>
        </xdr:cNvPr>
        <xdr:cNvSpPr txBox="1"/>
      </xdr:nvSpPr>
      <xdr:spPr>
        <a:xfrm>
          <a:off x="914400" y="15430500"/>
          <a:ext cx="2752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2671" name="ColorPalette" hidden="1">
          <a:extLst>
            <a:ext uri="{FF2B5EF4-FFF2-40B4-BE49-F238E27FC236}">
              <a16:creationId xmlns:a16="http://schemas.microsoft.com/office/drawing/2014/main" id="{4E09E883-5367-43CB-8FE4-F225BF219C66}"/>
            </a:ext>
          </a:extLst>
        </xdr:cNvPr>
        <xdr:cNvSpPr txBox="1"/>
      </xdr:nvSpPr>
      <xdr:spPr>
        <a:xfrm>
          <a:off x="914400" y="15430500"/>
          <a:ext cx="2752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2672" name="ColorPalette" hidden="1">
          <a:extLst>
            <a:ext uri="{FF2B5EF4-FFF2-40B4-BE49-F238E27FC236}">
              <a16:creationId xmlns:a16="http://schemas.microsoft.com/office/drawing/2014/main" id="{47CF8704-0733-4A55-981E-87D9B1FB9408}"/>
            </a:ext>
          </a:extLst>
        </xdr:cNvPr>
        <xdr:cNvSpPr txBox="1"/>
      </xdr:nvSpPr>
      <xdr:spPr>
        <a:xfrm>
          <a:off x="914400" y="15430500"/>
          <a:ext cx="2752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2673" name="ColorPalette" hidden="1">
          <a:extLst>
            <a:ext uri="{FF2B5EF4-FFF2-40B4-BE49-F238E27FC236}">
              <a16:creationId xmlns:a16="http://schemas.microsoft.com/office/drawing/2014/main" id="{01BCE69F-FD20-4663-8E5F-BFC735618AF0}"/>
            </a:ext>
          </a:extLst>
        </xdr:cNvPr>
        <xdr:cNvSpPr txBox="1"/>
      </xdr:nvSpPr>
      <xdr:spPr>
        <a:xfrm>
          <a:off x="914400" y="15430500"/>
          <a:ext cx="27527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674" name="ColorPalette" hidden="1">
          <a:extLst>
            <a:ext uri="{FF2B5EF4-FFF2-40B4-BE49-F238E27FC236}">
              <a16:creationId xmlns:a16="http://schemas.microsoft.com/office/drawing/2014/main" id="{FE5590C6-2434-4E44-B6D5-6F0F613019C5}"/>
            </a:ext>
          </a:extLst>
        </xdr:cNvPr>
        <xdr:cNvSpPr txBox="1"/>
      </xdr:nvSpPr>
      <xdr:spPr>
        <a:xfrm>
          <a:off x="914400" y="15240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675" name="ColorPalette" hidden="1">
          <a:extLst>
            <a:ext uri="{FF2B5EF4-FFF2-40B4-BE49-F238E27FC236}">
              <a16:creationId xmlns:a16="http://schemas.microsoft.com/office/drawing/2014/main" id="{C201B896-4E80-4174-893D-8562E7B38CC4}"/>
            </a:ext>
          </a:extLst>
        </xdr:cNvPr>
        <xdr:cNvSpPr txBox="1"/>
      </xdr:nvSpPr>
      <xdr:spPr>
        <a:xfrm>
          <a:off x="914400" y="15240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676" name="ColorPalette" hidden="1">
          <a:extLst>
            <a:ext uri="{FF2B5EF4-FFF2-40B4-BE49-F238E27FC236}">
              <a16:creationId xmlns:a16="http://schemas.microsoft.com/office/drawing/2014/main" id="{F7ECB36E-2282-4A59-A6B6-ED4FBD00DCAC}"/>
            </a:ext>
          </a:extLst>
        </xdr:cNvPr>
        <xdr:cNvSpPr txBox="1"/>
      </xdr:nvSpPr>
      <xdr:spPr>
        <a:xfrm>
          <a:off x="914400" y="15240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677" name="ColorPalette" hidden="1">
          <a:extLst>
            <a:ext uri="{FF2B5EF4-FFF2-40B4-BE49-F238E27FC236}">
              <a16:creationId xmlns:a16="http://schemas.microsoft.com/office/drawing/2014/main" id="{C538BFD6-5AD4-4C17-A399-B1C0DD864E42}"/>
            </a:ext>
          </a:extLst>
        </xdr:cNvPr>
        <xdr:cNvSpPr txBox="1"/>
      </xdr:nvSpPr>
      <xdr:spPr>
        <a:xfrm>
          <a:off x="914400" y="15240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678" name="ColorPalette" hidden="1">
          <a:extLst>
            <a:ext uri="{FF2B5EF4-FFF2-40B4-BE49-F238E27FC236}">
              <a16:creationId xmlns:a16="http://schemas.microsoft.com/office/drawing/2014/main" id="{5899F9F8-51DF-4725-984F-D031CC4621C6}"/>
            </a:ext>
          </a:extLst>
        </xdr:cNvPr>
        <xdr:cNvSpPr txBox="1"/>
      </xdr:nvSpPr>
      <xdr:spPr>
        <a:xfrm>
          <a:off x="914400" y="15240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679" name="ColorPalette" hidden="1">
          <a:extLst>
            <a:ext uri="{FF2B5EF4-FFF2-40B4-BE49-F238E27FC236}">
              <a16:creationId xmlns:a16="http://schemas.microsoft.com/office/drawing/2014/main" id="{F7A6A0B5-459A-4158-8879-E8EF2590008F}"/>
            </a:ext>
          </a:extLst>
        </xdr:cNvPr>
        <xdr:cNvSpPr txBox="1"/>
      </xdr:nvSpPr>
      <xdr:spPr>
        <a:xfrm>
          <a:off x="914400" y="15240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680" name="ColorPalette" hidden="1">
          <a:extLst>
            <a:ext uri="{FF2B5EF4-FFF2-40B4-BE49-F238E27FC236}">
              <a16:creationId xmlns:a16="http://schemas.microsoft.com/office/drawing/2014/main" id="{B91EA4A8-A986-410C-B39F-A48AFC37E8C4}"/>
            </a:ext>
          </a:extLst>
        </xdr:cNvPr>
        <xdr:cNvSpPr txBox="1"/>
      </xdr:nvSpPr>
      <xdr:spPr>
        <a:xfrm>
          <a:off x="914400" y="15240000"/>
          <a:ext cx="2752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681" name="ColorPalette" hidden="1">
          <a:extLst>
            <a:ext uri="{FF2B5EF4-FFF2-40B4-BE49-F238E27FC236}">
              <a16:creationId xmlns:a16="http://schemas.microsoft.com/office/drawing/2014/main" id="{A8FE6F35-3281-44A6-999F-20EA88CFAA1A}"/>
            </a:ext>
          </a:extLst>
        </xdr:cNvPr>
        <xdr:cNvSpPr txBox="1"/>
      </xdr:nvSpPr>
      <xdr:spPr>
        <a:xfrm>
          <a:off x="914400" y="15240000"/>
          <a:ext cx="2752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682" name="ColorPalette" hidden="1">
          <a:extLst>
            <a:ext uri="{FF2B5EF4-FFF2-40B4-BE49-F238E27FC236}">
              <a16:creationId xmlns:a16="http://schemas.microsoft.com/office/drawing/2014/main" id="{5A62FBFB-6F84-465D-90DD-F26C6E49632F}"/>
            </a:ext>
          </a:extLst>
        </xdr:cNvPr>
        <xdr:cNvSpPr txBox="1"/>
      </xdr:nvSpPr>
      <xdr:spPr>
        <a:xfrm>
          <a:off x="914400" y="15240000"/>
          <a:ext cx="2752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683" name="ColorPalette" hidden="1">
          <a:extLst>
            <a:ext uri="{FF2B5EF4-FFF2-40B4-BE49-F238E27FC236}">
              <a16:creationId xmlns:a16="http://schemas.microsoft.com/office/drawing/2014/main" id="{3177C659-FFE3-4D1B-A9BB-83470C7C5937}"/>
            </a:ext>
          </a:extLst>
        </xdr:cNvPr>
        <xdr:cNvSpPr txBox="1"/>
      </xdr:nvSpPr>
      <xdr:spPr>
        <a:xfrm>
          <a:off x="914400" y="15240000"/>
          <a:ext cx="2752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684" name="ColorPalette" hidden="1">
          <a:extLst>
            <a:ext uri="{FF2B5EF4-FFF2-40B4-BE49-F238E27FC236}">
              <a16:creationId xmlns:a16="http://schemas.microsoft.com/office/drawing/2014/main" id="{B4426D88-3A82-4F41-9056-C6FAEAC48B59}"/>
            </a:ext>
          </a:extLst>
        </xdr:cNvPr>
        <xdr:cNvSpPr txBox="1"/>
      </xdr:nvSpPr>
      <xdr:spPr>
        <a:xfrm>
          <a:off x="914400" y="15240000"/>
          <a:ext cx="2752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685" name="ColorPalette" hidden="1">
          <a:extLst>
            <a:ext uri="{FF2B5EF4-FFF2-40B4-BE49-F238E27FC236}">
              <a16:creationId xmlns:a16="http://schemas.microsoft.com/office/drawing/2014/main" id="{84DA9BDB-ADCB-4032-9AC9-B9436B3B3BCC}"/>
            </a:ext>
          </a:extLst>
        </xdr:cNvPr>
        <xdr:cNvSpPr txBox="1"/>
      </xdr:nvSpPr>
      <xdr:spPr>
        <a:xfrm>
          <a:off x="914400" y="15240000"/>
          <a:ext cx="2752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686" name="ColorPalette" hidden="1">
          <a:extLst>
            <a:ext uri="{FF2B5EF4-FFF2-40B4-BE49-F238E27FC236}">
              <a16:creationId xmlns:a16="http://schemas.microsoft.com/office/drawing/2014/main" id="{F86B09DB-7899-4FD8-8598-6709F0EDC05D}"/>
            </a:ext>
          </a:extLst>
        </xdr:cNvPr>
        <xdr:cNvSpPr txBox="1"/>
      </xdr:nvSpPr>
      <xdr:spPr>
        <a:xfrm>
          <a:off x="914400" y="15240000"/>
          <a:ext cx="2752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77</xdr:row>
      <xdr:rowOff>47625</xdr:rowOff>
    </xdr:to>
    <xdr:sp macro="" textlink="">
      <xdr:nvSpPr>
        <xdr:cNvPr id="2687" name="ColorPalette" hidden="1">
          <a:extLst>
            <a:ext uri="{FF2B5EF4-FFF2-40B4-BE49-F238E27FC236}">
              <a16:creationId xmlns:a16="http://schemas.microsoft.com/office/drawing/2014/main" id="{6955FC33-2447-435E-BA85-41AC9C0EB620}"/>
            </a:ext>
          </a:extLst>
        </xdr:cNvPr>
        <xdr:cNvSpPr txBox="1"/>
      </xdr:nvSpPr>
      <xdr:spPr>
        <a:xfrm>
          <a:off x="914400" y="15240000"/>
          <a:ext cx="2752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688" name="ColorPalette" hidden="1">
          <a:extLst>
            <a:ext uri="{FF2B5EF4-FFF2-40B4-BE49-F238E27FC236}">
              <a16:creationId xmlns:a16="http://schemas.microsoft.com/office/drawing/2014/main" id="{726495C5-F515-438B-852A-038AA663F544}"/>
            </a:ext>
          </a:extLst>
        </xdr:cNvPr>
        <xdr:cNvSpPr txBox="1"/>
      </xdr:nvSpPr>
      <xdr:spPr>
        <a:xfrm>
          <a:off x="914400" y="15240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689" name="ColorPalette" hidden="1">
          <a:extLst>
            <a:ext uri="{FF2B5EF4-FFF2-40B4-BE49-F238E27FC236}">
              <a16:creationId xmlns:a16="http://schemas.microsoft.com/office/drawing/2014/main" id="{C08CB671-F3FE-4592-81F0-599F600E0A8D}"/>
            </a:ext>
          </a:extLst>
        </xdr:cNvPr>
        <xdr:cNvSpPr txBox="1"/>
      </xdr:nvSpPr>
      <xdr:spPr>
        <a:xfrm>
          <a:off x="914400" y="15240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690" name="ColorPalette" hidden="1">
          <a:extLst>
            <a:ext uri="{FF2B5EF4-FFF2-40B4-BE49-F238E27FC236}">
              <a16:creationId xmlns:a16="http://schemas.microsoft.com/office/drawing/2014/main" id="{9CCE0CAD-8C5D-4B26-AF16-9BC56EA1670A}"/>
            </a:ext>
          </a:extLst>
        </xdr:cNvPr>
        <xdr:cNvSpPr txBox="1"/>
      </xdr:nvSpPr>
      <xdr:spPr>
        <a:xfrm>
          <a:off x="914400" y="15240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691" name="ColorPalette" hidden="1">
          <a:extLst>
            <a:ext uri="{FF2B5EF4-FFF2-40B4-BE49-F238E27FC236}">
              <a16:creationId xmlns:a16="http://schemas.microsoft.com/office/drawing/2014/main" id="{EBD1A2D7-831C-4377-9096-E38E650637A7}"/>
            </a:ext>
          </a:extLst>
        </xdr:cNvPr>
        <xdr:cNvSpPr txBox="1"/>
      </xdr:nvSpPr>
      <xdr:spPr>
        <a:xfrm>
          <a:off x="914400" y="15240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692" name="ColorPalette" hidden="1">
          <a:extLst>
            <a:ext uri="{FF2B5EF4-FFF2-40B4-BE49-F238E27FC236}">
              <a16:creationId xmlns:a16="http://schemas.microsoft.com/office/drawing/2014/main" id="{40EA65C3-DDA0-4C6E-93FE-979192D842D2}"/>
            </a:ext>
          </a:extLst>
        </xdr:cNvPr>
        <xdr:cNvSpPr txBox="1"/>
      </xdr:nvSpPr>
      <xdr:spPr>
        <a:xfrm>
          <a:off x="914400" y="15240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693" name="ColorPalette" hidden="1">
          <a:extLst>
            <a:ext uri="{FF2B5EF4-FFF2-40B4-BE49-F238E27FC236}">
              <a16:creationId xmlns:a16="http://schemas.microsoft.com/office/drawing/2014/main" id="{C6700325-BDD0-4650-85B1-03AFDFE094E6}"/>
            </a:ext>
          </a:extLst>
        </xdr:cNvPr>
        <xdr:cNvSpPr txBox="1"/>
      </xdr:nvSpPr>
      <xdr:spPr>
        <a:xfrm>
          <a:off x="914400" y="15240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47625</xdr:rowOff>
    </xdr:to>
    <xdr:sp macro="" textlink="">
      <xdr:nvSpPr>
        <xdr:cNvPr id="2694" name="ColorPalette" hidden="1">
          <a:extLst>
            <a:ext uri="{FF2B5EF4-FFF2-40B4-BE49-F238E27FC236}">
              <a16:creationId xmlns:a16="http://schemas.microsoft.com/office/drawing/2014/main" id="{2BDAE00E-71E9-4AE7-9E9C-78FF98A5F323}"/>
            </a:ext>
          </a:extLst>
        </xdr:cNvPr>
        <xdr:cNvSpPr txBox="1"/>
      </xdr:nvSpPr>
      <xdr:spPr>
        <a:xfrm>
          <a:off x="914400" y="15430500"/>
          <a:ext cx="27527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47625</xdr:rowOff>
    </xdr:to>
    <xdr:sp macro="" textlink="">
      <xdr:nvSpPr>
        <xdr:cNvPr id="2695" name="ColorPalette" hidden="1">
          <a:extLst>
            <a:ext uri="{FF2B5EF4-FFF2-40B4-BE49-F238E27FC236}">
              <a16:creationId xmlns:a16="http://schemas.microsoft.com/office/drawing/2014/main" id="{238B7BA1-E69F-403A-BF2B-342C5AA0BC07}"/>
            </a:ext>
          </a:extLst>
        </xdr:cNvPr>
        <xdr:cNvSpPr txBox="1"/>
      </xdr:nvSpPr>
      <xdr:spPr>
        <a:xfrm>
          <a:off x="914400" y="15430500"/>
          <a:ext cx="27527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47625</xdr:rowOff>
    </xdr:to>
    <xdr:sp macro="" textlink="">
      <xdr:nvSpPr>
        <xdr:cNvPr id="2696" name="ColorPalette" hidden="1">
          <a:extLst>
            <a:ext uri="{FF2B5EF4-FFF2-40B4-BE49-F238E27FC236}">
              <a16:creationId xmlns:a16="http://schemas.microsoft.com/office/drawing/2014/main" id="{A7482D9F-859D-47F6-97A9-F50617D5FDAA}"/>
            </a:ext>
          </a:extLst>
        </xdr:cNvPr>
        <xdr:cNvSpPr txBox="1"/>
      </xdr:nvSpPr>
      <xdr:spPr>
        <a:xfrm>
          <a:off x="914400" y="15430500"/>
          <a:ext cx="27527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47625</xdr:rowOff>
    </xdr:to>
    <xdr:sp macro="" textlink="">
      <xdr:nvSpPr>
        <xdr:cNvPr id="2697" name="ColorPalette" hidden="1">
          <a:extLst>
            <a:ext uri="{FF2B5EF4-FFF2-40B4-BE49-F238E27FC236}">
              <a16:creationId xmlns:a16="http://schemas.microsoft.com/office/drawing/2014/main" id="{00FB2D08-EFB3-4FFA-84B2-2EB9A3441CD8}"/>
            </a:ext>
          </a:extLst>
        </xdr:cNvPr>
        <xdr:cNvSpPr txBox="1"/>
      </xdr:nvSpPr>
      <xdr:spPr>
        <a:xfrm>
          <a:off x="914400" y="15430500"/>
          <a:ext cx="27527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47625</xdr:rowOff>
    </xdr:to>
    <xdr:sp macro="" textlink="">
      <xdr:nvSpPr>
        <xdr:cNvPr id="2698" name="ColorPalette" hidden="1">
          <a:extLst>
            <a:ext uri="{FF2B5EF4-FFF2-40B4-BE49-F238E27FC236}">
              <a16:creationId xmlns:a16="http://schemas.microsoft.com/office/drawing/2014/main" id="{7A682128-A24B-40D7-900C-194617ADC84A}"/>
            </a:ext>
          </a:extLst>
        </xdr:cNvPr>
        <xdr:cNvSpPr txBox="1"/>
      </xdr:nvSpPr>
      <xdr:spPr>
        <a:xfrm>
          <a:off x="914400" y="15430500"/>
          <a:ext cx="27527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47625</xdr:rowOff>
    </xdr:to>
    <xdr:sp macro="" textlink="">
      <xdr:nvSpPr>
        <xdr:cNvPr id="2699" name="ColorPalette" hidden="1">
          <a:extLst>
            <a:ext uri="{FF2B5EF4-FFF2-40B4-BE49-F238E27FC236}">
              <a16:creationId xmlns:a16="http://schemas.microsoft.com/office/drawing/2014/main" id="{99066027-F1B8-4046-BC7D-23F72C83F3D0}"/>
            </a:ext>
          </a:extLst>
        </xdr:cNvPr>
        <xdr:cNvSpPr txBox="1"/>
      </xdr:nvSpPr>
      <xdr:spPr>
        <a:xfrm>
          <a:off x="914400" y="15430500"/>
          <a:ext cx="27527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47625</xdr:rowOff>
    </xdr:to>
    <xdr:sp macro="" textlink="">
      <xdr:nvSpPr>
        <xdr:cNvPr id="2700" name="ColorPalette" hidden="1">
          <a:extLst>
            <a:ext uri="{FF2B5EF4-FFF2-40B4-BE49-F238E27FC236}">
              <a16:creationId xmlns:a16="http://schemas.microsoft.com/office/drawing/2014/main" id="{B285FF4A-CD6D-4F7B-A763-A9D927C7DDEB}"/>
            </a:ext>
          </a:extLst>
        </xdr:cNvPr>
        <xdr:cNvSpPr txBox="1"/>
      </xdr:nvSpPr>
      <xdr:spPr>
        <a:xfrm>
          <a:off x="914400" y="15430500"/>
          <a:ext cx="27527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47625</xdr:rowOff>
    </xdr:to>
    <xdr:sp macro="" textlink="">
      <xdr:nvSpPr>
        <xdr:cNvPr id="2701" name="ColorPalette" hidden="1">
          <a:extLst>
            <a:ext uri="{FF2B5EF4-FFF2-40B4-BE49-F238E27FC236}">
              <a16:creationId xmlns:a16="http://schemas.microsoft.com/office/drawing/2014/main" id="{C5A2DF61-DE2C-4103-BBDB-4CD5E1AA83A1}"/>
            </a:ext>
          </a:extLst>
        </xdr:cNvPr>
        <xdr:cNvSpPr txBox="1"/>
      </xdr:nvSpPr>
      <xdr:spPr>
        <a:xfrm>
          <a:off x="914400" y="15430500"/>
          <a:ext cx="27527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2702" name="ColorPalette" hidden="1">
          <a:extLst>
            <a:ext uri="{FF2B5EF4-FFF2-40B4-BE49-F238E27FC236}">
              <a16:creationId xmlns:a16="http://schemas.microsoft.com/office/drawing/2014/main" id="{85142A4B-80AB-477A-9FDD-9362101FE299}"/>
            </a:ext>
          </a:extLst>
        </xdr:cNvPr>
        <xdr:cNvSpPr txBox="1"/>
      </xdr:nvSpPr>
      <xdr:spPr>
        <a:xfrm>
          <a:off x="914400" y="15430500"/>
          <a:ext cx="2752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2703" name="ColorPalette" hidden="1">
          <a:extLst>
            <a:ext uri="{FF2B5EF4-FFF2-40B4-BE49-F238E27FC236}">
              <a16:creationId xmlns:a16="http://schemas.microsoft.com/office/drawing/2014/main" id="{A1F85424-DB1F-498F-9B9C-214DDEB74079}"/>
            </a:ext>
          </a:extLst>
        </xdr:cNvPr>
        <xdr:cNvSpPr txBox="1"/>
      </xdr:nvSpPr>
      <xdr:spPr>
        <a:xfrm>
          <a:off x="914400" y="15430500"/>
          <a:ext cx="2752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2704" name="ColorPalette" hidden="1">
          <a:extLst>
            <a:ext uri="{FF2B5EF4-FFF2-40B4-BE49-F238E27FC236}">
              <a16:creationId xmlns:a16="http://schemas.microsoft.com/office/drawing/2014/main" id="{54A503D7-7CCF-46D6-AD67-485918F0B188}"/>
            </a:ext>
          </a:extLst>
        </xdr:cNvPr>
        <xdr:cNvSpPr txBox="1"/>
      </xdr:nvSpPr>
      <xdr:spPr>
        <a:xfrm>
          <a:off x="914400" y="15430500"/>
          <a:ext cx="2752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2705" name="ColorPalette" hidden="1">
          <a:extLst>
            <a:ext uri="{FF2B5EF4-FFF2-40B4-BE49-F238E27FC236}">
              <a16:creationId xmlns:a16="http://schemas.microsoft.com/office/drawing/2014/main" id="{9677BEA6-03C3-46B0-9345-9A04645790AF}"/>
            </a:ext>
          </a:extLst>
        </xdr:cNvPr>
        <xdr:cNvSpPr txBox="1"/>
      </xdr:nvSpPr>
      <xdr:spPr>
        <a:xfrm>
          <a:off x="914400" y="15430500"/>
          <a:ext cx="2752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2706" name="ColorPalette" hidden="1">
          <a:extLst>
            <a:ext uri="{FF2B5EF4-FFF2-40B4-BE49-F238E27FC236}">
              <a16:creationId xmlns:a16="http://schemas.microsoft.com/office/drawing/2014/main" id="{69D7559D-83D9-4A39-BADD-44FD685A65C5}"/>
            </a:ext>
          </a:extLst>
        </xdr:cNvPr>
        <xdr:cNvSpPr txBox="1"/>
      </xdr:nvSpPr>
      <xdr:spPr>
        <a:xfrm>
          <a:off x="914400" y="15430500"/>
          <a:ext cx="2752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2707" name="ColorPalette" hidden="1">
          <a:extLst>
            <a:ext uri="{FF2B5EF4-FFF2-40B4-BE49-F238E27FC236}">
              <a16:creationId xmlns:a16="http://schemas.microsoft.com/office/drawing/2014/main" id="{2DA3A3B4-1D66-4D25-96A4-516AACD1E187}"/>
            </a:ext>
          </a:extLst>
        </xdr:cNvPr>
        <xdr:cNvSpPr txBox="1"/>
      </xdr:nvSpPr>
      <xdr:spPr>
        <a:xfrm>
          <a:off x="914400" y="15430500"/>
          <a:ext cx="2752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2708" name="ColorPalette" hidden="1">
          <a:extLst>
            <a:ext uri="{FF2B5EF4-FFF2-40B4-BE49-F238E27FC236}">
              <a16:creationId xmlns:a16="http://schemas.microsoft.com/office/drawing/2014/main" id="{4B788581-3397-4408-8371-FF3E2FC22095}"/>
            </a:ext>
          </a:extLst>
        </xdr:cNvPr>
        <xdr:cNvSpPr txBox="1"/>
      </xdr:nvSpPr>
      <xdr:spPr>
        <a:xfrm>
          <a:off x="914400" y="15430500"/>
          <a:ext cx="2752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2709" name="ColorPalette" hidden="1">
          <a:extLst>
            <a:ext uri="{FF2B5EF4-FFF2-40B4-BE49-F238E27FC236}">
              <a16:creationId xmlns:a16="http://schemas.microsoft.com/office/drawing/2014/main" id="{FF38E9D4-4DC5-4BD3-836B-A87336DE739C}"/>
            </a:ext>
          </a:extLst>
        </xdr:cNvPr>
        <xdr:cNvSpPr txBox="1"/>
      </xdr:nvSpPr>
      <xdr:spPr>
        <a:xfrm>
          <a:off x="914400" y="15430500"/>
          <a:ext cx="2752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2710" name="ColorPalette" hidden="1">
          <a:extLst>
            <a:ext uri="{FF2B5EF4-FFF2-40B4-BE49-F238E27FC236}">
              <a16:creationId xmlns:a16="http://schemas.microsoft.com/office/drawing/2014/main" id="{8F306061-3263-48DB-B63A-07EC446B9F0C}"/>
            </a:ext>
          </a:extLst>
        </xdr:cNvPr>
        <xdr:cNvSpPr txBox="1"/>
      </xdr:nvSpPr>
      <xdr:spPr>
        <a:xfrm>
          <a:off x="914400" y="15430500"/>
          <a:ext cx="2752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2711" name="ColorPalette" hidden="1">
          <a:extLst>
            <a:ext uri="{FF2B5EF4-FFF2-40B4-BE49-F238E27FC236}">
              <a16:creationId xmlns:a16="http://schemas.microsoft.com/office/drawing/2014/main" id="{5A91C31A-7E06-4445-B3E9-7C7A91DBA709}"/>
            </a:ext>
          </a:extLst>
        </xdr:cNvPr>
        <xdr:cNvSpPr txBox="1"/>
      </xdr:nvSpPr>
      <xdr:spPr>
        <a:xfrm>
          <a:off x="914400" y="15430500"/>
          <a:ext cx="2752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2712" name="ColorPalette" hidden="1">
          <a:extLst>
            <a:ext uri="{FF2B5EF4-FFF2-40B4-BE49-F238E27FC236}">
              <a16:creationId xmlns:a16="http://schemas.microsoft.com/office/drawing/2014/main" id="{9E0BD988-9898-45FD-8704-3C5E1275C272}"/>
            </a:ext>
          </a:extLst>
        </xdr:cNvPr>
        <xdr:cNvSpPr txBox="1"/>
      </xdr:nvSpPr>
      <xdr:spPr>
        <a:xfrm>
          <a:off x="914400" y="15430500"/>
          <a:ext cx="2752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2713" name="ColorPalette" hidden="1">
          <a:extLst>
            <a:ext uri="{FF2B5EF4-FFF2-40B4-BE49-F238E27FC236}">
              <a16:creationId xmlns:a16="http://schemas.microsoft.com/office/drawing/2014/main" id="{28F0781F-B554-43B9-8546-859F06DEC760}"/>
            </a:ext>
          </a:extLst>
        </xdr:cNvPr>
        <xdr:cNvSpPr txBox="1"/>
      </xdr:nvSpPr>
      <xdr:spPr>
        <a:xfrm>
          <a:off x="914400" y="15430500"/>
          <a:ext cx="2752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2714" name="ColorPalette" hidden="1">
          <a:extLst>
            <a:ext uri="{FF2B5EF4-FFF2-40B4-BE49-F238E27FC236}">
              <a16:creationId xmlns:a16="http://schemas.microsoft.com/office/drawing/2014/main" id="{EDF48D1A-8884-4418-9C2C-0A4BA82D44BA}"/>
            </a:ext>
          </a:extLst>
        </xdr:cNvPr>
        <xdr:cNvSpPr txBox="1"/>
      </xdr:nvSpPr>
      <xdr:spPr>
        <a:xfrm>
          <a:off x="914400" y="15430500"/>
          <a:ext cx="2752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2715" name="ColorPalette" hidden="1">
          <a:extLst>
            <a:ext uri="{FF2B5EF4-FFF2-40B4-BE49-F238E27FC236}">
              <a16:creationId xmlns:a16="http://schemas.microsoft.com/office/drawing/2014/main" id="{489DEBED-6BCD-45D3-A391-B4BA50B549A4}"/>
            </a:ext>
          </a:extLst>
        </xdr:cNvPr>
        <xdr:cNvSpPr txBox="1"/>
      </xdr:nvSpPr>
      <xdr:spPr>
        <a:xfrm>
          <a:off x="914400" y="15430500"/>
          <a:ext cx="2752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16" name="ColorPalette" hidden="1">
          <a:extLst>
            <a:ext uri="{FF2B5EF4-FFF2-40B4-BE49-F238E27FC236}">
              <a16:creationId xmlns:a16="http://schemas.microsoft.com/office/drawing/2014/main" id="{471A1102-F2FC-437E-8B55-7A6ADD054AD5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17" name="ColorPalette" hidden="1">
          <a:extLst>
            <a:ext uri="{FF2B5EF4-FFF2-40B4-BE49-F238E27FC236}">
              <a16:creationId xmlns:a16="http://schemas.microsoft.com/office/drawing/2014/main" id="{36886F1F-98A1-4539-B4E1-274D4A977D11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18" name="ColorPalette" hidden="1">
          <a:extLst>
            <a:ext uri="{FF2B5EF4-FFF2-40B4-BE49-F238E27FC236}">
              <a16:creationId xmlns:a16="http://schemas.microsoft.com/office/drawing/2014/main" id="{CB3DE13A-04CD-440E-B2F2-A4E116788E0A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19" name="ColorPalette" hidden="1">
          <a:extLst>
            <a:ext uri="{FF2B5EF4-FFF2-40B4-BE49-F238E27FC236}">
              <a16:creationId xmlns:a16="http://schemas.microsoft.com/office/drawing/2014/main" id="{DA03D382-3E77-4D48-B5C4-F234F7503341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20" name="ColorPalette" hidden="1">
          <a:extLst>
            <a:ext uri="{FF2B5EF4-FFF2-40B4-BE49-F238E27FC236}">
              <a16:creationId xmlns:a16="http://schemas.microsoft.com/office/drawing/2014/main" id="{3A6B0E10-9844-43B0-98E7-0284F43EA835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21" name="ColorPalette" hidden="1">
          <a:extLst>
            <a:ext uri="{FF2B5EF4-FFF2-40B4-BE49-F238E27FC236}">
              <a16:creationId xmlns:a16="http://schemas.microsoft.com/office/drawing/2014/main" id="{D474F662-8772-463D-93C6-01F5F2E93116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22" name="ColorPalette" hidden="1">
          <a:extLst>
            <a:ext uri="{FF2B5EF4-FFF2-40B4-BE49-F238E27FC236}">
              <a16:creationId xmlns:a16="http://schemas.microsoft.com/office/drawing/2014/main" id="{DBB8C193-6E95-4826-A287-FF1C67870530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23" name="ColorPalette" hidden="1">
          <a:extLst>
            <a:ext uri="{FF2B5EF4-FFF2-40B4-BE49-F238E27FC236}">
              <a16:creationId xmlns:a16="http://schemas.microsoft.com/office/drawing/2014/main" id="{DDF4BE4F-8218-4EA8-B507-C258261084C0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24" name="ColorPalette" hidden="1">
          <a:extLst>
            <a:ext uri="{FF2B5EF4-FFF2-40B4-BE49-F238E27FC236}">
              <a16:creationId xmlns:a16="http://schemas.microsoft.com/office/drawing/2014/main" id="{32E1306C-E68E-4E1E-A163-BA06618E8C63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25" name="ColorPalette" hidden="1">
          <a:extLst>
            <a:ext uri="{FF2B5EF4-FFF2-40B4-BE49-F238E27FC236}">
              <a16:creationId xmlns:a16="http://schemas.microsoft.com/office/drawing/2014/main" id="{94D770B6-842C-43E4-AFC5-1C780DB35B1A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26" name="ColorPalette" hidden="1">
          <a:extLst>
            <a:ext uri="{FF2B5EF4-FFF2-40B4-BE49-F238E27FC236}">
              <a16:creationId xmlns:a16="http://schemas.microsoft.com/office/drawing/2014/main" id="{3EFDC445-0399-4253-8BD0-FA13D5E7551F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27" name="ColorPalette" hidden="1">
          <a:extLst>
            <a:ext uri="{FF2B5EF4-FFF2-40B4-BE49-F238E27FC236}">
              <a16:creationId xmlns:a16="http://schemas.microsoft.com/office/drawing/2014/main" id="{AFD8F8E8-B7BD-4DCC-BAD2-B0281D4B3901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28" name="ColorPalette" hidden="1">
          <a:extLst>
            <a:ext uri="{FF2B5EF4-FFF2-40B4-BE49-F238E27FC236}">
              <a16:creationId xmlns:a16="http://schemas.microsoft.com/office/drawing/2014/main" id="{BA4259A9-D8CF-4291-8263-61A3624A619A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29" name="ColorPalette" hidden="1">
          <a:extLst>
            <a:ext uri="{FF2B5EF4-FFF2-40B4-BE49-F238E27FC236}">
              <a16:creationId xmlns:a16="http://schemas.microsoft.com/office/drawing/2014/main" id="{39B4698E-B953-4FD1-8205-5BCB5345F9A5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30" name="ColorPalette" hidden="1">
          <a:extLst>
            <a:ext uri="{FF2B5EF4-FFF2-40B4-BE49-F238E27FC236}">
              <a16:creationId xmlns:a16="http://schemas.microsoft.com/office/drawing/2014/main" id="{2C768FCC-CEA2-4991-9D5F-C17336840F7E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31" name="ColorPalette" hidden="1">
          <a:extLst>
            <a:ext uri="{FF2B5EF4-FFF2-40B4-BE49-F238E27FC236}">
              <a16:creationId xmlns:a16="http://schemas.microsoft.com/office/drawing/2014/main" id="{FE07B73E-F954-4316-91FF-819B0ABFA50F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32" name="ColorPalette" hidden="1">
          <a:extLst>
            <a:ext uri="{FF2B5EF4-FFF2-40B4-BE49-F238E27FC236}">
              <a16:creationId xmlns:a16="http://schemas.microsoft.com/office/drawing/2014/main" id="{75A98FC7-1B01-4049-AEC3-3406488591A1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33" name="ColorPalette" hidden="1">
          <a:extLst>
            <a:ext uri="{FF2B5EF4-FFF2-40B4-BE49-F238E27FC236}">
              <a16:creationId xmlns:a16="http://schemas.microsoft.com/office/drawing/2014/main" id="{82ADEF2A-5C7E-4531-8525-15D44FCD59EC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34" name="ColorPalette" hidden="1">
          <a:extLst>
            <a:ext uri="{FF2B5EF4-FFF2-40B4-BE49-F238E27FC236}">
              <a16:creationId xmlns:a16="http://schemas.microsoft.com/office/drawing/2014/main" id="{A7C23DE4-B5AC-41C8-89F2-57012B105896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35" name="ColorPalette" hidden="1">
          <a:extLst>
            <a:ext uri="{FF2B5EF4-FFF2-40B4-BE49-F238E27FC236}">
              <a16:creationId xmlns:a16="http://schemas.microsoft.com/office/drawing/2014/main" id="{A4BC7859-D5F6-4E32-B49A-C6312DF194FB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36" name="ColorPalette" hidden="1">
          <a:extLst>
            <a:ext uri="{FF2B5EF4-FFF2-40B4-BE49-F238E27FC236}">
              <a16:creationId xmlns:a16="http://schemas.microsoft.com/office/drawing/2014/main" id="{AE3F51C7-8153-443D-ABFC-F72B5586E1C7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37" name="ColorPalette" hidden="1">
          <a:extLst>
            <a:ext uri="{FF2B5EF4-FFF2-40B4-BE49-F238E27FC236}">
              <a16:creationId xmlns:a16="http://schemas.microsoft.com/office/drawing/2014/main" id="{6B21B6BA-5A5E-48F7-AA70-CC863E4BD207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38" name="ColorPalette" hidden="1">
          <a:extLst>
            <a:ext uri="{FF2B5EF4-FFF2-40B4-BE49-F238E27FC236}">
              <a16:creationId xmlns:a16="http://schemas.microsoft.com/office/drawing/2014/main" id="{C9AE4589-8B4D-4F10-9447-C3C086F05D17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39" name="ColorPalette" hidden="1">
          <a:extLst>
            <a:ext uri="{FF2B5EF4-FFF2-40B4-BE49-F238E27FC236}">
              <a16:creationId xmlns:a16="http://schemas.microsoft.com/office/drawing/2014/main" id="{65977B66-9AA9-4CFD-B695-6F0772324A75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40" name="ColorPalette" hidden="1">
          <a:extLst>
            <a:ext uri="{FF2B5EF4-FFF2-40B4-BE49-F238E27FC236}">
              <a16:creationId xmlns:a16="http://schemas.microsoft.com/office/drawing/2014/main" id="{A8979E4B-0882-4B89-82B1-A14FAC7B087A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41" name="ColorPalette" hidden="1">
          <a:extLst>
            <a:ext uri="{FF2B5EF4-FFF2-40B4-BE49-F238E27FC236}">
              <a16:creationId xmlns:a16="http://schemas.microsoft.com/office/drawing/2014/main" id="{30FDB562-4D29-41EB-BD5A-27DEE7EA75A9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42" name="ColorPalette" hidden="1">
          <a:extLst>
            <a:ext uri="{FF2B5EF4-FFF2-40B4-BE49-F238E27FC236}">
              <a16:creationId xmlns:a16="http://schemas.microsoft.com/office/drawing/2014/main" id="{AA9A38AD-9CC1-45DA-B274-2ACD90A871F2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43" name="ColorPalette" hidden="1">
          <a:extLst>
            <a:ext uri="{FF2B5EF4-FFF2-40B4-BE49-F238E27FC236}">
              <a16:creationId xmlns:a16="http://schemas.microsoft.com/office/drawing/2014/main" id="{F3A8FCA0-8BE7-43C4-A6F7-ABD9EAAC0FE7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44" name="ColorPalette" hidden="1">
          <a:extLst>
            <a:ext uri="{FF2B5EF4-FFF2-40B4-BE49-F238E27FC236}">
              <a16:creationId xmlns:a16="http://schemas.microsoft.com/office/drawing/2014/main" id="{FF24A64F-B68D-4783-BD39-AD5048443169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45" name="ColorPalette" hidden="1">
          <a:extLst>
            <a:ext uri="{FF2B5EF4-FFF2-40B4-BE49-F238E27FC236}">
              <a16:creationId xmlns:a16="http://schemas.microsoft.com/office/drawing/2014/main" id="{DED248BD-BA61-42AE-B789-CA9B2A0E7E06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46" name="ColorPalette" hidden="1">
          <a:extLst>
            <a:ext uri="{FF2B5EF4-FFF2-40B4-BE49-F238E27FC236}">
              <a16:creationId xmlns:a16="http://schemas.microsoft.com/office/drawing/2014/main" id="{29BB466F-15E9-46AC-AB35-061F8348704C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47" name="ColorPalette" hidden="1">
          <a:extLst>
            <a:ext uri="{FF2B5EF4-FFF2-40B4-BE49-F238E27FC236}">
              <a16:creationId xmlns:a16="http://schemas.microsoft.com/office/drawing/2014/main" id="{6361E346-2B83-48CF-8B82-7A5B9D199E35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48" name="ColorPalette" hidden="1">
          <a:extLst>
            <a:ext uri="{FF2B5EF4-FFF2-40B4-BE49-F238E27FC236}">
              <a16:creationId xmlns:a16="http://schemas.microsoft.com/office/drawing/2014/main" id="{2061CE2F-6E05-4BDA-997D-BC53721AC571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49" name="ColorPalette" hidden="1">
          <a:extLst>
            <a:ext uri="{FF2B5EF4-FFF2-40B4-BE49-F238E27FC236}">
              <a16:creationId xmlns:a16="http://schemas.microsoft.com/office/drawing/2014/main" id="{B94D67FE-8B20-4E6E-8BA5-F8D387CF5188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50" name="ColorPalette" hidden="1">
          <a:extLst>
            <a:ext uri="{FF2B5EF4-FFF2-40B4-BE49-F238E27FC236}">
              <a16:creationId xmlns:a16="http://schemas.microsoft.com/office/drawing/2014/main" id="{6B64194D-F57C-412E-A7E2-97232EB79AFC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51" name="ColorPalette" hidden="1">
          <a:extLst>
            <a:ext uri="{FF2B5EF4-FFF2-40B4-BE49-F238E27FC236}">
              <a16:creationId xmlns:a16="http://schemas.microsoft.com/office/drawing/2014/main" id="{31F218CA-B62A-4007-B42A-B0DF6BBBD79B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52" name="ColorPalette" hidden="1">
          <a:extLst>
            <a:ext uri="{FF2B5EF4-FFF2-40B4-BE49-F238E27FC236}">
              <a16:creationId xmlns:a16="http://schemas.microsoft.com/office/drawing/2014/main" id="{47500E79-FF91-40EE-84DF-827CF7C85433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53" name="ColorPalette" hidden="1">
          <a:extLst>
            <a:ext uri="{FF2B5EF4-FFF2-40B4-BE49-F238E27FC236}">
              <a16:creationId xmlns:a16="http://schemas.microsoft.com/office/drawing/2014/main" id="{A1E1558C-69B1-4ADE-9555-1AEF8781A020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54" name="ColorPalette" hidden="1">
          <a:extLst>
            <a:ext uri="{FF2B5EF4-FFF2-40B4-BE49-F238E27FC236}">
              <a16:creationId xmlns:a16="http://schemas.microsoft.com/office/drawing/2014/main" id="{09DA5020-67F8-47FF-BDA1-3252D5A03941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55" name="ColorPalette" hidden="1">
          <a:extLst>
            <a:ext uri="{FF2B5EF4-FFF2-40B4-BE49-F238E27FC236}">
              <a16:creationId xmlns:a16="http://schemas.microsoft.com/office/drawing/2014/main" id="{CC355C4B-1793-434A-931E-CC69F3A144C9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56" name="ColorPalette" hidden="1">
          <a:extLst>
            <a:ext uri="{FF2B5EF4-FFF2-40B4-BE49-F238E27FC236}">
              <a16:creationId xmlns:a16="http://schemas.microsoft.com/office/drawing/2014/main" id="{2CCB08BC-0FFB-46EA-A14E-6599558BCB17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57" name="ColorPalette" hidden="1">
          <a:extLst>
            <a:ext uri="{FF2B5EF4-FFF2-40B4-BE49-F238E27FC236}">
              <a16:creationId xmlns:a16="http://schemas.microsoft.com/office/drawing/2014/main" id="{0F2C2500-A053-4BF7-B633-9F40FEE64262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58" name="ColorPalette" hidden="1">
          <a:extLst>
            <a:ext uri="{FF2B5EF4-FFF2-40B4-BE49-F238E27FC236}">
              <a16:creationId xmlns:a16="http://schemas.microsoft.com/office/drawing/2014/main" id="{9DF2958C-77B5-4593-AF29-BD37C80BA03D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59" name="ColorPalette" hidden="1">
          <a:extLst>
            <a:ext uri="{FF2B5EF4-FFF2-40B4-BE49-F238E27FC236}">
              <a16:creationId xmlns:a16="http://schemas.microsoft.com/office/drawing/2014/main" id="{89EAF13E-A0E4-40E1-AE7A-DB63540DA7A4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60" name="ColorPalette" hidden="1">
          <a:extLst>
            <a:ext uri="{FF2B5EF4-FFF2-40B4-BE49-F238E27FC236}">
              <a16:creationId xmlns:a16="http://schemas.microsoft.com/office/drawing/2014/main" id="{3E257814-8876-4D07-A483-667010295C28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61" name="ColorPalette" hidden="1">
          <a:extLst>
            <a:ext uri="{FF2B5EF4-FFF2-40B4-BE49-F238E27FC236}">
              <a16:creationId xmlns:a16="http://schemas.microsoft.com/office/drawing/2014/main" id="{78945AB1-5575-49AB-94C4-F680B04CABD2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62" name="ColorPalette" hidden="1">
          <a:extLst>
            <a:ext uri="{FF2B5EF4-FFF2-40B4-BE49-F238E27FC236}">
              <a16:creationId xmlns:a16="http://schemas.microsoft.com/office/drawing/2014/main" id="{FAF42C79-6AA0-4D76-AAC6-5B14B99BD2FD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63" name="ColorPalette" hidden="1">
          <a:extLst>
            <a:ext uri="{FF2B5EF4-FFF2-40B4-BE49-F238E27FC236}">
              <a16:creationId xmlns:a16="http://schemas.microsoft.com/office/drawing/2014/main" id="{E4DAD7BA-F84D-49CF-903B-FD348C614D49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64" name="ColorPalette" hidden="1">
          <a:extLst>
            <a:ext uri="{FF2B5EF4-FFF2-40B4-BE49-F238E27FC236}">
              <a16:creationId xmlns:a16="http://schemas.microsoft.com/office/drawing/2014/main" id="{62738B20-24E6-4D0B-8FFC-7F8B752E7BDA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65" name="ColorPalette" hidden="1">
          <a:extLst>
            <a:ext uri="{FF2B5EF4-FFF2-40B4-BE49-F238E27FC236}">
              <a16:creationId xmlns:a16="http://schemas.microsoft.com/office/drawing/2014/main" id="{FEF9FF6A-32A9-487D-99DB-4407CDD50B45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66" name="ColorPalette" hidden="1">
          <a:extLst>
            <a:ext uri="{FF2B5EF4-FFF2-40B4-BE49-F238E27FC236}">
              <a16:creationId xmlns:a16="http://schemas.microsoft.com/office/drawing/2014/main" id="{19F5B266-132A-44FB-9546-AC464A071164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67" name="ColorPalette" hidden="1">
          <a:extLst>
            <a:ext uri="{FF2B5EF4-FFF2-40B4-BE49-F238E27FC236}">
              <a16:creationId xmlns:a16="http://schemas.microsoft.com/office/drawing/2014/main" id="{EFE369B3-4190-4FDC-843C-FAD2EA3EC2D6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68" name="ColorPalette" hidden="1">
          <a:extLst>
            <a:ext uri="{FF2B5EF4-FFF2-40B4-BE49-F238E27FC236}">
              <a16:creationId xmlns:a16="http://schemas.microsoft.com/office/drawing/2014/main" id="{2CA4B0C3-BD9F-410B-96AB-DDBD6A0FEB29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69" name="ColorPalette" hidden="1">
          <a:extLst>
            <a:ext uri="{FF2B5EF4-FFF2-40B4-BE49-F238E27FC236}">
              <a16:creationId xmlns:a16="http://schemas.microsoft.com/office/drawing/2014/main" id="{BDC38166-490F-476C-BD2B-47337108B3AA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70" name="ColorPalette" hidden="1">
          <a:extLst>
            <a:ext uri="{FF2B5EF4-FFF2-40B4-BE49-F238E27FC236}">
              <a16:creationId xmlns:a16="http://schemas.microsoft.com/office/drawing/2014/main" id="{18732072-3079-4928-81F8-DE70EC5CA0A6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71" name="ColorPalette" hidden="1">
          <a:extLst>
            <a:ext uri="{FF2B5EF4-FFF2-40B4-BE49-F238E27FC236}">
              <a16:creationId xmlns:a16="http://schemas.microsoft.com/office/drawing/2014/main" id="{C6040A37-EB9A-4870-9DD2-2FDCC373A73A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72" name="ColorPalette" hidden="1">
          <a:extLst>
            <a:ext uri="{FF2B5EF4-FFF2-40B4-BE49-F238E27FC236}">
              <a16:creationId xmlns:a16="http://schemas.microsoft.com/office/drawing/2014/main" id="{60686893-7126-4E68-8682-832F887610AE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73" name="ColorPalette" hidden="1">
          <a:extLst>
            <a:ext uri="{FF2B5EF4-FFF2-40B4-BE49-F238E27FC236}">
              <a16:creationId xmlns:a16="http://schemas.microsoft.com/office/drawing/2014/main" id="{58790DF7-93CE-45C0-AA83-D7AAB9A7EE78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74" name="ColorPalette" hidden="1">
          <a:extLst>
            <a:ext uri="{FF2B5EF4-FFF2-40B4-BE49-F238E27FC236}">
              <a16:creationId xmlns:a16="http://schemas.microsoft.com/office/drawing/2014/main" id="{90227EAD-1941-4552-A5ED-E65319D0139C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75" name="ColorPalette" hidden="1">
          <a:extLst>
            <a:ext uri="{FF2B5EF4-FFF2-40B4-BE49-F238E27FC236}">
              <a16:creationId xmlns:a16="http://schemas.microsoft.com/office/drawing/2014/main" id="{8A28ABA7-C532-4EFB-B3E8-64E0BF251B38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76" name="ColorPalette" hidden="1">
          <a:extLst>
            <a:ext uri="{FF2B5EF4-FFF2-40B4-BE49-F238E27FC236}">
              <a16:creationId xmlns:a16="http://schemas.microsoft.com/office/drawing/2014/main" id="{2196F713-961F-4054-8F7A-2FC8BFF4CC4C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77" name="ColorPalette" hidden="1">
          <a:extLst>
            <a:ext uri="{FF2B5EF4-FFF2-40B4-BE49-F238E27FC236}">
              <a16:creationId xmlns:a16="http://schemas.microsoft.com/office/drawing/2014/main" id="{2BBBA393-EA76-4341-B3AC-BEEDC4DE781A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78" name="ColorPalette" hidden="1">
          <a:extLst>
            <a:ext uri="{FF2B5EF4-FFF2-40B4-BE49-F238E27FC236}">
              <a16:creationId xmlns:a16="http://schemas.microsoft.com/office/drawing/2014/main" id="{C14A9F6F-D7B5-409E-AEA7-CCB885BF7571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779" name="ColorPalette" hidden="1">
          <a:extLst>
            <a:ext uri="{FF2B5EF4-FFF2-40B4-BE49-F238E27FC236}">
              <a16:creationId xmlns:a16="http://schemas.microsoft.com/office/drawing/2014/main" id="{80C407FE-312D-4BA1-B030-1E6D738D94EB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780" name="ColorPalette" hidden="1">
          <a:extLst>
            <a:ext uri="{FF2B5EF4-FFF2-40B4-BE49-F238E27FC236}">
              <a16:creationId xmlns:a16="http://schemas.microsoft.com/office/drawing/2014/main" id="{874ECB78-A3D3-40A7-9E86-344EF6F7A2B4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781" name="ColorPalette" hidden="1">
          <a:extLst>
            <a:ext uri="{FF2B5EF4-FFF2-40B4-BE49-F238E27FC236}">
              <a16:creationId xmlns:a16="http://schemas.microsoft.com/office/drawing/2014/main" id="{1417901E-5036-42DE-BCCB-09CCB3569A6A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782" name="ColorPalette" hidden="1">
          <a:extLst>
            <a:ext uri="{FF2B5EF4-FFF2-40B4-BE49-F238E27FC236}">
              <a16:creationId xmlns:a16="http://schemas.microsoft.com/office/drawing/2014/main" id="{E730591F-555B-460F-9B39-79E6169E22F5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783" name="ColorPalette" hidden="1">
          <a:extLst>
            <a:ext uri="{FF2B5EF4-FFF2-40B4-BE49-F238E27FC236}">
              <a16:creationId xmlns:a16="http://schemas.microsoft.com/office/drawing/2014/main" id="{62E58454-1F93-458C-AA4F-BF48CEC98660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784" name="ColorPalette" hidden="1">
          <a:extLst>
            <a:ext uri="{FF2B5EF4-FFF2-40B4-BE49-F238E27FC236}">
              <a16:creationId xmlns:a16="http://schemas.microsoft.com/office/drawing/2014/main" id="{0D4C1597-1B25-4556-B4C0-2E4B97AE3FB2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785" name="ColorPalette" hidden="1">
          <a:extLst>
            <a:ext uri="{FF2B5EF4-FFF2-40B4-BE49-F238E27FC236}">
              <a16:creationId xmlns:a16="http://schemas.microsoft.com/office/drawing/2014/main" id="{3A3361E6-1804-4AA4-B3AC-A3F8B70F3459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786" name="ColorPalette" hidden="1">
          <a:extLst>
            <a:ext uri="{FF2B5EF4-FFF2-40B4-BE49-F238E27FC236}">
              <a16:creationId xmlns:a16="http://schemas.microsoft.com/office/drawing/2014/main" id="{4C01C368-B1B2-4CF9-9B63-CA75D8859320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787" name="ColorPalette" hidden="1">
          <a:extLst>
            <a:ext uri="{FF2B5EF4-FFF2-40B4-BE49-F238E27FC236}">
              <a16:creationId xmlns:a16="http://schemas.microsoft.com/office/drawing/2014/main" id="{F9ACB0B1-816C-4DB8-879C-97D3D6044FC8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788" name="ColorPalette" hidden="1">
          <a:extLst>
            <a:ext uri="{FF2B5EF4-FFF2-40B4-BE49-F238E27FC236}">
              <a16:creationId xmlns:a16="http://schemas.microsoft.com/office/drawing/2014/main" id="{C587D812-B128-4E25-8F4A-7FBFEC76147F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789" name="ColorPalette" hidden="1">
          <a:extLst>
            <a:ext uri="{FF2B5EF4-FFF2-40B4-BE49-F238E27FC236}">
              <a16:creationId xmlns:a16="http://schemas.microsoft.com/office/drawing/2014/main" id="{8D56B33C-A83B-4F66-B264-5879926022D4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790" name="ColorPalette" hidden="1">
          <a:extLst>
            <a:ext uri="{FF2B5EF4-FFF2-40B4-BE49-F238E27FC236}">
              <a16:creationId xmlns:a16="http://schemas.microsoft.com/office/drawing/2014/main" id="{9EA6C786-8ECB-42DF-9E0B-A9975F752677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791" name="ColorPalette" hidden="1">
          <a:extLst>
            <a:ext uri="{FF2B5EF4-FFF2-40B4-BE49-F238E27FC236}">
              <a16:creationId xmlns:a16="http://schemas.microsoft.com/office/drawing/2014/main" id="{BDADF012-33B0-44DA-89FB-76D1F816DD5F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792" name="ColorPalette" hidden="1">
          <a:extLst>
            <a:ext uri="{FF2B5EF4-FFF2-40B4-BE49-F238E27FC236}">
              <a16:creationId xmlns:a16="http://schemas.microsoft.com/office/drawing/2014/main" id="{19222889-0DCF-4768-9A30-0E956DA2FBF8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793" name="ColorPalette" hidden="1">
          <a:extLst>
            <a:ext uri="{FF2B5EF4-FFF2-40B4-BE49-F238E27FC236}">
              <a16:creationId xmlns:a16="http://schemas.microsoft.com/office/drawing/2014/main" id="{4CC8BCB4-DC7D-4068-95F8-A716E5D1DE54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794" name="ColorPalette" hidden="1">
          <a:extLst>
            <a:ext uri="{FF2B5EF4-FFF2-40B4-BE49-F238E27FC236}">
              <a16:creationId xmlns:a16="http://schemas.microsoft.com/office/drawing/2014/main" id="{B7505124-8DB6-4665-BA95-ACDED79121AD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795" name="ColorPalette" hidden="1">
          <a:extLst>
            <a:ext uri="{FF2B5EF4-FFF2-40B4-BE49-F238E27FC236}">
              <a16:creationId xmlns:a16="http://schemas.microsoft.com/office/drawing/2014/main" id="{BB25E78E-F3E3-4463-9776-697CC099CBE1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796" name="ColorPalette" hidden="1">
          <a:extLst>
            <a:ext uri="{FF2B5EF4-FFF2-40B4-BE49-F238E27FC236}">
              <a16:creationId xmlns:a16="http://schemas.microsoft.com/office/drawing/2014/main" id="{FB488270-A595-4696-B085-D8B03D5023C5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797" name="ColorPalette" hidden="1">
          <a:extLst>
            <a:ext uri="{FF2B5EF4-FFF2-40B4-BE49-F238E27FC236}">
              <a16:creationId xmlns:a16="http://schemas.microsoft.com/office/drawing/2014/main" id="{4C7BC2F5-A2FD-48CD-AAF9-D17DAFDD852E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798" name="ColorPalette" hidden="1">
          <a:extLst>
            <a:ext uri="{FF2B5EF4-FFF2-40B4-BE49-F238E27FC236}">
              <a16:creationId xmlns:a16="http://schemas.microsoft.com/office/drawing/2014/main" id="{16B79530-C0E6-4480-B4C7-147F3C4D604D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799" name="ColorPalette" hidden="1">
          <a:extLst>
            <a:ext uri="{FF2B5EF4-FFF2-40B4-BE49-F238E27FC236}">
              <a16:creationId xmlns:a16="http://schemas.microsoft.com/office/drawing/2014/main" id="{52E1BADD-6046-424A-A329-ECA52BA10493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00" name="ColorPalette" hidden="1">
          <a:extLst>
            <a:ext uri="{FF2B5EF4-FFF2-40B4-BE49-F238E27FC236}">
              <a16:creationId xmlns:a16="http://schemas.microsoft.com/office/drawing/2014/main" id="{B18BC48E-0BE5-4FBF-9564-18DC64A0375A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01" name="ColorPalette" hidden="1">
          <a:extLst>
            <a:ext uri="{FF2B5EF4-FFF2-40B4-BE49-F238E27FC236}">
              <a16:creationId xmlns:a16="http://schemas.microsoft.com/office/drawing/2014/main" id="{D728651B-24F0-46E5-A694-1D902239E2F2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02" name="ColorPalette" hidden="1">
          <a:extLst>
            <a:ext uri="{FF2B5EF4-FFF2-40B4-BE49-F238E27FC236}">
              <a16:creationId xmlns:a16="http://schemas.microsoft.com/office/drawing/2014/main" id="{562C5BD9-B8A8-4537-899E-CF988EC05EB4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03" name="ColorPalette" hidden="1">
          <a:extLst>
            <a:ext uri="{FF2B5EF4-FFF2-40B4-BE49-F238E27FC236}">
              <a16:creationId xmlns:a16="http://schemas.microsoft.com/office/drawing/2014/main" id="{D7661C53-2A55-4612-AE7F-A35D4C267DFD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04" name="ColorPalette" hidden="1">
          <a:extLst>
            <a:ext uri="{FF2B5EF4-FFF2-40B4-BE49-F238E27FC236}">
              <a16:creationId xmlns:a16="http://schemas.microsoft.com/office/drawing/2014/main" id="{7A3BE8CD-B417-4E78-B3E3-9CBAC0CC540C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05" name="ColorPalette" hidden="1">
          <a:extLst>
            <a:ext uri="{FF2B5EF4-FFF2-40B4-BE49-F238E27FC236}">
              <a16:creationId xmlns:a16="http://schemas.microsoft.com/office/drawing/2014/main" id="{4DEAC372-B3FB-45C9-AA43-9A81708CB115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06" name="ColorPalette" hidden="1">
          <a:extLst>
            <a:ext uri="{FF2B5EF4-FFF2-40B4-BE49-F238E27FC236}">
              <a16:creationId xmlns:a16="http://schemas.microsoft.com/office/drawing/2014/main" id="{7F0D78C4-5D3C-48BE-BDC8-4D6B9E15B745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07" name="ColorPalette" hidden="1">
          <a:extLst>
            <a:ext uri="{FF2B5EF4-FFF2-40B4-BE49-F238E27FC236}">
              <a16:creationId xmlns:a16="http://schemas.microsoft.com/office/drawing/2014/main" id="{E93168E4-0EB9-4560-B4EA-95A7AF4A651B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08" name="ColorPalette" hidden="1">
          <a:extLst>
            <a:ext uri="{FF2B5EF4-FFF2-40B4-BE49-F238E27FC236}">
              <a16:creationId xmlns:a16="http://schemas.microsoft.com/office/drawing/2014/main" id="{0F743F62-9183-4D23-8EBF-EE6B507179F0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09" name="ColorPalette" hidden="1">
          <a:extLst>
            <a:ext uri="{FF2B5EF4-FFF2-40B4-BE49-F238E27FC236}">
              <a16:creationId xmlns:a16="http://schemas.microsoft.com/office/drawing/2014/main" id="{9E9DF460-BA89-4842-847D-212391ED694D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10" name="ColorPalette" hidden="1">
          <a:extLst>
            <a:ext uri="{FF2B5EF4-FFF2-40B4-BE49-F238E27FC236}">
              <a16:creationId xmlns:a16="http://schemas.microsoft.com/office/drawing/2014/main" id="{A86B08F9-0169-4913-9412-21C5A1CBF55F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11" name="ColorPalette" hidden="1">
          <a:extLst>
            <a:ext uri="{FF2B5EF4-FFF2-40B4-BE49-F238E27FC236}">
              <a16:creationId xmlns:a16="http://schemas.microsoft.com/office/drawing/2014/main" id="{549F3BDB-82B9-4D32-A2CD-7AABD742233D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12" name="ColorPalette" hidden="1">
          <a:extLst>
            <a:ext uri="{FF2B5EF4-FFF2-40B4-BE49-F238E27FC236}">
              <a16:creationId xmlns:a16="http://schemas.microsoft.com/office/drawing/2014/main" id="{0553C80F-B38E-47A1-9BB7-2800097F3AD1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13" name="ColorPalette" hidden="1">
          <a:extLst>
            <a:ext uri="{FF2B5EF4-FFF2-40B4-BE49-F238E27FC236}">
              <a16:creationId xmlns:a16="http://schemas.microsoft.com/office/drawing/2014/main" id="{3FE6E031-2ECE-405C-8F64-52D760A55B71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14" name="ColorPalette" hidden="1">
          <a:extLst>
            <a:ext uri="{FF2B5EF4-FFF2-40B4-BE49-F238E27FC236}">
              <a16:creationId xmlns:a16="http://schemas.microsoft.com/office/drawing/2014/main" id="{11FA3AFA-9652-4CE1-8B2D-44D97ED3D566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15" name="ColorPalette" hidden="1">
          <a:extLst>
            <a:ext uri="{FF2B5EF4-FFF2-40B4-BE49-F238E27FC236}">
              <a16:creationId xmlns:a16="http://schemas.microsoft.com/office/drawing/2014/main" id="{6319D3FB-CBB7-4BC0-969B-D5E8DAAF770C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16" name="ColorPalette" hidden="1">
          <a:extLst>
            <a:ext uri="{FF2B5EF4-FFF2-40B4-BE49-F238E27FC236}">
              <a16:creationId xmlns:a16="http://schemas.microsoft.com/office/drawing/2014/main" id="{0CFD6EA6-0042-4FCD-825F-FA3DC48F405D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17" name="ColorPalette" hidden="1">
          <a:extLst>
            <a:ext uri="{FF2B5EF4-FFF2-40B4-BE49-F238E27FC236}">
              <a16:creationId xmlns:a16="http://schemas.microsoft.com/office/drawing/2014/main" id="{1C53C8AF-35BA-44B0-99C1-F116715FD68A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18" name="ColorPalette" hidden="1">
          <a:extLst>
            <a:ext uri="{FF2B5EF4-FFF2-40B4-BE49-F238E27FC236}">
              <a16:creationId xmlns:a16="http://schemas.microsoft.com/office/drawing/2014/main" id="{A9B63F1D-0225-4071-92CD-5A8C70D60D2A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19" name="ColorPalette" hidden="1">
          <a:extLst>
            <a:ext uri="{FF2B5EF4-FFF2-40B4-BE49-F238E27FC236}">
              <a16:creationId xmlns:a16="http://schemas.microsoft.com/office/drawing/2014/main" id="{5799B610-B891-4778-B502-7F55DC6DB41A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20" name="ColorPalette" hidden="1">
          <a:extLst>
            <a:ext uri="{FF2B5EF4-FFF2-40B4-BE49-F238E27FC236}">
              <a16:creationId xmlns:a16="http://schemas.microsoft.com/office/drawing/2014/main" id="{D8EB14BB-882F-4F38-B2FF-2B7B52899F7A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21" name="ColorPalette" hidden="1">
          <a:extLst>
            <a:ext uri="{FF2B5EF4-FFF2-40B4-BE49-F238E27FC236}">
              <a16:creationId xmlns:a16="http://schemas.microsoft.com/office/drawing/2014/main" id="{8260A1B2-71D3-41E9-A03C-2960A27D7E23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22" name="ColorPalette" hidden="1">
          <a:extLst>
            <a:ext uri="{FF2B5EF4-FFF2-40B4-BE49-F238E27FC236}">
              <a16:creationId xmlns:a16="http://schemas.microsoft.com/office/drawing/2014/main" id="{A6058FFD-3A11-40A8-990E-6A2C9925A4DE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23" name="ColorPalette" hidden="1">
          <a:extLst>
            <a:ext uri="{FF2B5EF4-FFF2-40B4-BE49-F238E27FC236}">
              <a16:creationId xmlns:a16="http://schemas.microsoft.com/office/drawing/2014/main" id="{3AD1C9A3-B131-4E8B-9156-E7C6E6C3B5D2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24" name="ColorPalette" hidden="1">
          <a:extLst>
            <a:ext uri="{FF2B5EF4-FFF2-40B4-BE49-F238E27FC236}">
              <a16:creationId xmlns:a16="http://schemas.microsoft.com/office/drawing/2014/main" id="{5718BD4B-9D04-4BA3-AE26-2E2D4BF193E9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25" name="ColorPalette" hidden="1">
          <a:extLst>
            <a:ext uri="{FF2B5EF4-FFF2-40B4-BE49-F238E27FC236}">
              <a16:creationId xmlns:a16="http://schemas.microsoft.com/office/drawing/2014/main" id="{416C4061-8852-4A28-82A8-2DDB77813E60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26" name="ColorPalette" hidden="1">
          <a:extLst>
            <a:ext uri="{FF2B5EF4-FFF2-40B4-BE49-F238E27FC236}">
              <a16:creationId xmlns:a16="http://schemas.microsoft.com/office/drawing/2014/main" id="{CB1267A9-C22F-49D6-8EB0-9DEFE0232564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27" name="ColorPalette" hidden="1">
          <a:extLst>
            <a:ext uri="{FF2B5EF4-FFF2-40B4-BE49-F238E27FC236}">
              <a16:creationId xmlns:a16="http://schemas.microsoft.com/office/drawing/2014/main" id="{F0B44EFF-641E-4B86-ABD1-4095CE524AA2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28" name="ColorPalette" hidden="1">
          <a:extLst>
            <a:ext uri="{FF2B5EF4-FFF2-40B4-BE49-F238E27FC236}">
              <a16:creationId xmlns:a16="http://schemas.microsoft.com/office/drawing/2014/main" id="{FEBB8A4E-8CDB-4BB1-ABB3-9070A5127FD5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29" name="ColorPalette" hidden="1">
          <a:extLst>
            <a:ext uri="{FF2B5EF4-FFF2-40B4-BE49-F238E27FC236}">
              <a16:creationId xmlns:a16="http://schemas.microsoft.com/office/drawing/2014/main" id="{42F18A66-0CBC-4FDB-A40E-CFF29CF922AA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30" name="ColorPalette" hidden="1">
          <a:extLst>
            <a:ext uri="{FF2B5EF4-FFF2-40B4-BE49-F238E27FC236}">
              <a16:creationId xmlns:a16="http://schemas.microsoft.com/office/drawing/2014/main" id="{C5B2369A-0BC8-4F21-A3CB-70C14254C49C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31" name="ColorPalette" hidden="1">
          <a:extLst>
            <a:ext uri="{FF2B5EF4-FFF2-40B4-BE49-F238E27FC236}">
              <a16:creationId xmlns:a16="http://schemas.microsoft.com/office/drawing/2014/main" id="{0530438A-AFB2-43E1-BB35-522ABACB14BF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32" name="ColorPalette" hidden="1">
          <a:extLst>
            <a:ext uri="{FF2B5EF4-FFF2-40B4-BE49-F238E27FC236}">
              <a16:creationId xmlns:a16="http://schemas.microsoft.com/office/drawing/2014/main" id="{44A58C3E-0DB4-4B70-8B62-1B5DF45658A4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33" name="ColorPalette" hidden="1">
          <a:extLst>
            <a:ext uri="{FF2B5EF4-FFF2-40B4-BE49-F238E27FC236}">
              <a16:creationId xmlns:a16="http://schemas.microsoft.com/office/drawing/2014/main" id="{96AAB5CD-C6E4-4929-A542-B92440FBA081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34" name="ColorPalette" hidden="1">
          <a:extLst>
            <a:ext uri="{FF2B5EF4-FFF2-40B4-BE49-F238E27FC236}">
              <a16:creationId xmlns:a16="http://schemas.microsoft.com/office/drawing/2014/main" id="{FD168049-792A-4382-AFAF-5E615934399D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35" name="ColorPalette" hidden="1">
          <a:extLst>
            <a:ext uri="{FF2B5EF4-FFF2-40B4-BE49-F238E27FC236}">
              <a16:creationId xmlns:a16="http://schemas.microsoft.com/office/drawing/2014/main" id="{90ACFCD4-618B-4788-9456-260F144539F5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36" name="ColorPalette" hidden="1">
          <a:extLst>
            <a:ext uri="{FF2B5EF4-FFF2-40B4-BE49-F238E27FC236}">
              <a16:creationId xmlns:a16="http://schemas.microsoft.com/office/drawing/2014/main" id="{D3F13B5D-A764-4D81-BDD2-78C06B404611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37" name="ColorPalette" hidden="1">
          <a:extLst>
            <a:ext uri="{FF2B5EF4-FFF2-40B4-BE49-F238E27FC236}">
              <a16:creationId xmlns:a16="http://schemas.microsoft.com/office/drawing/2014/main" id="{70475147-3C93-4CF5-803E-B2A8D77B909F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38" name="ColorPalette" hidden="1">
          <a:extLst>
            <a:ext uri="{FF2B5EF4-FFF2-40B4-BE49-F238E27FC236}">
              <a16:creationId xmlns:a16="http://schemas.microsoft.com/office/drawing/2014/main" id="{803C6709-63DB-47F0-9CE5-2757E638CA96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39" name="ColorPalette" hidden="1">
          <a:extLst>
            <a:ext uri="{FF2B5EF4-FFF2-40B4-BE49-F238E27FC236}">
              <a16:creationId xmlns:a16="http://schemas.microsoft.com/office/drawing/2014/main" id="{12929F95-6DA4-46A5-A4DC-7F7AFDBACB37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40" name="ColorPalette" hidden="1">
          <a:extLst>
            <a:ext uri="{FF2B5EF4-FFF2-40B4-BE49-F238E27FC236}">
              <a16:creationId xmlns:a16="http://schemas.microsoft.com/office/drawing/2014/main" id="{7763B617-3C8A-4254-9438-1E4D62303C33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41" name="ColorPalette" hidden="1">
          <a:extLst>
            <a:ext uri="{FF2B5EF4-FFF2-40B4-BE49-F238E27FC236}">
              <a16:creationId xmlns:a16="http://schemas.microsoft.com/office/drawing/2014/main" id="{D3C54282-4879-46BA-95D1-68B3CCD47BFF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842" name="ColorPalette" hidden="1">
          <a:extLst>
            <a:ext uri="{FF2B5EF4-FFF2-40B4-BE49-F238E27FC236}">
              <a16:creationId xmlns:a16="http://schemas.microsoft.com/office/drawing/2014/main" id="{68AD9AF4-7518-4BFD-A9E6-5F3966540548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843" name="ColorPalette" hidden="1">
          <a:extLst>
            <a:ext uri="{FF2B5EF4-FFF2-40B4-BE49-F238E27FC236}">
              <a16:creationId xmlns:a16="http://schemas.microsoft.com/office/drawing/2014/main" id="{2437D95C-D897-4EED-BC31-8268848A8C36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844" name="ColorPalette" hidden="1">
          <a:extLst>
            <a:ext uri="{FF2B5EF4-FFF2-40B4-BE49-F238E27FC236}">
              <a16:creationId xmlns:a16="http://schemas.microsoft.com/office/drawing/2014/main" id="{A7D0AE82-5E04-4929-9EF3-EF5D1F9AA280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845" name="ColorPalette" hidden="1">
          <a:extLst>
            <a:ext uri="{FF2B5EF4-FFF2-40B4-BE49-F238E27FC236}">
              <a16:creationId xmlns:a16="http://schemas.microsoft.com/office/drawing/2014/main" id="{734BB3CA-F0FE-4415-BAE6-F430D414F696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846" name="ColorPalette" hidden="1">
          <a:extLst>
            <a:ext uri="{FF2B5EF4-FFF2-40B4-BE49-F238E27FC236}">
              <a16:creationId xmlns:a16="http://schemas.microsoft.com/office/drawing/2014/main" id="{E6367520-9DD2-4374-8E45-5907FF208794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847" name="ColorPalette" hidden="1">
          <a:extLst>
            <a:ext uri="{FF2B5EF4-FFF2-40B4-BE49-F238E27FC236}">
              <a16:creationId xmlns:a16="http://schemas.microsoft.com/office/drawing/2014/main" id="{A1B59727-6793-4EA9-AF4F-74FD8B8C0627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848" name="ColorPalette" hidden="1">
          <a:extLst>
            <a:ext uri="{FF2B5EF4-FFF2-40B4-BE49-F238E27FC236}">
              <a16:creationId xmlns:a16="http://schemas.microsoft.com/office/drawing/2014/main" id="{8596DFB5-8958-4F5A-9700-97423F87E5BA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849" name="ColorPalette" hidden="1">
          <a:extLst>
            <a:ext uri="{FF2B5EF4-FFF2-40B4-BE49-F238E27FC236}">
              <a16:creationId xmlns:a16="http://schemas.microsoft.com/office/drawing/2014/main" id="{F72A76AB-86E1-49FF-9AAB-4AEBED572BD5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50" name="ColorPalette" hidden="1">
          <a:extLst>
            <a:ext uri="{FF2B5EF4-FFF2-40B4-BE49-F238E27FC236}">
              <a16:creationId xmlns:a16="http://schemas.microsoft.com/office/drawing/2014/main" id="{59E1C570-C158-4EED-B738-1E4523D77BD0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51" name="ColorPalette" hidden="1">
          <a:extLst>
            <a:ext uri="{FF2B5EF4-FFF2-40B4-BE49-F238E27FC236}">
              <a16:creationId xmlns:a16="http://schemas.microsoft.com/office/drawing/2014/main" id="{6DB9C8E7-D2C0-4558-AC31-25F9F710EF39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52" name="ColorPalette" hidden="1">
          <a:extLst>
            <a:ext uri="{FF2B5EF4-FFF2-40B4-BE49-F238E27FC236}">
              <a16:creationId xmlns:a16="http://schemas.microsoft.com/office/drawing/2014/main" id="{1234C7A5-1911-4620-913E-C81AD57A53D2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53" name="ColorPalette" hidden="1">
          <a:extLst>
            <a:ext uri="{FF2B5EF4-FFF2-40B4-BE49-F238E27FC236}">
              <a16:creationId xmlns:a16="http://schemas.microsoft.com/office/drawing/2014/main" id="{45DA6A4A-5563-4AF5-A9DC-F34F9B243ADF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54" name="ColorPalette" hidden="1">
          <a:extLst>
            <a:ext uri="{FF2B5EF4-FFF2-40B4-BE49-F238E27FC236}">
              <a16:creationId xmlns:a16="http://schemas.microsoft.com/office/drawing/2014/main" id="{27D48892-9E83-4E23-9536-CB457941BCB3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55" name="ColorPalette" hidden="1">
          <a:extLst>
            <a:ext uri="{FF2B5EF4-FFF2-40B4-BE49-F238E27FC236}">
              <a16:creationId xmlns:a16="http://schemas.microsoft.com/office/drawing/2014/main" id="{23B43997-5BAF-4C3F-A4B0-681ACC3A72AD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56" name="ColorPalette" hidden="1">
          <a:extLst>
            <a:ext uri="{FF2B5EF4-FFF2-40B4-BE49-F238E27FC236}">
              <a16:creationId xmlns:a16="http://schemas.microsoft.com/office/drawing/2014/main" id="{7EE90335-CE87-4A07-B827-FC48BC1E83E9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0</xdr:rowOff>
    </xdr:to>
    <xdr:sp macro="" textlink="">
      <xdr:nvSpPr>
        <xdr:cNvPr id="2857" name="ColorPalette" hidden="1">
          <a:extLst>
            <a:ext uri="{FF2B5EF4-FFF2-40B4-BE49-F238E27FC236}">
              <a16:creationId xmlns:a16="http://schemas.microsoft.com/office/drawing/2014/main" id="{20401341-BAAF-4EF9-983F-558536B42625}"/>
            </a:ext>
          </a:extLst>
        </xdr:cNvPr>
        <xdr:cNvSpPr txBox="1"/>
      </xdr:nvSpPr>
      <xdr:spPr>
        <a:xfrm>
          <a:off x="914400" y="15430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858" name="ColorPalette" hidden="1">
          <a:extLst>
            <a:ext uri="{FF2B5EF4-FFF2-40B4-BE49-F238E27FC236}">
              <a16:creationId xmlns:a16="http://schemas.microsoft.com/office/drawing/2014/main" id="{4E6F457E-5E06-47C8-AAB5-459E343678C2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859" name="ColorPalette" hidden="1">
          <a:extLst>
            <a:ext uri="{FF2B5EF4-FFF2-40B4-BE49-F238E27FC236}">
              <a16:creationId xmlns:a16="http://schemas.microsoft.com/office/drawing/2014/main" id="{4417D6CF-2AF9-4B0F-A2FA-D42FC67DABBA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860" name="ColorPalette" hidden="1">
          <a:extLst>
            <a:ext uri="{FF2B5EF4-FFF2-40B4-BE49-F238E27FC236}">
              <a16:creationId xmlns:a16="http://schemas.microsoft.com/office/drawing/2014/main" id="{41AEF71E-DA43-4B4D-A5C0-FE4A87599C61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861" name="ColorPalette" hidden="1">
          <a:extLst>
            <a:ext uri="{FF2B5EF4-FFF2-40B4-BE49-F238E27FC236}">
              <a16:creationId xmlns:a16="http://schemas.microsoft.com/office/drawing/2014/main" id="{3B09AED8-F5E9-4D58-96EB-77365195C25C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862" name="ColorPalette" hidden="1">
          <a:extLst>
            <a:ext uri="{FF2B5EF4-FFF2-40B4-BE49-F238E27FC236}">
              <a16:creationId xmlns:a16="http://schemas.microsoft.com/office/drawing/2014/main" id="{DC2898D7-1229-43ED-A224-836A60D2C834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863" name="ColorPalette" hidden="1">
          <a:extLst>
            <a:ext uri="{FF2B5EF4-FFF2-40B4-BE49-F238E27FC236}">
              <a16:creationId xmlns:a16="http://schemas.microsoft.com/office/drawing/2014/main" id="{BFA33B7B-BA0D-43A1-9DF4-493D332E0375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864" name="ColorPalette" hidden="1">
          <a:extLst>
            <a:ext uri="{FF2B5EF4-FFF2-40B4-BE49-F238E27FC236}">
              <a16:creationId xmlns:a16="http://schemas.microsoft.com/office/drawing/2014/main" id="{D933CCA9-2733-4FE1-AA5A-B2A99D12FE44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865" name="ColorPalette" hidden="1">
          <a:extLst>
            <a:ext uri="{FF2B5EF4-FFF2-40B4-BE49-F238E27FC236}">
              <a16:creationId xmlns:a16="http://schemas.microsoft.com/office/drawing/2014/main" id="{C0E59474-DE5C-4B7E-93FB-BD7E412FB849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866" name="ColorPalette" hidden="1">
          <a:extLst>
            <a:ext uri="{FF2B5EF4-FFF2-40B4-BE49-F238E27FC236}">
              <a16:creationId xmlns:a16="http://schemas.microsoft.com/office/drawing/2014/main" id="{9F242DB5-26FB-4DE6-8290-BD213E89A54D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867" name="ColorPalette" hidden="1">
          <a:extLst>
            <a:ext uri="{FF2B5EF4-FFF2-40B4-BE49-F238E27FC236}">
              <a16:creationId xmlns:a16="http://schemas.microsoft.com/office/drawing/2014/main" id="{850C295F-1AC4-41EF-9706-CC7AFF990154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868" name="ColorPalette" hidden="1">
          <a:extLst>
            <a:ext uri="{FF2B5EF4-FFF2-40B4-BE49-F238E27FC236}">
              <a16:creationId xmlns:a16="http://schemas.microsoft.com/office/drawing/2014/main" id="{7977F4AA-17BB-479E-BC25-AD217935A9B6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2869" name="ColorPalette" hidden="1">
          <a:extLst>
            <a:ext uri="{FF2B5EF4-FFF2-40B4-BE49-F238E27FC236}">
              <a16:creationId xmlns:a16="http://schemas.microsoft.com/office/drawing/2014/main" id="{4236C8BD-67D4-4B44-88C5-29FAD03FB06B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870" name="ColorPalette" hidden="1">
          <a:extLst>
            <a:ext uri="{FF2B5EF4-FFF2-40B4-BE49-F238E27FC236}">
              <a16:creationId xmlns:a16="http://schemas.microsoft.com/office/drawing/2014/main" id="{A587E08E-47C2-434A-81DF-8AE267472383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871" name="ColorPalette" hidden="1">
          <a:extLst>
            <a:ext uri="{FF2B5EF4-FFF2-40B4-BE49-F238E27FC236}">
              <a16:creationId xmlns:a16="http://schemas.microsoft.com/office/drawing/2014/main" id="{A7FD253E-7C4E-4632-B59A-4B0C42F5D2B4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872" name="ColorPalette" hidden="1">
          <a:extLst>
            <a:ext uri="{FF2B5EF4-FFF2-40B4-BE49-F238E27FC236}">
              <a16:creationId xmlns:a16="http://schemas.microsoft.com/office/drawing/2014/main" id="{6A2DF776-8FEE-41B8-90D3-75C4470C3A53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873" name="ColorPalette" hidden="1">
          <a:extLst>
            <a:ext uri="{FF2B5EF4-FFF2-40B4-BE49-F238E27FC236}">
              <a16:creationId xmlns:a16="http://schemas.microsoft.com/office/drawing/2014/main" id="{27139357-4FA1-47FC-A187-2B59FF4A6DEB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874" name="ColorPalette" hidden="1">
          <a:extLst>
            <a:ext uri="{FF2B5EF4-FFF2-40B4-BE49-F238E27FC236}">
              <a16:creationId xmlns:a16="http://schemas.microsoft.com/office/drawing/2014/main" id="{2CDC36CF-F74D-434C-9667-305C891B8ACE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875" name="ColorPalette" hidden="1">
          <a:extLst>
            <a:ext uri="{FF2B5EF4-FFF2-40B4-BE49-F238E27FC236}">
              <a16:creationId xmlns:a16="http://schemas.microsoft.com/office/drawing/2014/main" id="{57CA9BDA-4F86-4DD9-BD95-80557F1D29DE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876" name="ColorPalette" hidden="1">
          <a:extLst>
            <a:ext uri="{FF2B5EF4-FFF2-40B4-BE49-F238E27FC236}">
              <a16:creationId xmlns:a16="http://schemas.microsoft.com/office/drawing/2014/main" id="{69E00952-FB30-4FF8-83EA-1BA207CDBBB0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877" name="ColorPalette" hidden="1">
          <a:extLst>
            <a:ext uri="{FF2B5EF4-FFF2-40B4-BE49-F238E27FC236}">
              <a16:creationId xmlns:a16="http://schemas.microsoft.com/office/drawing/2014/main" id="{566CF6C1-5219-4F3A-8800-F452E954E481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878" name="ColorPalette" hidden="1">
          <a:extLst>
            <a:ext uri="{FF2B5EF4-FFF2-40B4-BE49-F238E27FC236}">
              <a16:creationId xmlns:a16="http://schemas.microsoft.com/office/drawing/2014/main" id="{90F73C50-285B-43B7-9072-8522B6E8C569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879" name="ColorPalette" hidden="1">
          <a:extLst>
            <a:ext uri="{FF2B5EF4-FFF2-40B4-BE49-F238E27FC236}">
              <a16:creationId xmlns:a16="http://schemas.microsoft.com/office/drawing/2014/main" id="{B5D2FB95-EC1E-45FE-9BD4-32EC9CE13A41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880" name="ColorPalette" hidden="1">
          <a:extLst>
            <a:ext uri="{FF2B5EF4-FFF2-40B4-BE49-F238E27FC236}">
              <a16:creationId xmlns:a16="http://schemas.microsoft.com/office/drawing/2014/main" id="{41556F4E-F70B-4098-AF27-58076BB71E75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881" name="ColorPalette" hidden="1">
          <a:extLst>
            <a:ext uri="{FF2B5EF4-FFF2-40B4-BE49-F238E27FC236}">
              <a16:creationId xmlns:a16="http://schemas.microsoft.com/office/drawing/2014/main" id="{369B2AD6-19A3-4F0F-BD00-F1CF92368B8F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882" name="ColorPalette" hidden="1">
          <a:extLst>
            <a:ext uri="{FF2B5EF4-FFF2-40B4-BE49-F238E27FC236}">
              <a16:creationId xmlns:a16="http://schemas.microsoft.com/office/drawing/2014/main" id="{E81FEC68-47BB-4E80-9F34-6C14EBAD5930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883" name="ColorPalette" hidden="1">
          <a:extLst>
            <a:ext uri="{FF2B5EF4-FFF2-40B4-BE49-F238E27FC236}">
              <a16:creationId xmlns:a16="http://schemas.microsoft.com/office/drawing/2014/main" id="{60F96794-CC4A-46B9-BA8E-AD3965775F31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884" name="ColorPalette" hidden="1">
          <a:extLst>
            <a:ext uri="{FF2B5EF4-FFF2-40B4-BE49-F238E27FC236}">
              <a16:creationId xmlns:a16="http://schemas.microsoft.com/office/drawing/2014/main" id="{3BE18999-078B-43B0-9B63-720CB2030025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885" name="ColorPalette" hidden="1">
          <a:extLst>
            <a:ext uri="{FF2B5EF4-FFF2-40B4-BE49-F238E27FC236}">
              <a16:creationId xmlns:a16="http://schemas.microsoft.com/office/drawing/2014/main" id="{B7CBA79D-C43F-412C-B4B3-10724BBD81F3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886" name="ColorPalette" hidden="1">
          <a:extLst>
            <a:ext uri="{FF2B5EF4-FFF2-40B4-BE49-F238E27FC236}">
              <a16:creationId xmlns:a16="http://schemas.microsoft.com/office/drawing/2014/main" id="{D7E79DA2-5B5B-4E3D-9DA8-FD9C7F25E003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887" name="ColorPalette" hidden="1">
          <a:extLst>
            <a:ext uri="{FF2B5EF4-FFF2-40B4-BE49-F238E27FC236}">
              <a16:creationId xmlns:a16="http://schemas.microsoft.com/office/drawing/2014/main" id="{D890635F-D825-4C5A-B378-1FDBCDAA006E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888" name="ColorPalette" hidden="1">
          <a:extLst>
            <a:ext uri="{FF2B5EF4-FFF2-40B4-BE49-F238E27FC236}">
              <a16:creationId xmlns:a16="http://schemas.microsoft.com/office/drawing/2014/main" id="{DF8B5ADB-4DE1-463B-A7FD-BE0C012EEAE3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889" name="ColorPalette" hidden="1">
          <a:extLst>
            <a:ext uri="{FF2B5EF4-FFF2-40B4-BE49-F238E27FC236}">
              <a16:creationId xmlns:a16="http://schemas.microsoft.com/office/drawing/2014/main" id="{4DAD24A6-2CBF-4005-9A58-994B310F8FFF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890" name="ColorPalette" hidden="1">
          <a:extLst>
            <a:ext uri="{FF2B5EF4-FFF2-40B4-BE49-F238E27FC236}">
              <a16:creationId xmlns:a16="http://schemas.microsoft.com/office/drawing/2014/main" id="{68941DA5-69D6-432C-972E-9B8679F74404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891" name="ColorPalette" hidden="1">
          <a:extLst>
            <a:ext uri="{FF2B5EF4-FFF2-40B4-BE49-F238E27FC236}">
              <a16:creationId xmlns:a16="http://schemas.microsoft.com/office/drawing/2014/main" id="{62D03294-55B2-4795-A790-9F8B34A014FF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892" name="ColorPalette" hidden="1">
          <a:extLst>
            <a:ext uri="{FF2B5EF4-FFF2-40B4-BE49-F238E27FC236}">
              <a16:creationId xmlns:a16="http://schemas.microsoft.com/office/drawing/2014/main" id="{6C203AB2-70DC-4B1F-B00D-6C473786AEE5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893" name="ColorPalette" hidden="1">
          <a:extLst>
            <a:ext uri="{FF2B5EF4-FFF2-40B4-BE49-F238E27FC236}">
              <a16:creationId xmlns:a16="http://schemas.microsoft.com/office/drawing/2014/main" id="{CEFB89E4-765E-40B0-9004-4A3EFB804EB1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894" name="ColorPalette" hidden="1">
          <a:extLst>
            <a:ext uri="{FF2B5EF4-FFF2-40B4-BE49-F238E27FC236}">
              <a16:creationId xmlns:a16="http://schemas.microsoft.com/office/drawing/2014/main" id="{E0AAE3C4-0077-450C-A807-73A44EA6237D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895" name="ColorPalette" hidden="1">
          <a:extLst>
            <a:ext uri="{FF2B5EF4-FFF2-40B4-BE49-F238E27FC236}">
              <a16:creationId xmlns:a16="http://schemas.microsoft.com/office/drawing/2014/main" id="{E06BDB01-4356-4832-B2D7-EB00DBEA1928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896" name="ColorPalette" hidden="1">
          <a:extLst>
            <a:ext uri="{FF2B5EF4-FFF2-40B4-BE49-F238E27FC236}">
              <a16:creationId xmlns:a16="http://schemas.microsoft.com/office/drawing/2014/main" id="{93C89CE5-7EDD-468A-BCC5-1B98C9BDE723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897" name="ColorPalette" hidden="1">
          <a:extLst>
            <a:ext uri="{FF2B5EF4-FFF2-40B4-BE49-F238E27FC236}">
              <a16:creationId xmlns:a16="http://schemas.microsoft.com/office/drawing/2014/main" id="{59FAE5DC-7217-4EB4-B35D-52AA7666A4C6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898" name="ColorPalette" hidden="1">
          <a:extLst>
            <a:ext uri="{FF2B5EF4-FFF2-40B4-BE49-F238E27FC236}">
              <a16:creationId xmlns:a16="http://schemas.microsoft.com/office/drawing/2014/main" id="{8EFE64B2-E932-4575-ABA0-FB6946D7396C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899" name="ColorPalette" hidden="1">
          <a:extLst>
            <a:ext uri="{FF2B5EF4-FFF2-40B4-BE49-F238E27FC236}">
              <a16:creationId xmlns:a16="http://schemas.microsoft.com/office/drawing/2014/main" id="{E312322F-7566-4A4F-B78D-FB6F04C87075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900" name="ColorPalette" hidden="1">
          <a:extLst>
            <a:ext uri="{FF2B5EF4-FFF2-40B4-BE49-F238E27FC236}">
              <a16:creationId xmlns:a16="http://schemas.microsoft.com/office/drawing/2014/main" id="{E5B0F286-20C0-4985-88D4-77D35E34A8F2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901" name="ColorPalette" hidden="1">
          <a:extLst>
            <a:ext uri="{FF2B5EF4-FFF2-40B4-BE49-F238E27FC236}">
              <a16:creationId xmlns:a16="http://schemas.microsoft.com/office/drawing/2014/main" id="{F4E8C6CD-B3C1-47F8-9CF9-0BC0738364A0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02" name="ColorPalette" hidden="1">
          <a:extLst>
            <a:ext uri="{FF2B5EF4-FFF2-40B4-BE49-F238E27FC236}">
              <a16:creationId xmlns:a16="http://schemas.microsoft.com/office/drawing/2014/main" id="{26975DCD-7C4F-49E0-86ED-5E2361CD407D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03" name="ColorPalette" hidden="1">
          <a:extLst>
            <a:ext uri="{FF2B5EF4-FFF2-40B4-BE49-F238E27FC236}">
              <a16:creationId xmlns:a16="http://schemas.microsoft.com/office/drawing/2014/main" id="{9A568886-8AA9-45E0-8D6A-5031FC5622AC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04" name="ColorPalette" hidden="1">
          <a:extLst>
            <a:ext uri="{FF2B5EF4-FFF2-40B4-BE49-F238E27FC236}">
              <a16:creationId xmlns:a16="http://schemas.microsoft.com/office/drawing/2014/main" id="{F9F47130-4B35-402B-8E21-87DEEA8EF4DA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05" name="ColorPalette" hidden="1">
          <a:extLst>
            <a:ext uri="{FF2B5EF4-FFF2-40B4-BE49-F238E27FC236}">
              <a16:creationId xmlns:a16="http://schemas.microsoft.com/office/drawing/2014/main" id="{B38494B6-32F3-4921-B67F-BBFFE030322C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906" name="ColorPalette" hidden="1">
          <a:extLst>
            <a:ext uri="{FF2B5EF4-FFF2-40B4-BE49-F238E27FC236}">
              <a16:creationId xmlns:a16="http://schemas.microsoft.com/office/drawing/2014/main" id="{AA794B29-4B6E-4574-9D04-34904D16EE80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907" name="ColorPalette" hidden="1">
          <a:extLst>
            <a:ext uri="{FF2B5EF4-FFF2-40B4-BE49-F238E27FC236}">
              <a16:creationId xmlns:a16="http://schemas.microsoft.com/office/drawing/2014/main" id="{AA730D44-B9A2-40DC-9F24-035C9B212E87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908" name="ColorPalette" hidden="1">
          <a:extLst>
            <a:ext uri="{FF2B5EF4-FFF2-40B4-BE49-F238E27FC236}">
              <a16:creationId xmlns:a16="http://schemas.microsoft.com/office/drawing/2014/main" id="{F23A4C71-73B3-47E8-81EC-9B4490783A99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909" name="ColorPalette" hidden="1">
          <a:extLst>
            <a:ext uri="{FF2B5EF4-FFF2-40B4-BE49-F238E27FC236}">
              <a16:creationId xmlns:a16="http://schemas.microsoft.com/office/drawing/2014/main" id="{C2CAC9E5-98E9-4FCA-8617-8954430038DD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910" name="ColorPalette" hidden="1">
          <a:extLst>
            <a:ext uri="{FF2B5EF4-FFF2-40B4-BE49-F238E27FC236}">
              <a16:creationId xmlns:a16="http://schemas.microsoft.com/office/drawing/2014/main" id="{FB6FA099-00D5-457C-A718-3B06C298BE50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911" name="ColorPalette" hidden="1">
          <a:extLst>
            <a:ext uri="{FF2B5EF4-FFF2-40B4-BE49-F238E27FC236}">
              <a16:creationId xmlns:a16="http://schemas.microsoft.com/office/drawing/2014/main" id="{6B83B48F-D8EF-445C-A939-FF9906F6A64B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912" name="ColorPalette" hidden="1">
          <a:extLst>
            <a:ext uri="{FF2B5EF4-FFF2-40B4-BE49-F238E27FC236}">
              <a16:creationId xmlns:a16="http://schemas.microsoft.com/office/drawing/2014/main" id="{6D09DFCD-B3A0-47A3-9781-8012CF3FC4C9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913" name="ColorPalette" hidden="1">
          <a:extLst>
            <a:ext uri="{FF2B5EF4-FFF2-40B4-BE49-F238E27FC236}">
              <a16:creationId xmlns:a16="http://schemas.microsoft.com/office/drawing/2014/main" id="{61910F9A-E1E8-495D-8881-E7ADD1E27648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914" name="ColorPalette" hidden="1">
          <a:extLst>
            <a:ext uri="{FF2B5EF4-FFF2-40B4-BE49-F238E27FC236}">
              <a16:creationId xmlns:a16="http://schemas.microsoft.com/office/drawing/2014/main" id="{90587770-703F-4DEA-864B-9D4EFE8FCDD4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915" name="ColorPalette" hidden="1">
          <a:extLst>
            <a:ext uri="{FF2B5EF4-FFF2-40B4-BE49-F238E27FC236}">
              <a16:creationId xmlns:a16="http://schemas.microsoft.com/office/drawing/2014/main" id="{6BDC8D63-31B9-4D85-943F-C318353D2D41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916" name="ColorPalette" hidden="1">
          <a:extLst>
            <a:ext uri="{FF2B5EF4-FFF2-40B4-BE49-F238E27FC236}">
              <a16:creationId xmlns:a16="http://schemas.microsoft.com/office/drawing/2014/main" id="{866E16BE-CC08-44B3-BC65-273DC6D4E1AA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917" name="ColorPalette" hidden="1">
          <a:extLst>
            <a:ext uri="{FF2B5EF4-FFF2-40B4-BE49-F238E27FC236}">
              <a16:creationId xmlns:a16="http://schemas.microsoft.com/office/drawing/2014/main" id="{7B6EB9BC-2F87-4D3A-9659-A8486EAB88BA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918" name="ColorPalette" hidden="1">
          <a:extLst>
            <a:ext uri="{FF2B5EF4-FFF2-40B4-BE49-F238E27FC236}">
              <a16:creationId xmlns:a16="http://schemas.microsoft.com/office/drawing/2014/main" id="{4632CFC5-F856-451D-B09A-C912CF316FAC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919" name="ColorPalette" hidden="1">
          <a:extLst>
            <a:ext uri="{FF2B5EF4-FFF2-40B4-BE49-F238E27FC236}">
              <a16:creationId xmlns:a16="http://schemas.microsoft.com/office/drawing/2014/main" id="{B8EAD67D-128A-4DBF-8F7A-C899A600CAA4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920" name="ColorPalette" hidden="1">
          <a:extLst>
            <a:ext uri="{FF2B5EF4-FFF2-40B4-BE49-F238E27FC236}">
              <a16:creationId xmlns:a16="http://schemas.microsoft.com/office/drawing/2014/main" id="{EFF2AF75-22F4-4495-A0B3-F3983703E616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2921" name="ColorPalette" hidden="1">
          <a:extLst>
            <a:ext uri="{FF2B5EF4-FFF2-40B4-BE49-F238E27FC236}">
              <a16:creationId xmlns:a16="http://schemas.microsoft.com/office/drawing/2014/main" id="{3A4BE056-ABF4-4685-9FDE-A6B848B613E1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22" name="ColorPalette" hidden="1">
          <a:extLst>
            <a:ext uri="{FF2B5EF4-FFF2-40B4-BE49-F238E27FC236}">
              <a16:creationId xmlns:a16="http://schemas.microsoft.com/office/drawing/2014/main" id="{C3B73175-2FD8-4375-8A88-6279CC7CE28A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23" name="ColorPalette" hidden="1">
          <a:extLst>
            <a:ext uri="{FF2B5EF4-FFF2-40B4-BE49-F238E27FC236}">
              <a16:creationId xmlns:a16="http://schemas.microsoft.com/office/drawing/2014/main" id="{B55459F3-F080-4D24-BC23-0FBEC6981CC4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24" name="ColorPalette" hidden="1">
          <a:extLst>
            <a:ext uri="{FF2B5EF4-FFF2-40B4-BE49-F238E27FC236}">
              <a16:creationId xmlns:a16="http://schemas.microsoft.com/office/drawing/2014/main" id="{C19F6CDC-CC5D-429F-A019-E9BDB808216C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25" name="ColorPalette" hidden="1">
          <a:extLst>
            <a:ext uri="{FF2B5EF4-FFF2-40B4-BE49-F238E27FC236}">
              <a16:creationId xmlns:a16="http://schemas.microsoft.com/office/drawing/2014/main" id="{4C2C6828-CC38-4F46-A099-973A6D46C130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26" name="ColorPalette" hidden="1">
          <a:extLst>
            <a:ext uri="{FF2B5EF4-FFF2-40B4-BE49-F238E27FC236}">
              <a16:creationId xmlns:a16="http://schemas.microsoft.com/office/drawing/2014/main" id="{9D380702-EB21-4C89-9727-0CF1716E2054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27" name="ColorPalette" hidden="1">
          <a:extLst>
            <a:ext uri="{FF2B5EF4-FFF2-40B4-BE49-F238E27FC236}">
              <a16:creationId xmlns:a16="http://schemas.microsoft.com/office/drawing/2014/main" id="{41021203-DE9F-467B-A52E-B65B08C89F25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28" name="ColorPalette" hidden="1">
          <a:extLst>
            <a:ext uri="{FF2B5EF4-FFF2-40B4-BE49-F238E27FC236}">
              <a16:creationId xmlns:a16="http://schemas.microsoft.com/office/drawing/2014/main" id="{BCE28F6E-8C99-4838-9EFF-510EE0736BBC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29" name="ColorPalette" hidden="1">
          <a:extLst>
            <a:ext uri="{FF2B5EF4-FFF2-40B4-BE49-F238E27FC236}">
              <a16:creationId xmlns:a16="http://schemas.microsoft.com/office/drawing/2014/main" id="{B5913C63-8065-4D21-907C-6731D1629540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30" name="ColorPalette" hidden="1">
          <a:extLst>
            <a:ext uri="{FF2B5EF4-FFF2-40B4-BE49-F238E27FC236}">
              <a16:creationId xmlns:a16="http://schemas.microsoft.com/office/drawing/2014/main" id="{DC920713-E369-4852-8D12-A97F0DBE6E4F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31" name="ColorPalette" hidden="1">
          <a:extLst>
            <a:ext uri="{FF2B5EF4-FFF2-40B4-BE49-F238E27FC236}">
              <a16:creationId xmlns:a16="http://schemas.microsoft.com/office/drawing/2014/main" id="{5609404C-327A-42B0-9B5A-DB0111D70CE4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32" name="ColorPalette" hidden="1">
          <a:extLst>
            <a:ext uri="{FF2B5EF4-FFF2-40B4-BE49-F238E27FC236}">
              <a16:creationId xmlns:a16="http://schemas.microsoft.com/office/drawing/2014/main" id="{1AA2B290-EA1F-4DE1-A988-B6092A1397A1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33" name="ColorPalette" hidden="1">
          <a:extLst>
            <a:ext uri="{FF2B5EF4-FFF2-40B4-BE49-F238E27FC236}">
              <a16:creationId xmlns:a16="http://schemas.microsoft.com/office/drawing/2014/main" id="{0B6B6D32-BB87-4963-93F3-94A33C706F93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34" name="ColorPalette" hidden="1">
          <a:extLst>
            <a:ext uri="{FF2B5EF4-FFF2-40B4-BE49-F238E27FC236}">
              <a16:creationId xmlns:a16="http://schemas.microsoft.com/office/drawing/2014/main" id="{D79372E2-CCB5-4EA5-8C52-AB257DA45C04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35" name="ColorPalette" hidden="1">
          <a:extLst>
            <a:ext uri="{FF2B5EF4-FFF2-40B4-BE49-F238E27FC236}">
              <a16:creationId xmlns:a16="http://schemas.microsoft.com/office/drawing/2014/main" id="{E1769C08-041A-4C1E-8E9C-733F67E6C1DA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36" name="ColorPalette" hidden="1">
          <a:extLst>
            <a:ext uri="{FF2B5EF4-FFF2-40B4-BE49-F238E27FC236}">
              <a16:creationId xmlns:a16="http://schemas.microsoft.com/office/drawing/2014/main" id="{AC7A3A7C-70EF-43A5-B68A-7FA324E7DDE6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37" name="ColorPalette" hidden="1">
          <a:extLst>
            <a:ext uri="{FF2B5EF4-FFF2-40B4-BE49-F238E27FC236}">
              <a16:creationId xmlns:a16="http://schemas.microsoft.com/office/drawing/2014/main" id="{3A717E43-A3BE-4A45-A301-B26B769F12DA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38" name="ColorPalette" hidden="1">
          <a:extLst>
            <a:ext uri="{FF2B5EF4-FFF2-40B4-BE49-F238E27FC236}">
              <a16:creationId xmlns:a16="http://schemas.microsoft.com/office/drawing/2014/main" id="{8020C098-4D6F-4934-867E-921DD1011B1B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39" name="ColorPalette" hidden="1">
          <a:extLst>
            <a:ext uri="{FF2B5EF4-FFF2-40B4-BE49-F238E27FC236}">
              <a16:creationId xmlns:a16="http://schemas.microsoft.com/office/drawing/2014/main" id="{F5B24C3C-4FED-442A-A54B-22C8927417A6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40" name="ColorPalette" hidden="1">
          <a:extLst>
            <a:ext uri="{FF2B5EF4-FFF2-40B4-BE49-F238E27FC236}">
              <a16:creationId xmlns:a16="http://schemas.microsoft.com/office/drawing/2014/main" id="{05197CF8-C645-4BEB-8228-9C0B650B75EB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41" name="ColorPalette" hidden="1">
          <a:extLst>
            <a:ext uri="{FF2B5EF4-FFF2-40B4-BE49-F238E27FC236}">
              <a16:creationId xmlns:a16="http://schemas.microsoft.com/office/drawing/2014/main" id="{3BA13814-D2A7-4F0C-9303-A2C7558790C3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42" name="ColorPalette" hidden="1">
          <a:extLst>
            <a:ext uri="{FF2B5EF4-FFF2-40B4-BE49-F238E27FC236}">
              <a16:creationId xmlns:a16="http://schemas.microsoft.com/office/drawing/2014/main" id="{ECC761E3-0AEB-473F-8342-5DD15B79B24D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43" name="ColorPalette" hidden="1">
          <a:extLst>
            <a:ext uri="{FF2B5EF4-FFF2-40B4-BE49-F238E27FC236}">
              <a16:creationId xmlns:a16="http://schemas.microsoft.com/office/drawing/2014/main" id="{21696AB8-BEA3-4664-9DF7-CAC4537A1DCC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44" name="ColorPalette" hidden="1">
          <a:extLst>
            <a:ext uri="{FF2B5EF4-FFF2-40B4-BE49-F238E27FC236}">
              <a16:creationId xmlns:a16="http://schemas.microsoft.com/office/drawing/2014/main" id="{3D1E85CF-848A-45AC-92B7-24EE34614445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45" name="ColorPalette" hidden="1">
          <a:extLst>
            <a:ext uri="{FF2B5EF4-FFF2-40B4-BE49-F238E27FC236}">
              <a16:creationId xmlns:a16="http://schemas.microsoft.com/office/drawing/2014/main" id="{943837A2-BE6F-418D-A1C0-965B368AAAF9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46" name="ColorPalette" hidden="1">
          <a:extLst>
            <a:ext uri="{FF2B5EF4-FFF2-40B4-BE49-F238E27FC236}">
              <a16:creationId xmlns:a16="http://schemas.microsoft.com/office/drawing/2014/main" id="{4EEB9C83-6693-4175-AEA1-25E044D6F913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47" name="ColorPalette" hidden="1">
          <a:extLst>
            <a:ext uri="{FF2B5EF4-FFF2-40B4-BE49-F238E27FC236}">
              <a16:creationId xmlns:a16="http://schemas.microsoft.com/office/drawing/2014/main" id="{E71FB837-7959-42C0-A8C8-777481EE35E1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48" name="ColorPalette" hidden="1">
          <a:extLst>
            <a:ext uri="{FF2B5EF4-FFF2-40B4-BE49-F238E27FC236}">
              <a16:creationId xmlns:a16="http://schemas.microsoft.com/office/drawing/2014/main" id="{CE97E357-CC7C-4BE4-8467-FB99D07CC6FD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49" name="ColorPalette" hidden="1">
          <a:extLst>
            <a:ext uri="{FF2B5EF4-FFF2-40B4-BE49-F238E27FC236}">
              <a16:creationId xmlns:a16="http://schemas.microsoft.com/office/drawing/2014/main" id="{4DE84483-E692-4163-810A-B2A4D46B1E72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50" name="ColorPalette" hidden="1">
          <a:extLst>
            <a:ext uri="{FF2B5EF4-FFF2-40B4-BE49-F238E27FC236}">
              <a16:creationId xmlns:a16="http://schemas.microsoft.com/office/drawing/2014/main" id="{A939B50E-55C2-48D0-8850-290151F92D30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51" name="ColorPalette" hidden="1">
          <a:extLst>
            <a:ext uri="{FF2B5EF4-FFF2-40B4-BE49-F238E27FC236}">
              <a16:creationId xmlns:a16="http://schemas.microsoft.com/office/drawing/2014/main" id="{1519B72B-1770-4DF9-8FF6-10587F6FFCB1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52" name="ColorPalette" hidden="1">
          <a:extLst>
            <a:ext uri="{FF2B5EF4-FFF2-40B4-BE49-F238E27FC236}">
              <a16:creationId xmlns:a16="http://schemas.microsoft.com/office/drawing/2014/main" id="{9F79A0A8-B440-45F0-86E3-EBE79C86B2B2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53" name="ColorPalette" hidden="1">
          <a:extLst>
            <a:ext uri="{FF2B5EF4-FFF2-40B4-BE49-F238E27FC236}">
              <a16:creationId xmlns:a16="http://schemas.microsoft.com/office/drawing/2014/main" id="{CBD51A42-ED5E-4E3E-88DC-A1AC13E9107B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54" name="ColorPalette" hidden="1">
          <a:extLst>
            <a:ext uri="{FF2B5EF4-FFF2-40B4-BE49-F238E27FC236}">
              <a16:creationId xmlns:a16="http://schemas.microsoft.com/office/drawing/2014/main" id="{2C7A7F9D-E7AB-4707-9D69-13CB6481ED2E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55" name="ColorPalette" hidden="1">
          <a:extLst>
            <a:ext uri="{FF2B5EF4-FFF2-40B4-BE49-F238E27FC236}">
              <a16:creationId xmlns:a16="http://schemas.microsoft.com/office/drawing/2014/main" id="{0BCFC27F-BB04-4207-9D3F-98C3F633DAAF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56" name="ColorPalette" hidden="1">
          <a:extLst>
            <a:ext uri="{FF2B5EF4-FFF2-40B4-BE49-F238E27FC236}">
              <a16:creationId xmlns:a16="http://schemas.microsoft.com/office/drawing/2014/main" id="{034778CB-8DAE-48EA-9CDB-1DEAE7F08B35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57" name="ColorPalette" hidden="1">
          <a:extLst>
            <a:ext uri="{FF2B5EF4-FFF2-40B4-BE49-F238E27FC236}">
              <a16:creationId xmlns:a16="http://schemas.microsoft.com/office/drawing/2014/main" id="{9FC4EECC-FEA2-4265-A605-44D03D4BEF0C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58" name="ColorPalette" hidden="1">
          <a:extLst>
            <a:ext uri="{FF2B5EF4-FFF2-40B4-BE49-F238E27FC236}">
              <a16:creationId xmlns:a16="http://schemas.microsoft.com/office/drawing/2014/main" id="{76993E22-94D0-47DC-8594-389333DA8AD0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59" name="ColorPalette" hidden="1">
          <a:extLst>
            <a:ext uri="{FF2B5EF4-FFF2-40B4-BE49-F238E27FC236}">
              <a16:creationId xmlns:a16="http://schemas.microsoft.com/office/drawing/2014/main" id="{F9B7CDCD-C7DB-4981-A1FF-777330CBFBB7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60" name="ColorPalette" hidden="1">
          <a:extLst>
            <a:ext uri="{FF2B5EF4-FFF2-40B4-BE49-F238E27FC236}">
              <a16:creationId xmlns:a16="http://schemas.microsoft.com/office/drawing/2014/main" id="{93AAB045-1F19-4E77-802F-6C1555D02D01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61" name="ColorPalette" hidden="1">
          <a:extLst>
            <a:ext uri="{FF2B5EF4-FFF2-40B4-BE49-F238E27FC236}">
              <a16:creationId xmlns:a16="http://schemas.microsoft.com/office/drawing/2014/main" id="{99572705-2BAC-42A2-A407-D75C0098C0F7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62" name="ColorPalette" hidden="1">
          <a:extLst>
            <a:ext uri="{FF2B5EF4-FFF2-40B4-BE49-F238E27FC236}">
              <a16:creationId xmlns:a16="http://schemas.microsoft.com/office/drawing/2014/main" id="{A148D74A-909F-43AC-91DA-706D1E3B3848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63" name="ColorPalette" hidden="1">
          <a:extLst>
            <a:ext uri="{FF2B5EF4-FFF2-40B4-BE49-F238E27FC236}">
              <a16:creationId xmlns:a16="http://schemas.microsoft.com/office/drawing/2014/main" id="{C503A3E3-536D-4F93-AA92-44E44E182FE2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64" name="ColorPalette" hidden="1">
          <a:extLst>
            <a:ext uri="{FF2B5EF4-FFF2-40B4-BE49-F238E27FC236}">
              <a16:creationId xmlns:a16="http://schemas.microsoft.com/office/drawing/2014/main" id="{69EC2EF2-9F74-4673-9C6D-5B43155A2A90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65" name="ColorPalette" hidden="1">
          <a:extLst>
            <a:ext uri="{FF2B5EF4-FFF2-40B4-BE49-F238E27FC236}">
              <a16:creationId xmlns:a16="http://schemas.microsoft.com/office/drawing/2014/main" id="{78DD5FCF-40FF-4EC4-AFB9-1B683099B7DF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66" name="ColorPalette" hidden="1">
          <a:extLst>
            <a:ext uri="{FF2B5EF4-FFF2-40B4-BE49-F238E27FC236}">
              <a16:creationId xmlns:a16="http://schemas.microsoft.com/office/drawing/2014/main" id="{F10DE181-1CC1-4DDD-AE2B-09EB8447CBE7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67" name="ColorPalette" hidden="1">
          <a:extLst>
            <a:ext uri="{FF2B5EF4-FFF2-40B4-BE49-F238E27FC236}">
              <a16:creationId xmlns:a16="http://schemas.microsoft.com/office/drawing/2014/main" id="{C649AB80-5DC6-45E2-8657-A1E1A665DE07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68" name="ColorPalette" hidden="1">
          <a:extLst>
            <a:ext uri="{FF2B5EF4-FFF2-40B4-BE49-F238E27FC236}">
              <a16:creationId xmlns:a16="http://schemas.microsoft.com/office/drawing/2014/main" id="{B82B7502-4E1B-450A-976C-7FAC9542C280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69" name="ColorPalette" hidden="1">
          <a:extLst>
            <a:ext uri="{FF2B5EF4-FFF2-40B4-BE49-F238E27FC236}">
              <a16:creationId xmlns:a16="http://schemas.microsoft.com/office/drawing/2014/main" id="{C864A4F6-CC43-49BD-ADE9-B9164F201617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70" name="ColorPalette" hidden="1">
          <a:extLst>
            <a:ext uri="{FF2B5EF4-FFF2-40B4-BE49-F238E27FC236}">
              <a16:creationId xmlns:a16="http://schemas.microsoft.com/office/drawing/2014/main" id="{92E561D3-D64E-4283-A684-3EF1E94A1ADA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71" name="ColorPalette" hidden="1">
          <a:extLst>
            <a:ext uri="{FF2B5EF4-FFF2-40B4-BE49-F238E27FC236}">
              <a16:creationId xmlns:a16="http://schemas.microsoft.com/office/drawing/2014/main" id="{723446B5-BCA8-446B-BFB0-EC6216361D8D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72" name="ColorPalette" hidden="1">
          <a:extLst>
            <a:ext uri="{FF2B5EF4-FFF2-40B4-BE49-F238E27FC236}">
              <a16:creationId xmlns:a16="http://schemas.microsoft.com/office/drawing/2014/main" id="{F1F61EAE-85A4-433F-ABE1-57576BBC2481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73" name="ColorPalette" hidden="1">
          <a:extLst>
            <a:ext uri="{FF2B5EF4-FFF2-40B4-BE49-F238E27FC236}">
              <a16:creationId xmlns:a16="http://schemas.microsoft.com/office/drawing/2014/main" id="{88F375BA-7EA6-4266-8BE7-A88E12F9C9E7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74" name="ColorPalette" hidden="1">
          <a:extLst>
            <a:ext uri="{FF2B5EF4-FFF2-40B4-BE49-F238E27FC236}">
              <a16:creationId xmlns:a16="http://schemas.microsoft.com/office/drawing/2014/main" id="{095FB39D-FD99-4B8D-8C02-B58576F4B764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75" name="ColorPalette" hidden="1">
          <a:extLst>
            <a:ext uri="{FF2B5EF4-FFF2-40B4-BE49-F238E27FC236}">
              <a16:creationId xmlns:a16="http://schemas.microsoft.com/office/drawing/2014/main" id="{A101D238-BB2A-4E5E-9760-A7FBC9CAB9DC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76" name="ColorPalette" hidden="1">
          <a:extLst>
            <a:ext uri="{FF2B5EF4-FFF2-40B4-BE49-F238E27FC236}">
              <a16:creationId xmlns:a16="http://schemas.microsoft.com/office/drawing/2014/main" id="{68629193-A4FE-4D73-A263-2CF66A454C86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77" name="ColorPalette" hidden="1">
          <a:extLst>
            <a:ext uri="{FF2B5EF4-FFF2-40B4-BE49-F238E27FC236}">
              <a16:creationId xmlns:a16="http://schemas.microsoft.com/office/drawing/2014/main" id="{45EF12BD-94C9-42FF-9648-C93728453ABE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78" name="ColorPalette" hidden="1">
          <a:extLst>
            <a:ext uri="{FF2B5EF4-FFF2-40B4-BE49-F238E27FC236}">
              <a16:creationId xmlns:a16="http://schemas.microsoft.com/office/drawing/2014/main" id="{AE65436D-0DAD-4151-BAFD-E5E634CAC320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79" name="ColorPalette" hidden="1">
          <a:extLst>
            <a:ext uri="{FF2B5EF4-FFF2-40B4-BE49-F238E27FC236}">
              <a16:creationId xmlns:a16="http://schemas.microsoft.com/office/drawing/2014/main" id="{37E5C52F-2D10-48D7-A866-AB23BDD28E42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80" name="ColorPalette" hidden="1">
          <a:extLst>
            <a:ext uri="{FF2B5EF4-FFF2-40B4-BE49-F238E27FC236}">
              <a16:creationId xmlns:a16="http://schemas.microsoft.com/office/drawing/2014/main" id="{0C9B9DDB-8087-413B-9FB5-3DFBE814AAFA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81" name="ColorPalette" hidden="1">
          <a:extLst>
            <a:ext uri="{FF2B5EF4-FFF2-40B4-BE49-F238E27FC236}">
              <a16:creationId xmlns:a16="http://schemas.microsoft.com/office/drawing/2014/main" id="{0AB417AC-1144-4F78-8522-5F993FFF803D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82" name="ColorPalette" hidden="1">
          <a:extLst>
            <a:ext uri="{FF2B5EF4-FFF2-40B4-BE49-F238E27FC236}">
              <a16:creationId xmlns:a16="http://schemas.microsoft.com/office/drawing/2014/main" id="{796BB18B-E5DB-4836-9BF8-51AA0D8F3E45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83" name="ColorPalette" hidden="1">
          <a:extLst>
            <a:ext uri="{FF2B5EF4-FFF2-40B4-BE49-F238E27FC236}">
              <a16:creationId xmlns:a16="http://schemas.microsoft.com/office/drawing/2014/main" id="{71A711F2-891E-4D1E-A400-569AC16865C3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84" name="ColorPalette" hidden="1">
          <a:extLst>
            <a:ext uri="{FF2B5EF4-FFF2-40B4-BE49-F238E27FC236}">
              <a16:creationId xmlns:a16="http://schemas.microsoft.com/office/drawing/2014/main" id="{72E194E7-5CD1-4E2E-B2E6-F3F97E98AF16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85" name="ColorPalette" hidden="1">
          <a:extLst>
            <a:ext uri="{FF2B5EF4-FFF2-40B4-BE49-F238E27FC236}">
              <a16:creationId xmlns:a16="http://schemas.microsoft.com/office/drawing/2014/main" id="{D206AC49-8F60-4388-A17F-2D44B6EA1AAB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86" name="ColorPalette" hidden="1">
          <a:extLst>
            <a:ext uri="{FF2B5EF4-FFF2-40B4-BE49-F238E27FC236}">
              <a16:creationId xmlns:a16="http://schemas.microsoft.com/office/drawing/2014/main" id="{657769D1-D6A7-4C10-A567-E32E9CD0A5A8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87" name="ColorPalette" hidden="1">
          <a:extLst>
            <a:ext uri="{FF2B5EF4-FFF2-40B4-BE49-F238E27FC236}">
              <a16:creationId xmlns:a16="http://schemas.microsoft.com/office/drawing/2014/main" id="{6774C57C-6CB5-4685-B907-B5D299031CBA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88" name="ColorPalette" hidden="1">
          <a:extLst>
            <a:ext uri="{FF2B5EF4-FFF2-40B4-BE49-F238E27FC236}">
              <a16:creationId xmlns:a16="http://schemas.microsoft.com/office/drawing/2014/main" id="{044EC035-026D-4B61-8573-913DB39C5742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89" name="ColorPalette" hidden="1">
          <a:extLst>
            <a:ext uri="{FF2B5EF4-FFF2-40B4-BE49-F238E27FC236}">
              <a16:creationId xmlns:a16="http://schemas.microsoft.com/office/drawing/2014/main" id="{21CFCD73-713D-4003-B505-E31793784DA8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90" name="ColorPalette" hidden="1">
          <a:extLst>
            <a:ext uri="{FF2B5EF4-FFF2-40B4-BE49-F238E27FC236}">
              <a16:creationId xmlns:a16="http://schemas.microsoft.com/office/drawing/2014/main" id="{F7A6A320-B7EC-47DC-993C-5EE927C2CF3A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91" name="ColorPalette" hidden="1">
          <a:extLst>
            <a:ext uri="{FF2B5EF4-FFF2-40B4-BE49-F238E27FC236}">
              <a16:creationId xmlns:a16="http://schemas.microsoft.com/office/drawing/2014/main" id="{6E685A0F-87FE-49B8-BDEF-CB89950AD2C3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92" name="ColorPalette" hidden="1">
          <a:extLst>
            <a:ext uri="{FF2B5EF4-FFF2-40B4-BE49-F238E27FC236}">
              <a16:creationId xmlns:a16="http://schemas.microsoft.com/office/drawing/2014/main" id="{A25CAB65-ADA4-485F-B982-1C64D4CBF913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93" name="ColorPalette" hidden="1">
          <a:extLst>
            <a:ext uri="{FF2B5EF4-FFF2-40B4-BE49-F238E27FC236}">
              <a16:creationId xmlns:a16="http://schemas.microsoft.com/office/drawing/2014/main" id="{6407DACB-45AB-495E-BADF-21CBC9BDF1E3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94" name="ColorPalette" hidden="1">
          <a:extLst>
            <a:ext uri="{FF2B5EF4-FFF2-40B4-BE49-F238E27FC236}">
              <a16:creationId xmlns:a16="http://schemas.microsoft.com/office/drawing/2014/main" id="{A1FAFC1C-3C34-4F35-A820-C434D3788329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95" name="ColorPalette" hidden="1">
          <a:extLst>
            <a:ext uri="{FF2B5EF4-FFF2-40B4-BE49-F238E27FC236}">
              <a16:creationId xmlns:a16="http://schemas.microsoft.com/office/drawing/2014/main" id="{66FA417E-39E8-4C53-9C3A-DBC4ADD0B449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96" name="ColorPalette" hidden="1">
          <a:extLst>
            <a:ext uri="{FF2B5EF4-FFF2-40B4-BE49-F238E27FC236}">
              <a16:creationId xmlns:a16="http://schemas.microsoft.com/office/drawing/2014/main" id="{44072D06-999D-4639-8A1E-BE7ED63133D9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97" name="ColorPalette" hidden="1">
          <a:extLst>
            <a:ext uri="{FF2B5EF4-FFF2-40B4-BE49-F238E27FC236}">
              <a16:creationId xmlns:a16="http://schemas.microsoft.com/office/drawing/2014/main" id="{BA213A00-2190-4776-AE68-EB4D10C9D2FB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98" name="ColorPalette" hidden="1">
          <a:extLst>
            <a:ext uri="{FF2B5EF4-FFF2-40B4-BE49-F238E27FC236}">
              <a16:creationId xmlns:a16="http://schemas.microsoft.com/office/drawing/2014/main" id="{92CEB086-D9F1-49EB-950C-95BDD6E9299C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2999" name="ColorPalette" hidden="1">
          <a:extLst>
            <a:ext uri="{FF2B5EF4-FFF2-40B4-BE49-F238E27FC236}">
              <a16:creationId xmlns:a16="http://schemas.microsoft.com/office/drawing/2014/main" id="{D622A2A1-29E6-4A50-8850-19BB2D47E3EC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00" name="ColorPalette" hidden="1">
          <a:extLst>
            <a:ext uri="{FF2B5EF4-FFF2-40B4-BE49-F238E27FC236}">
              <a16:creationId xmlns:a16="http://schemas.microsoft.com/office/drawing/2014/main" id="{06166A34-665A-4502-B0A7-0D6CE0597202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01" name="ColorPalette" hidden="1">
          <a:extLst>
            <a:ext uri="{FF2B5EF4-FFF2-40B4-BE49-F238E27FC236}">
              <a16:creationId xmlns:a16="http://schemas.microsoft.com/office/drawing/2014/main" id="{34F5D497-6AC5-4F38-B799-E6BD494278DD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02" name="ColorPalette" hidden="1">
          <a:extLst>
            <a:ext uri="{FF2B5EF4-FFF2-40B4-BE49-F238E27FC236}">
              <a16:creationId xmlns:a16="http://schemas.microsoft.com/office/drawing/2014/main" id="{538893C6-CF86-4926-B33A-2964A72F37B2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03" name="ColorPalette" hidden="1">
          <a:extLst>
            <a:ext uri="{FF2B5EF4-FFF2-40B4-BE49-F238E27FC236}">
              <a16:creationId xmlns:a16="http://schemas.microsoft.com/office/drawing/2014/main" id="{0219BE20-2345-464B-BA50-7573B0E811F8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04" name="ColorPalette" hidden="1">
          <a:extLst>
            <a:ext uri="{FF2B5EF4-FFF2-40B4-BE49-F238E27FC236}">
              <a16:creationId xmlns:a16="http://schemas.microsoft.com/office/drawing/2014/main" id="{BBB1D875-537E-41AA-BC5D-211C999600EA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05" name="ColorPalette" hidden="1">
          <a:extLst>
            <a:ext uri="{FF2B5EF4-FFF2-40B4-BE49-F238E27FC236}">
              <a16:creationId xmlns:a16="http://schemas.microsoft.com/office/drawing/2014/main" id="{87898879-AAA7-4554-A092-632BD2E1D723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06" name="ColorPalette" hidden="1">
          <a:extLst>
            <a:ext uri="{FF2B5EF4-FFF2-40B4-BE49-F238E27FC236}">
              <a16:creationId xmlns:a16="http://schemas.microsoft.com/office/drawing/2014/main" id="{EF33554A-320A-4592-A627-7FDBA77B9D66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07" name="ColorPalette" hidden="1">
          <a:extLst>
            <a:ext uri="{FF2B5EF4-FFF2-40B4-BE49-F238E27FC236}">
              <a16:creationId xmlns:a16="http://schemas.microsoft.com/office/drawing/2014/main" id="{A3218305-2946-4FA3-B1B8-463AE26E22C9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08" name="ColorPalette" hidden="1">
          <a:extLst>
            <a:ext uri="{FF2B5EF4-FFF2-40B4-BE49-F238E27FC236}">
              <a16:creationId xmlns:a16="http://schemas.microsoft.com/office/drawing/2014/main" id="{49F6A249-5A83-4D22-A2FC-55D6775D91BC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09" name="ColorPalette" hidden="1">
          <a:extLst>
            <a:ext uri="{FF2B5EF4-FFF2-40B4-BE49-F238E27FC236}">
              <a16:creationId xmlns:a16="http://schemas.microsoft.com/office/drawing/2014/main" id="{3A4E749C-2A3D-45B1-A1E8-2E33AD44FDBF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10" name="ColorPalette" hidden="1">
          <a:extLst>
            <a:ext uri="{FF2B5EF4-FFF2-40B4-BE49-F238E27FC236}">
              <a16:creationId xmlns:a16="http://schemas.microsoft.com/office/drawing/2014/main" id="{1A3E9232-CC05-4AE7-8205-F9E1DDD1A870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11" name="ColorPalette" hidden="1">
          <a:extLst>
            <a:ext uri="{FF2B5EF4-FFF2-40B4-BE49-F238E27FC236}">
              <a16:creationId xmlns:a16="http://schemas.microsoft.com/office/drawing/2014/main" id="{A453D83D-54FC-45EC-A09A-7902CDCA7696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12" name="ColorPalette" hidden="1">
          <a:extLst>
            <a:ext uri="{FF2B5EF4-FFF2-40B4-BE49-F238E27FC236}">
              <a16:creationId xmlns:a16="http://schemas.microsoft.com/office/drawing/2014/main" id="{0B6094F9-E746-4EEC-919D-87F802BFC3F1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13" name="ColorPalette" hidden="1">
          <a:extLst>
            <a:ext uri="{FF2B5EF4-FFF2-40B4-BE49-F238E27FC236}">
              <a16:creationId xmlns:a16="http://schemas.microsoft.com/office/drawing/2014/main" id="{AA374EFC-77AD-42EE-8B42-8925DFB5EDB4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14" name="ColorPalette" hidden="1">
          <a:extLst>
            <a:ext uri="{FF2B5EF4-FFF2-40B4-BE49-F238E27FC236}">
              <a16:creationId xmlns:a16="http://schemas.microsoft.com/office/drawing/2014/main" id="{1B886BAF-9DCD-41CF-854D-6FFABDB133F7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15" name="ColorPalette" hidden="1">
          <a:extLst>
            <a:ext uri="{FF2B5EF4-FFF2-40B4-BE49-F238E27FC236}">
              <a16:creationId xmlns:a16="http://schemas.microsoft.com/office/drawing/2014/main" id="{966172B6-A7A1-4D1C-8D4C-E2598B81F3FF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16" name="ColorPalette" hidden="1">
          <a:extLst>
            <a:ext uri="{FF2B5EF4-FFF2-40B4-BE49-F238E27FC236}">
              <a16:creationId xmlns:a16="http://schemas.microsoft.com/office/drawing/2014/main" id="{497B546F-06EA-4011-8886-D6D4D3204C07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17" name="ColorPalette" hidden="1">
          <a:extLst>
            <a:ext uri="{FF2B5EF4-FFF2-40B4-BE49-F238E27FC236}">
              <a16:creationId xmlns:a16="http://schemas.microsoft.com/office/drawing/2014/main" id="{A5B6E807-AB4E-4C17-8915-6F8281299FA1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18" name="ColorPalette" hidden="1">
          <a:extLst>
            <a:ext uri="{FF2B5EF4-FFF2-40B4-BE49-F238E27FC236}">
              <a16:creationId xmlns:a16="http://schemas.microsoft.com/office/drawing/2014/main" id="{EDA1EA50-297E-4FAF-A376-BB03767C9B17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19" name="ColorPalette" hidden="1">
          <a:extLst>
            <a:ext uri="{FF2B5EF4-FFF2-40B4-BE49-F238E27FC236}">
              <a16:creationId xmlns:a16="http://schemas.microsoft.com/office/drawing/2014/main" id="{B049A070-E046-4B26-85AC-B440785AB374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20" name="ColorPalette" hidden="1">
          <a:extLst>
            <a:ext uri="{FF2B5EF4-FFF2-40B4-BE49-F238E27FC236}">
              <a16:creationId xmlns:a16="http://schemas.microsoft.com/office/drawing/2014/main" id="{56E3D3DB-6F6B-4AB5-B901-324FF6FE9722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21" name="ColorPalette" hidden="1">
          <a:extLst>
            <a:ext uri="{FF2B5EF4-FFF2-40B4-BE49-F238E27FC236}">
              <a16:creationId xmlns:a16="http://schemas.microsoft.com/office/drawing/2014/main" id="{0FF34B39-97E4-4083-9E89-9414E0DF7049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22" name="ColorPalette" hidden="1">
          <a:extLst>
            <a:ext uri="{FF2B5EF4-FFF2-40B4-BE49-F238E27FC236}">
              <a16:creationId xmlns:a16="http://schemas.microsoft.com/office/drawing/2014/main" id="{E883702C-1D46-46F4-9243-3A04633EEC59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23" name="ColorPalette" hidden="1">
          <a:extLst>
            <a:ext uri="{FF2B5EF4-FFF2-40B4-BE49-F238E27FC236}">
              <a16:creationId xmlns:a16="http://schemas.microsoft.com/office/drawing/2014/main" id="{135A37BD-9FEF-4A37-B20E-98406831D893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24" name="ColorPalette" hidden="1">
          <a:extLst>
            <a:ext uri="{FF2B5EF4-FFF2-40B4-BE49-F238E27FC236}">
              <a16:creationId xmlns:a16="http://schemas.microsoft.com/office/drawing/2014/main" id="{FC0681AF-E1F5-4B51-AB5F-091A2C44EC12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25" name="ColorPalette" hidden="1">
          <a:extLst>
            <a:ext uri="{FF2B5EF4-FFF2-40B4-BE49-F238E27FC236}">
              <a16:creationId xmlns:a16="http://schemas.microsoft.com/office/drawing/2014/main" id="{B304379F-4A90-4194-B6D1-FEBCCA7D133E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026" name="ColorPalette" hidden="1">
          <a:extLst>
            <a:ext uri="{FF2B5EF4-FFF2-40B4-BE49-F238E27FC236}">
              <a16:creationId xmlns:a16="http://schemas.microsoft.com/office/drawing/2014/main" id="{129BB945-7C32-41A6-8A4C-93F051735F23}"/>
            </a:ext>
          </a:extLst>
        </xdr:cNvPr>
        <xdr:cNvSpPr txBox="1"/>
      </xdr:nvSpPr>
      <xdr:spPr>
        <a:xfrm>
          <a:off x="914400" y="15430500"/>
          <a:ext cx="2752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027" name="ColorPalette" hidden="1">
          <a:extLst>
            <a:ext uri="{FF2B5EF4-FFF2-40B4-BE49-F238E27FC236}">
              <a16:creationId xmlns:a16="http://schemas.microsoft.com/office/drawing/2014/main" id="{A03AA242-6426-46CB-AA0F-0CC15E7B3870}"/>
            </a:ext>
          </a:extLst>
        </xdr:cNvPr>
        <xdr:cNvSpPr txBox="1"/>
      </xdr:nvSpPr>
      <xdr:spPr>
        <a:xfrm>
          <a:off x="914400" y="15430500"/>
          <a:ext cx="2752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028" name="ColorPalette" hidden="1">
          <a:extLst>
            <a:ext uri="{FF2B5EF4-FFF2-40B4-BE49-F238E27FC236}">
              <a16:creationId xmlns:a16="http://schemas.microsoft.com/office/drawing/2014/main" id="{F2EF3348-103A-47E3-A973-D65706018D05}"/>
            </a:ext>
          </a:extLst>
        </xdr:cNvPr>
        <xdr:cNvSpPr txBox="1"/>
      </xdr:nvSpPr>
      <xdr:spPr>
        <a:xfrm>
          <a:off x="914400" y="15430500"/>
          <a:ext cx="2752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029" name="ColorPalette" hidden="1">
          <a:extLst>
            <a:ext uri="{FF2B5EF4-FFF2-40B4-BE49-F238E27FC236}">
              <a16:creationId xmlns:a16="http://schemas.microsoft.com/office/drawing/2014/main" id="{9EC6CD5D-D593-4CA2-9051-0E1BFF8A0025}"/>
            </a:ext>
          </a:extLst>
        </xdr:cNvPr>
        <xdr:cNvSpPr txBox="1"/>
      </xdr:nvSpPr>
      <xdr:spPr>
        <a:xfrm>
          <a:off x="914400" y="15430500"/>
          <a:ext cx="2752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030" name="ColorPalette" hidden="1">
          <a:extLst>
            <a:ext uri="{FF2B5EF4-FFF2-40B4-BE49-F238E27FC236}">
              <a16:creationId xmlns:a16="http://schemas.microsoft.com/office/drawing/2014/main" id="{C77E984B-E8F5-4919-809B-61597D9AE4A7}"/>
            </a:ext>
          </a:extLst>
        </xdr:cNvPr>
        <xdr:cNvSpPr txBox="1"/>
      </xdr:nvSpPr>
      <xdr:spPr>
        <a:xfrm>
          <a:off x="914400" y="15430500"/>
          <a:ext cx="2752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031" name="ColorPalette" hidden="1">
          <a:extLst>
            <a:ext uri="{FF2B5EF4-FFF2-40B4-BE49-F238E27FC236}">
              <a16:creationId xmlns:a16="http://schemas.microsoft.com/office/drawing/2014/main" id="{ADC74E0C-93A3-4E6C-BCE2-18001DA6F88C}"/>
            </a:ext>
          </a:extLst>
        </xdr:cNvPr>
        <xdr:cNvSpPr txBox="1"/>
      </xdr:nvSpPr>
      <xdr:spPr>
        <a:xfrm>
          <a:off x="914400" y="15430500"/>
          <a:ext cx="2752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032" name="ColorPalette" hidden="1">
          <a:extLst>
            <a:ext uri="{FF2B5EF4-FFF2-40B4-BE49-F238E27FC236}">
              <a16:creationId xmlns:a16="http://schemas.microsoft.com/office/drawing/2014/main" id="{73BABAB2-8287-4414-9F3B-2D11C808C642}"/>
            </a:ext>
          </a:extLst>
        </xdr:cNvPr>
        <xdr:cNvSpPr txBox="1"/>
      </xdr:nvSpPr>
      <xdr:spPr>
        <a:xfrm>
          <a:off x="914400" y="15430500"/>
          <a:ext cx="2752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033" name="ColorPalette" hidden="1">
          <a:extLst>
            <a:ext uri="{FF2B5EF4-FFF2-40B4-BE49-F238E27FC236}">
              <a16:creationId xmlns:a16="http://schemas.microsoft.com/office/drawing/2014/main" id="{D4582F14-55F4-4A24-B8D7-A9E436B60A29}"/>
            </a:ext>
          </a:extLst>
        </xdr:cNvPr>
        <xdr:cNvSpPr txBox="1"/>
      </xdr:nvSpPr>
      <xdr:spPr>
        <a:xfrm>
          <a:off x="914400" y="15430500"/>
          <a:ext cx="2752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034" name="ColorPalette" hidden="1">
          <a:extLst>
            <a:ext uri="{FF2B5EF4-FFF2-40B4-BE49-F238E27FC236}">
              <a16:creationId xmlns:a16="http://schemas.microsoft.com/office/drawing/2014/main" id="{DBAAFBDF-AFAC-409C-914D-99269D400E95}"/>
            </a:ext>
          </a:extLst>
        </xdr:cNvPr>
        <xdr:cNvSpPr txBox="1"/>
      </xdr:nvSpPr>
      <xdr:spPr>
        <a:xfrm>
          <a:off x="914400" y="15430500"/>
          <a:ext cx="2752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035" name="ColorPalette" hidden="1">
          <a:extLst>
            <a:ext uri="{FF2B5EF4-FFF2-40B4-BE49-F238E27FC236}">
              <a16:creationId xmlns:a16="http://schemas.microsoft.com/office/drawing/2014/main" id="{9E8FD267-DC9C-4194-B980-2E9802D514EB}"/>
            </a:ext>
          </a:extLst>
        </xdr:cNvPr>
        <xdr:cNvSpPr txBox="1"/>
      </xdr:nvSpPr>
      <xdr:spPr>
        <a:xfrm>
          <a:off x="914400" y="15430500"/>
          <a:ext cx="2752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036" name="ColorPalette" hidden="1">
          <a:extLst>
            <a:ext uri="{FF2B5EF4-FFF2-40B4-BE49-F238E27FC236}">
              <a16:creationId xmlns:a16="http://schemas.microsoft.com/office/drawing/2014/main" id="{909089EC-44D7-49B2-8DD8-FDD527FB0E7A}"/>
            </a:ext>
          </a:extLst>
        </xdr:cNvPr>
        <xdr:cNvSpPr txBox="1"/>
      </xdr:nvSpPr>
      <xdr:spPr>
        <a:xfrm>
          <a:off x="914400" y="15430500"/>
          <a:ext cx="2752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037" name="ColorPalette" hidden="1">
          <a:extLst>
            <a:ext uri="{FF2B5EF4-FFF2-40B4-BE49-F238E27FC236}">
              <a16:creationId xmlns:a16="http://schemas.microsoft.com/office/drawing/2014/main" id="{99627281-E9FB-41E1-9660-70862F670508}"/>
            </a:ext>
          </a:extLst>
        </xdr:cNvPr>
        <xdr:cNvSpPr txBox="1"/>
      </xdr:nvSpPr>
      <xdr:spPr>
        <a:xfrm>
          <a:off x="914400" y="15430500"/>
          <a:ext cx="2752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038" name="ColorPalette" hidden="1">
          <a:extLst>
            <a:ext uri="{FF2B5EF4-FFF2-40B4-BE49-F238E27FC236}">
              <a16:creationId xmlns:a16="http://schemas.microsoft.com/office/drawing/2014/main" id="{11F6825A-64C6-441C-8919-FC689A5913C6}"/>
            </a:ext>
          </a:extLst>
        </xdr:cNvPr>
        <xdr:cNvSpPr txBox="1"/>
      </xdr:nvSpPr>
      <xdr:spPr>
        <a:xfrm>
          <a:off x="914400" y="15430500"/>
          <a:ext cx="2752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039" name="ColorPalette" hidden="1">
          <a:extLst>
            <a:ext uri="{FF2B5EF4-FFF2-40B4-BE49-F238E27FC236}">
              <a16:creationId xmlns:a16="http://schemas.microsoft.com/office/drawing/2014/main" id="{47B5B8CC-0917-4B19-A50D-A74D1D4DFEF8}"/>
            </a:ext>
          </a:extLst>
        </xdr:cNvPr>
        <xdr:cNvSpPr txBox="1"/>
      </xdr:nvSpPr>
      <xdr:spPr>
        <a:xfrm>
          <a:off x="914400" y="15430500"/>
          <a:ext cx="2752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040" name="ColorPalette" hidden="1">
          <a:extLst>
            <a:ext uri="{FF2B5EF4-FFF2-40B4-BE49-F238E27FC236}">
              <a16:creationId xmlns:a16="http://schemas.microsoft.com/office/drawing/2014/main" id="{BA3588E0-14D3-402C-9423-16A25EEA5B16}"/>
            </a:ext>
          </a:extLst>
        </xdr:cNvPr>
        <xdr:cNvSpPr txBox="1"/>
      </xdr:nvSpPr>
      <xdr:spPr>
        <a:xfrm>
          <a:off x="914400" y="15430500"/>
          <a:ext cx="2752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041" name="ColorPalette" hidden="1">
          <a:extLst>
            <a:ext uri="{FF2B5EF4-FFF2-40B4-BE49-F238E27FC236}">
              <a16:creationId xmlns:a16="http://schemas.microsoft.com/office/drawing/2014/main" id="{6A26C829-B844-4C72-A7FA-FF634545AA4F}"/>
            </a:ext>
          </a:extLst>
        </xdr:cNvPr>
        <xdr:cNvSpPr txBox="1"/>
      </xdr:nvSpPr>
      <xdr:spPr>
        <a:xfrm>
          <a:off x="914400" y="15430500"/>
          <a:ext cx="27527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42" name="ColorPalette" hidden="1">
          <a:extLst>
            <a:ext uri="{FF2B5EF4-FFF2-40B4-BE49-F238E27FC236}">
              <a16:creationId xmlns:a16="http://schemas.microsoft.com/office/drawing/2014/main" id="{65051DAF-F463-4F35-95EE-3A4BAD3D5A8C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43" name="ColorPalette" hidden="1">
          <a:extLst>
            <a:ext uri="{FF2B5EF4-FFF2-40B4-BE49-F238E27FC236}">
              <a16:creationId xmlns:a16="http://schemas.microsoft.com/office/drawing/2014/main" id="{1265C9AF-B4EE-479D-8D16-012CCB7B662E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44" name="ColorPalette" hidden="1">
          <a:extLst>
            <a:ext uri="{FF2B5EF4-FFF2-40B4-BE49-F238E27FC236}">
              <a16:creationId xmlns:a16="http://schemas.microsoft.com/office/drawing/2014/main" id="{875227D4-1D7B-4317-9B81-467F1A268A00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45" name="ColorPalette" hidden="1">
          <a:extLst>
            <a:ext uri="{FF2B5EF4-FFF2-40B4-BE49-F238E27FC236}">
              <a16:creationId xmlns:a16="http://schemas.microsoft.com/office/drawing/2014/main" id="{0AB726E2-8EC1-418C-A4D4-F35B046F34EC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46" name="ColorPalette" hidden="1">
          <a:extLst>
            <a:ext uri="{FF2B5EF4-FFF2-40B4-BE49-F238E27FC236}">
              <a16:creationId xmlns:a16="http://schemas.microsoft.com/office/drawing/2014/main" id="{01132763-4DAA-435A-86E8-EA79453086BC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47" name="ColorPalette" hidden="1">
          <a:extLst>
            <a:ext uri="{FF2B5EF4-FFF2-40B4-BE49-F238E27FC236}">
              <a16:creationId xmlns:a16="http://schemas.microsoft.com/office/drawing/2014/main" id="{C9E98103-B6F7-4848-A6B4-DB23CA0EFAC4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48" name="ColorPalette" hidden="1">
          <a:extLst>
            <a:ext uri="{FF2B5EF4-FFF2-40B4-BE49-F238E27FC236}">
              <a16:creationId xmlns:a16="http://schemas.microsoft.com/office/drawing/2014/main" id="{2AEE6EB6-234C-4232-B41B-42C0E0C7F5CE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49" name="ColorPalette" hidden="1">
          <a:extLst>
            <a:ext uri="{FF2B5EF4-FFF2-40B4-BE49-F238E27FC236}">
              <a16:creationId xmlns:a16="http://schemas.microsoft.com/office/drawing/2014/main" id="{89648D64-E4FB-4A10-A565-FA6FF7779368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50" name="ColorPalette" hidden="1">
          <a:extLst>
            <a:ext uri="{FF2B5EF4-FFF2-40B4-BE49-F238E27FC236}">
              <a16:creationId xmlns:a16="http://schemas.microsoft.com/office/drawing/2014/main" id="{94EA5F5C-985F-4608-AD43-5CA4AFD9207A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51" name="ColorPalette" hidden="1">
          <a:extLst>
            <a:ext uri="{FF2B5EF4-FFF2-40B4-BE49-F238E27FC236}">
              <a16:creationId xmlns:a16="http://schemas.microsoft.com/office/drawing/2014/main" id="{119A1FE6-75D9-4C81-9BE0-4AD63CC35A57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52" name="ColorPalette" hidden="1">
          <a:extLst>
            <a:ext uri="{FF2B5EF4-FFF2-40B4-BE49-F238E27FC236}">
              <a16:creationId xmlns:a16="http://schemas.microsoft.com/office/drawing/2014/main" id="{3B2F3210-F427-4DE3-9137-02082A038BC7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53" name="ColorPalette" hidden="1">
          <a:extLst>
            <a:ext uri="{FF2B5EF4-FFF2-40B4-BE49-F238E27FC236}">
              <a16:creationId xmlns:a16="http://schemas.microsoft.com/office/drawing/2014/main" id="{E7BF0FBB-FB43-439C-B0E5-2E7414010498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54" name="ColorPalette" hidden="1">
          <a:extLst>
            <a:ext uri="{FF2B5EF4-FFF2-40B4-BE49-F238E27FC236}">
              <a16:creationId xmlns:a16="http://schemas.microsoft.com/office/drawing/2014/main" id="{552615B4-68A0-4F40-8027-05F8F0FC0BE6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55" name="ColorPalette" hidden="1">
          <a:extLst>
            <a:ext uri="{FF2B5EF4-FFF2-40B4-BE49-F238E27FC236}">
              <a16:creationId xmlns:a16="http://schemas.microsoft.com/office/drawing/2014/main" id="{A4E835A9-3FD0-4DBC-93E9-7986AB4AD7B6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56" name="ColorPalette" hidden="1">
          <a:extLst>
            <a:ext uri="{FF2B5EF4-FFF2-40B4-BE49-F238E27FC236}">
              <a16:creationId xmlns:a16="http://schemas.microsoft.com/office/drawing/2014/main" id="{81A066C5-F137-45DC-A220-2A8269CE447F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57" name="ColorPalette" hidden="1">
          <a:extLst>
            <a:ext uri="{FF2B5EF4-FFF2-40B4-BE49-F238E27FC236}">
              <a16:creationId xmlns:a16="http://schemas.microsoft.com/office/drawing/2014/main" id="{65B5E869-A0E8-48B0-B3DD-10DC82E469B2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58" name="ColorPalette" hidden="1">
          <a:extLst>
            <a:ext uri="{FF2B5EF4-FFF2-40B4-BE49-F238E27FC236}">
              <a16:creationId xmlns:a16="http://schemas.microsoft.com/office/drawing/2014/main" id="{1FE8E7BA-ACB3-4397-BA4B-6516F2930108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59" name="ColorPalette" hidden="1">
          <a:extLst>
            <a:ext uri="{FF2B5EF4-FFF2-40B4-BE49-F238E27FC236}">
              <a16:creationId xmlns:a16="http://schemas.microsoft.com/office/drawing/2014/main" id="{C1B214CE-2DD5-4851-A7DA-40C7B05A75B0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60" name="ColorPalette" hidden="1">
          <a:extLst>
            <a:ext uri="{FF2B5EF4-FFF2-40B4-BE49-F238E27FC236}">
              <a16:creationId xmlns:a16="http://schemas.microsoft.com/office/drawing/2014/main" id="{7AAC11F2-2E8D-4F02-A16E-7C7FB672376C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061" name="ColorPalette" hidden="1">
          <a:extLst>
            <a:ext uri="{FF2B5EF4-FFF2-40B4-BE49-F238E27FC236}">
              <a16:creationId xmlns:a16="http://schemas.microsoft.com/office/drawing/2014/main" id="{ECBC93F8-4A18-4EE5-B47B-EA8FB1B62A7E}"/>
            </a:ext>
          </a:extLst>
        </xdr:cNvPr>
        <xdr:cNvSpPr txBox="1"/>
      </xdr:nvSpPr>
      <xdr:spPr>
        <a:xfrm>
          <a:off x="914400" y="154305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3062" name="ColorPalette" hidden="1">
          <a:extLst>
            <a:ext uri="{FF2B5EF4-FFF2-40B4-BE49-F238E27FC236}">
              <a16:creationId xmlns:a16="http://schemas.microsoft.com/office/drawing/2014/main" id="{3803F7C3-00C1-4BAF-9485-45A51AB7176E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3063" name="ColorPalette" hidden="1">
          <a:extLst>
            <a:ext uri="{FF2B5EF4-FFF2-40B4-BE49-F238E27FC236}">
              <a16:creationId xmlns:a16="http://schemas.microsoft.com/office/drawing/2014/main" id="{7A65D758-B0BB-4BA7-B63A-1EBA472EE1A0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3064" name="ColorPalette" hidden="1">
          <a:extLst>
            <a:ext uri="{FF2B5EF4-FFF2-40B4-BE49-F238E27FC236}">
              <a16:creationId xmlns:a16="http://schemas.microsoft.com/office/drawing/2014/main" id="{6E31B2DB-74BB-4C0C-B7C7-51AC5A97E59E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3065" name="ColorPalette" hidden="1">
          <a:extLst>
            <a:ext uri="{FF2B5EF4-FFF2-40B4-BE49-F238E27FC236}">
              <a16:creationId xmlns:a16="http://schemas.microsoft.com/office/drawing/2014/main" id="{ADC15607-A03B-4BB6-892F-DF725E8CFFB7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3066" name="ColorPalette" hidden="1">
          <a:extLst>
            <a:ext uri="{FF2B5EF4-FFF2-40B4-BE49-F238E27FC236}">
              <a16:creationId xmlns:a16="http://schemas.microsoft.com/office/drawing/2014/main" id="{EF365E65-F06C-478B-887C-5B784A716FE4}"/>
            </a:ext>
          </a:extLst>
        </xdr:cNvPr>
        <xdr:cNvSpPr txBox="1"/>
      </xdr:nvSpPr>
      <xdr:spPr>
        <a:xfrm>
          <a:off x="914400" y="15240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3067" name="ColorPalette" hidden="1">
          <a:extLst>
            <a:ext uri="{FF2B5EF4-FFF2-40B4-BE49-F238E27FC236}">
              <a16:creationId xmlns:a16="http://schemas.microsoft.com/office/drawing/2014/main" id="{C054CE74-DDD9-4392-9E6E-461AF2FDA767}"/>
            </a:ext>
          </a:extLst>
        </xdr:cNvPr>
        <xdr:cNvSpPr txBox="1"/>
      </xdr:nvSpPr>
      <xdr:spPr>
        <a:xfrm>
          <a:off x="914400" y="15240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3068" name="ColorPalette" hidden="1">
          <a:extLst>
            <a:ext uri="{FF2B5EF4-FFF2-40B4-BE49-F238E27FC236}">
              <a16:creationId xmlns:a16="http://schemas.microsoft.com/office/drawing/2014/main" id="{A6E02256-D539-45D7-89FB-6EE708C74BE6}"/>
            </a:ext>
          </a:extLst>
        </xdr:cNvPr>
        <xdr:cNvSpPr txBox="1"/>
      </xdr:nvSpPr>
      <xdr:spPr>
        <a:xfrm>
          <a:off x="914400" y="15240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3069" name="ColorPalette" hidden="1">
          <a:extLst>
            <a:ext uri="{FF2B5EF4-FFF2-40B4-BE49-F238E27FC236}">
              <a16:creationId xmlns:a16="http://schemas.microsoft.com/office/drawing/2014/main" id="{8F868EDB-F17A-4417-B551-DFFBBB9CB71B}"/>
            </a:ext>
          </a:extLst>
        </xdr:cNvPr>
        <xdr:cNvSpPr txBox="1"/>
      </xdr:nvSpPr>
      <xdr:spPr>
        <a:xfrm>
          <a:off x="914400" y="15240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3070" name="ColorPalette" hidden="1">
          <a:extLst>
            <a:ext uri="{FF2B5EF4-FFF2-40B4-BE49-F238E27FC236}">
              <a16:creationId xmlns:a16="http://schemas.microsoft.com/office/drawing/2014/main" id="{BDEC4F61-CF87-4679-B972-71096964B60A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3071" name="ColorPalette" hidden="1">
          <a:extLst>
            <a:ext uri="{FF2B5EF4-FFF2-40B4-BE49-F238E27FC236}">
              <a16:creationId xmlns:a16="http://schemas.microsoft.com/office/drawing/2014/main" id="{081739F8-D703-4FF1-8D27-23CCC4EC9A55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3072" name="ColorPalette" hidden="1">
          <a:extLst>
            <a:ext uri="{FF2B5EF4-FFF2-40B4-BE49-F238E27FC236}">
              <a16:creationId xmlns:a16="http://schemas.microsoft.com/office/drawing/2014/main" id="{945AC4CD-2B3B-40CD-9FFD-4768460573D9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3073" name="ColorPalette" hidden="1">
          <a:extLst>
            <a:ext uri="{FF2B5EF4-FFF2-40B4-BE49-F238E27FC236}">
              <a16:creationId xmlns:a16="http://schemas.microsoft.com/office/drawing/2014/main" id="{7247968A-2A97-43D7-936B-FB4451365DD8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3074" name="ColorPalette" hidden="1">
          <a:extLst>
            <a:ext uri="{FF2B5EF4-FFF2-40B4-BE49-F238E27FC236}">
              <a16:creationId xmlns:a16="http://schemas.microsoft.com/office/drawing/2014/main" id="{527E4313-21DE-4C86-8E76-58C8F26FE419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3075" name="ColorPalette" hidden="1">
          <a:extLst>
            <a:ext uri="{FF2B5EF4-FFF2-40B4-BE49-F238E27FC236}">
              <a16:creationId xmlns:a16="http://schemas.microsoft.com/office/drawing/2014/main" id="{98EBD1AF-D75A-4336-A382-841517375C7F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3076" name="ColorPalette" hidden="1">
          <a:extLst>
            <a:ext uri="{FF2B5EF4-FFF2-40B4-BE49-F238E27FC236}">
              <a16:creationId xmlns:a16="http://schemas.microsoft.com/office/drawing/2014/main" id="{EF28C80D-081A-4666-81A5-8A2C735076BC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3077" name="ColorPalette" hidden="1">
          <a:extLst>
            <a:ext uri="{FF2B5EF4-FFF2-40B4-BE49-F238E27FC236}">
              <a16:creationId xmlns:a16="http://schemas.microsoft.com/office/drawing/2014/main" id="{967A3309-F43A-47A0-BDC4-07C298B9FD42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3078" name="ColorPalette" hidden="1">
          <a:extLst>
            <a:ext uri="{FF2B5EF4-FFF2-40B4-BE49-F238E27FC236}">
              <a16:creationId xmlns:a16="http://schemas.microsoft.com/office/drawing/2014/main" id="{10DC1C15-CB5E-40CB-812A-4C4FCEA5F274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3079" name="ColorPalette" hidden="1">
          <a:extLst>
            <a:ext uri="{FF2B5EF4-FFF2-40B4-BE49-F238E27FC236}">
              <a16:creationId xmlns:a16="http://schemas.microsoft.com/office/drawing/2014/main" id="{642BE4EE-128A-4860-89A4-28BECB14E319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3080" name="ColorPalette" hidden="1">
          <a:extLst>
            <a:ext uri="{FF2B5EF4-FFF2-40B4-BE49-F238E27FC236}">
              <a16:creationId xmlns:a16="http://schemas.microsoft.com/office/drawing/2014/main" id="{6FC8DCFC-8B87-41D1-A619-87753552408A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3081" name="ColorPalette" hidden="1">
          <a:extLst>
            <a:ext uri="{FF2B5EF4-FFF2-40B4-BE49-F238E27FC236}">
              <a16:creationId xmlns:a16="http://schemas.microsoft.com/office/drawing/2014/main" id="{48E5575A-6491-415A-A1F8-D542C0A35E37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3082" name="ColorPalette" hidden="1">
          <a:extLst>
            <a:ext uri="{FF2B5EF4-FFF2-40B4-BE49-F238E27FC236}">
              <a16:creationId xmlns:a16="http://schemas.microsoft.com/office/drawing/2014/main" id="{8DD5BA2C-25B0-449D-9F35-D3FD08680D83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3083" name="ColorPalette" hidden="1">
          <a:extLst>
            <a:ext uri="{FF2B5EF4-FFF2-40B4-BE49-F238E27FC236}">
              <a16:creationId xmlns:a16="http://schemas.microsoft.com/office/drawing/2014/main" id="{96F0320E-ED76-4AFF-833B-CE8BDC0B6BF3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3084" name="ColorPalette" hidden="1">
          <a:extLst>
            <a:ext uri="{FF2B5EF4-FFF2-40B4-BE49-F238E27FC236}">
              <a16:creationId xmlns:a16="http://schemas.microsoft.com/office/drawing/2014/main" id="{17BDB8F1-4777-4CD5-8CAD-A8B44A54EFA1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3085" name="ColorPalette" hidden="1">
          <a:extLst>
            <a:ext uri="{FF2B5EF4-FFF2-40B4-BE49-F238E27FC236}">
              <a16:creationId xmlns:a16="http://schemas.microsoft.com/office/drawing/2014/main" id="{9491942B-E428-409E-9495-A0F0C018581B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3086" name="ColorPalette" hidden="1">
          <a:extLst>
            <a:ext uri="{FF2B5EF4-FFF2-40B4-BE49-F238E27FC236}">
              <a16:creationId xmlns:a16="http://schemas.microsoft.com/office/drawing/2014/main" id="{E9850B84-32CF-4647-861D-ABA7DB4037D3}"/>
            </a:ext>
          </a:extLst>
        </xdr:cNvPr>
        <xdr:cNvSpPr txBox="1"/>
      </xdr:nvSpPr>
      <xdr:spPr>
        <a:xfrm>
          <a:off x="914400" y="15240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3087" name="ColorPalette" hidden="1">
          <a:extLst>
            <a:ext uri="{FF2B5EF4-FFF2-40B4-BE49-F238E27FC236}">
              <a16:creationId xmlns:a16="http://schemas.microsoft.com/office/drawing/2014/main" id="{C4B88129-703D-4D8A-AC0E-DC0860FA29F7}"/>
            </a:ext>
          </a:extLst>
        </xdr:cNvPr>
        <xdr:cNvSpPr txBox="1"/>
      </xdr:nvSpPr>
      <xdr:spPr>
        <a:xfrm>
          <a:off x="914400" y="15240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3088" name="ColorPalette" hidden="1">
          <a:extLst>
            <a:ext uri="{FF2B5EF4-FFF2-40B4-BE49-F238E27FC236}">
              <a16:creationId xmlns:a16="http://schemas.microsoft.com/office/drawing/2014/main" id="{00149840-286B-4CBC-A311-BB96B6DE5760}"/>
            </a:ext>
          </a:extLst>
        </xdr:cNvPr>
        <xdr:cNvSpPr txBox="1"/>
      </xdr:nvSpPr>
      <xdr:spPr>
        <a:xfrm>
          <a:off x="914400" y="15240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3089" name="ColorPalette" hidden="1">
          <a:extLst>
            <a:ext uri="{FF2B5EF4-FFF2-40B4-BE49-F238E27FC236}">
              <a16:creationId xmlns:a16="http://schemas.microsoft.com/office/drawing/2014/main" id="{79257B9F-5B1E-449B-B639-8B75C6D8ED43}"/>
            </a:ext>
          </a:extLst>
        </xdr:cNvPr>
        <xdr:cNvSpPr txBox="1"/>
      </xdr:nvSpPr>
      <xdr:spPr>
        <a:xfrm>
          <a:off x="914400" y="15240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3090" name="ColorPalette" hidden="1">
          <a:extLst>
            <a:ext uri="{FF2B5EF4-FFF2-40B4-BE49-F238E27FC236}">
              <a16:creationId xmlns:a16="http://schemas.microsoft.com/office/drawing/2014/main" id="{C167A05A-D3F6-4D6C-B02C-4D8F1AFE5EB3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3091" name="ColorPalette" hidden="1">
          <a:extLst>
            <a:ext uri="{FF2B5EF4-FFF2-40B4-BE49-F238E27FC236}">
              <a16:creationId xmlns:a16="http://schemas.microsoft.com/office/drawing/2014/main" id="{D0FC0496-4823-4CBC-B238-AEA22BBDB8FE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3092" name="ColorPalette" hidden="1">
          <a:extLst>
            <a:ext uri="{FF2B5EF4-FFF2-40B4-BE49-F238E27FC236}">
              <a16:creationId xmlns:a16="http://schemas.microsoft.com/office/drawing/2014/main" id="{6D1D70B3-A808-4513-992F-1714F6098D04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3093" name="ColorPalette" hidden="1">
          <a:extLst>
            <a:ext uri="{FF2B5EF4-FFF2-40B4-BE49-F238E27FC236}">
              <a16:creationId xmlns:a16="http://schemas.microsoft.com/office/drawing/2014/main" id="{D40C8EC3-953C-443E-9EC7-AA0083E5D089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3094" name="ColorPalette" hidden="1">
          <a:extLst>
            <a:ext uri="{FF2B5EF4-FFF2-40B4-BE49-F238E27FC236}">
              <a16:creationId xmlns:a16="http://schemas.microsoft.com/office/drawing/2014/main" id="{28DED481-C8C8-4512-A6FB-8799A3D902A4}"/>
            </a:ext>
          </a:extLst>
        </xdr:cNvPr>
        <xdr:cNvSpPr txBox="1"/>
      </xdr:nvSpPr>
      <xdr:spPr>
        <a:xfrm>
          <a:off x="914400" y="15240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3095" name="ColorPalette" hidden="1">
          <a:extLst>
            <a:ext uri="{FF2B5EF4-FFF2-40B4-BE49-F238E27FC236}">
              <a16:creationId xmlns:a16="http://schemas.microsoft.com/office/drawing/2014/main" id="{884AC815-3FA4-4787-961E-276B1C78DC7C}"/>
            </a:ext>
          </a:extLst>
        </xdr:cNvPr>
        <xdr:cNvSpPr txBox="1"/>
      </xdr:nvSpPr>
      <xdr:spPr>
        <a:xfrm>
          <a:off x="914400" y="15240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3096" name="ColorPalette" hidden="1">
          <a:extLst>
            <a:ext uri="{FF2B5EF4-FFF2-40B4-BE49-F238E27FC236}">
              <a16:creationId xmlns:a16="http://schemas.microsoft.com/office/drawing/2014/main" id="{A9CBAD5A-6437-46D6-8C84-001CD0C0262C}"/>
            </a:ext>
          </a:extLst>
        </xdr:cNvPr>
        <xdr:cNvSpPr txBox="1"/>
      </xdr:nvSpPr>
      <xdr:spPr>
        <a:xfrm>
          <a:off x="914400" y="15240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80</xdr:row>
      <xdr:rowOff>0</xdr:rowOff>
    </xdr:to>
    <xdr:sp macro="" textlink="">
      <xdr:nvSpPr>
        <xdr:cNvPr id="3097" name="ColorPalette" hidden="1">
          <a:extLst>
            <a:ext uri="{FF2B5EF4-FFF2-40B4-BE49-F238E27FC236}">
              <a16:creationId xmlns:a16="http://schemas.microsoft.com/office/drawing/2014/main" id="{05D72C68-C34B-42DA-9760-A938FB7936F8}"/>
            </a:ext>
          </a:extLst>
        </xdr:cNvPr>
        <xdr:cNvSpPr txBox="1"/>
      </xdr:nvSpPr>
      <xdr:spPr>
        <a:xfrm>
          <a:off x="914400" y="15240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3098" name="ColorPalette" hidden="1">
          <a:extLst>
            <a:ext uri="{FF2B5EF4-FFF2-40B4-BE49-F238E27FC236}">
              <a16:creationId xmlns:a16="http://schemas.microsoft.com/office/drawing/2014/main" id="{5B1D59BB-1C57-4597-9C46-C79D8B880AB8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3099" name="ColorPalette" hidden="1">
          <a:extLst>
            <a:ext uri="{FF2B5EF4-FFF2-40B4-BE49-F238E27FC236}">
              <a16:creationId xmlns:a16="http://schemas.microsoft.com/office/drawing/2014/main" id="{BFDE8440-415F-4198-9527-53C502456617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3100" name="ColorPalette" hidden="1">
          <a:extLst>
            <a:ext uri="{FF2B5EF4-FFF2-40B4-BE49-F238E27FC236}">
              <a16:creationId xmlns:a16="http://schemas.microsoft.com/office/drawing/2014/main" id="{07F50059-B1C6-4FB0-8422-38BE9E64F750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3101" name="ColorPalette" hidden="1">
          <a:extLst>
            <a:ext uri="{FF2B5EF4-FFF2-40B4-BE49-F238E27FC236}">
              <a16:creationId xmlns:a16="http://schemas.microsoft.com/office/drawing/2014/main" id="{0DE485B3-B406-474E-9CA5-12D5CA47965D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3102" name="ColorPalette" hidden="1">
          <a:extLst>
            <a:ext uri="{FF2B5EF4-FFF2-40B4-BE49-F238E27FC236}">
              <a16:creationId xmlns:a16="http://schemas.microsoft.com/office/drawing/2014/main" id="{D3648FC7-894D-42F5-B107-EC592A18DD16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3103" name="ColorPalette" hidden="1">
          <a:extLst>
            <a:ext uri="{FF2B5EF4-FFF2-40B4-BE49-F238E27FC236}">
              <a16:creationId xmlns:a16="http://schemas.microsoft.com/office/drawing/2014/main" id="{0A675DCD-5C28-4B95-8A75-4995DD76577E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3104" name="ColorPalette" hidden="1">
          <a:extLst>
            <a:ext uri="{FF2B5EF4-FFF2-40B4-BE49-F238E27FC236}">
              <a16:creationId xmlns:a16="http://schemas.microsoft.com/office/drawing/2014/main" id="{7406D9C1-2A66-43AD-8E97-DFFC13415EDD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3105" name="ColorPalette" hidden="1">
          <a:extLst>
            <a:ext uri="{FF2B5EF4-FFF2-40B4-BE49-F238E27FC236}">
              <a16:creationId xmlns:a16="http://schemas.microsoft.com/office/drawing/2014/main" id="{B0DED8FC-6B26-4C85-8D40-E8584B8D54FF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3106" name="ColorPalette" hidden="1">
          <a:extLst>
            <a:ext uri="{FF2B5EF4-FFF2-40B4-BE49-F238E27FC236}">
              <a16:creationId xmlns:a16="http://schemas.microsoft.com/office/drawing/2014/main" id="{B2D63710-B746-4FD7-A9B3-8B104CCBCDB9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3107" name="ColorPalette" hidden="1">
          <a:extLst>
            <a:ext uri="{FF2B5EF4-FFF2-40B4-BE49-F238E27FC236}">
              <a16:creationId xmlns:a16="http://schemas.microsoft.com/office/drawing/2014/main" id="{5C570111-97B3-47CB-B370-34246DEC214B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3108" name="ColorPalette" hidden="1">
          <a:extLst>
            <a:ext uri="{FF2B5EF4-FFF2-40B4-BE49-F238E27FC236}">
              <a16:creationId xmlns:a16="http://schemas.microsoft.com/office/drawing/2014/main" id="{26D7F912-1BF6-4FD4-9410-C2BA9C8AF9E4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3109" name="ColorPalette" hidden="1">
          <a:extLst>
            <a:ext uri="{FF2B5EF4-FFF2-40B4-BE49-F238E27FC236}">
              <a16:creationId xmlns:a16="http://schemas.microsoft.com/office/drawing/2014/main" id="{0B2986F6-03E1-4E8E-B490-80190B473C6F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3110" name="ColorPalette" hidden="1">
          <a:extLst>
            <a:ext uri="{FF2B5EF4-FFF2-40B4-BE49-F238E27FC236}">
              <a16:creationId xmlns:a16="http://schemas.microsoft.com/office/drawing/2014/main" id="{4E2AC68E-1634-4895-B334-9669E5E1699F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3111" name="ColorPalette" hidden="1">
          <a:extLst>
            <a:ext uri="{FF2B5EF4-FFF2-40B4-BE49-F238E27FC236}">
              <a16:creationId xmlns:a16="http://schemas.microsoft.com/office/drawing/2014/main" id="{E343E47B-5370-4A8B-AD79-EF21EDD34DF6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3112" name="ColorPalette" hidden="1">
          <a:extLst>
            <a:ext uri="{FF2B5EF4-FFF2-40B4-BE49-F238E27FC236}">
              <a16:creationId xmlns:a16="http://schemas.microsoft.com/office/drawing/2014/main" id="{AE7FD9DA-7115-4254-B868-704BD949AB1F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514350</xdr:colOff>
      <xdr:row>79</xdr:row>
      <xdr:rowOff>47625</xdr:rowOff>
    </xdr:to>
    <xdr:sp macro="" textlink="">
      <xdr:nvSpPr>
        <xdr:cNvPr id="3113" name="ColorPalette" hidden="1">
          <a:extLst>
            <a:ext uri="{FF2B5EF4-FFF2-40B4-BE49-F238E27FC236}">
              <a16:creationId xmlns:a16="http://schemas.microsoft.com/office/drawing/2014/main" id="{DC5A41FE-BDD8-4647-8201-9833F9797B35}"/>
            </a:ext>
          </a:extLst>
        </xdr:cNvPr>
        <xdr:cNvSpPr txBox="1"/>
      </xdr:nvSpPr>
      <xdr:spPr>
        <a:xfrm>
          <a:off x="914400" y="15240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47625</xdr:rowOff>
    </xdr:to>
    <xdr:sp macro="" textlink="">
      <xdr:nvSpPr>
        <xdr:cNvPr id="3114" name="ColorPalette" hidden="1">
          <a:extLst>
            <a:ext uri="{FF2B5EF4-FFF2-40B4-BE49-F238E27FC236}">
              <a16:creationId xmlns:a16="http://schemas.microsoft.com/office/drawing/2014/main" id="{30BCD19B-1E83-40EE-873A-1C80D9D02A09}"/>
            </a:ext>
          </a:extLst>
        </xdr:cNvPr>
        <xdr:cNvSpPr txBox="1"/>
      </xdr:nvSpPr>
      <xdr:spPr>
        <a:xfrm>
          <a:off x="914400" y="15430500"/>
          <a:ext cx="27527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47625</xdr:rowOff>
    </xdr:to>
    <xdr:sp macro="" textlink="">
      <xdr:nvSpPr>
        <xdr:cNvPr id="3115" name="ColorPalette" hidden="1">
          <a:extLst>
            <a:ext uri="{FF2B5EF4-FFF2-40B4-BE49-F238E27FC236}">
              <a16:creationId xmlns:a16="http://schemas.microsoft.com/office/drawing/2014/main" id="{983024FE-12F6-4F99-955D-BD2147886C41}"/>
            </a:ext>
          </a:extLst>
        </xdr:cNvPr>
        <xdr:cNvSpPr txBox="1"/>
      </xdr:nvSpPr>
      <xdr:spPr>
        <a:xfrm>
          <a:off x="914400" y="15430500"/>
          <a:ext cx="27527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47625</xdr:rowOff>
    </xdr:to>
    <xdr:sp macro="" textlink="">
      <xdr:nvSpPr>
        <xdr:cNvPr id="3116" name="ColorPalette" hidden="1">
          <a:extLst>
            <a:ext uri="{FF2B5EF4-FFF2-40B4-BE49-F238E27FC236}">
              <a16:creationId xmlns:a16="http://schemas.microsoft.com/office/drawing/2014/main" id="{8E55BCC9-76E6-409D-BE6D-C35922C884A4}"/>
            </a:ext>
          </a:extLst>
        </xdr:cNvPr>
        <xdr:cNvSpPr txBox="1"/>
      </xdr:nvSpPr>
      <xdr:spPr>
        <a:xfrm>
          <a:off x="914400" y="15430500"/>
          <a:ext cx="27527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47625</xdr:rowOff>
    </xdr:to>
    <xdr:sp macro="" textlink="">
      <xdr:nvSpPr>
        <xdr:cNvPr id="3117" name="ColorPalette" hidden="1">
          <a:extLst>
            <a:ext uri="{FF2B5EF4-FFF2-40B4-BE49-F238E27FC236}">
              <a16:creationId xmlns:a16="http://schemas.microsoft.com/office/drawing/2014/main" id="{4D0EA88A-EA63-425F-B756-315F8C20549D}"/>
            </a:ext>
          </a:extLst>
        </xdr:cNvPr>
        <xdr:cNvSpPr txBox="1"/>
      </xdr:nvSpPr>
      <xdr:spPr>
        <a:xfrm>
          <a:off x="914400" y="15430500"/>
          <a:ext cx="27527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47625</xdr:rowOff>
    </xdr:to>
    <xdr:sp macro="" textlink="">
      <xdr:nvSpPr>
        <xdr:cNvPr id="3118" name="ColorPalette" hidden="1">
          <a:extLst>
            <a:ext uri="{FF2B5EF4-FFF2-40B4-BE49-F238E27FC236}">
              <a16:creationId xmlns:a16="http://schemas.microsoft.com/office/drawing/2014/main" id="{DF721C36-976C-4C75-85EC-DFB15F8D2967}"/>
            </a:ext>
          </a:extLst>
        </xdr:cNvPr>
        <xdr:cNvSpPr txBox="1"/>
      </xdr:nvSpPr>
      <xdr:spPr>
        <a:xfrm>
          <a:off x="914400" y="15430500"/>
          <a:ext cx="27527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47625</xdr:rowOff>
    </xdr:to>
    <xdr:sp macro="" textlink="">
      <xdr:nvSpPr>
        <xdr:cNvPr id="3119" name="ColorPalette" hidden="1">
          <a:extLst>
            <a:ext uri="{FF2B5EF4-FFF2-40B4-BE49-F238E27FC236}">
              <a16:creationId xmlns:a16="http://schemas.microsoft.com/office/drawing/2014/main" id="{A92C3133-D9C0-46A7-8182-A06251DBF822}"/>
            </a:ext>
          </a:extLst>
        </xdr:cNvPr>
        <xdr:cNvSpPr txBox="1"/>
      </xdr:nvSpPr>
      <xdr:spPr>
        <a:xfrm>
          <a:off x="914400" y="15430500"/>
          <a:ext cx="27527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47625</xdr:rowOff>
    </xdr:to>
    <xdr:sp macro="" textlink="">
      <xdr:nvSpPr>
        <xdr:cNvPr id="3120" name="ColorPalette" hidden="1">
          <a:extLst>
            <a:ext uri="{FF2B5EF4-FFF2-40B4-BE49-F238E27FC236}">
              <a16:creationId xmlns:a16="http://schemas.microsoft.com/office/drawing/2014/main" id="{95DE7DDF-578C-44BA-B4FB-1DF96A0C0B3D}"/>
            </a:ext>
          </a:extLst>
        </xdr:cNvPr>
        <xdr:cNvSpPr txBox="1"/>
      </xdr:nvSpPr>
      <xdr:spPr>
        <a:xfrm>
          <a:off x="914400" y="15430500"/>
          <a:ext cx="27527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47625</xdr:rowOff>
    </xdr:to>
    <xdr:sp macro="" textlink="">
      <xdr:nvSpPr>
        <xdr:cNvPr id="3121" name="ColorPalette" hidden="1">
          <a:extLst>
            <a:ext uri="{FF2B5EF4-FFF2-40B4-BE49-F238E27FC236}">
              <a16:creationId xmlns:a16="http://schemas.microsoft.com/office/drawing/2014/main" id="{55A0CE5B-5181-48C9-9A93-A79A287BE39C}"/>
            </a:ext>
          </a:extLst>
        </xdr:cNvPr>
        <xdr:cNvSpPr txBox="1"/>
      </xdr:nvSpPr>
      <xdr:spPr>
        <a:xfrm>
          <a:off x="914400" y="15430500"/>
          <a:ext cx="27527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122" name="ColorPalette" hidden="1">
          <a:extLst>
            <a:ext uri="{FF2B5EF4-FFF2-40B4-BE49-F238E27FC236}">
              <a16:creationId xmlns:a16="http://schemas.microsoft.com/office/drawing/2014/main" id="{8626B75D-3699-409E-B6B0-3688B0BE9F4C}"/>
            </a:ext>
          </a:extLst>
        </xdr:cNvPr>
        <xdr:cNvSpPr txBox="1"/>
      </xdr:nvSpPr>
      <xdr:spPr>
        <a:xfrm>
          <a:off x="914400" y="15430500"/>
          <a:ext cx="2752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123" name="ColorPalette" hidden="1">
          <a:extLst>
            <a:ext uri="{FF2B5EF4-FFF2-40B4-BE49-F238E27FC236}">
              <a16:creationId xmlns:a16="http://schemas.microsoft.com/office/drawing/2014/main" id="{27CFE0E6-BA58-48E8-BAEF-D8A92105C0AE}"/>
            </a:ext>
          </a:extLst>
        </xdr:cNvPr>
        <xdr:cNvSpPr txBox="1"/>
      </xdr:nvSpPr>
      <xdr:spPr>
        <a:xfrm>
          <a:off x="914400" y="15430500"/>
          <a:ext cx="2752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124" name="ColorPalette" hidden="1">
          <a:extLst>
            <a:ext uri="{FF2B5EF4-FFF2-40B4-BE49-F238E27FC236}">
              <a16:creationId xmlns:a16="http://schemas.microsoft.com/office/drawing/2014/main" id="{3B514523-62AA-4503-9D49-E51218C4FA77}"/>
            </a:ext>
          </a:extLst>
        </xdr:cNvPr>
        <xdr:cNvSpPr txBox="1"/>
      </xdr:nvSpPr>
      <xdr:spPr>
        <a:xfrm>
          <a:off x="914400" y="15430500"/>
          <a:ext cx="2752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125" name="ColorPalette" hidden="1">
          <a:extLst>
            <a:ext uri="{FF2B5EF4-FFF2-40B4-BE49-F238E27FC236}">
              <a16:creationId xmlns:a16="http://schemas.microsoft.com/office/drawing/2014/main" id="{5D7B1F3F-0618-4D1F-BEC1-7463DBC0EEF7}"/>
            </a:ext>
          </a:extLst>
        </xdr:cNvPr>
        <xdr:cNvSpPr txBox="1"/>
      </xdr:nvSpPr>
      <xdr:spPr>
        <a:xfrm>
          <a:off x="914400" y="15430500"/>
          <a:ext cx="2752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126" name="ColorPalette" hidden="1">
          <a:extLst>
            <a:ext uri="{FF2B5EF4-FFF2-40B4-BE49-F238E27FC236}">
              <a16:creationId xmlns:a16="http://schemas.microsoft.com/office/drawing/2014/main" id="{EAC995C3-0674-4D76-91D8-F6728B8BAF1B}"/>
            </a:ext>
          </a:extLst>
        </xdr:cNvPr>
        <xdr:cNvSpPr txBox="1"/>
      </xdr:nvSpPr>
      <xdr:spPr>
        <a:xfrm>
          <a:off x="914400" y="15430500"/>
          <a:ext cx="2752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127" name="ColorPalette" hidden="1">
          <a:extLst>
            <a:ext uri="{FF2B5EF4-FFF2-40B4-BE49-F238E27FC236}">
              <a16:creationId xmlns:a16="http://schemas.microsoft.com/office/drawing/2014/main" id="{ABF8EA7E-CF25-4A4C-ADBA-78A1B06EE093}"/>
            </a:ext>
          </a:extLst>
        </xdr:cNvPr>
        <xdr:cNvSpPr txBox="1"/>
      </xdr:nvSpPr>
      <xdr:spPr>
        <a:xfrm>
          <a:off x="914400" y="15430500"/>
          <a:ext cx="2752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128" name="ColorPalette" hidden="1">
          <a:extLst>
            <a:ext uri="{FF2B5EF4-FFF2-40B4-BE49-F238E27FC236}">
              <a16:creationId xmlns:a16="http://schemas.microsoft.com/office/drawing/2014/main" id="{25B443A9-EA1F-4A68-B35A-B5CA8598DB1A}"/>
            </a:ext>
          </a:extLst>
        </xdr:cNvPr>
        <xdr:cNvSpPr txBox="1"/>
      </xdr:nvSpPr>
      <xdr:spPr>
        <a:xfrm>
          <a:off x="914400" y="15430500"/>
          <a:ext cx="2752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129" name="ColorPalette" hidden="1">
          <a:extLst>
            <a:ext uri="{FF2B5EF4-FFF2-40B4-BE49-F238E27FC236}">
              <a16:creationId xmlns:a16="http://schemas.microsoft.com/office/drawing/2014/main" id="{A86EC2BA-87FC-457E-9E9A-5EDE6C428261}"/>
            </a:ext>
          </a:extLst>
        </xdr:cNvPr>
        <xdr:cNvSpPr txBox="1"/>
      </xdr:nvSpPr>
      <xdr:spPr>
        <a:xfrm>
          <a:off x="914400" y="15430500"/>
          <a:ext cx="2752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130" name="ColorPalette" hidden="1">
          <a:extLst>
            <a:ext uri="{FF2B5EF4-FFF2-40B4-BE49-F238E27FC236}">
              <a16:creationId xmlns:a16="http://schemas.microsoft.com/office/drawing/2014/main" id="{6950CEA4-0A6B-4B59-B646-31215D49A938}"/>
            </a:ext>
          </a:extLst>
        </xdr:cNvPr>
        <xdr:cNvSpPr txBox="1"/>
      </xdr:nvSpPr>
      <xdr:spPr>
        <a:xfrm>
          <a:off x="914400" y="15430500"/>
          <a:ext cx="2752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131" name="ColorPalette" hidden="1">
          <a:extLst>
            <a:ext uri="{FF2B5EF4-FFF2-40B4-BE49-F238E27FC236}">
              <a16:creationId xmlns:a16="http://schemas.microsoft.com/office/drawing/2014/main" id="{59D0DD98-FFDA-43E0-A5F7-7731B53C1F18}"/>
            </a:ext>
          </a:extLst>
        </xdr:cNvPr>
        <xdr:cNvSpPr txBox="1"/>
      </xdr:nvSpPr>
      <xdr:spPr>
        <a:xfrm>
          <a:off x="914400" y="15430500"/>
          <a:ext cx="2752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132" name="ColorPalette" hidden="1">
          <a:extLst>
            <a:ext uri="{FF2B5EF4-FFF2-40B4-BE49-F238E27FC236}">
              <a16:creationId xmlns:a16="http://schemas.microsoft.com/office/drawing/2014/main" id="{73155A7E-9C68-4A3C-BE84-CF4466F70997}"/>
            </a:ext>
          </a:extLst>
        </xdr:cNvPr>
        <xdr:cNvSpPr txBox="1"/>
      </xdr:nvSpPr>
      <xdr:spPr>
        <a:xfrm>
          <a:off x="914400" y="15430500"/>
          <a:ext cx="2752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133" name="ColorPalette" hidden="1">
          <a:extLst>
            <a:ext uri="{FF2B5EF4-FFF2-40B4-BE49-F238E27FC236}">
              <a16:creationId xmlns:a16="http://schemas.microsoft.com/office/drawing/2014/main" id="{618324A3-56D0-42F0-97FB-0B0A92AC5743}"/>
            </a:ext>
          </a:extLst>
        </xdr:cNvPr>
        <xdr:cNvSpPr txBox="1"/>
      </xdr:nvSpPr>
      <xdr:spPr>
        <a:xfrm>
          <a:off x="914400" y="15430500"/>
          <a:ext cx="2752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134" name="ColorPalette" hidden="1">
          <a:extLst>
            <a:ext uri="{FF2B5EF4-FFF2-40B4-BE49-F238E27FC236}">
              <a16:creationId xmlns:a16="http://schemas.microsoft.com/office/drawing/2014/main" id="{3DCDF753-0B6F-4F88-ADC0-21BAA2A9DFF8}"/>
            </a:ext>
          </a:extLst>
        </xdr:cNvPr>
        <xdr:cNvSpPr txBox="1"/>
      </xdr:nvSpPr>
      <xdr:spPr>
        <a:xfrm>
          <a:off x="914400" y="15430500"/>
          <a:ext cx="2752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135" name="ColorPalette" hidden="1">
          <a:extLst>
            <a:ext uri="{FF2B5EF4-FFF2-40B4-BE49-F238E27FC236}">
              <a16:creationId xmlns:a16="http://schemas.microsoft.com/office/drawing/2014/main" id="{8C9E43C7-C034-417B-8A01-ED48FD6A6142}"/>
            </a:ext>
          </a:extLst>
        </xdr:cNvPr>
        <xdr:cNvSpPr txBox="1"/>
      </xdr:nvSpPr>
      <xdr:spPr>
        <a:xfrm>
          <a:off x="914400" y="15430500"/>
          <a:ext cx="27527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36" name="ColorPalette" hidden="1">
          <a:extLst>
            <a:ext uri="{FF2B5EF4-FFF2-40B4-BE49-F238E27FC236}">
              <a16:creationId xmlns:a16="http://schemas.microsoft.com/office/drawing/2014/main" id="{D0FA726D-0374-48CE-B558-420A6220C8CB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37" name="ColorPalette" hidden="1">
          <a:extLst>
            <a:ext uri="{FF2B5EF4-FFF2-40B4-BE49-F238E27FC236}">
              <a16:creationId xmlns:a16="http://schemas.microsoft.com/office/drawing/2014/main" id="{3C3455E2-2FEF-4B42-866A-98A89632D337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38" name="ColorPalette" hidden="1">
          <a:extLst>
            <a:ext uri="{FF2B5EF4-FFF2-40B4-BE49-F238E27FC236}">
              <a16:creationId xmlns:a16="http://schemas.microsoft.com/office/drawing/2014/main" id="{47F31945-31F7-4350-845F-2171F84C27FE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39" name="ColorPalette" hidden="1">
          <a:extLst>
            <a:ext uri="{FF2B5EF4-FFF2-40B4-BE49-F238E27FC236}">
              <a16:creationId xmlns:a16="http://schemas.microsoft.com/office/drawing/2014/main" id="{D397F2D6-9A95-4907-9690-A73BAC5EAC3F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40" name="ColorPalette" hidden="1">
          <a:extLst>
            <a:ext uri="{FF2B5EF4-FFF2-40B4-BE49-F238E27FC236}">
              <a16:creationId xmlns:a16="http://schemas.microsoft.com/office/drawing/2014/main" id="{4CA76962-C768-425A-9899-06DFCCE12FAF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41" name="ColorPalette" hidden="1">
          <a:extLst>
            <a:ext uri="{FF2B5EF4-FFF2-40B4-BE49-F238E27FC236}">
              <a16:creationId xmlns:a16="http://schemas.microsoft.com/office/drawing/2014/main" id="{D419789A-4FF5-430E-B74B-4080F8F85225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42" name="ColorPalette" hidden="1">
          <a:extLst>
            <a:ext uri="{FF2B5EF4-FFF2-40B4-BE49-F238E27FC236}">
              <a16:creationId xmlns:a16="http://schemas.microsoft.com/office/drawing/2014/main" id="{099E9EDB-53A8-4323-8889-0CE89E3578CD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43" name="ColorPalette" hidden="1">
          <a:extLst>
            <a:ext uri="{FF2B5EF4-FFF2-40B4-BE49-F238E27FC236}">
              <a16:creationId xmlns:a16="http://schemas.microsoft.com/office/drawing/2014/main" id="{EDD4362A-B3B9-4CB7-864D-21F4598304CE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44" name="ColorPalette" hidden="1">
          <a:extLst>
            <a:ext uri="{FF2B5EF4-FFF2-40B4-BE49-F238E27FC236}">
              <a16:creationId xmlns:a16="http://schemas.microsoft.com/office/drawing/2014/main" id="{582EDC1E-A7D1-43EB-B046-760838F77B65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45" name="ColorPalette" hidden="1">
          <a:extLst>
            <a:ext uri="{FF2B5EF4-FFF2-40B4-BE49-F238E27FC236}">
              <a16:creationId xmlns:a16="http://schemas.microsoft.com/office/drawing/2014/main" id="{50555F8F-287B-4F88-AACD-E3EA5B092616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46" name="ColorPalette" hidden="1">
          <a:extLst>
            <a:ext uri="{FF2B5EF4-FFF2-40B4-BE49-F238E27FC236}">
              <a16:creationId xmlns:a16="http://schemas.microsoft.com/office/drawing/2014/main" id="{48A3FE29-7BB6-4952-98B2-3D5682BD0392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47" name="ColorPalette" hidden="1">
          <a:extLst>
            <a:ext uri="{FF2B5EF4-FFF2-40B4-BE49-F238E27FC236}">
              <a16:creationId xmlns:a16="http://schemas.microsoft.com/office/drawing/2014/main" id="{D324FD32-526E-44AC-B911-26FD194F6DEC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48" name="ColorPalette" hidden="1">
          <a:extLst>
            <a:ext uri="{FF2B5EF4-FFF2-40B4-BE49-F238E27FC236}">
              <a16:creationId xmlns:a16="http://schemas.microsoft.com/office/drawing/2014/main" id="{BE9F3F80-FA09-4F5D-93A5-547DB6B2213C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49" name="ColorPalette" hidden="1">
          <a:extLst>
            <a:ext uri="{FF2B5EF4-FFF2-40B4-BE49-F238E27FC236}">
              <a16:creationId xmlns:a16="http://schemas.microsoft.com/office/drawing/2014/main" id="{A52C3BDD-2774-4938-B4F0-9B82346C48C1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50" name="ColorPalette" hidden="1">
          <a:extLst>
            <a:ext uri="{FF2B5EF4-FFF2-40B4-BE49-F238E27FC236}">
              <a16:creationId xmlns:a16="http://schemas.microsoft.com/office/drawing/2014/main" id="{B428D699-8412-490E-B655-803B5D300C2E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51" name="ColorPalette" hidden="1">
          <a:extLst>
            <a:ext uri="{FF2B5EF4-FFF2-40B4-BE49-F238E27FC236}">
              <a16:creationId xmlns:a16="http://schemas.microsoft.com/office/drawing/2014/main" id="{90F8741F-E43C-4EAE-A586-C42ACA09AB8B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52" name="ColorPalette" hidden="1">
          <a:extLst>
            <a:ext uri="{FF2B5EF4-FFF2-40B4-BE49-F238E27FC236}">
              <a16:creationId xmlns:a16="http://schemas.microsoft.com/office/drawing/2014/main" id="{FB4D1694-AD2C-4C2E-A440-2970C4FFBE67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53" name="ColorPalette" hidden="1">
          <a:extLst>
            <a:ext uri="{FF2B5EF4-FFF2-40B4-BE49-F238E27FC236}">
              <a16:creationId xmlns:a16="http://schemas.microsoft.com/office/drawing/2014/main" id="{F39815D4-1161-4AA0-BC02-D0811DF46439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54" name="ColorPalette" hidden="1">
          <a:extLst>
            <a:ext uri="{FF2B5EF4-FFF2-40B4-BE49-F238E27FC236}">
              <a16:creationId xmlns:a16="http://schemas.microsoft.com/office/drawing/2014/main" id="{74AE34F2-88DE-4B93-B5FC-E807AFEA5FAA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55" name="ColorPalette" hidden="1">
          <a:extLst>
            <a:ext uri="{FF2B5EF4-FFF2-40B4-BE49-F238E27FC236}">
              <a16:creationId xmlns:a16="http://schemas.microsoft.com/office/drawing/2014/main" id="{B66113FD-DE9C-43D9-84F2-EE73F648A5F2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56" name="ColorPalette" hidden="1">
          <a:extLst>
            <a:ext uri="{FF2B5EF4-FFF2-40B4-BE49-F238E27FC236}">
              <a16:creationId xmlns:a16="http://schemas.microsoft.com/office/drawing/2014/main" id="{CFB61F4F-A046-4867-A8A4-2217AB9EC407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57" name="ColorPalette" hidden="1">
          <a:extLst>
            <a:ext uri="{FF2B5EF4-FFF2-40B4-BE49-F238E27FC236}">
              <a16:creationId xmlns:a16="http://schemas.microsoft.com/office/drawing/2014/main" id="{FC1557AD-9C78-4A82-9861-FA5B4E68B210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58" name="ColorPalette" hidden="1">
          <a:extLst>
            <a:ext uri="{FF2B5EF4-FFF2-40B4-BE49-F238E27FC236}">
              <a16:creationId xmlns:a16="http://schemas.microsoft.com/office/drawing/2014/main" id="{DDF7CBAF-BE2F-4012-813D-DD15F19A38E4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59" name="ColorPalette" hidden="1">
          <a:extLst>
            <a:ext uri="{FF2B5EF4-FFF2-40B4-BE49-F238E27FC236}">
              <a16:creationId xmlns:a16="http://schemas.microsoft.com/office/drawing/2014/main" id="{A3FDE4AD-F9E4-446B-BC88-D045E9092F33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60" name="ColorPalette" hidden="1">
          <a:extLst>
            <a:ext uri="{FF2B5EF4-FFF2-40B4-BE49-F238E27FC236}">
              <a16:creationId xmlns:a16="http://schemas.microsoft.com/office/drawing/2014/main" id="{3E827E1D-A418-4D2A-9158-4D69F61F21EE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61" name="ColorPalette" hidden="1">
          <a:extLst>
            <a:ext uri="{FF2B5EF4-FFF2-40B4-BE49-F238E27FC236}">
              <a16:creationId xmlns:a16="http://schemas.microsoft.com/office/drawing/2014/main" id="{9E211BCC-9CC3-47EA-BD2F-5DA6B650292A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62" name="ColorPalette" hidden="1">
          <a:extLst>
            <a:ext uri="{FF2B5EF4-FFF2-40B4-BE49-F238E27FC236}">
              <a16:creationId xmlns:a16="http://schemas.microsoft.com/office/drawing/2014/main" id="{86A341C9-34CD-45F4-905E-FC1820059896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63" name="ColorPalette" hidden="1">
          <a:extLst>
            <a:ext uri="{FF2B5EF4-FFF2-40B4-BE49-F238E27FC236}">
              <a16:creationId xmlns:a16="http://schemas.microsoft.com/office/drawing/2014/main" id="{3AA6EF86-F9A0-4344-A792-521FE1B0AEB3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64" name="ColorPalette" hidden="1">
          <a:extLst>
            <a:ext uri="{FF2B5EF4-FFF2-40B4-BE49-F238E27FC236}">
              <a16:creationId xmlns:a16="http://schemas.microsoft.com/office/drawing/2014/main" id="{C09597E3-3779-43D9-8401-0FC99F7D6ADB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65" name="ColorPalette" hidden="1">
          <a:extLst>
            <a:ext uri="{FF2B5EF4-FFF2-40B4-BE49-F238E27FC236}">
              <a16:creationId xmlns:a16="http://schemas.microsoft.com/office/drawing/2014/main" id="{32A37860-E24E-443E-9F17-E98CC45F64BF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66" name="ColorPalette" hidden="1">
          <a:extLst>
            <a:ext uri="{FF2B5EF4-FFF2-40B4-BE49-F238E27FC236}">
              <a16:creationId xmlns:a16="http://schemas.microsoft.com/office/drawing/2014/main" id="{D5B4AD04-3CEA-4CFF-98ED-8CB10D49E2EF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67" name="ColorPalette" hidden="1">
          <a:extLst>
            <a:ext uri="{FF2B5EF4-FFF2-40B4-BE49-F238E27FC236}">
              <a16:creationId xmlns:a16="http://schemas.microsoft.com/office/drawing/2014/main" id="{0F1451CB-3B62-44FE-A0E0-0994BF296F86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68" name="ColorPalette" hidden="1">
          <a:extLst>
            <a:ext uri="{FF2B5EF4-FFF2-40B4-BE49-F238E27FC236}">
              <a16:creationId xmlns:a16="http://schemas.microsoft.com/office/drawing/2014/main" id="{7DFBCFB0-1C2D-4A77-B23A-7CD8350CEC5E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69" name="ColorPalette" hidden="1">
          <a:extLst>
            <a:ext uri="{FF2B5EF4-FFF2-40B4-BE49-F238E27FC236}">
              <a16:creationId xmlns:a16="http://schemas.microsoft.com/office/drawing/2014/main" id="{1A7A45FC-3F54-43DC-BAC8-220A6F5FBC47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70" name="ColorPalette" hidden="1">
          <a:extLst>
            <a:ext uri="{FF2B5EF4-FFF2-40B4-BE49-F238E27FC236}">
              <a16:creationId xmlns:a16="http://schemas.microsoft.com/office/drawing/2014/main" id="{6B0A1603-140F-4A1F-B166-27142131BF8D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71" name="ColorPalette" hidden="1">
          <a:extLst>
            <a:ext uri="{FF2B5EF4-FFF2-40B4-BE49-F238E27FC236}">
              <a16:creationId xmlns:a16="http://schemas.microsoft.com/office/drawing/2014/main" id="{FB4762EA-3B28-4888-84A7-B29C4F4E63D9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72" name="ColorPalette" hidden="1">
          <a:extLst>
            <a:ext uri="{FF2B5EF4-FFF2-40B4-BE49-F238E27FC236}">
              <a16:creationId xmlns:a16="http://schemas.microsoft.com/office/drawing/2014/main" id="{1BACF5C0-CEF8-40B1-902E-487C6F8DFE2A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73" name="ColorPalette" hidden="1">
          <a:extLst>
            <a:ext uri="{FF2B5EF4-FFF2-40B4-BE49-F238E27FC236}">
              <a16:creationId xmlns:a16="http://schemas.microsoft.com/office/drawing/2014/main" id="{E804E275-9028-4FAC-A224-9BC34F54CDF5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74" name="ColorPalette" hidden="1">
          <a:extLst>
            <a:ext uri="{FF2B5EF4-FFF2-40B4-BE49-F238E27FC236}">
              <a16:creationId xmlns:a16="http://schemas.microsoft.com/office/drawing/2014/main" id="{1B427CB8-DC61-4F9D-A2D6-C267493A3BE4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75" name="ColorPalette" hidden="1">
          <a:extLst>
            <a:ext uri="{FF2B5EF4-FFF2-40B4-BE49-F238E27FC236}">
              <a16:creationId xmlns:a16="http://schemas.microsoft.com/office/drawing/2014/main" id="{654DE3C5-D825-4CDC-82CD-E5EF57D71026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76" name="ColorPalette" hidden="1">
          <a:extLst>
            <a:ext uri="{FF2B5EF4-FFF2-40B4-BE49-F238E27FC236}">
              <a16:creationId xmlns:a16="http://schemas.microsoft.com/office/drawing/2014/main" id="{6BED0D8B-99DC-4065-9E33-F3D9A40FA266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77" name="ColorPalette" hidden="1">
          <a:extLst>
            <a:ext uri="{FF2B5EF4-FFF2-40B4-BE49-F238E27FC236}">
              <a16:creationId xmlns:a16="http://schemas.microsoft.com/office/drawing/2014/main" id="{F1868DD9-DC15-4321-A664-C09EDF635C3F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78" name="ColorPalette" hidden="1">
          <a:extLst>
            <a:ext uri="{FF2B5EF4-FFF2-40B4-BE49-F238E27FC236}">
              <a16:creationId xmlns:a16="http://schemas.microsoft.com/office/drawing/2014/main" id="{3DC9BFAD-DC65-4490-9520-9D3870DBF697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79" name="ColorPalette" hidden="1">
          <a:extLst>
            <a:ext uri="{FF2B5EF4-FFF2-40B4-BE49-F238E27FC236}">
              <a16:creationId xmlns:a16="http://schemas.microsoft.com/office/drawing/2014/main" id="{FC46CE86-2CF3-4B48-9F56-B47F7FDAB8CF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80" name="ColorPalette" hidden="1">
          <a:extLst>
            <a:ext uri="{FF2B5EF4-FFF2-40B4-BE49-F238E27FC236}">
              <a16:creationId xmlns:a16="http://schemas.microsoft.com/office/drawing/2014/main" id="{2D90E02F-5A98-4175-BBB7-E718000E954D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81" name="ColorPalette" hidden="1">
          <a:extLst>
            <a:ext uri="{FF2B5EF4-FFF2-40B4-BE49-F238E27FC236}">
              <a16:creationId xmlns:a16="http://schemas.microsoft.com/office/drawing/2014/main" id="{F246EA63-AECB-42DF-B994-C6D820DAFE29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82" name="ColorPalette" hidden="1">
          <a:extLst>
            <a:ext uri="{FF2B5EF4-FFF2-40B4-BE49-F238E27FC236}">
              <a16:creationId xmlns:a16="http://schemas.microsoft.com/office/drawing/2014/main" id="{DEA1222F-022D-4130-84AB-371DCA358256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83" name="ColorPalette" hidden="1">
          <a:extLst>
            <a:ext uri="{FF2B5EF4-FFF2-40B4-BE49-F238E27FC236}">
              <a16:creationId xmlns:a16="http://schemas.microsoft.com/office/drawing/2014/main" id="{4BDDDCEA-9E85-484C-B56B-5A4746FB1994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84" name="ColorPalette" hidden="1">
          <a:extLst>
            <a:ext uri="{FF2B5EF4-FFF2-40B4-BE49-F238E27FC236}">
              <a16:creationId xmlns:a16="http://schemas.microsoft.com/office/drawing/2014/main" id="{0F377C85-33B1-4F6B-A134-B8F585C0DB02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85" name="ColorPalette" hidden="1">
          <a:extLst>
            <a:ext uri="{FF2B5EF4-FFF2-40B4-BE49-F238E27FC236}">
              <a16:creationId xmlns:a16="http://schemas.microsoft.com/office/drawing/2014/main" id="{3A6BD346-0E39-450F-9722-8B5FB66FC6AA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86" name="ColorPalette" hidden="1">
          <a:extLst>
            <a:ext uri="{FF2B5EF4-FFF2-40B4-BE49-F238E27FC236}">
              <a16:creationId xmlns:a16="http://schemas.microsoft.com/office/drawing/2014/main" id="{D3BDC0DA-4598-4BFA-88B0-379BA4951D5D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87" name="ColorPalette" hidden="1">
          <a:extLst>
            <a:ext uri="{FF2B5EF4-FFF2-40B4-BE49-F238E27FC236}">
              <a16:creationId xmlns:a16="http://schemas.microsoft.com/office/drawing/2014/main" id="{68BF99CF-BF1A-4724-89D0-F49D647C4191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88" name="ColorPalette" hidden="1">
          <a:extLst>
            <a:ext uri="{FF2B5EF4-FFF2-40B4-BE49-F238E27FC236}">
              <a16:creationId xmlns:a16="http://schemas.microsoft.com/office/drawing/2014/main" id="{A41375B8-18E8-417B-B0BB-93F82CCB0B48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89" name="ColorPalette" hidden="1">
          <a:extLst>
            <a:ext uri="{FF2B5EF4-FFF2-40B4-BE49-F238E27FC236}">
              <a16:creationId xmlns:a16="http://schemas.microsoft.com/office/drawing/2014/main" id="{BB975F1B-6375-40CD-8F6F-3C3456CCA7B0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90" name="ColorPalette" hidden="1">
          <a:extLst>
            <a:ext uri="{FF2B5EF4-FFF2-40B4-BE49-F238E27FC236}">
              <a16:creationId xmlns:a16="http://schemas.microsoft.com/office/drawing/2014/main" id="{17B28505-F453-4F32-A7AF-5B00E0FAA94E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91" name="ColorPalette" hidden="1">
          <a:extLst>
            <a:ext uri="{FF2B5EF4-FFF2-40B4-BE49-F238E27FC236}">
              <a16:creationId xmlns:a16="http://schemas.microsoft.com/office/drawing/2014/main" id="{82321DCD-6F6B-49BF-B886-B3F0096CFBB3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92" name="ColorPalette" hidden="1">
          <a:extLst>
            <a:ext uri="{FF2B5EF4-FFF2-40B4-BE49-F238E27FC236}">
              <a16:creationId xmlns:a16="http://schemas.microsoft.com/office/drawing/2014/main" id="{7A8D64FD-F70D-4AB4-8BC8-9A9ED03C2BBA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93" name="ColorPalette" hidden="1">
          <a:extLst>
            <a:ext uri="{FF2B5EF4-FFF2-40B4-BE49-F238E27FC236}">
              <a16:creationId xmlns:a16="http://schemas.microsoft.com/office/drawing/2014/main" id="{496BB721-CCEC-41CD-9D6B-BA784306C231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94" name="ColorPalette" hidden="1">
          <a:extLst>
            <a:ext uri="{FF2B5EF4-FFF2-40B4-BE49-F238E27FC236}">
              <a16:creationId xmlns:a16="http://schemas.microsoft.com/office/drawing/2014/main" id="{E629DB82-8C28-4EE9-A8D5-2480CB668399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95" name="ColorPalette" hidden="1">
          <a:extLst>
            <a:ext uri="{FF2B5EF4-FFF2-40B4-BE49-F238E27FC236}">
              <a16:creationId xmlns:a16="http://schemas.microsoft.com/office/drawing/2014/main" id="{05378886-9090-4488-BF4B-D1E8B6D34E40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96" name="ColorPalette" hidden="1">
          <a:extLst>
            <a:ext uri="{FF2B5EF4-FFF2-40B4-BE49-F238E27FC236}">
              <a16:creationId xmlns:a16="http://schemas.microsoft.com/office/drawing/2014/main" id="{FB020E76-EBFA-4338-AB96-EEE9CA244B82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97" name="ColorPalette" hidden="1">
          <a:extLst>
            <a:ext uri="{FF2B5EF4-FFF2-40B4-BE49-F238E27FC236}">
              <a16:creationId xmlns:a16="http://schemas.microsoft.com/office/drawing/2014/main" id="{2D6CE716-22CB-4665-813D-96814448216A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98" name="ColorPalette" hidden="1">
          <a:extLst>
            <a:ext uri="{FF2B5EF4-FFF2-40B4-BE49-F238E27FC236}">
              <a16:creationId xmlns:a16="http://schemas.microsoft.com/office/drawing/2014/main" id="{09EDD9C6-ED6A-4D00-B8F3-EB68F42AA35A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199" name="ColorPalette" hidden="1">
          <a:extLst>
            <a:ext uri="{FF2B5EF4-FFF2-40B4-BE49-F238E27FC236}">
              <a16:creationId xmlns:a16="http://schemas.microsoft.com/office/drawing/2014/main" id="{B4054B37-4BE9-42A9-B50D-4F0066A5FBD6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200" name="ColorPalette" hidden="1">
          <a:extLst>
            <a:ext uri="{FF2B5EF4-FFF2-40B4-BE49-F238E27FC236}">
              <a16:creationId xmlns:a16="http://schemas.microsoft.com/office/drawing/2014/main" id="{704448CC-41CF-46EF-B32D-35DEC4251EFB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201" name="ColorPalette" hidden="1">
          <a:extLst>
            <a:ext uri="{FF2B5EF4-FFF2-40B4-BE49-F238E27FC236}">
              <a16:creationId xmlns:a16="http://schemas.microsoft.com/office/drawing/2014/main" id="{EBA623B5-1E73-40B6-B0B5-E699F2500A7E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202" name="ColorPalette" hidden="1">
          <a:extLst>
            <a:ext uri="{FF2B5EF4-FFF2-40B4-BE49-F238E27FC236}">
              <a16:creationId xmlns:a16="http://schemas.microsoft.com/office/drawing/2014/main" id="{9B3DB8C9-0831-4DFB-8A23-45689247C3D6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203" name="ColorPalette" hidden="1">
          <a:extLst>
            <a:ext uri="{FF2B5EF4-FFF2-40B4-BE49-F238E27FC236}">
              <a16:creationId xmlns:a16="http://schemas.microsoft.com/office/drawing/2014/main" id="{2DB0A36E-3062-4CFD-9673-F7A7852D73AD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204" name="ColorPalette" hidden="1">
          <a:extLst>
            <a:ext uri="{FF2B5EF4-FFF2-40B4-BE49-F238E27FC236}">
              <a16:creationId xmlns:a16="http://schemas.microsoft.com/office/drawing/2014/main" id="{D34A2615-2046-4DE6-BBDD-B51DB5F45974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205" name="ColorPalette" hidden="1">
          <a:extLst>
            <a:ext uri="{FF2B5EF4-FFF2-40B4-BE49-F238E27FC236}">
              <a16:creationId xmlns:a16="http://schemas.microsoft.com/office/drawing/2014/main" id="{1403D185-97B7-4BC3-B9CF-79205A3C2B08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206" name="ColorPalette" hidden="1">
          <a:extLst>
            <a:ext uri="{FF2B5EF4-FFF2-40B4-BE49-F238E27FC236}">
              <a16:creationId xmlns:a16="http://schemas.microsoft.com/office/drawing/2014/main" id="{DD9DCD95-10D9-4BFD-8627-C104124D6F7C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207" name="ColorPalette" hidden="1">
          <a:extLst>
            <a:ext uri="{FF2B5EF4-FFF2-40B4-BE49-F238E27FC236}">
              <a16:creationId xmlns:a16="http://schemas.microsoft.com/office/drawing/2014/main" id="{C4D1B4FC-0672-4C55-82CC-E96E1CEC5BE5}"/>
            </a:ext>
          </a:extLst>
        </xdr:cNvPr>
        <xdr:cNvSpPr txBox="1"/>
      </xdr:nvSpPr>
      <xdr:spPr>
        <a:xfrm>
          <a:off x="914400" y="154305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208" name="ColorPalette" hidden="1">
          <a:extLst>
            <a:ext uri="{FF2B5EF4-FFF2-40B4-BE49-F238E27FC236}">
              <a16:creationId xmlns:a16="http://schemas.microsoft.com/office/drawing/2014/main" id="{30F2B3EB-D66C-4B71-9F8D-7F1C8C1D816F}"/>
            </a:ext>
          </a:extLst>
        </xdr:cNvPr>
        <xdr:cNvSpPr txBox="1"/>
      </xdr:nvSpPr>
      <xdr:spPr>
        <a:xfrm>
          <a:off x="914400" y="156210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209" name="ColorPalette" hidden="1">
          <a:extLst>
            <a:ext uri="{FF2B5EF4-FFF2-40B4-BE49-F238E27FC236}">
              <a16:creationId xmlns:a16="http://schemas.microsoft.com/office/drawing/2014/main" id="{793375D5-9304-4328-814B-DC704820259F}"/>
            </a:ext>
          </a:extLst>
        </xdr:cNvPr>
        <xdr:cNvSpPr txBox="1"/>
      </xdr:nvSpPr>
      <xdr:spPr>
        <a:xfrm>
          <a:off x="914400" y="156210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210" name="ColorPalette" hidden="1">
          <a:extLst>
            <a:ext uri="{FF2B5EF4-FFF2-40B4-BE49-F238E27FC236}">
              <a16:creationId xmlns:a16="http://schemas.microsoft.com/office/drawing/2014/main" id="{2AD8EBED-AB6E-4A4A-9D9B-1C70471BBF6C}"/>
            </a:ext>
          </a:extLst>
        </xdr:cNvPr>
        <xdr:cNvSpPr txBox="1"/>
      </xdr:nvSpPr>
      <xdr:spPr>
        <a:xfrm>
          <a:off x="914400" y="156210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211" name="ColorPalette" hidden="1">
          <a:extLst>
            <a:ext uri="{FF2B5EF4-FFF2-40B4-BE49-F238E27FC236}">
              <a16:creationId xmlns:a16="http://schemas.microsoft.com/office/drawing/2014/main" id="{4FC4A362-2FCA-4B69-9D0B-B2C6553A3288}"/>
            </a:ext>
          </a:extLst>
        </xdr:cNvPr>
        <xdr:cNvSpPr txBox="1"/>
      </xdr:nvSpPr>
      <xdr:spPr>
        <a:xfrm>
          <a:off x="914400" y="156210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212" name="ColorPalette" hidden="1">
          <a:extLst>
            <a:ext uri="{FF2B5EF4-FFF2-40B4-BE49-F238E27FC236}">
              <a16:creationId xmlns:a16="http://schemas.microsoft.com/office/drawing/2014/main" id="{747CC89F-F8EA-457E-9D89-8E6F0731A231}"/>
            </a:ext>
          </a:extLst>
        </xdr:cNvPr>
        <xdr:cNvSpPr txBox="1"/>
      </xdr:nvSpPr>
      <xdr:spPr>
        <a:xfrm>
          <a:off x="914400" y="156210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213" name="ColorPalette" hidden="1">
          <a:extLst>
            <a:ext uri="{FF2B5EF4-FFF2-40B4-BE49-F238E27FC236}">
              <a16:creationId xmlns:a16="http://schemas.microsoft.com/office/drawing/2014/main" id="{1F158B1E-D734-4971-B1C0-4986A99AAE6F}"/>
            </a:ext>
          </a:extLst>
        </xdr:cNvPr>
        <xdr:cNvSpPr txBox="1"/>
      </xdr:nvSpPr>
      <xdr:spPr>
        <a:xfrm>
          <a:off x="914400" y="156210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214" name="ColorPalette" hidden="1">
          <a:extLst>
            <a:ext uri="{FF2B5EF4-FFF2-40B4-BE49-F238E27FC236}">
              <a16:creationId xmlns:a16="http://schemas.microsoft.com/office/drawing/2014/main" id="{783A558D-53A6-487A-854A-F82F2B830640}"/>
            </a:ext>
          </a:extLst>
        </xdr:cNvPr>
        <xdr:cNvSpPr txBox="1"/>
      </xdr:nvSpPr>
      <xdr:spPr>
        <a:xfrm>
          <a:off x="914400" y="156210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215" name="ColorPalette" hidden="1">
          <a:extLst>
            <a:ext uri="{FF2B5EF4-FFF2-40B4-BE49-F238E27FC236}">
              <a16:creationId xmlns:a16="http://schemas.microsoft.com/office/drawing/2014/main" id="{1E202B5B-1E84-44C9-9E9E-1664F384B3ED}"/>
            </a:ext>
          </a:extLst>
        </xdr:cNvPr>
        <xdr:cNvSpPr txBox="1"/>
      </xdr:nvSpPr>
      <xdr:spPr>
        <a:xfrm>
          <a:off x="914400" y="156210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216" name="ColorPalette" hidden="1">
          <a:extLst>
            <a:ext uri="{FF2B5EF4-FFF2-40B4-BE49-F238E27FC236}">
              <a16:creationId xmlns:a16="http://schemas.microsoft.com/office/drawing/2014/main" id="{EB7F1F1E-150B-4880-8808-997AEBDA7E9C}"/>
            </a:ext>
          </a:extLst>
        </xdr:cNvPr>
        <xdr:cNvSpPr txBox="1"/>
      </xdr:nvSpPr>
      <xdr:spPr>
        <a:xfrm>
          <a:off x="914400" y="156210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217" name="ColorPalette" hidden="1">
          <a:extLst>
            <a:ext uri="{FF2B5EF4-FFF2-40B4-BE49-F238E27FC236}">
              <a16:creationId xmlns:a16="http://schemas.microsoft.com/office/drawing/2014/main" id="{C660BD6A-81AA-4664-82DF-1A9BCD938523}"/>
            </a:ext>
          </a:extLst>
        </xdr:cNvPr>
        <xdr:cNvSpPr txBox="1"/>
      </xdr:nvSpPr>
      <xdr:spPr>
        <a:xfrm>
          <a:off x="914400" y="156210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218" name="ColorPalette" hidden="1">
          <a:extLst>
            <a:ext uri="{FF2B5EF4-FFF2-40B4-BE49-F238E27FC236}">
              <a16:creationId xmlns:a16="http://schemas.microsoft.com/office/drawing/2014/main" id="{C237B8E2-3431-4BC2-AB1D-A63518330D5A}"/>
            </a:ext>
          </a:extLst>
        </xdr:cNvPr>
        <xdr:cNvSpPr txBox="1"/>
      </xdr:nvSpPr>
      <xdr:spPr>
        <a:xfrm>
          <a:off x="914400" y="156210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47625</xdr:rowOff>
    </xdr:to>
    <xdr:sp macro="" textlink="">
      <xdr:nvSpPr>
        <xdr:cNvPr id="3219" name="ColorPalette" hidden="1">
          <a:extLst>
            <a:ext uri="{FF2B5EF4-FFF2-40B4-BE49-F238E27FC236}">
              <a16:creationId xmlns:a16="http://schemas.microsoft.com/office/drawing/2014/main" id="{86AF2A98-0888-4C99-A64D-85532C4E0F3A}"/>
            </a:ext>
          </a:extLst>
        </xdr:cNvPr>
        <xdr:cNvSpPr txBox="1"/>
      </xdr:nvSpPr>
      <xdr:spPr>
        <a:xfrm>
          <a:off x="914400" y="156210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20" name="ColorPalette" hidden="1">
          <a:extLst>
            <a:ext uri="{FF2B5EF4-FFF2-40B4-BE49-F238E27FC236}">
              <a16:creationId xmlns:a16="http://schemas.microsoft.com/office/drawing/2014/main" id="{CF222BB0-90D4-4E97-AC4F-5075F406784E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21" name="ColorPalette" hidden="1">
          <a:extLst>
            <a:ext uri="{FF2B5EF4-FFF2-40B4-BE49-F238E27FC236}">
              <a16:creationId xmlns:a16="http://schemas.microsoft.com/office/drawing/2014/main" id="{6440FE1B-A7D6-4603-955A-44EE1A711D9E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22" name="ColorPalette" hidden="1">
          <a:extLst>
            <a:ext uri="{FF2B5EF4-FFF2-40B4-BE49-F238E27FC236}">
              <a16:creationId xmlns:a16="http://schemas.microsoft.com/office/drawing/2014/main" id="{CD3381DA-4298-4CAC-A01F-6EC56EA782F8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23" name="ColorPalette" hidden="1">
          <a:extLst>
            <a:ext uri="{FF2B5EF4-FFF2-40B4-BE49-F238E27FC236}">
              <a16:creationId xmlns:a16="http://schemas.microsoft.com/office/drawing/2014/main" id="{619B5D8A-F460-4F03-BEBE-EB51869DDF01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224" name="ColorPalette" hidden="1">
          <a:extLst>
            <a:ext uri="{FF2B5EF4-FFF2-40B4-BE49-F238E27FC236}">
              <a16:creationId xmlns:a16="http://schemas.microsoft.com/office/drawing/2014/main" id="{1EB5B31D-F73F-40E8-8842-BEE7B94258F9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225" name="ColorPalette" hidden="1">
          <a:extLst>
            <a:ext uri="{FF2B5EF4-FFF2-40B4-BE49-F238E27FC236}">
              <a16:creationId xmlns:a16="http://schemas.microsoft.com/office/drawing/2014/main" id="{F8E7D7AF-66FF-43A8-A59C-EADD96E635BA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226" name="ColorPalette" hidden="1">
          <a:extLst>
            <a:ext uri="{FF2B5EF4-FFF2-40B4-BE49-F238E27FC236}">
              <a16:creationId xmlns:a16="http://schemas.microsoft.com/office/drawing/2014/main" id="{09D68819-26ED-448C-8275-0107F9196F76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227" name="ColorPalette" hidden="1">
          <a:extLst>
            <a:ext uri="{FF2B5EF4-FFF2-40B4-BE49-F238E27FC236}">
              <a16:creationId xmlns:a16="http://schemas.microsoft.com/office/drawing/2014/main" id="{D2D1B0D0-A767-4232-9532-5AA6E1F37BDF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28" name="ColorPalette" hidden="1">
          <a:extLst>
            <a:ext uri="{FF2B5EF4-FFF2-40B4-BE49-F238E27FC236}">
              <a16:creationId xmlns:a16="http://schemas.microsoft.com/office/drawing/2014/main" id="{CD8A34BF-3542-4FED-BFF6-6A4B77BA343F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29" name="ColorPalette" hidden="1">
          <a:extLst>
            <a:ext uri="{FF2B5EF4-FFF2-40B4-BE49-F238E27FC236}">
              <a16:creationId xmlns:a16="http://schemas.microsoft.com/office/drawing/2014/main" id="{98C64BDF-FB2D-4D7F-ADAA-D17AE592C3CE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30" name="ColorPalette" hidden="1">
          <a:extLst>
            <a:ext uri="{FF2B5EF4-FFF2-40B4-BE49-F238E27FC236}">
              <a16:creationId xmlns:a16="http://schemas.microsoft.com/office/drawing/2014/main" id="{191AC0AB-EDDF-45A5-AED7-626BEA7CB277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31" name="ColorPalette" hidden="1">
          <a:extLst>
            <a:ext uri="{FF2B5EF4-FFF2-40B4-BE49-F238E27FC236}">
              <a16:creationId xmlns:a16="http://schemas.microsoft.com/office/drawing/2014/main" id="{CA732F6F-8A2F-4599-BD5D-4C5D15B62B79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32" name="ColorPalette" hidden="1">
          <a:extLst>
            <a:ext uri="{FF2B5EF4-FFF2-40B4-BE49-F238E27FC236}">
              <a16:creationId xmlns:a16="http://schemas.microsoft.com/office/drawing/2014/main" id="{ABB92369-B802-4117-8574-33708F9898C6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33" name="ColorPalette" hidden="1">
          <a:extLst>
            <a:ext uri="{FF2B5EF4-FFF2-40B4-BE49-F238E27FC236}">
              <a16:creationId xmlns:a16="http://schemas.microsoft.com/office/drawing/2014/main" id="{E01AF3F0-6758-45DC-BF20-82DE9590CE9A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34" name="ColorPalette" hidden="1">
          <a:extLst>
            <a:ext uri="{FF2B5EF4-FFF2-40B4-BE49-F238E27FC236}">
              <a16:creationId xmlns:a16="http://schemas.microsoft.com/office/drawing/2014/main" id="{3EA28F02-F5C5-4FFA-87DD-6FE7A0BCA45A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35" name="ColorPalette" hidden="1">
          <a:extLst>
            <a:ext uri="{FF2B5EF4-FFF2-40B4-BE49-F238E27FC236}">
              <a16:creationId xmlns:a16="http://schemas.microsoft.com/office/drawing/2014/main" id="{E30E565F-EC3B-4FDD-A53A-1844DF809649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36" name="ColorPalette" hidden="1">
          <a:extLst>
            <a:ext uri="{FF2B5EF4-FFF2-40B4-BE49-F238E27FC236}">
              <a16:creationId xmlns:a16="http://schemas.microsoft.com/office/drawing/2014/main" id="{3424E7F8-A24F-48D1-BAA8-940EB22407D3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37" name="ColorPalette" hidden="1">
          <a:extLst>
            <a:ext uri="{FF2B5EF4-FFF2-40B4-BE49-F238E27FC236}">
              <a16:creationId xmlns:a16="http://schemas.microsoft.com/office/drawing/2014/main" id="{819F320D-4810-4407-BDCC-0EAAACB3B978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38" name="ColorPalette" hidden="1">
          <a:extLst>
            <a:ext uri="{FF2B5EF4-FFF2-40B4-BE49-F238E27FC236}">
              <a16:creationId xmlns:a16="http://schemas.microsoft.com/office/drawing/2014/main" id="{BD046965-1CB4-4C5D-A190-FA0C0DF9B3A3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39" name="ColorPalette" hidden="1">
          <a:extLst>
            <a:ext uri="{FF2B5EF4-FFF2-40B4-BE49-F238E27FC236}">
              <a16:creationId xmlns:a16="http://schemas.microsoft.com/office/drawing/2014/main" id="{F01920FA-9FA6-4EC9-AF1B-7E390CF46F67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40" name="ColorPalette" hidden="1">
          <a:extLst>
            <a:ext uri="{FF2B5EF4-FFF2-40B4-BE49-F238E27FC236}">
              <a16:creationId xmlns:a16="http://schemas.microsoft.com/office/drawing/2014/main" id="{27698B10-315D-4790-88F2-FFE180432DAD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41" name="ColorPalette" hidden="1">
          <a:extLst>
            <a:ext uri="{FF2B5EF4-FFF2-40B4-BE49-F238E27FC236}">
              <a16:creationId xmlns:a16="http://schemas.microsoft.com/office/drawing/2014/main" id="{B123C710-B837-4DE1-962A-7EFAF96B1DFF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42" name="ColorPalette" hidden="1">
          <a:extLst>
            <a:ext uri="{FF2B5EF4-FFF2-40B4-BE49-F238E27FC236}">
              <a16:creationId xmlns:a16="http://schemas.microsoft.com/office/drawing/2014/main" id="{E9F9F691-6E8F-4FB5-9205-A656AAD8C2FB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43" name="ColorPalette" hidden="1">
          <a:extLst>
            <a:ext uri="{FF2B5EF4-FFF2-40B4-BE49-F238E27FC236}">
              <a16:creationId xmlns:a16="http://schemas.microsoft.com/office/drawing/2014/main" id="{73F031E9-0706-45FB-82AC-BEB14665B3A6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244" name="ColorPalette" hidden="1">
          <a:extLst>
            <a:ext uri="{FF2B5EF4-FFF2-40B4-BE49-F238E27FC236}">
              <a16:creationId xmlns:a16="http://schemas.microsoft.com/office/drawing/2014/main" id="{2F606977-CF72-4D57-A6A9-7D4A19F96BCC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245" name="ColorPalette" hidden="1">
          <a:extLst>
            <a:ext uri="{FF2B5EF4-FFF2-40B4-BE49-F238E27FC236}">
              <a16:creationId xmlns:a16="http://schemas.microsoft.com/office/drawing/2014/main" id="{FF64FF75-8F7D-4C1E-88D3-B213A535785C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246" name="ColorPalette" hidden="1">
          <a:extLst>
            <a:ext uri="{FF2B5EF4-FFF2-40B4-BE49-F238E27FC236}">
              <a16:creationId xmlns:a16="http://schemas.microsoft.com/office/drawing/2014/main" id="{88FFE30C-B5F9-40FF-B313-F310A298BC9A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247" name="ColorPalette" hidden="1">
          <a:extLst>
            <a:ext uri="{FF2B5EF4-FFF2-40B4-BE49-F238E27FC236}">
              <a16:creationId xmlns:a16="http://schemas.microsoft.com/office/drawing/2014/main" id="{C8FEF22A-1097-4881-BFB2-1A1ED457FEFD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48" name="ColorPalette" hidden="1">
          <a:extLst>
            <a:ext uri="{FF2B5EF4-FFF2-40B4-BE49-F238E27FC236}">
              <a16:creationId xmlns:a16="http://schemas.microsoft.com/office/drawing/2014/main" id="{76349561-5368-431B-BAC6-A569C674A251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49" name="ColorPalette" hidden="1">
          <a:extLst>
            <a:ext uri="{FF2B5EF4-FFF2-40B4-BE49-F238E27FC236}">
              <a16:creationId xmlns:a16="http://schemas.microsoft.com/office/drawing/2014/main" id="{F8DDE055-649F-416D-BE42-8AC2FE9BE86A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50" name="ColorPalette" hidden="1">
          <a:extLst>
            <a:ext uri="{FF2B5EF4-FFF2-40B4-BE49-F238E27FC236}">
              <a16:creationId xmlns:a16="http://schemas.microsoft.com/office/drawing/2014/main" id="{08E2EDFD-2DB9-47AA-A96F-CF6DC0BDFDBF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51" name="ColorPalette" hidden="1">
          <a:extLst>
            <a:ext uri="{FF2B5EF4-FFF2-40B4-BE49-F238E27FC236}">
              <a16:creationId xmlns:a16="http://schemas.microsoft.com/office/drawing/2014/main" id="{4A17DA72-DCFE-4E27-8EB2-59B04716BAD0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252" name="ColorPalette" hidden="1">
          <a:extLst>
            <a:ext uri="{FF2B5EF4-FFF2-40B4-BE49-F238E27FC236}">
              <a16:creationId xmlns:a16="http://schemas.microsoft.com/office/drawing/2014/main" id="{1BFA5C5F-ACEC-487C-8A9A-F147D0474A63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253" name="ColorPalette" hidden="1">
          <a:extLst>
            <a:ext uri="{FF2B5EF4-FFF2-40B4-BE49-F238E27FC236}">
              <a16:creationId xmlns:a16="http://schemas.microsoft.com/office/drawing/2014/main" id="{529FA228-0AE3-4760-B665-A09F99D110FB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254" name="ColorPalette" hidden="1">
          <a:extLst>
            <a:ext uri="{FF2B5EF4-FFF2-40B4-BE49-F238E27FC236}">
              <a16:creationId xmlns:a16="http://schemas.microsoft.com/office/drawing/2014/main" id="{4EB2173F-F42B-46BD-A62D-C1D884387A6B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255" name="ColorPalette" hidden="1">
          <a:extLst>
            <a:ext uri="{FF2B5EF4-FFF2-40B4-BE49-F238E27FC236}">
              <a16:creationId xmlns:a16="http://schemas.microsoft.com/office/drawing/2014/main" id="{6148960B-1E58-4DFB-8075-EAE5B036CBCB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56" name="ColorPalette" hidden="1">
          <a:extLst>
            <a:ext uri="{FF2B5EF4-FFF2-40B4-BE49-F238E27FC236}">
              <a16:creationId xmlns:a16="http://schemas.microsoft.com/office/drawing/2014/main" id="{979272A5-7881-4DF8-BA82-A24C24863B48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57" name="ColorPalette" hidden="1">
          <a:extLst>
            <a:ext uri="{FF2B5EF4-FFF2-40B4-BE49-F238E27FC236}">
              <a16:creationId xmlns:a16="http://schemas.microsoft.com/office/drawing/2014/main" id="{470227EB-A2F9-49E0-A887-1EF86441CD0B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58" name="ColorPalette" hidden="1">
          <a:extLst>
            <a:ext uri="{FF2B5EF4-FFF2-40B4-BE49-F238E27FC236}">
              <a16:creationId xmlns:a16="http://schemas.microsoft.com/office/drawing/2014/main" id="{7074CDC7-60D7-45E2-B8D8-7485A2E7A564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59" name="ColorPalette" hidden="1">
          <a:extLst>
            <a:ext uri="{FF2B5EF4-FFF2-40B4-BE49-F238E27FC236}">
              <a16:creationId xmlns:a16="http://schemas.microsoft.com/office/drawing/2014/main" id="{31FDE5C1-1336-492B-8F2C-4FAAEA09E390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60" name="ColorPalette" hidden="1">
          <a:extLst>
            <a:ext uri="{FF2B5EF4-FFF2-40B4-BE49-F238E27FC236}">
              <a16:creationId xmlns:a16="http://schemas.microsoft.com/office/drawing/2014/main" id="{F9509646-0A31-48EF-974A-0BB9711DEE19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61" name="ColorPalette" hidden="1">
          <a:extLst>
            <a:ext uri="{FF2B5EF4-FFF2-40B4-BE49-F238E27FC236}">
              <a16:creationId xmlns:a16="http://schemas.microsoft.com/office/drawing/2014/main" id="{EC33CB8A-D27A-43B4-A84D-A8E9C43D5721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62" name="ColorPalette" hidden="1">
          <a:extLst>
            <a:ext uri="{FF2B5EF4-FFF2-40B4-BE49-F238E27FC236}">
              <a16:creationId xmlns:a16="http://schemas.microsoft.com/office/drawing/2014/main" id="{39769C2C-9C75-499C-B6F4-7F61F0CE83D4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63" name="ColorPalette" hidden="1">
          <a:extLst>
            <a:ext uri="{FF2B5EF4-FFF2-40B4-BE49-F238E27FC236}">
              <a16:creationId xmlns:a16="http://schemas.microsoft.com/office/drawing/2014/main" id="{D8515973-2CA3-4C13-998C-772146B712A5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64" name="ColorPalette" hidden="1">
          <a:extLst>
            <a:ext uri="{FF2B5EF4-FFF2-40B4-BE49-F238E27FC236}">
              <a16:creationId xmlns:a16="http://schemas.microsoft.com/office/drawing/2014/main" id="{DA8C16E6-731E-4234-832A-4D70FE0487CD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65" name="ColorPalette" hidden="1">
          <a:extLst>
            <a:ext uri="{FF2B5EF4-FFF2-40B4-BE49-F238E27FC236}">
              <a16:creationId xmlns:a16="http://schemas.microsoft.com/office/drawing/2014/main" id="{E5CFA368-1CEB-4A28-8772-BDFD2686D2A8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66" name="ColorPalette" hidden="1">
          <a:extLst>
            <a:ext uri="{FF2B5EF4-FFF2-40B4-BE49-F238E27FC236}">
              <a16:creationId xmlns:a16="http://schemas.microsoft.com/office/drawing/2014/main" id="{05484509-63DF-4678-A1BD-80DDB2B54D59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67" name="ColorPalette" hidden="1">
          <a:extLst>
            <a:ext uri="{FF2B5EF4-FFF2-40B4-BE49-F238E27FC236}">
              <a16:creationId xmlns:a16="http://schemas.microsoft.com/office/drawing/2014/main" id="{7CA2B7D7-0142-46DB-94F5-17F2C99D5C84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68" name="ColorPalette" hidden="1">
          <a:extLst>
            <a:ext uri="{FF2B5EF4-FFF2-40B4-BE49-F238E27FC236}">
              <a16:creationId xmlns:a16="http://schemas.microsoft.com/office/drawing/2014/main" id="{6408D1BB-F558-42B7-8D31-9C25FAD6C4DE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69" name="ColorPalette" hidden="1">
          <a:extLst>
            <a:ext uri="{FF2B5EF4-FFF2-40B4-BE49-F238E27FC236}">
              <a16:creationId xmlns:a16="http://schemas.microsoft.com/office/drawing/2014/main" id="{B6CEC672-72D9-4B17-93B9-49359CCF3C66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70" name="ColorPalette" hidden="1">
          <a:extLst>
            <a:ext uri="{FF2B5EF4-FFF2-40B4-BE49-F238E27FC236}">
              <a16:creationId xmlns:a16="http://schemas.microsoft.com/office/drawing/2014/main" id="{4A205932-EE20-492D-B84F-6C2591524BA8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71" name="ColorPalette" hidden="1">
          <a:extLst>
            <a:ext uri="{FF2B5EF4-FFF2-40B4-BE49-F238E27FC236}">
              <a16:creationId xmlns:a16="http://schemas.microsoft.com/office/drawing/2014/main" id="{2DAF0FCE-F16E-43FA-8A3A-BAFBD63438C7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72" name="ColorPalette" hidden="1">
          <a:extLst>
            <a:ext uri="{FF2B5EF4-FFF2-40B4-BE49-F238E27FC236}">
              <a16:creationId xmlns:a16="http://schemas.microsoft.com/office/drawing/2014/main" id="{FA34AF57-9D7A-4CD4-AD9C-69498E2F428F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73" name="ColorPalette" hidden="1">
          <a:extLst>
            <a:ext uri="{FF2B5EF4-FFF2-40B4-BE49-F238E27FC236}">
              <a16:creationId xmlns:a16="http://schemas.microsoft.com/office/drawing/2014/main" id="{15876A30-818A-47AD-9706-E0D57814CED9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74" name="ColorPalette" hidden="1">
          <a:extLst>
            <a:ext uri="{FF2B5EF4-FFF2-40B4-BE49-F238E27FC236}">
              <a16:creationId xmlns:a16="http://schemas.microsoft.com/office/drawing/2014/main" id="{3BEE3733-4C30-49E6-BF3A-585175488DA3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75" name="ColorPalette" hidden="1">
          <a:extLst>
            <a:ext uri="{FF2B5EF4-FFF2-40B4-BE49-F238E27FC236}">
              <a16:creationId xmlns:a16="http://schemas.microsoft.com/office/drawing/2014/main" id="{65968F0F-3DD9-4652-934C-0D495C97C03F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276" name="ColorPalette" hidden="1">
          <a:extLst>
            <a:ext uri="{FF2B5EF4-FFF2-40B4-BE49-F238E27FC236}">
              <a16:creationId xmlns:a16="http://schemas.microsoft.com/office/drawing/2014/main" id="{B2185422-AEA5-48B0-A1C2-A825FED8EB81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277" name="ColorPalette" hidden="1">
          <a:extLst>
            <a:ext uri="{FF2B5EF4-FFF2-40B4-BE49-F238E27FC236}">
              <a16:creationId xmlns:a16="http://schemas.microsoft.com/office/drawing/2014/main" id="{5EF8552B-6252-46AC-B73B-C8DE437669A6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278" name="ColorPalette" hidden="1">
          <a:extLst>
            <a:ext uri="{FF2B5EF4-FFF2-40B4-BE49-F238E27FC236}">
              <a16:creationId xmlns:a16="http://schemas.microsoft.com/office/drawing/2014/main" id="{9F536F35-4DE3-4457-A655-D778C9746A67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279" name="ColorPalette" hidden="1">
          <a:extLst>
            <a:ext uri="{FF2B5EF4-FFF2-40B4-BE49-F238E27FC236}">
              <a16:creationId xmlns:a16="http://schemas.microsoft.com/office/drawing/2014/main" id="{46069D15-B60D-4892-A209-CCC7C4DE19BA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80" name="ColorPalette" hidden="1">
          <a:extLst>
            <a:ext uri="{FF2B5EF4-FFF2-40B4-BE49-F238E27FC236}">
              <a16:creationId xmlns:a16="http://schemas.microsoft.com/office/drawing/2014/main" id="{D55C86F2-E653-4D71-99C4-401B54FE623F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81" name="ColorPalette" hidden="1">
          <a:extLst>
            <a:ext uri="{FF2B5EF4-FFF2-40B4-BE49-F238E27FC236}">
              <a16:creationId xmlns:a16="http://schemas.microsoft.com/office/drawing/2014/main" id="{85CEC01D-212D-4193-B95E-261309E88D63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82" name="ColorPalette" hidden="1">
          <a:extLst>
            <a:ext uri="{FF2B5EF4-FFF2-40B4-BE49-F238E27FC236}">
              <a16:creationId xmlns:a16="http://schemas.microsoft.com/office/drawing/2014/main" id="{91F26387-674B-42FA-8F0E-AEAF801CF1DB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83" name="ColorPalette" hidden="1">
          <a:extLst>
            <a:ext uri="{FF2B5EF4-FFF2-40B4-BE49-F238E27FC236}">
              <a16:creationId xmlns:a16="http://schemas.microsoft.com/office/drawing/2014/main" id="{FF4D104E-F280-40C1-B275-48B433D0CBEF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84" name="ColorPalette" hidden="1">
          <a:extLst>
            <a:ext uri="{FF2B5EF4-FFF2-40B4-BE49-F238E27FC236}">
              <a16:creationId xmlns:a16="http://schemas.microsoft.com/office/drawing/2014/main" id="{225B55A0-49EB-4154-A7D6-C903ADFDD9DA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85" name="ColorPalette" hidden="1">
          <a:extLst>
            <a:ext uri="{FF2B5EF4-FFF2-40B4-BE49-F238E27FC236}">
              <a16:creationId xmlns:a16="http://schemas.microsoft.com/office/drawing/2014/main" id="{49AB0D4A-4D9B-4A31-872E-F1BF385B5E22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86" name="ColorPalette" hidden="1">
          <a:extLst>
            <a:ext uri="{FF2B5EF4-FFF2-40B4-BE49-F238E27FC236}">
              <a16:creationId xmlns:a16="http://schemas.microsoft.com/office/drawing/2014/main" id="{E3280E88-5D43-404C-8D4E-0BE99CD370D5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87" name="ColorPalette" hidden="1">
          <a:extLst>
            <a:ext uri="{FF2B5EF4-FFF2-40B4-BE49-F238E27FC236}">
              <a16:creationId xmlns:a16="http://schemas.microsoft.com/office/drawing/2014/main" id="{CBF838CD-D982-4390-9A78-D5ADF91A2424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88" name="ColorPalette" hidden="1">
          <a:extLst>
            <a:ext uri="{FF2B5EF4-FFF2-40B4-BE49-F238E27FC236}">
              <a16:creationId xmlns:a16="http://schemas.microsoft.com/office/drawing/2014/main" id="{820711F8-442B-41B6-AFDD-309CE7845FA0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89" name="ColorPalette" hidden="1">
          <a:extLst>
            <a:ext uri="{FF2B5EF4-FFF2-40B4-BE49-F238E27FC236}">
              <a16:creationId xmlns:a16="http://schemas.microsoft.com/office/drawing/2014/main" id="{DBB386A2-BFF0-423D-9C81-B711617249AF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90" name="ColorPalette" hidden="1">
          <a:extLst>
            <a:ext uri="{FF2B5EF4-FFF2-40B4-BE49-F238E27FC236}">
              <a16:creationId xmlns:a16="http://schemas.microsoft.com/office/drawing/2014/main" id="{B449D0DB-7492-4F0B-BABD-BCF04A9F972A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91" name="ColorPalette" hidden="1">
          <a:extLst>
            <a:ext uri="{FF2B5EF4-FFF2-40B4-BE49-F238E27FC236}">
              <a16:creationId xmlns:a16="http://schemas.microsoft.com/office/drawing/2014/main" id="{B4722430-B1D7-4F92-AE9A-C60EE0A5B1B5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92" name="ColorPalette" hidden="1">
          <a:extLst>
            <a:ext uri="{FF2B5EF4-FFF2-40B4-BE49-F238E27FC236}">
              <a16:creationId xmlns:a16="http://schemas.microsoft.com/office/drawing/2014/main" id="{4D64AF1F-67F1-45F8-93DF-BDD5B55B2309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93" name="ColorPalette" hidden="1">
          <a:extLst>
            <a:ext uri="{FF2B5EF4-FFF2-40B4-BE49-F238E27FC236}">
              <a16:creationId xmlns:a16="http://schemas.microsoft.com/office/drawing/2014/main" id="{3A1BC08B-EE88-4622-ACB9-0C83D15753BC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94" name="ColorPalette" hidden="1">
          <a:extLst>
            <a:ext uri="{FF2B5EF4-FFF2-40B4-BE49-F238E27FC236}">
              <a16:creationId xmlns:a16="http://schemas.microsoft.com/office/drawing/2014/main" id="{25B66741-71A0-46A3-9A44-EEF10905B958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295" name="ColorPalette" hidden="1">
          <a:extLst>
            <a:ext uri="{FF2B5EF4-FFF2-40B4-BE49-F238E27FC236}">
              <a16:creationId xmlns:a16="http://schemas.microsoft.com/office/drawing/2014/main" id="{7D8AE5AB-7DE7-4DA0-A5C7-9CFBE467AE90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296" name="ColorPalette" hidden="1">
          <a:extLst>
            <a:ext uri="{FF2B5EF4-FFF2-40B4-BE49-F238E27FC236}">
              <a16:creationId xmlns:a16="http://schemas.microsoft.com/office/drawing/2014/main" id="{4C45D649-7C81-4FCF-BC90-AB79E095D587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297" name="ColorPalette" hidden="1">
          <a:extLst>
            <a:ext uri="{FF2B5EF4-FFF2-40B4-BE49-F238E27FC236}">
              <a16:creationId xmlns:a16="http://schemas.microsoft.com/office/drawing/2014/main" id="{CB1897AB-1611-46A5-B71C-272187F7D9C0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298" name="ColorPalette" hidden="1">
          <a:extLst>
            <a:ext uri="{FF2B5EF4-FFF2-40B4-BE49-F238E27FC236}">
              <a16:creationId xmlns:a16="http://schemas.microsoft.com/office/drawing/2014/main" id="{5F664513-4BBA-45A6-9A9A-4D28654FEC9D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299" name="ColorPalette" hidden="1">
          <a:extLst>
            <a:ext uri="{FF2B5EF4-FFF2-40B4-BE49-F238E27FC236}">
              <a16:creationId xmlns:a16="http://schemas.microsoft.com/office/drawing/2014/main" id="{8803D3A2-CE29-4A13-B1E4-8F67C5A2D7D6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300" name="ColorPalette" hidden="1">
          <a:extLst>
            <a:ext uri="{FF2B5EF4-FFF2-40B4-BE49-F238E27FC236}">
              <a16:creationId xmlns:a16="http://schemas.microsoft.com/office/drawing/2014/main" id="{2A0F02FC-DAA4-42BF-ADA6-BB41EE4C3DF0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301" name="ColorPalette" hidden="1">
          <a:extLst>
            <a:ext uri="{FF2B5EF4-FFF2-40B4-BE49-F238E27FC236}">
              <a16:creationId xmlns:a16="http://schemas.microsoft.com/office/drawing/2014/main" id="{5338425E-6B39-484A-84B7-4CAB3F5CBEAD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302" name="ColorPalette" hidden="1">
          <a:extLst>
            <a:ext uri="{FF2B5EF4-FFF2-40B4-BE49-F238E27FC236}">
              <a16:creationId xmlns:a16="http://schemas.microsoft.com/office/drawing/2014/main" id="{17E1247D-0E61-41B8-9258-398C06599DF5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303" name="ColorPalette" hidden="1">
          <a:extLst>
            <a:ext uri="{FF2B5EF4-FFF2-40B4-BE49-F238E27FC236}">
              <a16:creationId xmlns:a16="http://schemas.microsoft.com/office/drawing/2014/main" id="{AF45E5E8-E4AF-49F8-888A-7B222918CAC7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304" name="ColorPalette" hidden="1">
          <a:extLst>
            <a:ext uri="{FF2B5EF4-FFF2-40B4-BE49-F238E27FC236}">
              <a16:creationId xmlns:a16="http://schemas.microsoft.com/office/drawing/2014/main" id="{D8ECB60E-DBB8-4103-9EDA-B41C4D8706EB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305" name="ColorPalette" hidden="1">
          <a:extLst>
            <a:ext uri="{FF2B5EF4-FFF2-40B4-BE49-F238E27FC236}">
              <a16:creationId xmlns:a16="http://schemas.microsoft.com/office/drawing/2014/main" id="{DD435355-B918-4EE1-B175-EB200EE1C23E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306" name="ColorPalette" hidden="1">
          <a:extLst>
            <a:ext uri="{FF2B5EF4-FFF2-40B4-BE49-F238E27FC236}">
              <a16:creationId xmlns:a16="http://schemas.microsoft.com/office/drawing/2014/main" id="{2A773317-0F13-4C46-8333-8A6C2EF74642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79</xdr:row>
      <xdr:rowOff>0</xdr:rowOff>
    </xdr:to>
    <xdr:sp macro="" textlink="">
      <xdr:nvSpPr>
        <xdr:cNvPr id="3307" name="ColorPalette" hidden="1">
          <a:extLst>
            <a:ext uri="{FF2B5EF4-FFF2-40B4-BE49-F238E27FC236}">
              <a16:creationId xmlns:a16="http://schemas.microsoft.com/office/drawing/2014/main" id="{47C6F9C2-891C-496B-BFDC-B4BABF030BB7}"/>
            </a:ext>
          </a:extLst>
        </xdr:cNvPr>
        <xdr:cNvSpPr txBox="1"/>
      </xdr:nvSpPr>
      <xdr:spPr>
        <a:xfrm>
          <a:off x="914400" y="150495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308" name="ColorPalette" hidden="1">
          <a:extLst>
            <a:ext uri="{FF2B5EF4-FFF2-40B4-BE49-F238E27FC236}">
              <a16:creationId xmlns:a16="http://schemas.microsoft.com/office/drawing/2014/main" id="{126EBF15-8FD0-4AF1-8AE5-AFEF40655514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309" name="ColorPalette" hidden="1">
          <a:extLst>
            <a:ext uri="{FF2B5EF4-FFF2-40B4-BE49-F238E27FC236}">
              <a16:creationId xmlns:a16="http://schemas.microsoft.com/office/drawing/2014/main" id="{57A705DF-8D39-4CD6-8050-E2E3C30D3F0B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310" name="ColorPalette" hidden="1">
          <a:extLst>
            <a:ext uri="{FF2B5EF4-FFF2-40B4-BE49-F238E27FC236}">
              <a16:creationId xmlns:a16="http://schemas.microsoft.com/office/drawing/2014/main" id="{45EB3570-BD99-4F54-B2B2-EABD6194D9A5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311" name="ColorPalette" hidden="1">
          <a:extLst>
            <a:ext uri="{FF2B5EF4-FFF2-40B4-BE49-F238E27FC236}">
              <a16:creationId xmlns:a16="http://schemas.microsoft.com/office/drawing/2014/main" id="{FA2D3021-FEB8-4E92-A6CB-3B458674247F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312" name="ColorPalette" hidden="1">
          <a:extLst>
            <a:ext uri="{FF2B5EF4-FFF2-40B4-BE49-F238E27FC236}">
              <a16:creationId xmlns:a16="http://schemas.microsoft.com/office/drawing/2014/main" id="{9B04D1A1-55B7-4D10-A94F-0C3D87A1E8AA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313" name="ColorPalette" hidden="1">
          <a:extLst>
            <a:ext uri="{FF2B5EF4-FFF2-40B4-BE49-F238E27FC236}">
              <a16:creationId xmlns:a16="http://schemas.microsoft.com/office/drawing/2014/main" id="{DC693419-6A3F-4627-B378-44052CE3F5E0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314" name="ColorPalette" hidden="1">
          <a:extLst>
            <a:ext uri="{FF2B5EF4-FFF2-40B4-BE49-F238E27FC236}">
              <a16:creationId xmlns:a16="http://schemas.microsoft.com/office/drawing/2014/main" id="{D4EE6FA3-0292-4185-B463-6E71E6A27002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315" name="ColorPalette" hidden="1">
          <a:extLst>
            <a:ext uri="{FF2B5EF4-FFF2-40B4-BE49-F238E27FC236}">
              <a16:creationId xmlns:a16="http://schemas.microsoft.com/office/drawing/2014/main" id="{56822B74-AFD5-496C-8AC4-53E8E2BA425E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316" name="ColorPalette" hidden="1">
          <a:extLst>
            <a:ext uri="{FF2B5EF4-FFF2-40B4-BE49-F238E27FC236}">
              <a16:creationId xmlns:a16="http://schemas.microsoft.com/office/drawing/2014/main" id="{F1F4746A-3F31-491A-8F20-82DD485A342C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317" name="ColorPalette" hidden="1">
          <a:extLst>
            <a:ext uri="{FF2B5EF4-FFF2-40B4-BE49-F238E27FC236}">
              <a16:creationId xmlns:a16="http://schemas.microsoft.com/office/drawing/2014/main" id="{AFDCE965-AC52-4B01-B57C-16755960BF46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318" name="ColorPalette" hidden="1">
          <a:extLst>
            <a:ext uri="{FF2B5EF4-FFF2-40B4-BE49-F238E27FC236}">
              <a16:creationId xmlns:a16="http://schemas.microsoft.com/office/drawing/2014/main" id="{C356011F-A1B9-4096-8A2D-759E831BEA04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319" name="ColorPalette" hidden="1">
          <a:extLst>
            <a:ext uri="{FF2B5EF4-FFF2-40B4-BE49-F238E27FC236}">
              <a16:creationId xmlns:a16="http://schemas.microsoft.com/office/drawing/2014/main" id="{F4486DE7-E9D3-43E6-9F1F-BDBE279B04C6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320" name="ColorPalette" hidden="1">
          <a:extLst>
            <a:ext uri="{FF2B5EF4-FFF2-40B4-BE49-F238E27FC236}">
              <a16:creationId xmlns:a16="http://schemas.microsoft.com/office/drawing/2014/main" id="{CB800062-CCF3-4B67-946E-F1B663B777DC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321" name="ColorPalette" hidden="1">
          <a:extLst>
            <a:ext uri="{FF2B5EF4-FFF2-40B4-BE49-F238E27FC236}">
              <a16:creationId xmlns:a16="http://schemas.microsoft.com/office/drawing/2014/main" id="{0B61B1F9-7D60-4B28-AC2B-55EA291E6986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322" name="ColorPalette" hidden="1">
          <a:extLst>
            <a:ext uri="{FF2B5EF4-FFF2-40B4-BE49-F238E27FC236}">
              <a16:creationId xmlns:a16="http://schemas.microsoft.com/office/drawing/2014/main" id="{88007109-5182-42A6-AB58-182ABB6C624E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514350</xdr:colOff>
      <xdr:row>78</xdr:row>
      <xdr:rowOff>47625</xdr:rowOff>
    </xdr:to>
    <xdr:sp macro="" textlink="">
      <xdr:nvSpPr>
        <xdr:cNvPr id="3323" name="ColorPalette" hidden="1">
          <a:extLst>
            <a:ext uri="{FF2B5EF4-FFF2-40B4-BE49-F238E27FC236}">
              <a16:creationId xmlns:a16="http://schemas.microsoft.com/office/drawing/2014/main" id="{95E4454C-56CF-4BD2-A3A6-D8EE616B5D88}"/>
            </a:ext>
          </a:extLst>
        </xdr:cNvPr>
        <xdr:cNvSpPr txBox="1"/>
      </xdr:nvSpPr>
      <xdr:spPr>
        <a:xfrm>
          <a:off x="914400" y="150495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24" name="ColorPalette" hidden="1">
          <a:extLst>
            <a:ext uri="{FF2B5EF4-FFF2-40B4-BE49-F238E27FC236}">
              <a16:creationId xmlns:a16="http://schemas.microsoft.com/office/drawing/2014/main" id="{BDC5E874-9210-4975-87B3-AC63ADE345C9}"/>
            </a:ext>
          </a:extLst>
        </xdr:cNvPr>
        <xdr:cNvSpPr txBox="1"/>
      </xdr:nvSpPr>
      <xdr:spPr>
        <a:xfrm>
          <a:off x="914400" y="15621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25" name="ColorPalette" hidden="1">
          <a:extLst>
            <a:ext uri="{FF2B5EF4-FFF2-40B4-BE49-F238E27FC236}">
              <a16:creationId xmlns:a16="http://schemas.microsoft.com/office/drawing/2014/main" id="{64010A02-52B2-4014-8633-E0627FC97EE7}"/>
            </a:ext>
          </a:extLst>
        </xdr:cNvPr>
        <xdr:cNvSpPr txBox="1"/>
      </xdr:nvSpPr>
      <xdr:spPr>
        <a:xfrm>
          <a:off x="914400" y="15621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26" name="ColorPalette" hidden="1">
          <a:extLst>
            <a:ext uri="{FF2B5EF4-FFF2-40B4-BE49-F238E27FC236}">
              <a16:creationId xmlns:a16="http://schemas.microsoft.com/office/drawing/2014/main" id="{25A3E5CC-DAC5-49F4-A645-536489677ABB}"/>
            </a:ext>
          </a:extLst>
        </xdr:cNvPr>
        <xdr:cNvSpPr txBox="1"/>
      </xdr:nvSpPr>
      <xdr:spPr>
        <a:xfrm>
          <a:off x="914400" y="15621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27" name="ColorPalette" hidden="1">
          <a:extLst>
            <a:ext uri="{FF2B5EF4-FFF2-40B4-BE49-F238E27FC236}">
              <a16:creationId xmlns:a16="http://schemas.microsoft.com/office/drawing/2014/main" id="{24E2636D-1696-4633-BFA7-670B101384F1}"/>
            </a:ext>
          </a:extLst>
        </xdr:cNvPr>
        <xdr:cNvSpPr txBox="1"/>
      </xdr:nvSpPr>
      <xdr:spPr>
        <a:xfrm>
          <a:off x="914400" y="15621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28" name="ColorPalette" hidden="1">
          <a:extLst>
            <a:ext uri="{FF2B5EF4-FFF2-40B4-BE49-F238E27FC236}">
              <a16:creationId xmlns:a16="http://schemas.microsoft.com/office/drawing/2014/main" id="{304CB776-08C4-486A-AC8B-2953D917BF00}"/>
            </a:ext>
          </a:extLst>
        </xdr:cNvPr>
        <xdr:cNvSpPr txBox="1"/>
      </xdr:nvSpPr>
      <xdr:spPr>
        <a:xfrm>
          <a:off x="914400" y="15621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29" name="ColorPalette" hidden="1">
          <a:extLst>
            <a:ext uri="{FF2B5EF4-FFF2-40B4-BE49-F238E27FC236}">
              <a16:creationId xmlns:a16="http://schemas.microsoft.com/office/drawing/2014/main" id="{C21CD642-3BEA-4665-933E-C29F302BD1C7}"/>
            </a:ext>
          </a:extLst>
        </xdr:cNvPr>
        <xdr:cNvSpPr txBox="1"/>
      </xdr:nvSpPr>
      <xdr:spPr>
        <a:xfrm>
          <a:off x="914400" y="15621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330" name="ColorPalette" hidden="1">
          <a:extLst>
            <a:ext uri="{FF2B5EF4-FFF2-40B4-BE49-F238E27FC236}">
              <a16:creationId xmlns:a16="http://schemas.microsoft.com/office/drawing/2014/main" id="{9A9FC1C0-C113-4DE6-B8C9-FACCE39ED27C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331" name="ColorPalette" hidden="1">
          <a:extLst>
            <a:ext uri="{FF2B5EF4-FFF2-40B4-BE49-F238E27FC236}">
              <a16:creationId xmlns:a16="http://schemas.microsoft.com/office/drawing/2014/main" id="{A575E45E-6F67-4A5A-97C8-DEF3B54A88E8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332" name="ColorPalette" hidden="1">
          <a:extLst>
            <a:ext uri="{FF2B5EF4-FFF2-40B4-BE49-F238E27FC236}">
              <a16:creationId xmlns:a16="http://schemas.microsoft.com/office/drawing/2014/main" id="{61A87783-3289-45A7-9BA2-438CBF297E89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333" name="ColorPalette" hidden="1">
          <a:extLst>
            <a:ext uri="{FF2B5EF4-FFF2-40B4-BE49-F238E27FC236}">
              <a16:creationId xmlns:a16="http://schemas.microsoft.com/office/drawing/2014/main" id="{210AD2AF-3799-4EA0-861D-198F57B671C3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334" name="ColorPalette" hidden="1">
          <a:extLst>
            <a:ext uri="{FF2B5EF4-FFF2-40B4-BE49-F238E27FC236}">
              <a16:creationId xmlns:a16="http://schemas.microsoft.com/office/drawing/2014/main" id="{0ACC5CA2-B697-41EF-AE95-9C13AECACE42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335" name="ColorPalette" hidden="1">
          <a:extLst>
            <a:ext uri="{FF2B5EF4-FFF2-40B4-BE49-F238E27FC236}">
              <a16:creationId xmlns:a16="http://schemas.microsoft.com/office/drawing/2014/main" id="{90BBE544-D92D-459D-98DA-71B6FDF57D4F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336" name="ColorPalette" hidden="1">
          <a:extLst>
            <a:ext uri="{FF2B5EF4-FFF2-40B4-BE49-F238E27FC236}">
              <a16:creationId xmlns:a16="http://schemas.microsoft.com/office/drawing/2014/main" id="{180A8406-B237-484A-B11A-4D824346B53F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337" name="ColorPalette" hidden="1">
          <a:extLst>
            <a:ext uri="{FF2B5EF4-FFF2-40B4-BE49-F238E27FC236}">
              <a16:creationId xmlns:a16="http://schemas.microsoft.com/office/drawing/2014/main" id="{C5FA721C-7515-49B1-AF04-6F63341E82BF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38" name="ColorPalette" hidden="1">
          <a:extLst>
            <a:ext uri="{FF2B5EF4-FFF2-40B4-BE49-F238E27FC236}">
              <a16:creationId xmlns:a16="http://schemas.microsoft.com/office/drawing/2014/main" id="{00009371-44B3-4F4A-8BD6-31608475DB33}"/>
            </a:ext>
          </a:extLst>
        </xdr:cNvPr>
        <xdr:cNvSpPr txBox="1"/>
      </xdr:nvSpPr>
      <xdr:spPr>
        <a:xfrm>
          <a:off x="914400" y="15621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39" name="ColorPalette" hidden="1">
          <a:extLst>
            <a:ext uri="{FF2B5EF4-FFF2-40B4-BE49-F238E27FC236}">
              <a16:creationId xmlns:a16="http://schemas.microsoft.com/office/drawing/2014/main" id="{527C992A-E46A-416B-BD2E-E3E4E8945844}"/>
            </a:ext>
          </a:extLst>
        </xdr:cNvPr>
        <xdr:cNvSpPr txBox="1"/>
      </xdr:nvSpPr>
      <xdr:spPr>
        <a:xfrm>
          <a:off x="914400" y="15621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40" name="ColorPalette" hidden="1">
          <a:extLst>
            <a:ext uri="{FF2B5EF4-FFF2-40B4-BE49-F238E27FC236}">
              <a16:creationId xmlns:a16="http://schemas.microsoft.com/office/drawing/2014/main" id="{FBDA935F-2F98-4E20-9280-73C5B04CDFE4}"/>
            </a:ext>
          </a:extLst>
        </xdr:cNvPr>
        <xdr:cNvSpPr txBox="1"/>
      </xdr:nvSpPr>
      <xdr:spPr>
        <a:xfrm>
          <a:off x="914400" y="15621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41" name="ColorPalette" hidden="1">
          <a:extLst>
            <a:ext uri="{FF2B5EF4-FFF2-40B4-BE49-F238E27FC236}">
              <a16:creationId xmlns:a16="http://schemas.microsoft.com/office/drawing/2014/main" id="{13039735-806A-4AD7-98D3-FFCF693BB5CB}"/>
            </a:ext>
          </a:extLst>
        </xdr:cNvPr>
        <xdr:cNvSpPr txBox="1"/>
      </xdr:nvSpPr>
      <xdr:spPr>
        <a:xfrm>
          <a:off x="914400" y="15621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42" name="ColorPalette" hidden="1">
          <a:extLst>
            <a:ext uri="{FF2B5EF4-FFF2-40B4-BE49-F238E27FC236}">
              <a16:creationId xmlns:a16="http://schemas.microsoft.com/office/drawing/2014/main" id="{9F1F1963-33C6-4BAD-928B-89E4C450A7F4}"/>
            </a:ext>
          </a:extLst>
        </xdr:cNvPr>
        <xdr:cNvSpPr txBox="1"/>
      </xdr:nvSpPr>
      <xdr:spPr>
        <a:xfrm>
          <a:off x="914400" y="15621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43" name="ColorPalette" hidden="1">
          <a:extLst>
            <a:ext uri="{FF2B5EF4-FFF2-40B4-BE49-F238E27FC236}">
              <a16:creationId xmlns:a16="http://schemas.microsoft.com/office/drawing/2014/main" id="{D1BA4C6A-E4E7-4FC4-83C4-4E2A4611D983}"/>
            </a:ext>
          </a:extLst>
        </xdr:cNvPr>
        <xdr:cNvSpPr txBox="1"/>
      </xdr:nvSpPr>
      <xdr:spPr>
        <a:xfrm>
          <a:off x="914400" y="15621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44" name="ColorPalette" hidden="1">
          <a:extLst>
            <a:ext uri="{FF2B5EF4-FFF2-40B4-BE49-F238E27FC236}">
              <a16:creationId xmlns:a16="http://schemas.microsoft.com/office/drawing/2014/main" id="{A05C4330-C174-40AE-8549-DE19ABC8BDB6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45" name="ColorPalette" hidden="1">
          <a:extLst>
            <a:ext uri="{FF2B5EF4-FFF2-40B4-BE49-F238E27FC236}">
              <a16:creationId xmlns:a16="http://schemas.microsoft.com/office/drawing/2014/main" id="{0F98680E-7F59-43D9-882F-A085D8A19873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46" name="ColorPalette" hidden="1">
          <a:extLst>
            <a:ext uri="{FF2B5EF4-FFF2-40B4-BE49-F238E27FC236}">
              <a16:creationId xmlns:a16="http://schemas.microsoft.com/office/drawing/2014/main" id="{8FF94E71-9357-4E15-B2C0-52E54D5A52D0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47" name="ColorPalette" hidden="1">
          <a:extLst>
            <a:ext uri="{FF2B5EF4-FFF2-40B4-BE49-F238E27FC236}">
              <a16:creationId xmlns:a16="http://schemas.microsoft.com/office/drawing/2014/main" id="{53E7B6E4-5322-4B3C-8903-C42AF6E7ED15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48" name="ColorPalette" hidden="1">
          <a:extLst>
            <a:ext uri="{FF2B5EF4-FFF2-40B4-BE49-F238E27FC236}">
              <a16:creationId xmlns:a16="http://schemas.microsoft.com/office/drawing/2014/main" id="{ABF18A41-9C58-4BED-9B32-F47B7B6F8CDF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49" name="ColorPalette" hidden="1">
          <a:extLst>
            <a:ext uri="{FF2B5EF4-FFF2-40B4-BE49-F238E27FC236}">
              <a16:creationId xmlns:a16="http://schemas.microsoft.com/office/drawing/2014/main" id="{72FC0C94-816B-4E4B-B1C7-4838373A7485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50" name="ColorPalette" hidden="1">
          <a:extLst>
            <a:ext uri="{FF2B5EF4-FFF2-40B4-BE49-F238E27FC236}">
              <a16:creationId xmlns:a16="http://schemas.microsoft.com/office/drawing/2014/main" id="{69FC13AA-26B4-4ED0-865D-9E313C6094B6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51" name="ColorPalette" hidden="1">
          <a:extLst>
            <a:ext uri="{FF2B5EF4-FFF2-40B4-BE49-F238E27FC236}">
              <a16:creationId xmlns:a16="http://schemas.microsoft.com/office/drawing/2014/main" id="{F0EB0776-91D6-449C-96FD-9122DCE71964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52" name="ColorPalette" hidden="1">
          <a:extLst>
            <a:ext uri="{FF2B5EF4-FFF2-40B4-BE49-F238E27FC236}">
              <a16:creationId xmlns:a16="http://schemas.microsoft.com/office/drawing/2014/main" id="{984C8844-FAC8-457D-9CDA-7B93765DAEBA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53" name="ColorPalette" hidden="1">
          <a:extLst>
            <a:ext uri="{FF2B5EF4-FFF2-40B4-BE49-F238E27FC236}">
              <a16:creationId xmlns:a16="http://schemas.microsoft.com/office/drawing/2014/main" id="{8F71F5BF-3F1B-4711-BA0E-BFB413DFAA89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54" name="ColorPalette" hidden="1">
          <a:extLst>
            <a:ext uri="{FF2B5EF4-FFF2-40B4-BE49-F238E27FC236}">
              <a16:creationId xmlns:a16="http://schemas.microsoft.com/office/drawing/2014/main" id="{49BC8DD1-BB86-497E-936F-5AF4C2C53C97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55" name="ColorPalette" hidden="1">
          <a:extLst>
            <a:ext uri="{FF2B5EF4-FFF2-40B4-BE49-F238E27FC236}">
              <a16:creationId xmlns:a16="http://schemas.microsoft.com/office/drawing/2014/main" id="{5B99AF3F-25A2-49A9-8E3C-E713E55F8316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56" name="ColorPalette" hidden="1">
          <a:extLst>
            <a:ext uri="{FF2B5EF4-FFF2-40B4-BE49-F238E27FC236}">
              <a16:creationId xmlns:a16="http://schemas.microsoft.com/office/drawing/2014/main" id="{1633EB25-29DC-4D14-879C-E2CD3AE4E879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57" name="ColorPalette" hidden="1">
          <a:extLst>
            <a:ext uri="{FF2B5EF4-FFF2-40B4-BE49-F238E27FC236}">
              <a16:creationId xmlns:a16="http://schemas.microsoft.com/office/drawing/2014/main" id="{EB5EEA03-EE3A-4975-A0A4-7CFCDAF212E3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58" name="ColorPalette" hidden="1">
          <a:extLst>
            <a:ext uri="{FF2B5EF4-FFF2-40B4-BE49-F238E27FC236}">
              <a16:creationId xmlns:a16="http://schemas.microsoft.com/office/drawing/2014/main" id="{D33E8F08-EEC7-4496-9B1E-0D9AFC6DC318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59" name="ColorPalette" hidden="1">
          <a:extLst>
            <a:ext uri="{FF2B5EF4-FFF2-40B4-BE49-F238E27FC236}">
              <a16:creationId xmlns:a16="http://schemas.microsoft.com/office/drawing/2014/main" id="{7F4F2AE0-7AE5-4B9D-922C-3B7EDEFDAF66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60" name="ColorPalette" hidden="1">
          <a:extLst>
            <a:ext uri="{FF2B5EF4-FFF2-40B4-BE49-F238E27FC236}">
              <a16:creationId xmlns:a16="http://schemas.microsoft.com/office/drawing/2014/main" id="{865DC2AC-FACB-4A1F-A97D-8657DFCA1607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61" name="ColorPalette" hidden="1">
          <a:extLst>
            <a:ext uri="{FF2B5EF4-FFF2-40B4-BE49-F238E27FC236}">
              <a16:creationId xmlns:a16="http://schemas.microsoft.com/office/drawing/2014/main" id="{A3C9C605-B6D0-4764-84A3-FFDF8B56BEF1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62" name="ColorPalette" hidden="1">
          <a:extLst>
            <a:ext uri="{FF2B5EF4-FFF2-40B4-BE49-F238E27FC236}">
              <a16:creationId xmlns:a16="http://schemas.microsoft.com/office/drawing/2014/main" id="{96A3D65D-44A8-4234-8ADF-7FCEF8887187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63" name="ColorPalette" hidden="1">
          <a:extLst>
            <a:ext uri="{FF2B5EF4-FFF2-40B4-BE49-F238E27FC236}">
              <a16:creationId xmlns:a16="http://schemas.microsoft.com/office/drawing/2014/main" id="{1052A527-A3FB-436E-95C4-A8E209907095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364" name="ColorPalette" hidden="1">
          <a:extLst>
            <a:ext uri="{FF2B5EF4-FFF2-40B4-BE49-F238E27FC236}">
              <a16:creationId xmlns:a16="http://schemas.microsoft.com/office/drawing/2014/main" id="{CF242128-B497-43D4-B844-D699C2E9C563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365" name="ColorPalette" hidden="1">
          <a:extLst>
            <a:ext uri="{FF2B5EF4-FFF2-40B4-BE49-F238E27FC236}">
              <a16:creationId xmlns:a16="http://schemas.microsoft.com/office/drawing/2014/main" id="{E287F364-1332-49E4-846F-E888D211CF04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366" name="ColorPalette" hidden="1">
          <a:extLst>
            <a:ext uri="{FF2B5EF4-FFF2-40B4-BE49-F238E27FC236}">
              <a16:creationId xmlns:a16="http://schemas.microsoft.com/office/drawing/2014/main" id="{FEBA41F2-9E3D-4F77-BE22-C76F1C633369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367" name="ColorPalette" hidden="1">
          <a:extLst>
            <a:ext uri="{FF2B5EF4-FFF2-40B4-BE49-F238E27FC236}">
              <a16:creationId xmlns:a16="http://schemas.microsoft.com/office/drawing/2014/main" id="{523E5D38-4F15-4DAA-BE21-16725E221511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368" name="ColorPalette" hidden="1">
          <a:extLst>
            <a:ext uri="{FF2B5EF4-FFF2-40B4-BE49-F238E27FC236}">
              <a16:creationId xmlns:a16="http://schemas.microsoft.com/office/drawing/2014/main" id="{EE417983-43EE-4563-BA90-502A4F4E5010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369" name="ColorPalette" hidden="1">
          <a:extLst>
            <a:ext uri="{FF2B5EF4-FFF2-40B4-BE49-F238E27FC236}">
              <a16:creationId xmlns:a16="http://schemas.microsoft.com/office/drawing/2014/main" id="{70C780FF-339E-4018-965C-FF8067C91604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370" name="ColorPalette" hidden="1">
          <a:extLst>
            <a:ext uri="{FF2B5EF4-FFF2-40B4-BE49-F238E27FC236}">
              <a16:creationId xmlns:a16="http://schemas.microsoft.com/office/drawing/2014/main" id="{FF4768FD-C72F-40A9-8274-52B1D29D5B42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371" name="ColorPalette" hidden="1">
          <a:extLst>
            <a:ext uri="{FF2B5EF4-FFF2-40B4-BE49-F238E27FC236}">
              <a16:creationId xmlns:a16="http://schemas.microsoft.com/office/drawing/2014/main" id="{0F597BA4-041D-43E1-B2C3-A4DE8361F8C5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372" name="ColorPalette" hidden="1">
          <a:extLst>
            <a:ext uri="{FF2B5EF4-FFF2-40B4-BE49-F238E27FC236}">
              <a16:creationId xmlns:a16="http://schemas.microsoft.com/office/drawing/2014/main" id="{36336138-94AE-4178-9A50-13B9AEA2C174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373" name="ColorPalette" hidden="1">
          <a:extLst>
            <a:ext uri="{FF2B5EF4-FFF2-40B4-BE49-F238E27FC236}">
              <a16:creationId xmlns:a16="http://schemas.microsoft.com/office/drawing/2014/main" id="{C5B50FDB-C043-496D-B5FE-BA72FC0EA3D5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374" name="ColorPalette" hidden="1">
          <a:extLst>
            <a:ext uri="{FF2B5EF4-FFF2-40B4-BE49-F238E27FC236}">
              <a16:creationId xmlns:a16="http://schemas.microsoft.com/office/drawing/2014/main" id="{B57DE7A2-810C-41C8-B590-8AA375BDA61B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375" name="ColorPalette" hidden="1">
          <a:extLst>
            <a:ext uri="{FF2B5EF4-FFF2-40B4-BE49-F238E27FC236}">
              <a16:creationId xmlns:a16="http://schemas.microsoft.com/office/drawing/2014/main" id="{BC74D1E0-38CE-4D91-9705-961A440B5B00}"/>
            </a:ext>
          </a:extLst>
        </xdr:cNvPr>
        <xdr:cNvSpPr txBox="1"/>
      </xdr:nvSpPr>
      <xdr:spPr>
        <a:xfrm>
          <a:off x="914400" y="15430500"/>
          <a:ext cx="2752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76" name="ColorPalette" hidden="1">
          <a:extLst>
            <a:ext uri="{FF2B5EF4-FFF2-40B4-BE49-F238E27FC236}">
              <a16:creationId xmlns:a16="http://schemas.microsoft.com/office/drawing/2014/main" id="{2C4B45D6-3BFC-4F18-9C43-A02E9EABE918}"/>
            </a:ext>
          </a:extLst>
        </xdr:cNvPr>
        <xdr:cNvSpPr txBox="1"/>
      </xdr:nvSpPr>
      <xdr:spPr>
        <a:xfrm>
          <a:off x="914400" y="15621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77" name="ColorPalette" hidden="1">
          <a:extLst>
            <a:ext uri="{FF2B5EF4-FFF2-40B4-BE49-F238E27FC236}">
              <a16:creationId xmlns:a16="http://schemas.microsoft.com/office/drawing/2014/main" id="{9E7840A2-B181-4C5C-B3B7-1570F1864E86}"/>
            </a:ext>
          </a:extLst>
        </xdr:cNvPr>
        <xdr:cNvSpPr txBox="1"/>
      </xdr:nvSpPr>
      <xdr:spPr>
        <a:xfrm>
          <a:off x="914400" y="15621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78" name="ColorPalette" hidden="1">
          <a:extLst>
            <a:ext uri="{FF2B5EF4-FFF2-40B4-BE49-F238E27FC236}">
              <a16:creationId xmlns:a16="http://schemas.microsoft.com/office/drawing/2014/main" id="{E8AB4917-FE10-4B08-8ADF-3CE8EDF38367}"/>
            </a:ext>
          </a:extLst>
        </xdr:cNvPr>
        <xdr:cNvSpPr txBox="1"/>
      </xdr:nvSpPr>
      <xdr:spPr>
        <a:xfrm>
          <a:off x="914400" y="15621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79" name="ColorPalette" hidden="1">
          <a:extLst>
            <a:ext uri="{FF2B5EF4-FFF2-40B4-BE49-F238E27FC236}">
              <a16:creationId xmlns:a16="http://schemas.microsoft.com/office/drawing/2014/main" id="{EF053CC4-AC46-4910-9C36-C58027EE9E23}"/>
            </a:ext>
          </a:extLst>
        </xdr:cNvPr>
        <xdr:cNvSpPr txBox="1"/>
      </xdr:nvSpPr>
      <xdr:spPr>
        <a:xfrm>
          <a:off x="914400" y="15621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80" name="ColorPalette" hidden="1">
          <a:extLst>
            <a:ext uri="{FF2B5EF4-FFF2-40B4-BE49-F238E27FC236}">
              <a16:creationId xmlns:a16="http://schemas.microsoft.com/office/drawing/2014/main" id="{8104F25C-9803-405F-8118-ED053AA9D83F}"/>
            </a:ext>
          </a:extLst>
        </xdr:cNvPr>
        <xdr:cNvSpPr txBox="1"/>
      </xdr:nvSpPr>
      <xdr:spPr>
        <a:xfrm>
          <a:off x="914400" y="15621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81" name="ColorPalette" hidden="1">
          <a:extLst>
            <a:ext uri="{FF2B5EF4-FFF2-40B4-BE49-F238E27FC236}">
              <a16:creationId xmlns:a16="http://schemas.microsoft.com/office/drawing/2014/main" id="{E5B67C05-B110-4E99-801D-CA054E5ED7F1}"/>
            </a:ext>
          </a:extLst>
        </xdr:cNvPr>
        <xdr:cNvSpPr txBox="1"/>
      </xdr:nvSpPr>
      <xdr:spPr>
        <a:xfrm>
          <a:off x="914400" y="15621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82" name="ColorPalette" hidden="1">
          <a:extLst>
            <a:ext uri="{FF2B5EF4-FFF2-40B4-BE49-F238E27FC236}">
              <a16:creationId xmlns:a16="http://schemas.microsoft.com/office/drawing/2014/main" id="{164A27B3-86D7-4F8B-9D1B-B7054268E572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83" name="ColorPalette" hidden="1">
          <a:extLst>
            <a:ext uri="{FF2B5EF4-FFF2-40B4-BE49-F238E27FC236}">
              <a16:creationId xmlns:a16="http://schemas.microsoft.com/office/drawing/2014/main" id="{15DBADBE-D413-4932-93B8-ED4FB56FBAC3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84" name="ColorPalette" hidden="1">
          <a:extLst>
            <a:ext uri="{FF2B5EF4-FFF2-40B4-BE49-F238E27FC236}">
              <a16:creationId xmlns:a16="http://schemas.microsoft.com/office/drawing/2014/main" id="{B90C7B16-B9DC-46F8-9D52-2835D12D6E33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85" name="ColorPalette" hidden="1">
          <a:extLst>
            <a:ext uri="{FF2B5EF4-FFF2-40B4-BE49-F238E27FC236}">
              <a16:creationId xmlns:a16="http://schemas.microsoft.com/office/drawing/2014/main" id="{0F59552B-6E54-49B1-9C01-9872739D2B64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86" name="ColorPalette" hidden="1">
          <a:extLst>
            <a:ext uri="{FF2B5EF4-FFF2-40B4-BE49-F238E27FC236}">
              <a16:creationId xmlns:a16="http://schemas.microsoft.com/office/drawing/2014/main" id="{667ACFF8-BE11-48FC-A3CE-C56E2BAF8C7A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87" name="ColorPalette" hidden="1">
          <a:extLst>
            <a:ext uri="{FF2B5EF4-FFF2-40B4-BE49-F238E27FC236}">
              <a16:creationId xmlns:a16="http://schemas.microsoft.com/office/drawing/2014/main" id="{C4E5F1D2-3BB0-4014-B98B-F96D7E834440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88" name="ColorPalette" hidden="1">
          <a:extLst>
            <a:ext uri="{FF2B5EF4-FFF2-40B4-BE49-F238E27FC236}">
              <a16:creationId xmlns:a16="http://schemas.microsoft.com/office/drawing/2014/main" id="{3D199315-E1C6-4C79-9901-9496B4C123A9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389" name="ColorPalette" hidden="1">
          <a:extLst>
            <a:ext uri="{FF2B5EF4-FFF2-40B4-BE49-F238E27FC236}">
              <a16:creationId xmlns:a16="http://schemas.microsoft.com/office/drawing/2014/main" id="{B452B156-040B-45BB-B764-C84636054AEB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390" name="ColorPalette" hidden="1">
          <a:extLst>
            <a:ext uri="{FF2B5EF4-FFF2-40B4-BE49-F238E27FC236}">
              <a16:creationId xmlns:a16="http://schemas.microsoft.com/office/drawing/2014/main" id="{F4B083C6-1485-4327-9A5A-A895CA9F2CA9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391" name="ColorPalette" hidden="1">
          <a:extLst>
            <a:ext uri="{FF2B5EF4-FFF2-40B4-BE49-F238E27FC236}">
              <a16:creationId xmlns:a16="http://schemas.microsoft.com/office/drawing/2014/main" id="{0C44BF3A-D872-4913-A850-6062EDD7B995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392" name="ColorPalette" hidden="1">
          <a:extLst>
            <a:ext uri="{FF2B5EF4-FFF2-40B4-BE49-F238E27FC236}">
              <a16:creationId xmlns:a16="http://schemas.microsoft.com/office/drawing/2014/main" id="{62D0DB4E-79C7-4173-AFD3-8C727EB39106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393" name="ColorPalette" hidden="1">
          <a:extLst>
            <a:ext uri="{FF2B5EF4-FFF2-40B4-BE49-F238E27FC236}">
              <a16:creationId xmlns:a16="http://schemas.microsoft.com/office/drawing/2014/main" id="{151A37E8-5B05-44E4-B5F4-8EBBECD98ED6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394" name="ColorPalette" hidden="1">
          <a:extLst>
            <a:ext uri="{FF2B5EF4-FFF2-40B4-BE49-F238E27FC236}">
              <a16:creationId xmlns:a16="http://schemas.microsoft.com/office/drawing/2014/main" id="{900FF45D-E857-464E-A2E3-A50A0933E758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395" name="ColorPalette" hidden="1">
          <a:extLst>
            <a:ext uri="{FF2B5EF4-FFF2-40B4-BE49-F238E27FC236}">
              <a16:creationId xmlns:a16="http://schemas.microsoft.com/office/drawing/2014/main" id="{AA613E26-929E-4395-913E-8958B676363F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396" name="ColorPalette" hidden="1">
          <a:extLst>
            <a:ext uri="{FF2B5EF4-FFF2-40B4-BE49-F238E27FC236}">
              <a16:creationId xmlns:a16="http://schemas.microsoft.com/office/drawing/2014/main" id="{F4B48D1E-1D1F-4D1D-8F12-7D69019DE5FB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397" name="ColorPalette" hidden="1">
          <a:extLst>
            <a:ext uri="{FF2B5EF4-FFF2-40B4-BE49-F238E27FC236}">
              <a16:creationId xmlns:a16="http://schemas.microsoft.com/office/drawing/2014/main" id="{A727B8D2-BE9C-47D0-9A81-E4C298FD31BA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398" name="ColorPalette" hidden="1">
          <a:extLst>
            <a:ext uri="{FF2B5EF4-FFF2-40B4-BE49-F238E27FC236}">
              <a16:creationId xmlns:a16="http://schemas.microsoft.com/office/drawing/2014/main" id="{16077A05-EA4E-4CFD-A209-96A3DD020007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399" name="ColorPalette" hidden="1">
          <a:extLst>
            <a:ext uri="{FF2B5EF4-FFF2-40B4-BE49-F238E27FC236}">
              <a16:creationId xmlns:a16="http://schemas.microsoft.com/office/drawing/2014/main" id="{FA03C50C-54C3-41AF-B7A2-7A62DFBCF436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00" name="ColorPalette" hidden="1">
          <a:extLst>
            <a:ext uri="{FF2B5EF4-FFF2-40B4-BE49-F238E27FC236}">
              <a16:creationId xmlns:a16="http://schemas.microsoft.com/office/drawing/2014/main" id="{DBFB10F1-EEA2-44F8-B5AC-151F49C8E3C6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01" name="ColorPalette" hidden="1">
          <a:extLst>
            <a:ext uri="{FF2B5EF4-FFF2-40B4-BE49-F238E27FC236}">
              <a16:creationId xmlns:a16="http://schemas.microsoft.com/office/drawing/2014/main" id="{39DF088F-83DB-464A-BF2E-49637BBDFCD3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02" name="ColorPalette" hidden="1">
          <a:extLst>
            <a:ext uri="{FF2B5EF4-FFF2-40B4-BE49-F238E27FC236}">
              <a16:creationId xmlns:a16="http://schemas.microsoft.com/office/drawing/2014/main" id="{CBEB5C7A-1DA3-4D12-BF19-714D8F16408D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03" name="ColorPalette" hidden="1">
          <a:extLst>
            <a:ext uri="{FF2B5EF4-FFF2-40B4-BE49-F238E27FC236}">
              <a16:creationId xmlns:a16="http://schemas.microsoft.com/office/drawing/2014/main" id="{29D49C3B-5EE3-4FB7-93B1-F2DADCC1C67F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04" name="ColorPalette" hidden="1">
          <a:extLst>
            <a:ext uri="{FF2B5EF4-FFF2-40B4-BE49-F238E27FC236}">
              <a16:creationId xmlns:a16="http://schemas.microsoft.com/office/drawing/2014/main" id="{D40EE9E1-80A1-4D9D-BAC4-64B32453926F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05" name="ColorPalette" hidden="1">
          <a:extLst>
            <a:ext uri="{FF2B5EF4-FFF2-40B4-BE49-F238E27FC236}">
              <a16:creationId xmlns:a16="http://schemas.microsoft.com/office/drawing/2014/main" id="{497CD430-5488-4C60-BA9B-EF2286A66F22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06" name="ColorPalette" hidden="1">
          <a:extLst>
            <a:ext uri="{FF2B5EF4-FFF2-40B4-BE49-F238E27FC236}">
              <a16:creationId xmlns:a16="http://schemas.microsoft.com/office/drawing/2014/main" id="{CEA45920-1275-4FE3-9D8E-B8124F60684A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07" name="ColorPalette" hidden="1">
          <a:extLst>
            <a:ext uri="{FF2B5EF4-FFF2-40B4-BE49-F238E27FC236}">
              <a16:creationId xmlns:a16="http://schemas.microsoft.com/office/drawing/2014/main" id="{2B9EDCDC-892F-4F5F-9506-765A517A743D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08" name="ColorPalette" hidden="1">
          <a:extLst>
            <a:ext uri="{FF2B5EF4-FFF2-40B4-BE49-F238E27FC236}">
              <a16:creationId xmlns:a16="http://schemas.microsoft.com/office/drawing/2014/main" id="{48EC2557-2AE0-4CB1-98F9-DAA7850BC6CE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09" name="ColorPalette" hidden="1">
          <a:extLst>
            <a:ext uri="{FF2B5EF4-FFF2-40B4-BE49-F238E27FC236}">
              <a16:creationId xmlns:a16="http://schemas.microsoft.com/office/drawing/2014/main" id="{CF052EC3-D00E-45A5-A278-5EFF2EB9AEDE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10" name="ColorPalette" hidden="1">
          <a:extLst>
            <a:ext uri="{FF2B5EF4-FFF2-40B4-BE49-F238E27FC236}">
              <a16:creationId xmlns:a16="http://schemas.microsoft.com/office/drawing/2014/main" id="{18D3C698-BEF9-4101-B65D-01C54DFA9314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11" name="ColorPalette" hidden="1">
          <a:extLst>
            <a:ext uri="{FF2B5EF4-FFF2-40B4-BE49-F238E27FC236}">
              <a16:creationId xmlns:a16="http://schemas.microsoft.com/office/drawing/2014/main" id="{1164C12B-EA55-4BC9-83D7-F2612D67D550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12" name="ColorPalette" hidden="1">
          <a:extLst>
            <a:ext uri="{FF2B5EF4-FFF2-40B4-BE49-F238E27FC236}">
              <a16:creationId xmlns:a16="http://schemas.microsoft.com/office/drawing/2014/main" id="{82E80149-8FA5-4422-9A0D-C0ED78151FB9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13" name="ColorPalette" hidden="1">
          <a:extLst>
            <a:ext uri="{FF2B5EF4-FFF2-40B4-BE49-F238E27FC236}">
              <a16:creationId xmlns:a16="http://schemas.microsoft.com/office/drawing/2014/main" id="{6FFCA154-B36F-4A5B-ABB4-B3FADD30EAF3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14" name="ColorPalette" hidden="1">
          <a:extLst>
            <a:ext uri="{FF2B5EF4-FFF2-40B4-BE49-F238E27FC236}">
              <a16:creationId xmlns:a16="http://schemas.microsoft.com/office/drawing/2014/main" id="{57164FD1-AEEA-42C8-A354-471EC422ACDD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15" name="ColorPalette" hidden="1">
          <a:extLst>
            <a:ext uri="{FF2B5EF4-FFF2-40B4-BE49-F238E27FC236}">
              <a16:creationId xmlns:a16="http://schemas.microsoft.com/office/drawing/2014/main" id="{4010BA64-49E5-4353-B4C5-AACD4B162197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16" name="ColorPalette" hidden="1">
          <a:extLst>
            <a:ext uri="{FF2B5EF4-FFF2-40B4-BE49-F238E27FC236}">
              <a16:creationId xmlns:a16="http://schemas.microsoft.com/office/drawing/2014/main" id="{0CE5E33F-E47E-4087-8B44-0AD65A6366FD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17" name="ColorPalette" hidden="1">
          <a:extLst>
            <a:ext uri="{FF2B5EF4-FFF2-40B4-BE49-F238E27FC236}">
              <a16:creationId xmlns:a16="http://schemas.microsoft.com/office/drawing/2014/main" id="{BA9C25D8-5719-4CBE-989C-BF06CA6ECE20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18" name="ColorPalette" hidden="1">
          <a:extLst>
            <a:ext uri="{FF2B5EF4-FFF2-40B4-BE49-F238E27FC236}">
              <a16:creationId xmlns:a16="http://schemas.microsoft.com/office/drawing/2014/main" id="{4C482306-4E4B-442D-B58F-F458F730312E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19" name="ColorPalette" hidden="1">
          <a:extLst>
            <a:ext uri="{FF2B5EF4-FFF2-40B4-BE49-F238E27FC236}">
              <a16:creationId xmlns:a16="http://schemas.microsoft.com/office/drawing/2014/main" id="{38D036D3-99CB-4CB5-9D11-1772B8E03A8A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20" name="ColorPalette" hidden="1">
          <a:extLst>
            <a:ext uri="{FF2B5EF4-FFF2-40B4-BE49-F238E27FC236}">
              <a16:creationId xmlns:a16="http://schemas.microsoft.com/office/drawing/2014/main" id="{AE2FFB63-5A7F-4505-80FA-555F320B21A6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21" name="ColorPalette" hidden="1">
          <a:extLst>
            <a:ext uri="{FF2B5EF4-FFF2-40B4-BE49-F238E27FC236}">
              <a16:creationId xmlns:a16="http://schemas.microsoft.com/office/drawing/2014/main" id="{F61B8B9D-26B6-406C-B461-F05D15EE6BDB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22" name="ColorPalette" hidden="1">
          <a:extLst>
            <a:ext uri="{FF2B5EF4-FFF2-40B4-BE49-F238E27FC236}">
              <a16:creationId xmlns:a16="http://schemas.microsoft.com/office/drawing/2014/main" id="{BB7067F0-1027-4AA2-9156-2CEF715862E1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23" name="ColorPalette" hidden="1">
          <a:extLst>
            <a:ext uri="{FF2B5EF4-FFF2-40B4-BE49-F238E27FC236}">
              <a16:creationId xmlns:a16="http://schemas.microsoft.com/office/drawing/2014/main" id="{A74AF001-A133-4545-98E9-89F01A8AC883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24" name="ColorPalette" hidden="1">
          <a:extLst>
            <a:ext uri="{FF2B5EF4-FFF2-40B4-BE49-F238E27FC236}">
              <a16:creationId xmlns:a16="http://schemas.microsoft.com/office/drawing/2014/main" id="{D20DE9FE-D942-4E3B-AEF3-19099FB3C805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25" name="ColorPalette" hidden="1">
          <a:extLst>
            <a:ext uri="{FF2B5EF4-FFF2-40B4-BE49-F238E27FC236}">
              <a16:creationId xmlns:a16="http://schemas.microsoft.com/office/drawing/2014/main" id="{0D3EEA7F-BBB2-4379-A4E9-2B7FB924AC7E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26" name="ColorPalette" hidden="1">
          <a:extLst>
            <a:ext uri="{FF2B5EF4-FFF2-40B4-BE49-F238E27FC236}">
              <a16:creationId xmlns:a16="http://schemas.microsoft.com/office/drawing/2014/main" id="{F4218272-879E-4969-AF70-3BE903D54734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27" name="ColorPalette" hidden="1">
          <a:extLst>
            <a:ext uri="{FF2B5EF4-FFF2-40B4-BE49-F238E27FC236}">
              <a16:creationId xmlns:a16="http://schemas.microsoft.com/office/drawing/2014/main" id="{AEB15AB8-10FE-4C5D-8D9B-76810B8F1CD2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28" name="ColorPalette" hidden="1">
          <a:extLst>
            <a:ext uri="{FF2B5EF4-FFF2-40B4-BE49-F238E27FC236}">
              <a16:creationId xmlns:a16="http://schemas.microsoft.com/office/drawing/2014/main" id="{A09E5CD0-7178-42CB-9A64-96DEE2BC8C8B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29" name="ColorPalette" hidden="1">
          <a:extLst>
            <a:ext uri="{FF2B5EF4-FFF2-40B4-BE49-F238E27FC236}">
              <a16:creationId xmlns:a16="http://schemas.microsoft.com/office/drawing/2014/main" id="{62044408-DE07-44B0-BC70-02028A58A5C3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30" name="ColorPalette" hidden="1">
          <a:extLst>
            <a:ext uri="{FF2B5EF4-FFF2-40B4-BE49-F238E27FC236}">
              <a16:creationId xmlns:a16="http://schemas.microsoft.com/office/drawing/2014/main" id="{B0EBF97A-5C6E-47BE-84F7-5E19560F4D97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31" name="ColorPalette" hidden="1">
          <a:extLst>
            <a:ext uri="{FF2B5EF4-FFF2-40B4-BE49-F238E27FC236}">
              <a16:creationId xmlns:a16="http://schemas.microsoft.com/office/drawing/2014/main" id="{8BA606C5-A8F0-4C68-A132-A8A0684986E4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32" name="ColorPalette" hidden="1">
          <a:extLst>
            <a:ext uri="{FF2B5EF4-FFF2-40B4-BE49-F238E27FC236}">
              <a16:creationId xmlns:a16="http://schemas.microsoft.com/office/drawing/2014/main" id="{2B92C47A-DDC9-46F3-BF07-70530E00A9FA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33" name="ColorPalette" hidden="1">
          <a:extLst>
            <a:ext uri="{FF2B5EF4-FFF2-40B4-BE49-F238E27FC236}">
              <a16:creationId xmlns:a16="http://schemas.microsoft.com/office/drawing/2014/main" id="{CB33E0F6-9A92-44F4-BD4C-6439181B64FB}"/>
            </a:ext>
          </a:extLst>
        </xdr:cNvPr>
        <xdr:cNvSpPr txBox="1"/>
      </xdr:nvSpPr>
      <xdr:spPr>
        <a:xfrm>
          <a:off x="914400" y="15621000"/>
          <a:ext cx="2752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34" name="ColorPalette" hidden="1">
          <a:extLst>
            <a:ext uri="{FF2B5EF4-FFF2-40B4-BE49-F238E27FC236}">
              <a16:creationId xmlns:a16="http://schemas.microsoft.com/office/drawing/2014/main" id="{7EF3D4F4-9E7C-4835-BFA1-1F56CEAC49F3}"/>
            </a:ext>
          </a:extLst>
        </xdr:cNvPr>
        <xdr:cNvSpPr txBox="1"/>
      </xdr:nvSpPr>
      <xdr:spPr>
        <a:xfrm>
          <a:off x="914400" y="15811500"/>
          <a:ext cx="2752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35" name="ColorPalette" hidden="1">
          <a:extLst>
            <a:ext uri="{FF2B5EF4-FFF2-40B4-BE49-F238E27FC236}">
              <a16:creationId xmlns:a16="http://schemas.microsoft.com/office/drawing/2014/main" id="{C4A1676D-7783-48B2-A562-A601B9999808}"/>
            </a:ext>
          </a:extLst>
        </xdr:cNvPr>
        <xdr:cNvSpPr txBox="1"/>
      </xdr:nvSpPr>
      <xdr:spPr>
        <a:xfrm>
          <a:off x="914400" y="15811500"/>
          <a:ext cx="2752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36" name="ColorPalette" hidden="1">
          <a:extLst>
            <a:ext uri="{FF2B5EF4-FFF2-40B4-BE49-F238E27FC236}">
              <a16:creationId xmlns:a16="http://schemas.microsoft.com/office/drawing/2014/main" id="{DFA8E940-09AB-45E9-BB75-E003CDE7DFBA}"/>
            </a:ext>
          </a:extLst>
        </xdr:cNvPr>
        <xdr:cNvSpPr txBox="1"/>
      </xdr:nvSpPr>
      <xdr:spPr>
        <a:xfrm>
          <a:off x="914400" y="15811500"/>
          <a:ext cx="2752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37" name="ColorPalette" hidden="1">
          <a:extLst>
            <a:ext uri="{FF2B5EF4-FFF2-40B4-BE49-F238E27FC236}">
              <a16:creationId xmlns:a16="http://schemas.microsoft.com/office/drawing/2014/main" id="{0E69C99F-4ED7-4C15-B690-7FDFE7685BD0}"/>
            </a:ext>
          </a:extLst>
        </xdr:cNvPr>
        <xdr:cNvSpPr txBox="1"/>
      </xdr:nvSpPr>
      <xdr:spPr>
        <a:xfrm>
          <a:off x="914400" y="15811500"/>
          <a:ext cx="2752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38" name="ColorPalette" hidden="1">
          <a:extLst>
            <a:ext uri="{FF2B5EF4-FFF2-40B4-BE49-F238E27FC236}">
              <a16:creationId xmlns:a16="http://schemas.microsoft.com/office/drawing/2014/main" id="{A9247A74-6BF6-4C33-8C6E-09DB9DF1FE5B}"/>
            </a:ext>
          </a:extLst>
        </xdr:cNvPr>
        <xdr:cNvSpPr txBox="1"/>
      </xdr:nvSpPr>
      <xdr:spPr>
        <a:xfrm>
          <a:off x="914400" y="15811500"/>
          <a:ext cx="2752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39" name="ColorPalette" hidden="1">
          <a:extLst>
            <a:ext uri="{FF2B5EF4-FFF2-40B4-BE49-F238E27FC236}">
              <a16:creationId xmlns:a16="http://schemas.microsoft.com/office/drawing/2014/main" id="{E27FF251-9C8A-4562-B342-D6397DB99CC4}"/>
            </a:ext>
          </a:extLst>
        </xdr:cNvPr>
        <xdr:cNvSpPr txBox="1"/>
      </xdr:nvSpPr>
      <xdr:spPr>
        <a:xfrm>
          <a:off x="914400" y="15811500"/>
          <a:ext cx="2752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40" name="ColorPalette" hidden="1">
          <a:extLst>
            <a:ext uri="{FF2B5EF4-FFF2-40B4-BE49-F238E27FC236}">
              <a16:creationId xmlns:a16="http://schemas.microsoft.com/office/drawing/2014/main" id="{AC1E2F9D-AF20-466C-85DD-5A202F746EEC}"/>
            </a:ext>
          </a:extLst>
        </xdr:cNvPr>
        <xdr:cNvSpPr txBox="1"/>
      </xdr:nvSpPr>
      <xdr:spPr>
        <a:xfrm>
          <a:off x="914400" y="15811500"/>
          <a:ext cx="2752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441" name="ColorPalette" hidden="1">
          <a:extLst>
            <a:ext uri="{FF2B5EF4-FFF2-40B4-BE49-F238E27FC236}">
              <a16:creationId xmlns:a16="http://schemas.microsoft.com/office/drawing/2014/main" id="{EF8EE46B-7A0A-4C1A-B6CB-1774B1B1F7A5}"/>
            </a:ext>
          </a:extLst>
        </xdr:cNvPr>
        <xdr:cNvSpPr txBox="1"/>
      </xdr:nvSpPr>
      <xdr:spPr>
        <a:xfrm>
          <a:off x="914400" y="15811500"/>
          <a:ext cx="2752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42" name="ColorPalette" hidden="1">
          <a:extLst>
            <a:ext uri="{FF2B5EF4-FFF2-40B4-BE49-F238E27FC236}">
              <a16:creationId xmlns:a16="http://schemas.microsoft.com/office/drawing/2014/main" id="{019A8E56-D9ED-44E1-B299-BCE6E6C44ECD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43" name="ColorPalette" hidden="1">
          <a:extLst>
            <a:ext uri="{FF2B5EF4-FFF2-40B4-BE49-F238E27FC236}">
              <a16:creationId xmlns:a16="http://schemas.microsoft.com/office/drawing/2014/main" id="{6C7DA1F4-645A-4D9B-81D2-E29683780D33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44" name="ColorPalette" hidden="1">
          <a:extLst>
            <a:ext uri="{FF2B5EF4-FFF2-40B4-BE49-F238E27FC236}">
              <a16:creationId xmlns:a16="http://schemas.microsoft.com/office/drawing/2014/main" id="{23FDC0BA-944F-4938-BE55-A9B093ED918D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45" name="ColorPalette" hidden="1">
          <a:extLst>
            <a:ext uri="{FF2B5EF4-FFF2-40B4-BE49-F238E27FC236}">
              <a16:creationId xmlns:a16="http://schemas.microsoft.com/office/drawing/2014/main" id="{B97F44D7-3B43-4287-86D3-98F85B5F04DB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46" name="ColorPalette" hidden="1">
          <a:extLst>
            <a:ext uri="{FF2B5EF4-FFF2-40B4-BE49-F238E27FC236}">
              <a16:creationId xmlns:a16="http://schemas.microsoft.com/office/drawing/2014/main" id="{9298193F-58E8-47DC-AC4E-10668299E3B6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47" name="ColorPalette" hidden="1">
          <a:extLst>
            <a:ext uri="{FF2B5EF4-FFF2-40B4-BE49-F238E27FC236}">
              <a16:creationId xmlns:a16="http://schemas.microsoft.com/office/drawing/2014/main" id="{B8515396-5413-4279-B22C-93FA630F228C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48" name="ColorPalette" hidden="1">
          <a:extLst>
            <a:ext uri="{FF2B5EF4-FFF2-40B4-BE49-F238E27FC236}">
              <a16:creationId xmlns:a16="http://schemas.microsoft.com/office/drawing/2014/main" id="{827CCB19-0FE1-43A2-8C77-6EA2FB047E19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49" name="ColorPalette" hidden="1">
          <a:extLst>
            <a:ext uri="{FF2B5EF4-FFF2-40B4-BE49-F238E27FC236}">
              <a16:creationId xmlns:a16="http://schemas.microsoft.com/office/drawing/2014/main" id="{3C6D87C8-3867-4CD2-AB16-123455BBEBF6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50" name="ColorPalette" hidden="1">
          <a:extLst>
            <a:ext uri="{FF2B5EF4-FFF2-40B4-BE49-F238E27FC236}">
              <a16:creationId xmlns:a16="http://schemas.microsoft.com/office/drawing/2014/main" id="{40A3AEDF-031B-49A9-AF6D-E1F62588E06D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51" name="ColorPalette" hidden="1">
          <a:extLst>
            <a:ext uri="{FF2B5EF4-FFF2-40B4-BE49-F238E27FC236}">
              <a16:creationId xmlns:a16="http://schemas.microsoft.com/office/drawing/2014/main" id="{51E14E69-FCD6-4797-86F3-022909FE1170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52" name="ColorPalette" hidden="1">
          <a:extLst>
            <a:ext uri="{FF2B5EF4-FFF2-40B4-BE49-F238E27FC236}">
              <a16:creationId xmlns:a16="http://schemas.microsoft.com/office/drawing/2014/main" id="{DC6BB6A5-5D6E-4B1D-8F67-823F6443C597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53" name="ColorPalette" hidden="1">
          <a:extLst>
            <a:ext uri="{FF2B5EF4-FFF2-40B4-BE49-F238E27FC236}">
              <a16:creationId xmlns:a16="http://schemas.microsoft.com/office/drawing/2014/main" id="{23273219-59C7-4EA9-95D8-B22FE133CDEF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54" name="ColorPalette" hidden="1">
          <a:extLst>
            <a:ext uri="{FF2B5EF4-FFF2-40B4-BE49-F238E27FC236}">
              <a16:creationId xmlns:a16="http://schemas.microsoft.com/office/drawing/2014/main" id="{06FB6612-40C5-4548-91DA-D71991AF900E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55" name="ColorPalette" hidden="1">
          <a:extLst>
            <a:ext uri="{FF2B5EF4-FFF2-40B4-BE49-F238E27FC236}">
              <a16:creationId xmlns:a16="http://schemas.microsoft.com/office/drawing/2014/main" id="{D5860B19-6608-4BB3-81FA-D90B4B3D73D2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56" name="ColorPalette" hidden="1">
          <a:extLst>
            <a:ext uri="{FF2B5EF4-FFF2-40B4-BE49-F238E27FC236}">
              <a16:creationId xmlns:a16="http://schemas.microsoft.com/office/drawing/2014/main" id="{15101CAB-9862-4857-98D3-4F5C336BFE89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57" name="ColorPalette" hidden="1">
          <a:extLst>
            <a:ext uri="{FF2B5EF4-FFF2-40B4-BE49-F238E27FC236}">
              <a16:creationId xmlns:a16="http://schemas.microsoft.com/office/drawing/2014/main" id="{FCA6DE83-AD60-4CC7-9279-484362355CA2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58" name="ColorPalette" hidden="1">
          <a:extLst>
            <a:ext uri="{FF2B5EF4-FFF2-40B4-BE49-F238E27FC236}">
              <a16:creationId xmlns:a16="http://schemas.microsoft.com/office/drawing/2014/main" id="{7001F9C8-4DEC-4318-8A37-F8D990F6C3E3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59" name="ColorPalette" hidden="1">
          <a:extLst>
            <a:ext uri="{FF2B5EF4-FFF2-40B4-BE49-F238E27FC236}">
              <a16:creationId xmlns:a16="http://schemas.microsoft.com/office/drawing/2014/main" id="{E97045CE-0350-48C8-B299-EE956A924813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60" name="ColorPalette" hidden="1">
          <a:extLst>
            <a:ext uri="{FF2B5EF4-FFF2-40B4-BE49-F238E27FC236}">
              <a16:creationId xmlns:a16="http://schemas.microsoft.com/office/drawing/2014/main" id="{69FF6762-8102-48A7-BA58-326E7F9241F7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61" name="ColorPalette" hidden="1">
          <a:extLst>
            <a:ext uri="{FF2B5EF4-FFF2-40B4-BE49-F238E27FC236}">
              <a16:creationId xmlns:a16="http://schemas.microsoft.com/office/drawing/2014/main" id="{40A07E05-850A-4DD2-B5F4-0B770F1A5157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62" name="ColorPalette" hidden="1">
          <a:extLst>
            <a:ext uri="{FF2B5EF4-FFF2-40B4-BE49-F238E27FC236}">
              <a16:creationId xmlns:a16="http://schemas.microsoft.com/office/drawing/2014/main" id="{F1C92B94-AB92-474D-AC47-57DFAE6EC0F7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63" name="ColorPalette" hidden="1">
          <a:extLst>
            <a:ext uri="{FF2B5EF4-FFF2-40B4-BE49-F238E27FC236}">
              <a16:creationId xmlns:a16="http://schemas.microsoft.com/office/drawing/2014/main" id="{30BDD505-DCA1-4178-B201-61417789F7C2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64" name="ColorPalette" hidden="1">
          <a:extLst>
            <a:ext uri="{FF2B5EF4-FFF2-40B4-BE49-F238E27FC236}">
              <a16:creationId xmlns:a16="http://schemas.microsoft.com/office/drawing/2014/main" id="{90F7FAF5-6689-4B41-940C-3598C3AE76ED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65" name="ColorPalette" hidden="1">
          <a:extLst>
            <a:ext uri="{FF2B5EF4-FFF2-40B4-BE49-F238E27FC236}">
              <a16:creationId xmlns:a16="http://schemas.microsoft.com/office/drawing/2014/main" id="{40D889C5-4019-43FB-ADA1-82BEB32F1302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66" name="ColorPalette" hidden="1">
          <a:extLst>
            <a:ext uri="{FF2B5EF4-FFF2-40B4-BE49-F238E27FC236}">
              <a16:creationId xmlns:a16="http://schemas.microsoft.com/office/drawing/2014/main" id="{E0B4C1F8-5C16-4FCF-8C07-EA1369943269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67" name="ColorPalette" hidden="1">
          <a:extLst>
            <a:ext uri="{FF2B5EF4-FFF2-40B4-BE49-F238E27FC236}">
              <a16:creationId xmlns:a16="http://schemas.microsoft.com/office/drawing/2014/main" id="{C931F6C6-2D6C-4A75-90B7-65C9F33C4FA8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68" name="ColorPalette" hidden="1">
          <a:extLst>
            <a:ext uri="{FF2B5EF4-FFF2-40B4-BE49-F238E27FC236}">
              <a16:creationId xmlns:a16="http://schemas.microsoft.com/office/drawing/2014/main" id="{986CE9FA-5D4D-4443-8286-E44F3EAB3610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69" name="ColorPalette" hidden="1">
          <a:extLst>
            <a:ext uri="{FF2B5EF4-FFF2-40B4-BE49-F238E27FC236}">
              <a16:creationId xmlns:a16="http://schemas.microsoft.com/office/drawing/2014/main" id="{19FEF9B3-EFBE-4A5F-A412-15083B13B321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70" name="ColorPalette" hidden="1">
          <a:extLst>
            <a:ext uri="{FF2B5EF4-FFF2-40B4-BE49-F238E27FC236}">
              <a16:creationId xmlns:a16="http://schemas.microsoft.com/office/drawing/2014/main" id="{53C3FF9B-7B24-4A03-AD23-65EF2249CC21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71" name="ColorPalette" hidden="1">
          <a:extLst>
            <a:ext uri="{FF2B5EF4-FFF2-40B4-BE49-F238E27FC236}">
              <a16:creationId xmlns:a16="http://schemas.microsoft.com/office/drawing/2014/main" id="{28AC4CBD-7136-4D99-B703-9E220AC2AF92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72" name="ColorPalette" hidden="1">
          <a:extLst>
            <a:ext uri="{FF2B5EF4-FFF2-40B4-BE49-F238E27FC236}">
              <a16:creationId xmlns:a16="http://schemas.microsoft.com/office/drawing/2014/main" id="{EBFDAB00-FBB4-4AD6-A1C6-929A76A334A0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73" name="ColorPalette" hidden="1">
          <a:extLst>
            <a:ext uri="{FF2B5EF4-FFF2-40B4-BE49-F238E27FC236}">
              <a16:creationId xmlns:a16="http://schemas.microsoft.com/office/drawing/2014/main" id="{C601B6CA-2640-4C1D-A1DC-3560ABBC0598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74" name="ColorPalette" hidden="1">
          <a:extLst>
            <a:ext uri="{FF2B5EF4-FFF2-40B4-BE49-F238E27FC236}">
              <a16:creationId xmlns:a16="http://schemas.microsoft.com/office/drawing/2014/main" id="{46AC6426-C09C-42DF-B5D8-FB6A7809CF4B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75" name="ColorPalette" hidden="1">
          <a:extLst>
            <a:ext uri="{FF2B5EF4-FFF2-40B4-BE49-F238E27FC236}">
              <a16:creationId xmlns:a16="http://schemas.microsoft.com/office/drawing/2014/main" id="{B4A96759-9F99-45F8-8C2F-02BA0A7940A3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76" name="ColorPalette" hidden="1">
          <a:extLst>
            <a:ext uri="{FF2B5EF4-FFF2-40B4-BE49-F238E27FC236}">
              <a16:creationId xmlns:a16="http://schemas.microsoft.com/office/drawing/2014/main" id="{491EB806-41CB-4928-B80F-7115960D827E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77" name="ColorPalette" hidden="1">
          <a:extLst>
            <a:ext uri="{FF2B5EF4-FFF2-40B4-BE49-F238E27FC236}">
              <a16:creationId xmlns:a16="http://schemas.microsoft.com/office/drawing/2014/main" id="{4C02CFE2-DBCC-4512-816C-2B92C80B67B3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78" name="ColorPalette" hidden="1">
          <a:extLst>
            <a:ext uri="{FF2B5EF4-FFF2-40B4-BE49-F238E27FC236}">
              <a16:creationId xmlns:a16="http://schemas.microsoft.com/office/drawing/2014/main" id="{236E59B9-2B3C-4430-895C-8C341521E36D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79" name="ColorPalette" hidden="1">
          <a:extLst>
            <a:ext uri="{FF2B5EF4-FFF2-40B4-BE49-F238E27FC236}">
              <a16:creationId xmlns:a16="http://schemas.microsoft.com/office/drawing/2014/main" id="{62524872-CF6C-4D9F-AF58-9B18B5815300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80" name="ColorPalette" hidden="1">
          <a:extLst>
            <a:ext uri="{FF2B5EF4-FFF2-40B4-BE49-F238E27FC236}">
              <a16:creationId xmlns:a16="http://schemas.microsoft.com/office/drawing/2014/main" id="{2F5E130B-39F3-4541-9782-C238E18BB28B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81" name="ColorPalette" hidden="1">
          <a:extLst>
            <a:ext uri="{FF2B5EF4-FFF2-40B4-BE49-F238E27FC236}">
              <a16:creationId xmlns:a16="http://schemas.microsoft.com/office/drawing/2014/main" id="{B4699EE8-031E-4AB9-B05C-46E9FF8DD64D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82" name="ColorPalette" hidden="1">
          <a:extLst>
            <a:ext uri="{FF2B5EF4-FFF2-40B4-BE49-F238E27FC236}">
              <a16:creationId xmlns:a16="http://schemas.microsoft.com/office/drawing/2014/main" id="{C79D53B7-826D-4A4A-9952-CDB40F26AD7A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83" name="ColorPalette" hidden="1">
          <a:extLst>
            <a:ext uri="{FF2B5EF4-FFF2-40B4-BE49-F238E27FC236}">
              <a16:creationId xmlns:a16="http://schemas.microsoft.com/office/drawing/2014/main" id="{057B2EE9-904D-48DB-8B21-26196D404025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84" name="ColorPalette" hidden="1">
          <a:extLst>
            <a:ext uri="{FF2B5EF4-FFF2-40B4-BE49-F238E27FC236}">
              <a16:creationId xmlns:a16="http://schemas.microsoft.com/office/drawing/2014/main" id="{82FF3FFB-2347-4458-957C-338B7DF90B3E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85" name="ColorPalette" hidden="1">
          <a:extLst>
            <a:ext uri="{FF2B5EF4-FFF2-40B4-BE49-F238E27FC236}">
              <a16:creationId xmlns:a16="http://schemas.microsoft.com/office/drawing/2014/main" id="{6FFFD1AF-9334-488D-9B29-622197D30867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86" name="ColorPalette" hidden="1">
          <a:extLst>
            <a:ext uri="{FF2B5EF4-FFF2-40B4-BE49-F238E27FC236}">
              <a16:creationId xmlns:a16="http://schemas.microsoft.com/office/drawing/2014/main" id="{13B8F7E9-11E9-4F0A-A344-3475B41429FE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87" name="ColorPalette" hidden="1">
          <a:extLst>
            <a:ext uri="{FF2B5EF4-FFF2-40B4-BE49-F238E27FC236}">
              <a16:creationId xmlns:a16="http://schemas.microsoft.com/office/drawing/2014/main" id="{E3B57861-DC11-47F3-911E-91BE3991D458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88" name="ColorPalette" hidden="1">
          <a:extLst>
            <a:ext uri="{FF2B5EF4-FFF2-40B4-BE49-F238E27FC236}">
              <a16:creationId xmlns:a16="http://schemas.microsoft.com/office/drawing/2014/main" id="{728BEF81-0B58-4C6B-86CC-8AB4E2B15AFE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89" name="ColorPalette" hidden="1">
          <a:extLst>
            <a:ext uri="{FF2B5EF4-FFF2-40B4-BE49-F238E27FC236}">
              <a16:creationId xmlns:a16="http://schemas.microsoft.com/office/drawing/2014/main" id="{C3F66AF5-5E62-48AB-AA8A-E7EBC4201BEB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90" name="ColorPalette" hidden="1">
          <a:extLst>
            <a:ext uri="{FF2B5EF4-FFF2-40B4-BE49-F238E27FC236}">
              <a16:creationId xmlns:a16="http://schemas.microsoft.com/office/drawing/2014/main" id="{A1FD9C38-ACB3-4097-A021-92F3BC8D91B9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91" name="ColorPalette" hidden="1">
          <a:extLst>
            <a:ext uri="{FF2B5EF4-FFF2-40B4-BE49-F238E27FC236}">
              <a16:creationId xmlns:a16="http://schemas.microsoft.com/office/drawing/2014/main" id="{0DC7D79F-7371-44AE-833F-B112CB10206C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92" name="ColorPalette" hidden="1">
          <a:extLst>
            <a:ext uri="{FF2B5EF4-FFF2-40B4-BE49-F238E27FC236}">
              <a16:creationId xmlns:a16="http://schemas.microsoft.com/office/drawing/2014/main" id="{4674CE50-F09F-4807-8938-3E1DAAEAB446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93" name="ColorPalette" hidden="1">
          <a:extLst>
            <a:ext uri="{FF2B5EF4-FFF2-40B4-BE49-F238E27FC236}">
              <a16:creationId xmlns:a16="http://schemas.microsoft.com/office/drawing/2014/main" id="{3D57925D-D067-4737-B426-6D39760AE0F7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94" name="ColorPalette" hidden="1">
          <a:extLst>
            <a:ext uri="{FF2B5EF4-FFF2-40B4-BE49-F238E27FC236}">
              <a16:creationId xmlns:a16="http://schemas.microsoft.com/office/drawing/2014/main" id="{4FAE312F-185F-4DFA-A9CD-73C41DF268AE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95" name="ColorPalette" hidden="1">
          <a:extLst>
            <a:ext uri="{FF2B5EF4-FFF2-40B4-BE49-F238E27FC236}">
              <a16:creationId xmlns:a16="http://schemas.microsoft.com/office/drawing/2014/main" id="{A705A474-88FD-488B-9170-991844D5E1C3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96" name="ColorPalette" hidden="1">
          <a:extLst>
            <a:ext uri="{FF2B5EF4-FFF2-40B4-BE49-F238E27FC236}">
              <a16:creationId xmlns:a16="http://schemas.microsoft.com/office/drawing/2014/main" id="{074B53E6-34A1-4FFB-A115-A6B3E0B34439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97" name="ColorPalette" hidden="1">
          <a:extLst>
            <a:ext uri="{FF2B5EF4-FFF2-40B4-BE49-F238E27FC236}">
              <a16:creationId xmlns:a16="http://schemas.microsoft.com/office/drawing/2014/main" id="{5B9A22F9-24D3-4B28-B982-047A6A1BB4E7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98" name="ColorPalette" hidden="1">
          <a:extLst>
            <a:ext uri="{FF2B5EF4-FFF2-40B4-BE49-F238E27FC236}">
              <a16:creationId xmlns:a16="http://schemas.microsoft.com/office/drawing/2014/main" id="{82A271AA-5D81-4FDB-B29B-83F5E37EAA73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499" name="ColorPalette" hidden="1">
          <a:extLst>
            <a:ext uri="{FF2B5EF4-FFF2-40B4-BE49-F238E27FC236}">
              <a16:creationId xmlns:a16="http://schemas.microsoft.com/office/drawing/2014/main" id="{5D05827E-472D-465F-9F9F-7933C51429F6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500" name="ColorPalette" hidden="1">
          <a:extLst>
            <a:ext uri="{FF2B5EF4-FFF2-40B4-BE49-F238E27FC236}">
              <a16:creationId xmlns:a16="http://schemas.microsoft.com/office/drawing/2014/main" id="{0B389EA5-C176-40F7-B27C-BECB86095B18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501" name="ColorPalette" hidden="1">
          <a:extLst>
            <a:ext uri="{FF2B5EF4-FFF2-40B4-BE49-F238E27FC236}">
              <a16:creationId xmlns:a16="http://schemas.microsoft.com/office/drawing/2014/main" id="{28472836-8759-4A45-89F1-E6B12DB8A80E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502" name="ColorPalette" hidden="1">
          <a:extLst>
            <a:ext uri="{FF2B5EF4-FFF2-40B4-BE49-F238E27FC236}">
              <a16:creationId xmlns:a16="http://schemas.microsoft.com/office/drawing/2014/main" id="{2D8E791B-E9CE-4F05-BC49-0B229C086A5D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503" name="ColorPalette" hidden="1">
          <a:extLst>
            <a:ext uri="{FF2B5EF4-FFF2-40B4-BE49-F238E27FC236}">
              <a16:creationId xmlns:a16="http://schemas.microsoft.com/office/drawing/2014/main" id="{A4D86213-C655-4788-BFF0-7A7BC5601F38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504" name="ColorPalette" hidden="1">
          <a:extLst>
            <a:ext uri="{FF2B5EF4-FFF2-40B4-BE49-F238E27FC236}">
              <a16:creationId xmlns:a16="http://schemas.microsoft.com/office/drawing/2014/main" id="{814F7140-A9A9-4594-A40C-1B4256B04F04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505" name="ColorPalette" hidden="1">
          <a:extLst>
            <a:ext uri="{FF2B5EF4-FFF2-40B4-BE49-F238E27FC236}">
              <a16:creationId xmlns:a16="http://schemas.microsoft.com/office/drawing/2014/main" id="{158A13F8-AD45-470B-8228-C7CF7A7A9EE2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06" name="ColorPalette" hidden="1">
          <a:extLst>
            <a:ext uri="{FF2B5EF4-FFF2-40B4-BE49-F238E27FC236}">
              <a16:creationId xmlns:a16="http://schemas.microsoft.com/office/drawing/2014/main" id="{96ACCCD0-593A-4F72-B928-DD72F463485A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07" name="ColorPalette" hidden="1">
          <a:extLst>
            <a:ext uri="{FF2B5EF4-FFF2-40B4-BE49-F238E27FC236}">
              <a16:creationId xmlns:a16="http://schemas.microsoft.com/office/drawing/2014/main" id="{80599D5F-8E2C-4D94-8395-33A006ED7001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08" name="ColorPalette" hidden="1">
          <a:extLst>
            <a:ext uri="{FF2B5EF4-FFF2-40B4-BE49-F238E27FC236}">
              <a16:creationId xmlns:a16="http://schemas.microsoft.com/office/drawing/2014/main" id="{0FB23DC7-BC08-4860-A0B7-E73355D677DF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09" name="ColorPalette" hidden="1">
          <a:extLst>
            <a:ext uri="{FF2B5EF4-FFF2-40B4-BE49-F238E27FC236}">
              <a16:creationId xmlns:a16="http://schemas.microsoft.com/office/drawing/2014/main" id="{07296D17-727E-4682-9573-770D98D3EB96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10" name="ColorPalette" hidden="1">
          <a:extLst>
            <a:ext uri="{FF2B5EF4-FFF2-40B4-BE49-F238E27FC236}">
              <a16:creationId xmlns:a16="http://schemas.microsoft.com/office/drawing/2014/main" id="{D3484F26-A02C-42C6-9567-3796442AF829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11" name="ColorPalette" hidden="1">
          <a:extLst>
            <a:ext uri="{FF2B5EF4-FFF2-40B4-BE49-F238E27FC236}">
              <a16:creationId xmlns:a16="http://schemas.microsoft.com/office/drawing/2014/main" id="{EA155DAE-1861-45EA-ABB9-E27E92D8B66B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12" name="ColorPalette" hidden="1">
          <a:extLst>
            <a:ext uri="{FF2B5EF4-FFF2-40B4-BE49-F238E27FC236}">
              <a16:creationId xmlns:a16="http://schemas.microsoft.com/office/drawing/2014/main" id="{F06B6D5C-22ED-4597-B10E-9AD8C6A4B29A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13" name="ColorPalette" hidden="1">
          <a:extLst>
            <a:ext uri="{FF2B5EF4-FFF2-40B4-BE49-F238E27FC236}">
              <a16:creationId xmlns:a16="http://schemas.microsoft.com/office/drawing/2014/main" id="{5076F652-6BD4-49A3-A88A-A11015F06324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14" name="ColorPalette" hidden="1">
          <a:extLst>
            <a:ext uri="{FF2B5EF4-FFF2-40B4-BE49-F238E27FC236}">
              <a16:creationId xmlns:a16="http://schemas.microsoft.com/office/drawing/2014/main" id="{AFC9BE64-2408-4D6F-ACBC-D096FAB5B8D8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15" name="ColorPalette" hidden="1">
          <a:extLst>
            <a:ext uri="{FF2B5EF4-FFF2-40B4-BE49-F238E27FC236}">
              <a16:creationId xmlns:a16="http://schemas.microsoft.com/office/drawing/2014/main" id="{CF2EA29D-93F1-4761-98A1-8082263DE02C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16" name="ColorPalette" hidden="1">
          <a:extLst>
            <a:ext uri="{FF2B5EF4-FFF2-40B4-BE49-F238E27FC236}">
              <a16:creationId xmlns:a16="http://schemas.microsoft.com/office/drawing/2014/main" id="{A2A372BA-B67A-4D50-BD31-3B14605DD84E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17" name="ColorPalette" hidden="1">
          <a:extLst>
            <a:ext uri="{FF2B5EF4-FFF2-40B4-BE49-F238E27FC236}">
              <a16:creationId xmlns:a16="http://schemas.microsoft.com/office/drawing/2014/main" id="{7AD32D9E-D7D8-415B-AC81-E873135D46D8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18" name="ColorPalette" hidden="1">
          <a:extLst>
            <a:ext uri="{FF2B5EF4-FFF2-40B4-BE49-F238E27FC236}">
              <a16:creationId xmlns:a16="http://schemas.microsoft.com/office/drawing/2014/main" id="{9D3AAD92-098B-44D0-89AA-1B1E9BFE5EE4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19" name="ColorPalette" hidden="1">
          <a:extLst>
            <a:ext uri="{FF2B5EF4-FFF2-40B4-BE49-F238E27FC236}">
              <a16:creationId xmlns:a16="http://schemas.microsoft.com/office/drawing/2014/main" id="{E72DCBDF-582F-4C57-B9C9-D2079D2C29EB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20" name="ColorPalette" hidden="1">
          <a:extLst>
            <a:ext uri="{FF2B5EF4-FFF2-40B4-BE49-F238E27FC236}">
              <a16:creationId xmlns:a16="http://schemas.microsoft.com/office/drawing/2014/main" id="{B8579B4D-02CB-400E-BCB7-2AA187C38810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21" name="ColorPalette" hidden="1">
          <a:extLst>
            <a:ext uri="{FF2B5EF4-FFF2-40B4-BE49-F238E27FC236}">
              <a16:creationId xmlns:a16="http://schemas.microsoft.com/office/drawing/2014/main" id="{BAF16224-1B65-4DF8-9C15-8BA913E4D0B6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22" name="ColorPalette" hidden="1">
          <a:extLst>
            <a:ext uri="{FF2B5EF4-FFF2-40B4-BE49-F238E27FC236}">
              <a16:creationId xmlns:a16="http://schemas.microsoft.com/office/drawing/2014/main" id="{A63DFBEB-628F-431C-B413-B0696EC2B8EB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23" name="ColorPalette" hidden="1">
          <a:extLst>
            <a:ext uri="{FF2B5EF4-FFF2-40B4-BE49-F238E27FC236}">
              <a16:creationId xmlns:a16="http://schemas.microsoft.com/office/drawing/2014/main" id="{A2B51D42-D713-45EA-8700-B08392ED1BA9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24" name="ColorPalette" hidden="1">
          <a:extLst>
            <a:ext uri="{FF2B5EF4-FFF2-40B4-BE49-F238E27FC236}">
              <a16:creationId xmlns:a16="http://schemas.microsoft.com/office/drawing/2014/main" id="{82C6BBE8-1208-4E65-823B-1B9EE934167E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25" name="ColorPalette" hidden="1">
          <a:extLst>
            <a:ext uri="{FF2B5EF4-FFF2-40B4-BE49-F238E27FC236}">
              <a16:creationId xmlns:a16="http://schemas.microsoft.com/office/drawing/2014/main" id="{C39F31C8-24F4-420A-9846-CA584E7582BB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26" name="ColorPalette" hidden="1">
          <a:extLst>
            <a:ext uri="{FF2B5EF4-FFF2-40B4-BE49-F238E27FC236}">
              <a16:creationId xmlns:a16="http://schemas.microsoft.com/office/drawing/2014/main" id="{DD0B82F8-CE23-472D-961B-474B539A4A56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27" name="ColorPalette" hidden="1">
          <a:extLst>
            <a:ext uri="{FF2B5EF4-FFF2-40B4-BE49-F238E27FC236}">
              <a16:creationId xmlns:a16="http://schemas.microsoft.com/office/drawing/2014/main" id="{0F196B10-782F-4096-B573-A2A4736A1F81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28" name="ColorPalette" hidden="1">
          <a:extLst>
            <a:ext uri="{FF2B5EF4-FFF2-40B4-BE49-F238E27FC236}">
              <a16:creationId xmlns:a16="http://schemas.microsoft.com/office/drawing/2014/main" id="{03DDDE48-BDCA-42E8-AB43-01B249B64756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29" name="ColorPalette" hidden="1">
          <a:extLst>
            <a:ext uri="{FF2B5EF4-FFF2-40B4-BE49-F238E27FC236}">
              <a16:creationId xmlns:a16="http://schemas.microsoft.com/office/drawing/2014/main" id="{6B6C18D8-7DB7-4D96-9F26-38B5E8E399E8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30" name="ColorPalette" hidden="1">
          <a:extLst>
            <a:ext uri="{FF2B5EF4-FFF2-40B4-BE49-F238E27FC236}">
              <a16:creationId xmlns:a16="http://schemas.microsoft.com/office/drawing/2014/main" id="{8319B848-1E22-449B-940D-141070431D33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31" name="ColorPalette" hidden="1">
          <a:extLst>
            <a:ext uri="{FF2B5EF4-FFF2-40B4-BE49-F238E27FC236}">
              <a16:creationId xmlns:a16="http://schemas.microsoft.com/office/drawing/2014/main" id="{5F44FE48-F60B-45EE-8F44-4C537EC2A821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32" name="ColorPalette" hidden="1">
          <a:extLst>
            <a:ext uri="{FF2B5EF4-FFF2-40B4-BE49-F238E27FC236}">
              <a16:creationId xmlns:a16="http://schemas.microsoft.com/office/drawing/2014/main" id="{22BCA7C4-13EB-437D-8279-7EB3806B2DC4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33" name="ColorPalette" hidden="1">
          <a:extLst>
            <a:ext uri="{FF2B5EF4-FFF2-40B4-BE49-F238E27FC236}">
              <a16:creationId xmlns:a16="http://schemas.microsoft.com/office/drawing/2014/main" id="{B98A3A0C-0EB2-4532-A786-61DEDEEBDC24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34" name="ColorPalette" hidden="1">
          <a:extLst>
            <a:ext uri="{FF2B5EF4-FFF2-40B4-BE49-F238E27FC236}">
              <a16:creationId xmlns:a16="http://schemas.microsoft.com/office/drawing/2014/main" id="{3D107279-9FA0-4A13-B5FB-362A39BCC81B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35" name="ColorPalette" hidden="1">
          <a:extLst>
            <a:ext uri="{FF2B5EF4-FFF2-40B4-BE49-F238E27FC236}">
              <a16:creationId xmlns:a16="http://schemas.microsoft.com/office/drawing/2014/main" id="{C7E576C7-66DB-4A4D-A0C0-F886EDDAD77B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36" name="ColorPalette" hidden="1">
          <a:extLst>
            <a:ext uri="{FF2B5EF4-FFF2-40B4-BE49-F238E27FC236}">
              <a16:creationId xmlns:a16="http://schemas.microsoft.com/office/drawing/2014/main" id="{5BB18241-CB09-4460-A6EE-BC484BCB6EDB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37" name="ColorPalette" hidden="1">
          <a:extLst>
            <a:ext uri="{FF2B5EF4-FFF2-40B4-BE49-F238E27FC236}">
              <a16:creationId xmlns:a16="http://schemas.microsoft.com/office/drawing/2014/main" id="{4BC4DE23-B7CF-4A6A-BEE5-86D9339F0A96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38" name="ColorPalette" hidden="1">
          <a:extLst>
            <a:ext uri="{FF2B5EF4-FFF2-40B4-BE49-F238E27FC236}">
              <a16:creationId xmlns:a16="http://schemas.microsoft.com/office/drawing/2014/main" id="{E0833749-B70B-41CA-9CAF-D339FE046AFE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39" name="ColorPalette" hidden="1">
          <a:extLst>
            <a:ext uri="{FF2B5EF4-FFF2-40B4-BE49-F238E27FC236}">
              <a16:creationId xmlns:a16="http://schemas.microsoft.com/office/drawing/2014/main" id="{349602BC-AA36-4A1A-B9CE-3DB93B08B839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40" name="ColorPalette" hidden="1">
          <a:extLst>
            <a:ext uri="{FF2B5EF4-FFF2-40B4-BE49-F238E27FC236}">
              <a16:creationId xmlns:a16="http://schemas.microsoft.com/office/drawing/2014/main" id="{EEEFDE82-2199-4A9A-8144-4CC18F8E3BA3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41" name="ColorPalette" hidden="1">
          <a:extLst>
            <a:ext uri="{FF2B5EF4-FFF2-40B4-BE49-F238E27FC236}">
              <a16:creationId xmlns:a16="http://schemas.microsoft.com/office/drawing/2014/main" id="{54B97A6F-5D69-4F8A-B712-7C7C8BDC922E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42" name="ColorPalette" hidden="1">
          <a:extLst>
            <a:ext uri="{FF2B5EF4-FFF2-40B4-BE49-F238E27FC236}">
              <a16:creationId xmlns:a16="http://schemas.microsoft.com/office/drawing/2014/main" id="{977E7261-D2AB-4D3D-B7C2-9BE45FD80DAE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43" name="ColorPalette" hidden="1">
          <a:extLst>
            <a:ext uri="{FF2B5EF4-FFF2-40B4-BE49-F238E27FC236}">
              <a16:creationId xmlns:a16="http://schemas.microsoft.com/office/drawing/2014/main" id="{A4617837-3F73-4CA7-B0F0-9BEB329B8EBD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44" name="ColorPalette" hidden="1">
          <a:extLst>
            <a:ext uri="{FF2B5EF4-FFF2-40B4-BE49-F238E27FC236}">
              <a16:creationId xmlns:a16="http://schemas.microsoft.com/office/drawing/2014/main" id="{7FDDA652-A48B-4FF7-B5A9-766AC56049BC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45" name="ColorPalette" hidden="1">
          <a:extLst>
            <a:ext uri="{FF2B5EF4-FFF2-40B4-BE49-F238E27FC236}">
              <a16:creationId xmlns:a16="http://schemas.microsoft.com/office/drawing/2014/main" id="{0953F016-3981-482D-8EAF-EE9F579A069A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46" name="ColorPalette" hidden="1">
          <a:extLst>
            <a:ext uri="{FF2B5EF4-FFF2-40B4-BE49-F238E27FC236}">
              <a16:creationId xmlns:a16="http://schemas.microsoft.com/office/drawing/2014/main" id="{6E2E8E4A-7001-4D51-99B8-C8530A5B8836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47" name="ColorPalette" hidden="1">
          <a:extLst>
            <a:ext uri="{FF2B5EF4-FFF2-40B4-BE49-F238E27FC236}">
              <a16:creationId xmlns:a16="http://schemas.microsoft.com/office/drawing/2014/main" id="{C96485A5-A46F-4000-A741-B13B7AE9B1AA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48" name="ColorPalette" hidden="1">
          <a:extLst>
            <a:ext uri="{FF2B5EF4-FFF2-40B4-BE49-F238E27FC236}">
              <a16:creationId xmlns:a16="http://schemas.microsoft.com/office/drawing/2014/main" id="{5A6E6192-25C8-43E1-8DB7-5D476D2E5993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49" name="ColorPalette" hidden="1">
          <a:extLst>
            <a:ext uri="{FF2B5EF4-FFF2-40B4-BE49-F238E27FC236}">
              <a16:creationId xmlns:a16="http://schemas.microsoft.com/office/drawing/2014/main" id="{ADEFA560-4157-47AA-9781-F12705B9A739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50" name="ColorPalette" hidden="1">
          <a:extLst>
            <a:ext uri="{FF2B5EF4-FFF2-40B4-BE49-F238E27FC236}">
              <a16:creationId xmlns:a16="http://schemas.microsoft.com/office/drawing/2014/main" id="{863C9BB0-5052-4E87-B273-A7D055697BCF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51" name="ColorPalette" hidden="1">
          <a:extLst>
            <a:ext uri="{FF2B5EF4-FFF2-40B4-BE49-F238E27FC236}">
              <a16:creationId xmlns:a16="http://schemas.microsoft.com/office/drawing/2014/main" id="{958EFCA7-F795-43AC-B21D-546A66792389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52" name="ColorPalette" hidden="1">
          <a:extLst>
            <a:ext uri="{FF2B5EF4-FFF2-40B4-BE49-F238E27FC236}">
              <a16:creationId xmlns:a16="http://schemas.microsoft.com/office/drawing/2014/main" id="{1CC119E3-CF17-4C2A-91B8-D587B07536F5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53" name="ColorPalette" hidden="1">
          <a:extLst>
            <a:ext uri="{FF2B5EF4-FFF2-40B4-BE49-F238E27FC236}">
              <a16:creationId xmlns:a16="http://schemas.microsoft.com/office/drawing/2014/main" id="{9BBE3721-6493-43D1-A21E-4B98394A48FC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54" name="ColorPalette" hidden="1">
          <a:extLst>
            <a:ext uri="{FF2B5EF4-FFF2-40B4-BE49-F238E27FC236}">
              <a16:creationId xmlns:a16="http://schemas.microsoft.com/office/drawing/2014/main" id="{B400987D-992A-4A71-9BDA-6DA9C74C350B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55" name="ColorPalette" hidden="1">
          <a:extLst>
            <a:ext uri="{FF2B5EF4-FFF2-40B4-BE49-F238E27FC236}">
              <a16:creationId xmlns:a16="http://schemas.microsoft.com/office/drawing/2014/main" id="{7670B385-81D4-425C-90DE-A12335A7A064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56" name="ColorPalette" hidden="1">
          <a:extLst>
            <a:ext uri="{FF2B5EF4-FFF2-40B4-BE49-F238E27FC236}">
              <a16:creationId xmlns:a16="http://schemas.microsoft.com/office/drawing/2014/main" id="{6548B5B2-038E-45E5-8D54-0C3CC4A27EDB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57" name="ColorPalette" hidden="1">
          <a:extLst>
            <a:ext uri="{FF2B5EF4-FFF2-40B4-BE49-F238E27FC236}">
              <a16:creationId xmlns:a16="http://schemas.microsoft.com/office/drawing/2014/main" id="{5FC8C4B1-9840-44F0-A273-11187926B4F4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58" name="ColorPalette" hidden="1">
          <a:extLst>
            <a:ext uri="{FF2B5EF4-FFF2-40B4-BE49-F238E27FC236}">
              <a16:creationId xmlns:a16="http://schemas.microsoft.com/office/drawing/2014/main" id="{EB6C16A4-9C11-483D-AE85-4273E82FDFE4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59" name="ColorPalette" hidden="1">
          <a:extLst>
            <a:ext uri="{FF2B5EF4-FFF2-40B4-BE49-F238E27FC236}">
              <a16:creationId xmlns:a16="http://schemas.microsoft.com/office/drawing/2014/main" id="{25D14671-4DC5-432A-B9BA-EF38366AAA70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60" name="ColorPalette" hidden="1">
          <a:extLst>
            <a:ext uri="{FF2B5EF4-FFF2-40B4-BE49-F238E27FC236}">
              <a16:creationId xmlns:a16="http://schemas.microsoft.com/office/drawing/2014/main" id="{1EED2A75-9A3C-4113-8BDA-7C31AB6ECF6E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61" name="ColorPalette" hidden="1">
          <a:extLst>
            <a:ext uri="{FF2B5EF4-FFF2-40B4-BE49-F238E27FC236}">
              <a16:creationId xmlns:a16="http://schemas.microsoft.com/office/drawing/2014/main" id="{08385168-2380-4E5F-99E2-41BB936871A0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62" name="ColorPalette" hidden="1">
          <a:extLst>
            <a:ext uri="{FF2B5EF4-FFF2-40B4-BE49-F238E27FC236}">
              <a16:creationId xmlns:a16="http://schemas.microsoft.com/office/drawing/2014/main" id="{90FEC4BF-BC31-4536-B180-0E67A7E3AD42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63" name="ColorPalette" hidden="1">
          <a:extLst>
            <a:ext uri="{FF2B5EF4-FFF2-40B4-BE49-F238E27FC236}">
              <a16:creationId xmlns:a16="http://schemas.microsoft.com/office/drawing/2014/main" id="{4E049FD2-C526-41BD-9571-6A9100FCC5CE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64" name="ColorPalette" hidden="1">
          <a:extLst>
            <a:ext uri="{FF2B5EF4-FFF2-40B4-BE49-F238E27FC236}">
              <a16:creationId xmlns:a16="http://schemas.microsoft.com/office/drawing/2014/main" id="{FE32F572-8992-4C6B-A39A-D49A9479A19E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65" name="ColorPalette" hidden="1">
          <a:extLst>
            <a:ext uri="{FF2B5EF4-FFF2-40B4-BE49-F238E27FC236}">
              <a16:creationId xmlns:a16="http://schemas.microsoft.com/office/drawing/2014/main" id="{C2DB9847-5D7C-4A3F-AEE3-3CC3F8CCA39D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66" name="ColorPalette" hidden="1">
          <a:extLst>
            <a:ext uri="{FF2B5EF4-FFF2-40B4-BE49-F238E27FC236}">
              <a16:creationId xmlns:a16="http://schemas.microsoft.com/office/drawing/2014/main" id="{C6B813EE-6C53-48DA-9778-732497D50AF8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67" name="ColorPalette" hidden="1">
          <a:extLst>
            <a:ext uri="{FF2B5EF4-FFF2-40B4-BE49-F238E27FC236}">
              <a16:creationId xmlns:a16="http://schemas.microsoft.com/office/drawing/2014/main" id="{CB73478A-5A96-4067-97C8-AE1BE3455794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68" name="ColorPalette" hidden="1">
          <a:extLst>
            <a:ext uri="{FF2B5EF4-FFF2-40B4-BE49-F238E27FC236}">
              <a16:creationId xmlns:a16="http://schemas.microsoft.com/office/drawing/2014/main" id="{579BF866-AA7C-4281-9F96-1F87B1C97C0E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69" name="ColorPalette" hidden="1">
          <a:extLst>
            <a:ext uri="{FF2B5EF4-FFF2-40B4-BE49-F238E27FC236}">
              <a16:creationId xmlns:a16="http://schemas.microsoft.com/office/drawing/2014/main" id="{CF77334C-D84C-4B19-93FE-5CD964E22985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70" name="ColorPalette" hidden="1">
          <a:extLst>
            <a:ext uri="{FF2B5EF4-FFF2-40B4-BE49-F238E27FC236}">
              <a16:creationId xmlns:a16="http://schemas.microsoft.com/office/drawing/2014/main" id="{C9E146C4-B197-4B87-B413-93054573AD61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71" name="ColorPalette" hidden="1">
          <a:extLst>
            <a:ext uri="{FF2B5EF4-FFF2-40B4-BE49-F238E27FC236}">
              <a16:creationId xmlns:a16="http://schemas.microsoft.com/office/drawing/2014/main" id="{42389903-FCD4-4EFF-AD96-6176CC3BBD2A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72" name="ColorPalette" hidden="1">
          <a:extLst>
            <a:ext uri="{FF2B5EF4-FFF2-40B4-BE49-F238E27FC236}">
              <a16:creationId xmlns:a16="http://schemas.microsoft.com/office/drawing/2014/main" id="{B6331B1A-14CB-476B-84C1-9F91EB66446F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73" name="ColorPalette" hidden="1">
          <a:extLst>
            <a:ext uri="{FF2B5EF4-FFF2-40B4-BE49-F238E27FC236}">
              <a16:creationId xmlns:a16="http://schemas.microsoft.com/office/drawing/2014/main" id="{35E2F71A-0424-43C3-9568-B7B16B733D15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74" name="ColorPalette" hidden="1">
          <a:extLst>
            <a:ext uri="{FF2B5EF4-FFF2-40B4-BE49-F238E27FC236}">
              <a16:creationId xmlns:a16="http://schemas.microsoft.com/office/drawing/2014/main" id="{78F2CE79-7890-49B1-8871-9B8858FC4700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75" name="ColorPalette" hidden="1">
          <a:extLst>
            <a:ext uri="{FF2B5EF4-FFF2-40B4-BE49-F238E27FC236}">
              <a16:creationId xmlns:a16="http://schemas.microsoft.com/office/drawing/2014/main" id="{6EC9B5D4-6849-4142-9AE3-32CC0713EDBE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576" name="ColorPalette" hidden="1">
          <a:extLst>
            <a:ext uri="{FF2B5EF4-FFF2-40B4-BE49-F238E27FC236}">
              <a16:creationId xmlns:a16="http://schemas.microsoft.com/office/drawing/2014/main" id="{84AC1AB1-D25A-48E2-9B7F-BBAEE3B91A05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577" name="ColorPalette" hidden="1">
          <a:extLst>
            <a:ext uri="{FF2B5EF4-FFF2-40B4-BE49-F238E27FC236}">
              <a16:creationId xmlns:a16="http://schemas.microsoft.com/office/drawing/2014/main" id="{10760DA0-9DDD-4BDB-8E85-8055AA9FDB8F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578" name="ColorPalette" hidden="1">
          <a:extLst>
            <a:ext uri="{FF2B5EF4-FFF2-40B4-BE49-F238E27FC236}">
              <a16:creationId xmlns:a16="http://schemas.microsoft.com/office/drawing/2014/main" id="{531B63E9-B270-49EE-A1D4-B17577D34E60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579" name="ColorPalette" hidden="1">
          <a:extLst>
            <a:ext uri="{FF2B5EF4-FFF2-40B4-BE49-F238E27FC236}">
              <a16:creationId xmlns:a16="http://schemas.microsoft.com/office/drawing/2014/main" id="{210E863B-91EE-4818-B865-78C1D6166A1A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580" name="ColorPalette" hidden="1">
          <a:extLst>
            <a:ext uri="{FF2B5EF4-FFF2-40B4-BE49-F238E27FC236}">
              <a16:creationId xmlns:a16="http://schemas.microsoft.com/office/drawing/2014/main" id="{6D5E4BFB-5D58-4400-B3DF-EDC7497F5640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581" name="ColorPalette" hidden="1">
          <a:extLst>
            <a:ext uri="{FF2B5EF4-FFF2-40B4-BE49-F238E27FC236}">
              <a16:creationId xmlns:a16="http://schemas.microsoft.com/office/drawing/2014/main" id="{7ECD3819-2343-4F0D-976E-1AB605071F40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582" name="ColorPalette" hidden="1">
          <a:extLst>
            <a:ext uri="{FF2B5EF4-FFF2-40B4-BE49-F238E27FC236}">
              <a16:creationId xmlns:a16="http://schemas.microsoft.com/office/drawing/2014/main" id="{656ED9BD-CA5D-4C0E-B519-F22E56C9F0A7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85</xdr:row>
      <xdr:rowOff>47625</xdr:rowOff>
    </xdr:to>
    <xdr:sp macro="" textlink="">
      <xdr:nvSpPr>
        <xdr:cNvPr id="3583" name="ColorPalette" hidden="1">
          <a:extLst>
            <a:ext uri="{FF2B5EF4-FFF2-40B4-BE49-F238E27FC236}">
              <a16:creationId xmlns:a16="http://schemas.microsoft.com/office/drawing/2014/main" id="{E60C2FD4-E23A-4243-AA46-316BF82569A3}"/>
            </a:ext>
          </a:extLst>
        </xdr:cNvPr>
        <xdr:cNvSpPr txBox="1"/>
      </xdr:nvSpPr>
      <xdr:spPr>
        <a:xfrm>
          <a:off x="914400" y="16002000"/>
          <a:ext cx="2752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84" name="ColorPalette" hidden="1">
          <a:extLst>
            <a:ext uri="{FF2B5EF4-FFF2-40B4-BE49-F238E27FC236}">
              <a16:creationId xmlns:a16="http://schemas.microsoft.com/office/drawing/2014/main" id="{79BD3657-8CCC-4AED-A755-53459E489535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85" name="ColorPalette" hidden="1">
          <a:extLst>
            <a:ext uri="{FF2B5EF4-FFF2-40B4-BE49-F238E27FC236}">
              <a16:creationId xmlns:a16="http://schemas.microsoft.com/office/drawing/2014/main" id="{F3E7C19F-EA88-49A9-B6AB-DCF200B9AD52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86" name="ColorPalette" hidden="1">
          <a:extLst>
            <a:ext uri="{FF2B5EF4-FFF2-40B4-BE49-F238E27FC236}">
              <a16:creationId xmlns:a16="http://schemas.microsoft.com/office/drawing/2014/main" id="{813BCA8E-CD2E-480A-A4F1-FB09F515A737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87" name="ColorPalette" hidden="1">
          <a:extLst>
            <a:ext uri="{FF2B5EF4-FFF2-40B4-BE49-F238E27FC236}">
              <a16:creationId xmlns:a16="http://schemas.microsoft.com/office/drawing/2014/main" id="{777AFCB7-ED54-4A3E-B32E-0D32CC3EF70F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88" name="ColorPalette" hidden="1">
          <a:extLst>
            <a:ext uri="{FF2B5EF4-FFF2-40B4-BE49-F238E27FC236}">
              <a16:creationId xmlns:a16="http://schemas.microsoft.com/office/drawing/2014/main" id="{E0F54D67-5521-48E0-94E6-D196F79CA95C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89" name="ColorPalette" hidden="1">
          <a:extLst>
            <a:ext uri="{FF2B5EF4-FFF2-40B4-BE49-F238E27FC236}">
              <a16:creationId xmlns:a16="http://schemas.microsoft.com/office/drawing/2014/main" id="{7417F3D3-0782-43DA-B2F6-3FC74CCF60A3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90" name="ColorPalette" hidden="1">
          <a:extLst>
            <a:ext uri="{FF2B5EF4-FFF2-40B4-BE49-F238E27FC236}">
              <a16:creationId xmlns:a16="http://schemas.microsoft.com/office/drawing/2014/main" id="{CB267366-38CF-4E86-A184-85BFE147D584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591" name="ColorPalette" hidden="1">
          <a:extLst>
            <a:ext uri="{FF2B5EF4-FFF2-40B4-BE49-F238E27FC236}">
              <a16:creationId xmlns:a16="http://schemas.microsoft.com/office/drawing/2014/main" id="{0ED75344-31A7-4025-BB70-41445F94C359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592" name="ColorPalette" hidden="1">
          <a:extLst>
            <a:ext uri="{FF2B5EF4-FFF2-40B4-BE49-F238E27FC236}">
              <a16:creationId xmlns:a16="http://schemas.microsoft.com/office/drawing/2014/main" id="{75F6B559-E20B-4032-9F9F-CF792B130C54}"/>
            </a:ext>
          </a:extLst>
        </xdr:cNvPr>
        <xdr:cNvSpPr txBox="1"/>
      </xdr:nvSpPr>
      <xdr:spPr>
        <a:xfrm>
          <a:off x="914400" y="15811500"/>
          <a:ext cx="2752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593" name="ColorPalette" hidden="1">
          <a:extLst>
            <a:ext uri="{FF2B5EF4-FFF2-40B4-BE49-F238E27FC236}">
              <a16:creationId xmlns:a16="http://schemas.microsoft.com/office/drawing/2014/main" id="{A2449A65-330E-414B-A91C-FC014EEBEED1}"/>
            </a:ext>
          </a:extLst>
        </xdr:cNvPr>
        <xdr:cNvSpPr txBox="1"/>
      </xdr:nvSpPr>
      <xdr:spPr>
        <a:xfrm>
          <a:off x="914400" y="15811500"/>
          <a:ext cx="2752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594" name="ColorPalette" hidden="1">
          <a:extLst>
            <a:ext uri="{FF2B5EF4-FFF2-40B4-BE49-F238E27FC236}">
              <a16:creationId xmlns:a16="http://schemas.microsoft.com/office/drawing/2014/main" id="{4610F603-372A-4E65-BAE3-B6FD80BA743D}"/>
            </a:ext>
          </a:extLst>
        </xdr:cNvPr>
        <xdr:cNvSpPr txBox="1"/>
      </xdr:nvSpPr>
      <xdr:spPr>
        <a:xfrm>
          <a:off x="914400" y="15811500"/>
          <a:ext cx="2752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595" name="ColorPalette" hidden="1">
          <a:extLst>
            <a:ext uri="{FF2B5EF4-FFF2-40B4-BE49-F238E27FC236}">
              <a16:creationId xmlns:a16="http://schemas.microsoft.com/office/drawing/2014/main" id="{812A9168-F5E8-4C55-A462-035407388AB1}"/>
            </a:ext>
          </a:extLst>
        </xdr:cNvPr>
        <xdr:cNvSpPr txBox="1"/>
      </xdr:nvSpPr>
      <xdr:spPr>
        <a:xfrm>
          <a:off x="914400" y="15811500"/>
          <a:ext cx="2752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596" name="ColorPalette" hidden="1">
          <a:extLst>
            <a:ext uri="{FF2B5EF4-FFF2-40B4-BE49-F238E27FC236}">
              <a16:creationId xmlns:a16="http://schemas.microsoft.com/office/drawing/2014/main" id="{8922CB6A-4125-400B-A951-655604E4D45D}"/>
            </a:ext>
          </a:extLst>
        </xdr:cNvPr>
        <xdr:cNvSpPr txBox="1"/>
      </xdr:nvSpPr>
      <xdr:spPr>
        <a:xfrm>
          <a:off x="914400" y="15811500"/>
          <a:ext cx="2752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597" name="ColorPalette" hidden="1">
          <a:extLst>
            <a:ext uri="{FF2B5EF4-FFF2-40B4-BE49-F238E27FC236}">
              <a16:creationId xmlns:a16="http://schemas.microsoft.com/office/drawing/2014/main" id="{9D91B413-3F52-4CC5-A04B-EFA002B888C2}"/>
            </a:ext>
          </a:extLst>
        </xdr:cNvPr>
        <xdr:cNvSpPr txBox="1"/>
      </xdr:nvSpPr>
      <xdr:spPr>
        <a:xfrm>
          <a:off x="914400" y="15811500"/>
          <a:ext cx="2752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598" name="ColorPalette" hidden="1">
          <a:extLst>
            <a:ext uri="{FF2B5EF4-FFF2-40B4-BE49-F238E27FC236}">
              <a16:creationId xmlns:a16="http://schemas.microsoft.com/office/drawing/2014/main" id="{E4D3CEB0-84F3-4A19-8E72-6B6AE5FBC678}"/>
            </a:ext>
          </a:extLst>
        </xdr:cNvPr>
        <xdr:cNvSpPr txBox="1"/>
      </xdr:nvSpPr>
      <xdr:spPr>
        <a:xfrm>
          <a:off x="914400" y="15811500"/>
          <a:ext cx="2752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599" name="ColorPalette" hidden="1">
          <a:extLst>
            <a:ext uri="{FF2B5EF4-FFF2-40B4-BE49-F238E27FC236}">
              <a16:creationId xmlns:a16="http://schemas.microsoft.com/office/drawing/2014/main" id="{E4F2B0CF-AC27-4E38-99D2-C81C8F627F39}"/>
            </a:ext>
          </a:extLst>
        </xdr:cNvPr>
        <xdr:cNvSpPr txBox="1"/>
      </xdr:nvSpPr>
      <xdr:spPr>
        <a:xfrm>
          <a:off x="914400" y="15811500"/>
          <a:ext cx="2752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600" name="ColorPalette" hidden="1">
          <a:extLst>
            <a:ext uri="{FF2B5EF4-FFF2-40B4-BE49-F238E27FC236}">
              <a16:creationId xmlns:a16="http://schemas.microsoft.com/office/drawing/2014/main" id="{4F23E477-FDD1-4C57-9BD4-929BEFF7FB74}"/>
            </a:ext>
          </a:extLst>
        </xdr:cNvPr>
        <xdr:cNvSpPr txBox="1"/>
      </xdr:nvSpPr>
      <xdr:spPr>
        <a:xfrm>
          <a:off x="914400" y="15811500"/>
          <a:ext cx="2752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601" name="ColorPalette" hidden="1">
          <a:extLst>
            <a:ext uri="{FF2B5EF4-FFF2-40B4-BE49-F238E27FC236}">
              <a16:creationId xmlns:a16="http://schemas.microsoft.com/office/drawing/2014/main" id="{1CFA94B9-D97A-4963-88F7-8E1DD5B9E3AF}"/>
            </a:ext>
          </a:extLst>
        </xdr:cNvPr>
        <xdr:cNvSpPr txBox="1"/>
      </xdr:nvSpPr>
      <xdr:spPr>
        <a:xfrm>
          <a:off x="914400" y="15811500"/>
          <a:ext cx="2752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602" name="ColorPalette" hidden="1">
          <a:extLst>
            <a:ext uri="{FF2B5EF4-FFF2-40B4-BE49-F238E27FC236}">
              <a16:creationId xmlns:a16="http://schemas.microsoft.com/office/drawing/2014/main" id="{27F46DDE-CC45-4D7E-8292-2BE0DE1036BB}"/>
            </a:ext>
          </a:extLst>
        </xdr:cNvPr>
        <xdr:cNvSpPr txBox="1"/>
      </xdr:nvSpPr>
      <xdr:spPr>
        <a:xfrm>
          <a:off x="914400" y="15811500"/>
          <a:ext cx="2752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81</xdr:row>
      <xdr:rowOff>47625</xdr:rowOff>
    </xdr:to>
    <xdr:sp macro="" textlink="">
      <xdr:nvSpPr>
        <xdr:cNvPr id="3603" name="ColorPalette" hidden="1">
          <a:extLst>
            <a:ext uri="{FF2B5EF4-FFF2-40B4-BE49-F238E27FC236}">
              <a16:creationId xmlns:a16="http://schemas.microsoft.com/office/drawing/2014/main" id="{F1906C48-C4AD-47DD-91B2-D52F03D72B98}"/>
            </a:ext>
          </a:extLst>
        </xdr:cNvPr>
        <xdr:cNvSpPr txBox="1"/>
      </xdr:nvSpPr>
      <xdr:spPr>
        <a:xfrm>
          <a:off x="914400" y="15811500"/>
          <a:ext cx="27527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04" name="ColorPalette" hidden="1">
          <a:extLst>
            <a:ext uri="{FF2B5EF4-FFF2-40B4-BE49-F238E27FC236}">
              <a16:creationId xmlns:a16="http://schemas.microsoft.com/office/drawing/2014/main" id="{A5021A64-ED44-4EFA-B494-5C367567AE4D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05" name="ColorPalette" hidden="1">
          <a:extLst>
            <a:ext uri="{FF2B5EF4-FFF2-40B4-BE49-F238E27FC236}">
              <a16:creationId xmlns:a16="http://schemas.microsoft.com/office/drawing/2014/main" id="{F319DF1A-2574-405B-9772-3884552BD6A0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06" name="ColorPalette" hidden="1">
          <a:extLst>
            <a:ext uri="{FF2B5EF4-FFF2-40B4-BE49-F238E27FC236}">
              <a16:creationId xmlns:a16="http://schemas.microsoft.com/office/drawing/2014/main" id="{CFBAE45B-81EC-401C-B7EA-DDB6FBCC174F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07" name="ColorPalette" hidden="1">
          <a:extLst>
            <a:ext uri="{FF2B5EF4-FFF2-40B4-BE49-F238E27FC236}">
              <a16:creationId xmlns:a16="http://schemas.microsoft.com/office/drawing/2014/main" id="{B6E5C396-C16C-45E0-8DAF-F0BAA6BB5CDA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08" name="ColorPalette" hidden="1">
          <a:extLst>
            <a:ext uri="{FF2B5EF4-FFF2-40B4-BE49-F238E27FC236}">
              <a16:creationId xmlns:a16="http://schemas.microsoft.com/office/drawing/2014/main" id="{650D4634-A391-4A51-A411-E26064CB69B7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09" name="ColorPalette" hidden="1">
          <a:extLst>
            <a:ext uri="{FF2B5EF4-FFF2-40B4-BE49-F238E27FC236}">
              <a16:creationId xmlns:a16="http://schemas.microsoft.com/office/drawing/2014/main" id="{9EF8BB23-D74C-4C5D-805B-FB2AEC301ACB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10" name="ColorPalette" hidden="1">
          <a:extLst>
            <a:ext uri="{FF2B5EF4-FFF2-40B4-BE49-F238E27FC236}">
              <a16:creationId xmlns:a16="http://schemas.microsoft.com/office/drawing/2014/main" id="{C29D06A2-1834-4F35-BA92-7C3423F8F048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11" name="ColorPalette" hidden="1">
          <a:extLst>
            <a:ext uri="{FF2B5EF4-FFF2-40B4-BE49-F238E27FC236}">
              <a16:creationId xmlns:a16="http://schemas.microsoft.com/office/drawing/2014/main" id="{B7B1086A-2FD5-4AE0-BBE0-6FA9F6BC0450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12" name="ColorPalette" hidden="1">
          <a:extLst>
            <a:ext uri="{FF2B5EF4-FFF2-40B4-BE49-F238E27FC236}">
              <a16:creationId xmlns:a16="http://schemas.microsoft.com/office/drawing/2014/main" id="{FD50C57C-BC4B-47BD-9138-970273D4D648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13" name="ColorPalette" hidden="1">
          <a:extLst>
            <a:ext uri="{FF2B5EF4-FFF2-40B4-BE49-F238E27FC236}">
              <a16:creationId xmlns:a16="http://schemas.microsoft.com/office/drawing/2014/main" id="{93AE4D62-09CE-4B2B-AA94-40A2C498CD84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14" name="ColorPalette" hidden="1">
          <a:extLst>
            <a:ext uri="{FF2B5EF4-FFF2-40B4-BE49-F238E27FC236}">
              <a16:creationId xmlns:a16="http://schemas.microsoft.com/office/drawing/2014/main" id="{E93C512B-51C7-48EB-92F0-D33CC7D9E6F6}"/>
            </a:ext>
          </a:extLst>
        </xdr:cNvPr>
        <xdr:cNvSpPr txBox="1"/>
      </xdr:nvSpPr>
      <xdr:spPr>
        <a:xfrm>
          <a:off x="914400" y="15621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15" name="ColorPalette" hidden="1">
          <a:extLst>
            <a:ext uri="{FF2B5EF4-FFF2-40B4-BE49-F238E27FC236}">
              <a16:creationId xmlns:a16="http://schemas.microsoft.com/office/drawing/2014/main" id="{903FD6E5-319E-4A3D-8B59-820B9840B1EF}"/>
            </a:ext>
          </a:extLst>
        </xdr:cNvPr>
        <xdr:cNvSpPr txBox="1"/>
      </xdr:nvSpPr>
      <xdr:spPr>
        <a:xfrm>
          <a:off x="914400" y="15621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16" name="ColorPalette" hidden="1">
          <a:extLst>
            <a:ext uri="{FF2B5EF4-FFF2-40B4-BE49-F238E27FC236}">
              <a16:creationId xmlns:a16="http://schemas.microsoft.com/office/drawing/2014/main" id="{C0E445EA-B031-4B56-97BD-5FA4BBF55C11}"/>
            </a:ext>
          </a:extLst>
        </xdr:cNvPr>
        <xdr:cNvSpPr txBox="1"/>
      </xdr:nvSpPr>
      <xdr:spPr>
        <a:xfrm>
          <a:off x="914400" y="15621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17" name="ColorPalette" hidden="1">
          <a:extLst>
            <a:ext uri="{FF2B5EF4-FFF2-40B4-BE49-F238E27FC236}">
              <a16:creationId xmlns:a16="http://schemas.microsoft.com/office/drawing/2014/main" id="{34E4B046-3687-48D4-8ACD-665FB4899B76}"/>
            </a:ext>
          </a:extLst>
        </xdr:cNvPr>
        <xdr:cNvSpPr txBox="1"/>
      </xdr:nvSpPr>
      <xdr:spPr>
        <a:xfrm>
          <a:off x="914400" y="15621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18" name="ColorPalette" hidden="1">
          <a:extLst>
            <a:ext uri="{FF2B5EF4-FFF2-40B4-BE49-F238E27FC236}">
              <a16:creationId xmlns:a16="http://schemas.microsoft.com/office/drawing/2014/main" id="{7A5ACAC3-B11B-46E3-A1C1-EF364CEB217A}"/>
            </a:ext>
          </a:extLst>
        </xdr:cNvPr>
        <xdr:cNvSpPr txBox="1"/>
      </xdr:nvSpPr>
      <xdr:spPr>
        <a:xfrm>
          <a:off x="914400" y="15621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19" name="ColorPalette" hidden="1">
          <a:extLst>
            <a:ext uri="{FF2B5EF4-FFF2-40B4-BE49-F238E27FC236}">
              <a16:creationId xmlns:a16="http://schemas.microsoft.com/office/drawing/2014/main" id="{889CEC9D-BFEC-4E99-AA02-702E621AF3A6}"/>
            </a:ext>
          </a:extLst>
        </xdr:cNvPr>
        <xdr:cNvSpPr txBox="1"/>
      </xdr:nvSpPr>
      <xdr:spPr>
        <a:xfrm>
          <a:off x="914400" y="15621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20" name="ColorPalette" hidden="1">
          <a:extLst>
            <a:ext uri="{FF2B5EF4-FFF2-40B4-BE49-F238E27FC236}">
              <a16:creationId xmlns:a16="http://schemas.microsoft.com/office/drawing/2014/main" id="{45259E09-02F0-47C8-A03C-D71F39B016DF}"/>
            </a:ext>
          </a:extLst>
        </xdr:cNvPr>
        <xdr:cNvSpPr txBox="1"/>
      </xdr:nvSpPr>
      <xdr:spPr>
        <a:xfrm>
          <a:off x="914400" y="15621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21" name="ColorPalette" hidden="1">
          <a:extLst>
            <a:ext uri="{FF2B5EF4-FFF2-40B4-BE49-F238E27FC236}">
              <a16:creationId xmlns:a16="http://schemas.microsoft.com/office/drawing/2014/main" id="{99F1EC28-252B-41E7-A9B8-EE86A6B3AFF7}"/>
            </a:ext>
          </a:extLst>
        </xdr:cNvPr>
        <xdr:cNvSpPr txBox="1"/>
      </xdr:nvSpPr>
      <xdr:spPr>
        <a:xfrm>
          <a:off x="914400" y="15621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22" name="ColorPalette" hidden="1">
          <a:extLst>
            <a:ext uri="{FF2B5EF4-FFF2-40B4-BE49-F238E27FC236}">
              <a16:creationId xmlns:a16="http://schemas.microsoft.com/office/drawing/2014/main" id="{3B9E7225-5C74-4CF6-81AA-DA0C0B2E4E63}"/>
            </a:ext>
          </a:extLst>
        </xdr:cNvPr>
        <xdr:cNvSpPr txBox="1"/>
      </xdr:nvSpPr>
      <xdr:spPr>
        <a:xfrm>
          <a:off x="914400" y="15621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23" name="ColorPalette" hidden="1">
          <a:extLst>
            <a:ext uri="{FF2B5EF4-FFF2-40B4-BE49-F238E27FC236}">
              <a16:creationId xmlns:a16="http://schemas.microsoft.com/office/drawing/2014/main" id="{A69FD376-33E7-4E1F-86C3-F9E72FC3C3A9}"/>
            </a:ext>
          </a:extLst>
        </xdr:cNvPr>
        <xdr:cNvSpPr txBox="1"/>
      </xdr:nvSpPr>
      <xdr:spPr>
        <a:xfrm>
          <a:off x="914400" y="15621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24" name="ColorPalette" hidden="1">
          <a:extLst>
            <a:ext uri="{FF2B5EF4-FFF2-40B4-BE49-F238E27FC236}">
              <a16:creationId xmlns:a16="http://schemas.microsoft.com/office/drawing/2014/main" id="{20C37E79-AE47-43AF-A0AE-475DB78AA5E9}"/>
            </a:ext>
          </a:extLst>
        </xdr:cNvPr>
        <xdr:cNvSpPr txBox="1"/>
      </xdr:nvSpPr>
      <xdr:spPr>
        <a:xfrm>
          <a:off x="914400" y="15621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25" name="ColorPalette" hidden="1">
          <a:extLst>
            <a:ext uri="{FF2B5EF4-FFF2-40B4-BE49-F238E27FC236}">
              <a16:creationId xmlns:a16="http://schemas.microsoft.com/office/drawing/2014/main" id="{952FCDFB-DB77-4220-B350-9B059BCFA86A}"/>
            </a:ext>
          </a:extLst>
        </xdr:cNvPr>
        <xdr:cNvSpPr txBox="1"/>
      </xdr:nvSpPr>
      <xdr:spPr>
        <a:xfrm>
          <a:off x="914400" y="15621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26" name="ColorPalette" hidden="1">
          <a:extLst>
            <a:ext uri="{FF2B5EF4-FFF2-40B4-BE49-F238E27FC236}">
              <a16:creationId xmlns:a16="http://schemas.microsoft.com/office/drawing/2014/main" id="{B560FB9D-5D8F-4F6C-9DFB-A520D3241F05}"/>
            </a:ext>
          </a:extLst>
        </xdr:cNvPr>
        <xdr:cNvSpPr txBox="1"/>
      </xdr:nvSpPr>
      <xdr:spPr>
        <a:xfrm>
          <a:off x="914400" y="15621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27" name="ColorPalette" hidden="1">
          <a:extLst>
            <a:ext uri="{FF2B5EF4-FFF2-40B4-BE49-F238E27FC236}">
              <a16:creationId xmlns:a16="http://schemas.microsoft.com/office/drawing/2014/main" id="{84651D6D-1C69-42C9-8004-A504232F4DDE}"/>
            </a:ext>
          </a:extLst>
        </xdr:cNvPr>
        <xdr:cNvSpPr txBox="1"/>
      </xdr:nvSpPr>
      <xdr:spPr>
        <a:xfrm>
          <a:off x="914400" y="15621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28" name="ColorPalette" hidden="1">
          <a:extLst>
            <a:ext uri="{FF2B5EF4-FFF2-40B4-BE49-F238E27FC236}">
              <a16:creationId xmlns:a16="http://schemas.microsoft.com/office/drawing/2014/main" id="{44698D25-A93B-4B1D-AA08-08D346DF8EDC}"/>
            </a:ext>
          </a:extLst>
        </xdr:cNvPr>
        <xdr:cNvSpPr txBox="1"/>
      </xdr:nvSpPr>
      <xdr:spPr>
        <a:xfrm>
          <a:off x="914400" y="15621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29" name="ColorPalette" hidden="1">
          <a:extLst>
            <a:ext uri="{FF2B5EF4-FFF2-40B4-BE49-F238E27FC236}">
              <a16:creationId xmlns:a16="http://schemas.microsoft.com/office/drawing/2014/main" id="{2AE0F1E3-E8B2-4B9C-8CA6-D193934361A6}"/>
            </a:ext>
          </a:extLst>
        </xdr:cNvPr>
        <xdr:cNvSpPr txBox="1"/>
      </xdr:nvSpPr>
      <xdr:spPr>
        <a:xfrm>
          <a:off x="914400" y="15621000"/>
          <a:ext cx="2752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30" name="ColorPalette" hidden="1">
          <a:extLst>
            <a:ext uri="{FF2B5EF4-FFF2-40B4-BE49-F238E27FC236}">
              <a16:creationId xmlns:a16="http://schemas.microsoft.com/office/drawing/2014/main" id="{A596F6A8-E839-4366-B3F9-90514D0E2798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31" name="ColorPalette" hidden="1">
          <a:extLst>
            <a:ext uri="{FF2B5EF4-FFF2-40B4-BE49-F238E27FC236}">
              <a16:creationId xmlns:a16="http://schemas.microsoft.com/office/drawing/2014/main" id="{F1645ED9-F9F7-4F68-9FCB-4A7F1C26AB21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32" name="ColorPalette" hidden="1">
          <a:extLst>
            <a:ext uri="{FF2B5EF4-FFF2-40B4-BE49-F238E27FC236}">
              <a16:creationId xmlns:a16="http://schemas.microsoft.com/office/drawing/2014/main" id="{CC72E011-2631-429E-A604-E2E0BA02F565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33" name="ColorPalette" hidden="1">
          <a:extLst>
            <a:ext uri="{FF2B5EF4-FFF2-40B4-BE49-F238E27FC236}">
              <a16:creationId xmlns:a16="http://schemas.microsoft.com/office/drawing/2014/main" id="{D56943E3-DA8E-4CB5-BCA8-2AF54EE81680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34" name="ColorPalette" hidden="1">
          <a:extLst>
            <a:ext uri="{FF2B5EF4-FFF2-40B4-BE49-F238E27FC236}">
              <a16:creationId xmlns:a16="http://schemas.microsoft.com/office/drawing/2014/main" id="{90AA4BBF-E7EA-43C4-BE63-03A0BA024FF1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35" name="ColorPalette" hidden="1">
          <a:extLst>
            <a:ext uri="{FF2B5EF4-FFF2-40B4-BE49-F238E27FC236}">
              <a16:creationId xmlns:a16="http://schemas.microsoft.com/office/drawing/2014/main" id="{94318412-BECD-4736-814D-5519748866D8}"/>
            </a:ext>
          </a:extLst>
        </xdr:cNvPr>
        <xdr:cNvSpPr txBox="1"/>
      </xdr:nvSpPr>
      <xdr:spPr>
        <a:xfrm>
          <a:off x="914400" y="15811500"/>
          <a:ext cx="2752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36" name="ColorPalette" hidden="1">
          <a:extLst>
            <a:ext uri="{FF2B5EF4-FFF2-40B4-BE49-F238E27FC236}">
              <a16:creationId xmlns:a16="http://schemas.microsoft.com/office/drawing/2014/main" id="{E29EB969-16D5-4B60-B1A3-7F458978B425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37" name="ColorPalette" hidden="1">
          <a:extLst>
            <a:ext uri="{FF2B5EF4-FFF2-40B4-BE49-F238E27FC236}">
              <a16:creationId xmlns:a16="http://schemas.microsoft.com/office/drawing/2014/main" id="{C8E0A893-6350-4757-AB83-8D20D21205B1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38" name="ColorPalette" hidden="1">
          <a:extLst>
            <a:ext uri="{FF2B5EF4-FFF2-40B4-BE49-F238E27FC236}">
              <a16:creationId xmlns:a16="http://schemas.microsoft.com/office/drawing/2014/main" id="{64BC5F30-964D-4E63-8001-52E9273B9674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39" name="ColorPalette" hidden="1">
          <a:extLst>
            <a:ext uri="{FF2B5EF4-FFF2-40B4-BE49-F238E27FC236}">
              <a16:creationId xmlns:a16="http://schemas.microsoft.com/office/drawing/2014/main" id="{C3BB7DB8-9904-42F8-951E-7B9C51CBDD29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40" name="ColorPalette" hidden="1">
          <a:extLst>
            <a:ext uri="{FF2B5EF4-FFF2-40B4-BE49-F238E27FC236}">
              <a16:creationId xmlns:a16="http://schemas.microsoft.com/office/drawing/2014/main" id="{464C23B5-D55C-4EAD-B241-12C4EC4C617B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41" name="ColorPalette" hidden="1">
          <a:extLst>
            <a:ext uri="{FF2B5EF4-FFF2-40B4-BE49-F238E27FC236}">
              <a16:creationId xmlns:a16="http://schemas.microsoft.com/office/drawing/2014/main" id="{B42DB205-02AB-4EA0-B17E-B11A7DB332F1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42" name="ColorPalette" hidden="1">
          <a:extLst>
            <a:ext uri="{FF2B5EF4-FFF2-40B4-BE49-F238E27FC236}">
              <a16:creationId xmlns:a16="http://schemas.microsoft.com/office/drawing/2014/main" id="{F7A4B303-5B51-4E6D-8421-91F8A2A89857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43" name="ColorPalette" hidden="1">
          <a:extLst>
            <a:ext uri="{FF2B5EF4-FFF2-40B4-BE49-F238E27FC236}">
              <a16:creationId xmlns:a16="http://schemas.microsoft.com/office/drawing/2014/main" id="{B240AE41-05AF-4CB7-8848-52C8C6FCA9BF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44" name="ColorPalette" hidden="1">
          <a:extLst>
            <a:ext uri="{FF2B5EF4-FFF2-40B4-BE49-F238E27FC236}">
              <a16:creationId xmlns:a16="http://schemas.microsoft.com/office/drawing/2014/main" id="{10582FBB-E35E-406E-A640-8F450A66F41C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45" name="ColorPalette" hidden="1">
          <a:extLst>
            <a:ext uri="{FF2B5EF4-FFF2-40B4-BE49-F238E27FC236}">
              <a16:creationId xmlns:a16="http://schemas.microsoft.com/office/drawing/2014/main" id="{E62F3FBB-84AE-4B9D-9007-0980F3E035E6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46" name="ColorPalette" hidden="1">
          <a:extLst>
            <a:ext uri="{FF2B5EF4-FFF2-40B4-BE49-F238E27FC236}">
              <a16:creationId xmlns:a16="http://schemas.microsoft.com/office/drawing/2014/main" id="{FEC55989-F213-4F4F-8C0A-7C65DADF67C8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47" name="ColorPalette" hidden="1">
          <a:extLst>
            <a:ext uri="{FF2B5EF4-FFF2-40B4-BE49-F238E27FC236}">
              <a16:creationId xmlns:a16="http://schemas.microsoft.com/office/drawing/2014/main" id="{B6543676-6F6D-449B-B6A3-463F81D060BB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48" name="ColorPalette" hidden="1">
          <a:extLst>
            <a:ext uri="{FF2B5EF4-FFF2-40B4-BE49-F238E27FC236}">
              <a16:creationId xmlns:a16="http://schemas.microsoft.com/office/drawing/2014/main" id="{C79391C3-9A4D-43BD-B1C1-AE9CE04CBD07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49" name="ColorPalette" hidden="1">
          <a:extLst>
            <a:ext uri="{FF2B5EF4-FFF2-40B4-BE49-F238E27FC236}">
              <a16:creationId xmlns:a16="http://schemas.microsoft.com/office/drawing/2014/main" id="{9DC75C4E-CB28-4F57-B953-0FB14BE4BFE3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50" name="ColorPalette" hidden="1">
          <a:extLst>
            <a:ext uri="{FF2B5EF4-FFF2-40B4-BE49-F238E27FC236}">
              <a16:creationId xmlns:a16="http://schemas.microsoft.com/office/drawing/2014/main" id="{FBC0A9D1-9D7F-438D-BC37-E2C6D5B4E2DE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51" name="ColorPalette" hidden="1">
          <a:extLst>
            <a:ext uri="{FF2B5EF4-FFF2-40B4-BE49-F238E27FC236}">
              <a16:creationId xmlns:a16="http://schemas.microsoft.com/office/drawing/2014/main" id="{4C64A583-3CF7-44D1-B79C-93ADF705DCEF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52" name="ColorPalette" hidden="1">
          <a:extLst>
            <a:ext uri="{FF2B5EF4-FFF2-40B4-BE49-F238E27FC236}">
              <a16:creationId xmlns:a16="http://schemas.microsoft.com/office/drawing/2014/main" id="{48FBB800-A172-4423-AC0D-FF893C75AF4D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53" name="ColorPalette" hidden="1">
          <a:extLst>
            <a:ext uri="{FF2B5EF4-FFF2-40B4-BE49-F238E27FC236}">
              <a16:creationId xmlns:a16="http://schemas.microsoft.com/office/drawing/2014/main" id="{E91B56B8-158F-40E0-9838-87C206F92659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54" name="ColorPalette" hidden="1">
          <a:extLst>
            <a:ext uri="{FF2B5EF4-FFF2-40B4-BE49-F238E27FC236}">
              <a16:creationId xmlns:a16="http://schemas.microsoft.com/office/drawing/2014/main" id="{C128D9B8-9836-463A-B419-6F273D622037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55" name="ColorPalette" hidden="1">
          <a:extLst>
            <a:ext uri="{FF2B5EF4-FFF2-40B4-BE49-F238E27FC236}">
              <a16:creationId xmlns:a16="http://schemas.microsoft.com/office/drawing/2014/main" id="{FE79664A-D154-4E47-84FE-AC5B2E857799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56" name="ColorPalette" hidden="1">
          <a:extLst>
            <a:ext uri="{FF2B5EF4-FFF2-40B4-BE49-F238E27FC236}">
              <a16:creationId xmlns:a16="http://schemas.microsoft.com/office/drawing/2014/main" id="{B4A9F869-464A-46EB-9ACB-69817B9058C2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57" name="ColorPalette" hidden="1">
          <a:extLst>
            <a:ext uri="{FF2B5EF4-FFF2-40B4-BE49-F238E27FC236}">
              <a16:creationId xmlns:a16="http://schemas.microsoft.com/office/drawing/2014/main" id="{C55F0F9D-D16D-4412-B4A1-BDBFE1D1B547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58" name="ColorPalette" hidden="1">
          <a:extLst>
            <a:ext uri="{FF2B5EF4-FFF2-40B4-BE49-F238E27FC236}">
              <a16:creationId xmlns:a16="http://schemas.microsoft.com/office/drawing/2014/main" id="{FF3BF7D0-801D-428B-930C-726CEB51592E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59" name="ColorPalette" hidden="1">
          <a:extLst>
            <a:ext uri="{FF2B5EF4-FFF2-40B4-BE49-F238E27FC236}">
              <a16:creationId xmlns:a16="http://schemas.microsoft.com/office/drawing/2014/main" id="{80BFF048-6556-4426-B7FD-83CC0F2F98F2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60" name="ColorPalette" hidden="1">
          <a:extLst>
            <a:ext uri="{FF2B5EF4-FFF2-40B4-BE49-F238E27FC236}">
              <a16:creationId xmlns:a16="http://schemas.microsoft.com/office/drawing/2014/main" id="{DE865582-D2A2-40E1-BB68-51422D7779C0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61" name="ColorPalette" hidden="1">
          <a:extLst>
            <a:ext uri="{FF2B5EF4-FFF2-40B4-BE49-F238E27FC236}">
              <a16:creationId xmlns:a16="http://schemas.microsoft.com/office/drawing/2014/main" id="{FA7EF8A5-E050-4399-83EC-007DD790808B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62" name="ColorPalette" hidden="1">
          <a:extLst>
            <a:ext uri="{FF2B5EF4-FFF2-40B4-BE49-F238E27FC236}">
              <a16:creationId xmlns:a16="http://schemas.microsoft.com/office/drawing/2014/main" id="{77650627-CA1C-4DB6-B9D7-BE51D0E5FB04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63" name="ColorPalette" hidden="1">
          <a:extLst>
            <a:ext uri="{FF2B5EF4-FFF2-40B4-BE49-F238E27FC236}">
              <a16:creationId xmlns:a16="http://schemas.microsoft.com/office/drawing/2014/main" id="{4E25A1ED-99D3-45AE-B43B-0525CB9A69E7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64" name="ColorPalette" hidden="1">
          <a:extLst>
            <a:ext uri="{FF2B5EF4-FFF2-40B4-BE49-F238E27FC236}">
              <a16:creationId xmlns:a16="http://schemas.microsoft.com/office/drawing/2014/main" id="{5EB379FE-EC2C-4043-B6EB-329162EF05EA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65" name="ColorPalette" hidden="1">
          <a:extLst>
            <a:ext uri="{FF2B5EF4-FFF2-40B4-BE49-F238E27FC236}">
              <a16:creationId xmlns:a16="http://schemas.microsoft.com/office/drawing/2014/main" id="{B82B560C-1607-4908-A2C5-DA65C4E8CD14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66" name="ColorPalette" hidden="1">
          <a:extLst>
            <a:ext uri="{FF2B5EF4-FFF2-40B4-BE49-F238E27FC236}">
              <a16:creationId xmlns:a16="http://schemas.microsoft.com/office/drawing/2014/main" id="{2D16E9A7-C763-446A-B1E3-FDC089A75E5E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67" name="ColorPalette" hidden="1">
          <a:extLst>
            <a:ext uri="{FF2B5EF4-FFF2-40B4-BE49-F238E27FC236}">
              <a16:creationId xmlns:a16="http://schemas.microsoft.com/office/drawing/2014/main" id="{2791C544-EFB9-4A33-A010-C735E2F6EA32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68" name="ColorPalette" hidden="1">
          <a:extLst>
            <a:ext uri="{FF2B5EF4-FFF2-40B4-BE49-F238E27FC236}">
              <a16:creationId xmlns:a16="http://schemas.microsoft.com/office/drawing/2014/main" id="{356E5A78-AD02-4629-8080-28E187B48883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69" name="ColorPalette" hidden="1">
          <a:extLst>
            <a:ext uri="{FF2B5EF4-FFF2-40B4-BE49-F238E27FC236}">
              <a16:creationId xmlns:a16="http://schemas.microsoft.com/office/drawing/2014/main" id="{53E45F38-8C9D-450A-83CE-D1EA07CACCD4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70" name="ColorPalette" hidden="1">
          <a:extLst>
            <a:ext uri="{FF2B5EF4-FFF2-40B4-BE49-F238E27FC236}">
              <a16:creationId xmlns:a16="http://schemas.microsoft.com/office/drawing/2014/main" id="{80165B80-25C7-43A2-A7FD-7F777B8F114B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71" name="ColorPalette" hidden="1">
          <a:extLst>
            <a:ext uri="{FF2B5EF4-FFF2-40B4-BE49-F238E27FC236}">
              <a16:creationId xmlns:a16="http://schemas.microsoft.com/office/drawing/2014/main" id="{5225BEC9-1243-406E-8C78-479A92A358D0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72" name="ColorPalette" hidden="1">
          <a:extLst>
            <a:ext uri="{FF2B5EF4-FFF2-40B4-BE49-F238E27FC236}">
              <a16:creationId xmlns:a16="http://schemas.microsoft.com/office/drawing/2014/main" id="{EBE036DB-AEA7-41D0-8D95-228346B012C0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73" name="ColorPalette" hidden="1">
          <a:extLst>
            <a:ext uri="{FF2B5EF4-FFF2-40B4-BE49-F238E27FC236}">
              <a16:creationId xmlns:a16="http://schemas.microsoft.com/office/drawing/2014/main" id="{46AFC18F-19C4-4F47-B445-01189001FE9E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74" name="ColorPalette" hidden="1">
          <a:extLst>
            <a:ext uri="{FF2B5EF4-FFF2-40B4-BE49-F238E27FC236}">
              <a16:creationId xmlns:a16="http://schemas.microsoft.com/office/drawing/2014/main" id="{65B259B6-D822-49CC-934B-E0753772788B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75" name="ColorPalette" hidden="1">
          <a:extLst>
            <a:ext uri="{FF2B5EF4-FFF2-40B4-BE49-F238E27FC236}">
              <a16:creationId xmlns:a16="http://schemas.microsoft.com/office/drawing/2014/main" id="{7DDE3EED-BC36-4EE7-9E24-8FA9B088C98E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76" name="ColorPalette" hidden="1">
          <a:extLst>
            <a:ext uri="{FF2B5EF4-FFF2-40B4-BE49-F238E27FC236}">
              <a16:creationId xmlns:a16="http://schemas.microsoft.com/office/drawing/2014/main" id="{13110029-C91E-4C9E-8A08-5E515D4C34E8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77" name="ColorPalette" hidden="1">
          <a:extLst>
            <a:ext uri="{FF2B5EF4-FFF2-40B4-BE49-F238E27FC236}">
              <a16:creationId xmlns:a16="http://schemas.microsoft.com/office/drawing/2014/main" id="{BC6C69B8-699C-427E-A20C-CD35A325F180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78" name="ColorPalette" hidden="1">
          <a:extLst>
            <a:ext uri="{FF2B5EF4-FFF2-40B4-BE49-F238E27FC236}">
              <a16:creationId xmlns:a16="http://schemas.microsoft.com/office/drawing/2014/main" id="{F09E817C-880A-4EF1-B85B-E8D936CA9619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79" name="ColorPalette" hidden="1">
          <a:extLst>
            <a:ext uri="{FF2B5EF4-FFF2-40B4-BE49-F238E27FC236}">
              <a16:creationId xmlns:a16="http://schemas.microsoft.com/office/drawing/2014/main" id="{E6B0BCF8-F93A-44D6-A6B6-D3794C78647D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80" name="ColorPalette" hidden="1">
          <a:extLst>
            <a:ext uri="{FF2B5EF4-FFF2-40B4-BE49-F238E27FC236}">
              <a16:creationId xmlns:a16="http://schemas.microsoft.com/office/drawing/2014/main" id="{9942E07E-E176-430A-86C8-A88243BDB4A7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81" name="ColorPalette" hidden="1">
          <a:extLst>
            <a:ext uri="{FF2B5EF4-FFF2-40B4-BE49-F238E27FC236}">
              <a16:creationId xmlns:a16="http://schemas.microsoft.com/office/drawing/2014/main" id="{AA720FA6-7773-443E-B387-EF99FC703D2B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82" name="ColorPalette" hidden="1">
          <a:extLst>
            <a:ext uri="{FF2B5EF4-FFF2-40B4-BE49-F238E27FC236}">
              <a16:creationId xmlns:a16="http://schemas.microsoft.com/office/drawing/2014/main" id="{13E0686F-C2A8-43CA-8651-BF287CC4EAE1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83" name="ColorPalette" hidden="1">
          <a:extLst>
            <a:ext uri="{FF2B5EF4-FFF2-40B4-BE49-F238E27FC236}">
              <a16:creationId xmlns:a16="http://schemas.microsoft.com/office/drawing/2014/main" id="{E8D0565C-F0D3-49C2-AB22-ED8D7D7E07A2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84" name="ColorPalette" hidden="1">
          <a:extLst>
            <a:ext uri="{FF2B5EF4-FFF2-40B4-BE49-F238E27FC236}">
              <a16:creationId xmlns:a16="http://schemas.microsoft.com/office/drawing/2014/main" id="{BF6300B0-2BE6-4628-802E-D90F2A5405E2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85" name="ColorPalette" hidden="1">
          <a:extLst>
            <a:ext uri="{FF2B5EF4-FFF2-40B4-BE49-F238E27FC236}">
              <a16:creationId xmlns:a16="http://schemas.microsoft.com/office/drawing/2014/main" id="{932023C1-D417-4A4D-9511-60A53FA0D9A7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86" name="ColorPalette" hidden="1">
          <a:extLst>
            <a:ext uri="{FF2B5EF4-FFF2-40B4-BE49-F238E27FC236}">
              <a16:creationId xmlns:a16="http://schemas.microsoft.com/office/drawing/2014/main" id="{F6300073-21D1-48AF-8C54-0C8E7D4DCAEC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87" name="ColorPalette" hidden="1">
          <a:extLst>
            <a:ext uri="{FF2B5EF4-FFF2-40B4-BE49-F238E27FC236}">
              <a16:creationId xmlns:a16="http://schemas.microsoft.com/office/drawing/2014/main" id="{E350549C-0A03-4BE2-AF73-3B76141F9FE4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88" name="ColorPalette" hidden="1">
          <a:extLst>
            <a:ext uri="{FF2B5EF4-FFF2-40B4-BE49-F238E27FC236}">
              <a16:creationId xmlns:a16="http://schemas.microsoft.com/office/drawing/2014/main" id="{5AC51976-F6BB-40B8-B754-232CF2F111C8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89" name="ColorPalette" hidden="1">
          <a:extLst>
            <a:ext uri="{FF2B5EF4-FFF2-40B4-BE49-F238E27FC236}">
              <a16:creationId xmlns:a16="http://schemas.microsoft.com/office/drawing/2014/main" id="{C593830E-5B40-412E-925D-C4C8CA944A0F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90" name="ColorPalette" hidden="1">
          <a:extLst>
            <a:ext uri="{FF2B5EF4-FFF2-40B4-BE49-F238E27FC236}">
              <a16:creationId xmlns:a16="http://schemas.microsoft.com/office/drawing/2014/main" id="{FF19BFF9-4E43-4563-8EC3-12033708CC99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91" name="ColorPalette" hidden="1">
          <a:extLst>
            <a:ext uri="{FF2B5EF4-FFF2-40B4-BE49-F238E27FC236}">
              <a16:creationId xmlns:a16="http://schemas.microsoft.com/office/drawing/2014/main" id="{38421F39-70BE-4F1B-82C6-C649F1CB946F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92" name="ColorPalette" hidden="1">
          <a:extLst>
            <a:ext uri="{FF2B5EF4-FFF2-40B4-BE49-F238E27FC236}">
              <a16:creationId xmlns:a16="http://schemas.microsoft.com/office/drawing/2014/main" id="{5E68493B-F4C1-451B-8B83-5160FAAD818F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93" name="ColorPalette" hidden="1">
          <a:extLst>
            <a:ext uri="{FF2B5EF4-FFF2-40B4-BE49-F238E27FC236}">
              <a16:creationId xmlns:a16="http://schemas.microsoft.com/office/drawing/2014/main" id="{3093B8DF-8C2D-434E-B924-D284EAF2907E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94" name="ColorPalette" hidden="1">
          <a:extLst>
            <a:ext uri="{FF2B5EF4-FFF2-40B4-BE49-F238E27FC236}">
              <a16:creationId xmlns:a16="http://schemas.microsoft.com/office/drawing/2014/main" id="{F5C1C111-2DF0-49C3-A963-CC7475E804D5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95" name="ColorPalette" hidden="1">
          <a:extLst>
            <a:ext uri="{FF2B5EF4-FFF2-40B4-BE49-F238E27FC236}">
              <a16:creationId xmlns:a16="http://schemas.microsoft.com/office/drawing/2014/main" id="{A55FD76F-1E1C-49C2-B1C6-614E8EF51218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96" name="ColorPalette" hidden="1">
          <a:extLst>
            <a:ext uri="{FF2B5EF4-FFF2-40B4-BE49-F238E27FC236}">
              <a16:creationId xmlns:a16="http://schemas.microsoft.com/office/drawing/2014/main" id="{6B070BFC-ACE1-440B-BFEA-2E35176D3A7F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97" name="ColorPalette" hidden="1">
          <a:extLst>
            <a:ext uri="{FF2B5EF4-FFF2-40B4-BE49-F238E27FC236}">
              <a16:creationId xmlns:a16="http://schemas.microsoft.com/office/drawing/2014/main" id="{FAD2AF1F-4C07-4026-922C-C9CE2FD674A3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98" name="ColorPalette" hidden="1">
          <a:extLst>
            <a:ext uri="{FF2B5EF4-FFF2-40B4-BE49-F238E27FC236}">
              <a16:creationId xmlns:a16="http://schemas.microsoft.com/office/drawing/2014/main" id="{4136F92B-56E4-483F-B02C-895F64FFE26B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699" name="ColorPalette" hidden="1">
          <a:extLst>
            <a:ext uri="{FF2B5EF4-FFF2-40B4-BE49-F238E27FC236}">
              <a16:creationId xmlns:a16="http://schemas.microsoft.com/office/drawing/2014/main" id="{47337274-9103-4DE8-9110-BB80EB5E7553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00" name="ColorPalette" hidden="1">
          <a:extLst>
            <a:ext uri="{FF2B5EF4-FFF2-40B4-BE49-F238E27FC236}">
              <a16:creationId xmlns:a16="http://schemas.microsoft.com/office/drawing/2014/main" id="{04E895C5-E4CF-421D-B3AA-9985C2F84562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01" name="ColorPalette" hidden="1">
          <a:extLst>
            <a:ext uri="{FF2B5EF4-FFF2-40B4-BE49-F238E27FC236}">
              <a16:creationId xmlns:a16="http://schemas.microsoft.com/office/drawing/2014/main" id="{FC9597C5-18A3-4D54-86AB-773FFBD0C986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02" name="ColorPalette" hidden="1">
          <a:extLst>
            <a:ext uri="{FF2B5EF4-FFF2-40B4-BE49-F238E27FC236}">
              <a16:creationId xmlns:a16="http://schemas.microsoft.com/office/drawing/2014/main" id="{2047D1B5-79F4-44C0-A881-8A0A24E87F4E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03" name="ColorPalette" hidden="1">
          <a:extLst>
            <a:ext uri="{FF2B5EF4-FFF2-40B4-BE49-F238E27FC236}">
              <a16:creationId xmlns:a16="http://schemas.microsoft.com/office/drawing/2014/main" id="{55B61E48-0141-4E31-A8FE-2DA70CEEFBE4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04" name="ColorPalette" hidden="1">
          <a:extLst>
            <a:ext uri="{FF2B5EF4-FFF2-40B4-BE49-F238E27FC236}">
              <a16:creationId xmlns:a16="http://schemas.microsoft.com/office/drawing/2014/main" id="{392CFBE9-EEED-4365-9812-13143045B3B7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05" name="ColorPalette" hidden="1">
          <a:extLst>
            <a:ext uri="{FF2B5EF4-FFF2-40B4-BE49-F238E27FC236}">
              <a16:creationId xmlns:a16="http://schemas.microsoft.com/office/drawing/2014/main" id="{67D16CC0-5AC9-4667-8B4E-5DFBFBFFB8AD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06" name="ColorPalette" hidden="1">
          <a:extLst>
            <a:ext uri="{FF2B5EF4-FFF2-40B4-BE49-F238E27FC236}">
              <a16:creationId xmlns:a16="http://schemas.microsoft.com/office/drawing/2014/main" id="{E5A237CD-B5D9-444F-B050-8ABAE72C5D72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07" name="ColorPalette" hidden="1">
          <a:extLst>
            <a:ext uri="{FF2B5EF4-FFF2-40B4-BE49-F238E27FC236}">
              <a16:creationId xmlns:a16="http://schemas.microsoft.com/office/drawing/2014/main" id="{7DC4D94E-7ED2-4C47-84A5-CE179A92D144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08" name="ColorPalette" hidden="1">
          <a:extLst>
            <a:ext uri="{FF2B5EF4-FFF2-40B4-BE49-F238E27FC236}">
              <a16:creationId xmlns:a16="http://schemas.microsoft.com/office/drawing/2014/main" id="{EA38E697-BCA4-44C7-95CF-5B58BBC5A779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09" name="ColorPalette" hidden="1">
          <a:extLst>
            <a:ext uri="{FF2B5EF4-FFF2-40B4-BE49-F238E27FC236}">
              <a16:creationId xmlns:a16="http://schemas.microsoft.com/office/drawing/2014/main" id="{352C6215-EBED-4C35-B8ED-2E4C74241FFE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10" name="ColorPalette" hidden="1">
          <a:extLst>
            <a:ext uri="{FF2B5EF4-FFF2-40B4-BE49-F238E27FC236}">
              <a16:creationId xmlns:a16="http://schemas.microsoft.com/office/drawing/2014/main" id="{835A5E2D-FE70-4546-BDFB-A410D5A025BD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11" name="ColorPalette" hidden="1">
          <a:extLst>
            <a:ext uri="{FF2B5EF4-FFF2-40B4-BE49-F238E27FC236}">
              <a16:creationId xmlns:a16="http://schemas.microsoft.com/office/drawing/2014/main" id="{9DC33A67-760A-4280-ABB2-354CB9916FEC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12" name="ColorPalette" hidden="1">
          <a:extLst>
            <a:ext uri="{FF2B5EF4-FFF2-40B4-BE49-F238E27FC236}">
              <a16:creationId xmlns:a16="http://schemas.microsoft.com/office/drawing/2014/main" id="{623A13A6-B1C2-4621-B35F-F4109AC908CB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13" name="ColorPalette" hidden="1">
          <a:extLst>
            <a:ext uri="{FF2B5EF4-FFF2-40B4-BE49-F238E27FC236}">
              <a16:creationId xmlns:a16="http://schemas.microsoft.com/office/drawing/2014/main" id="{DB833F70-7C68-4CEF-8C83-E8238C64152B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14" name="ColorPalette" hidden="1">
          <a:extLst>
            <a:ext uri="{FF2B5EF4-FFF2-40B4-BE49-F238E27FC236}">
              <a16:creationId xmlns:a16="http://schemas.microsoft.com/office/drawing/2014/main" id="{60E2186C-F622-41E6-BB4D-933F4EBCB225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15" name="ColorPalette" hidden="1">
          <a:extLst>
            <a:ext uri="{FF2B5EF4-FFF2-40B4-BE49-F238E27FC236}">
              <a16:creationId xmlns:a16="http://schemas.microsoft.com/office/drawing/2014/main" id="{C3FF078E-A244-49D4-9F53-76A652786E0E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16" name="ColorPalette" hidden="1">
          <a:extLst>
            <a:ext uri="{FF2B5EF4-FFF2-40B4-BE49-F238E27FC236}">
              <a16:creationId xmlns:a16="http://schemas.microsoft.com/office/drawing/2014/main" id="{7B8999EA-8958-4EF6-89A7-DA740F844DDB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17" name="ColorPalette" hidden="1">
          <a:extLst>
            <a:ext uri="{FF2B5EF4-FFF2-40B4-BE49-F238E27FC236}">
              <a16:creationId xmlns:a16="http://schemas.microsoft.com/office/drawing/2014/main" id="{456C8BE1-E078-4FC7-9286-8FC1428C038B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18" name="ColorPalette" hidden="1">
          <a:extLst>
            <a:ext uri="{FF2B5EF4-FFF2-40B4-BE49-F238E27FC236}">
              <a16:creationId xmlns:a16="http://schemas.microsoft.com/office/drawing/2014/main" id="{48FD1751-E463-40E3-94C0-F28916CDAFEC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19" name="ColorPalette" hidden="1">
          <a:extLst>
            <a:ext uri="{FF2B5EF4-FFF2-40B4-BE49-F238E27FC236}">
              <a16:creationId xmlns:a16="http://schemas.microsoft.com/office/drawing/2014/main" id="{CB2210F1-CA0D-428D-BC70-59EAA70E92B6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20" name="ColorPalette" hidden="1">
          <a:extLst>
            <a:ext uri="{FF2B5EF4-FFF2-40B4-BE49-F238E27FC236}">
              <a16:creationId xmlns:a16="http://schemas.microsoft.com/office/drawing/2014/main" id="{574FD55E-2B36-46AC-94D4-0381CB9140AD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21" name="ColorPalette" hidden="1">
          <a:extLst>
            <a:ext uri="{FF2B5EF4-FFF2-40B4-BE49-F238E27FC236}">
              <a16:creationId xmlns:a16="http://schemas.microsoft.com/office/drawing/2014/main" id="{5CD8B47F-C6E9-4D45-BF77-005813C7EAE8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22" name="ColorPalette" hidden="1">
          <a:extLst>
            <a:ext uri="{FF2B5EF4-FFF2-40B4-BE49-F238E27FC236}">
              <a16:creationId xmlns:a16="http://schemas.microsoft.com/office/drawing/2014/main" id="{BDC14318-4539-4A8E-8C6D-2FDD983C9819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23" name="ColorPalette" hidden="1">
          <a:extLst>
            <a:ext uri="{FF2B5EF4-FFF2-40B4-BE49-F238E27FC236}">
              <a16:creationId xmlns:a16="http://schemas.microsoft.com/office/drawing/2014/main" id="{F5A0D897-68A8-466F-B703-2C2D252F017B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24" name="ColorPalette" hidden="1">
          <a:extLst>
            <a:ext uri="{FF2B5EF4-FFF2-40B4-BE49-F238E27FC236}">
              <a16:creationId xmlns:a16="http://schemas.microsoft.com/office/drawing/2014/main" id="{B7D1CBAC-ABD9-48A7-B16F-EAB1119B43BD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25" name="ColorPalette" hidden="1">
          <a:extLst>
            <a:ext uri="{FF2B5EF4-FFF2-40B4-BE49-F238E27FC236}">
              <a16:creationId xmlns:a16="http://schemas.microsoft.com/office/drawing/2014/main" id="{E9555B2F-44FB-4200-8243-D21A557A14FF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26" name="ColorPalette" hidden="1">
          <a:extLst>
            <a:ext uri="{FF2B5EF4-FFF2-40B4-BE49-F238E27FC236}">
              <a16:creationId xmlns:a16="http://schemas.microsoft.com/office/drawing/2014/main" id="{FB98BC37-4A19-4C77-BF49-8D0DB6067ED3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27" name="ColorPalette" hidden="1">
          <a:extLst>
            <a:ext uri="{FF2B5EF4-FFF2-40B4-BE49-F238E27FC236}">
              <a16:creationId xmlns:a16="http://schemas.microsoft.com/office/drawing/2014/main" id="{21D46551-F956-47E0-B13F-0FA64CC18060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28" name="ColorPalette" hidden="1">
          <a:extLst>
            <a:ext uri="{FF2B5EF4-FFF2-40B4-BE49-F238E27FC236}">
              <a16:creationId xmlns:a16="http://schemas.microsoft.com/office/drawing/2014/main" id="{78072D9D-F32A-46D2-B904-3C9C8A98DB8D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29" name="ColorPalette" hidden="1">
          <a:extLst>
            <a:ext uri="{FF2B5EF4-FFF2-40B4-BE49-F238E27FC236}">
              <a16:creationId xmlns:a16="http://schemas.microsoft.com/office/drawing/2014/main" id="{B4421CA4-D10D-4C93-8503-A3C18357555D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30" name="ColorPalette" hidden="1">
          <a:extLst>
            <a:ext uri="{FF2B5EF4-FFF2-40B4-BE49-F238E27FC236}">
              <a16:creationId xmlns:a16="http://schemas.microsoft.com/office/drawing/2014/main" id="{E5CA807F-B3F7-4973-9A6E-B0210053ED68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31" name="ColorPalette" hidden="1">
          <a:extLst>
            <a:ext uri="{FF2B5EF4-FFF2-40B4-BE49-F238E27FC236}">
              <a16:creationId xmlns:a16="http://schemas.microsoft.com/office/drawing/2014/main" id="{2D0675CC-39FF-45AC-A2BE-2924253DD8B5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32" name="ColorPalette" hidden="1">
          <a:extLst>
            <a:ext uri="{FF2B5EF4-FFF2-40B4-BE49-F238E27FC236}">
              <a16:creationId xmlns:a16="http://schemas.microsoft.com/office/drawing/2014/main" id="{5C684F20-EA83-4E2F-8BBA-A1DAD1E066E5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33" name="ColorPalette" hidden="1">
          <a:extLst>
            <a:ext uri="{FF2B5EF4-FFF2-40B4-BE49-F238E27FC236}">
              <a16:creationId xmlns:a16="http://schemas.microsoft.com/office/drawing/2014/main" id="{75377AEE-192B-4FB1-A0C2-CD005261A7CA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34" name="ColorPalette" hidden="1">
          <a:extLst>
            <a:ext uri="{FF2B5EF4-FFF2-40B4-BE49-F238E27FC236}">
              <a16:creationId xmlns:a16="http://schemas.microsoft.com/office/drawing/2014/main" id="{ACBB018A-C587-4D18-A263-D66E4C6A4855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35" name="ColorPalette" hidden="1">
          <a:extLst>
            <a:ext uri="{FF2B5EF4-FFF2-40B4-BE49-F238E27FC236}">
              <a16:creationId xmlns:a16="http://schemas.microsoft.com/office/drawing/2014/main" id="{C401DEA1-DF6F-4F6D-927B-6EFD6305F7EF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36" name="ColorPalette" hidden="1">
          <a:extLst>
            <a:ext uri="{FF2B5EF4-FFF2-40B4-BE49-F238E27FC236}">
              <a16:creationId xmlns:a16="http://schemas.microsoft.com/office/drawing/2014/main" id="{3BF2037E-04E9-4224-9C29-6AFDC40FC816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37" name="ColorPalette" hidden="1">
          <a:extLst>
            <a:ext uri="{FF2B5EF4-FFF2-40B4-BE49-F238E27FC236}">
              <a16:creationId xmlns:a16="http://schemas.microsoft.com/office/drawing/2014/main" id="{E8181190-D7A2-4DDF-AA91-2E82C969002C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38" name="ColorPalette" hidden="1">
          <a:extLst>
            <a:ext uri="{FF2B5EF4-FFF2-40B4-BE49-F238E27FC236}">
              <a16:creationId xmlns:a16="http://schemas.microsoft.com/office/drawing/2014/main" id="{3688F5C6-BD5D-42E8-9C53-892BC5BA4E28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39" name="ColorPalette" hidden="1">
          <a:extLst>
            <a:ext uri="{FF2B5EF4-FFF2-40B4-BE49-F238E27FC236}">
              <a16:creationId xmlns:a16="http://schemas.microsoft.com/office/drawing/2014/main" id="{58D5B112-09A4-4410-A86D-A14E1462AB2A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40" name="ColorPalette" hidden="1">
          <a:extLst>
            <a:ext uri="{FF2B5EF4-FFF2-40B4-BE49-F238E27FC236}">
              <a16:creationId xmlns:a16="http://schemas.microsoft.com/office/drawing/2014/main" id="{EFE7BA30-1615-4A9F-8137-CD4A8BBE9E6E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41" name="ColorPalette" hidden="1">
          <a:extLst>
            <a:ext uri="{FF2B5EF4-FFF2-40B4-BE49-F238E27FC236}">
              <a16:creationId xmlns:a16="http://schemas.microsoft.com/office/drawing/2014/main" id="{B0F141CF-653D-422E-881E-70A86A1A4DD1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42" name="ColorPalette" hidden="1">
          <a:extLst>
            <a:ext uri="{FF2B5EF4-FFF2-40B4-BE49-F238E27FC236}">
              <a16:creationId xmlns:a16="http://schemas.microsoft.com/office/drawing/2014/main" id="{B6976167-E880-4032-91C2-EA90102778C5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43" name="ColorPalette" hidden="1">
          <a:extLst>
            <a:ext uri="{FF2B5EF4-FFF2-40B4-BE49-F238E27FC236}">
              <a16:creationId xmlns:a16="http://schemas.microsoft.com/office/drawing/2014/main" id="{1E3A5403-9CB1-44C4-9409-65716CB44006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44" name="ColorPalette" hidden="1">
          <a:extLst>
            <a:ext uri="{FF2B5EF4-FFF2-40B4-BE49-F238E27FC236}">
              <a16:creationId xmlns:a16="http://schemas.microsoft.com/office/drawing/2014/main" id="{32A57C52-070E-4D90-BF1D-0EAC8A9EB814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45" name="ColorPalette" hidden="1">
          <a:extLst>
            <a:ext uri="{FF2B5EF4-FFF2-40B4-BE49-F238E27FC236}">
              <a16:creationId xmlns:a16="http://schemas.microsoft.com/office/drawing/2014/main" id="{B0ADABE6-5062-4F51-90BA-0C87A0A3F1B4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46" name="ColorPalette" hidden="1">
          <a:extLst>
            <a:ext uri="{FF2B5EF4-FFF2-40B4-BE49-F238E27FC236}">
              <a16:creationId xmlns:a16="http://schemas.microsoft.com/office/drawing/2014/main" id="{47085AAA-EEFC-420E-804C-AA403F41B563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47" name="ColorPalette" hidden="1">
          <a:extLst>
            <a:ext uri="{FF2B5EF4-FFF2-40B4-BE49-F238E27FC236}">
              <a16:creationId xmlns:a16="http://schemas.microsoft.com/office/drawing/2014/main" id="{3451C7CE-AD3F-45C8-99DB-A60EB4C138AC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48" name="ColorPalette" hidden="1">
          <a:extLst>
            <a:ext uri="{FF2B5EF4-FFF2-40B4-BE49-F238E27FC236}">
              <a16:creationId xmlns:a16="http://schemas.microsoft.com/office/drawing/2014/main" id="{102EA8DE-83FD-4699-BF2E-07C3AE763523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49" name="ColorPalette" hidden="1">
          <a:extLst>
            <a:ext uri="{FF2B5EF4-FFF2-40B4-BE49-F238E27FC236}">
              <a16:creationId xmlns:a16="http://schemas.microsoft.com/office/drawing/2014/main" id="{3761E750-6048-4D73-BC06-BAEF90B16BB0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50" name="ColorPalette" hidden="1">
          <a:extLst>
            <a:ext uri="{FF2B5EF4-FFF2-40B4-BE49-F238E27FC236}">
              <a16:creationId xmlns:a16="http://schemas.microsoft.com/office/drawing/2014/main" id="{7D9E791E-31BF-4E32-8B9D-5B235D27BA84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51" name="ColorPalette" hidden="1">
          <a:extLst>
            <a:ext uri="{FF2B5EF4-FFF2-40B4-BE49-F238E27FC236}">
              <a16:creationId xmlns:a16="http://schemas.microsoft.com/office/drawing/2014/main" id="{DDA3C5C8-79F5-4FB6-85E6-62198143524E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52" name="ColorPalette" hidden="1">
          <a:extLst>
            <a:ext uri="{FF2B5EF4-FFF2-40B4-BE49-F238E27FC236}">
              <a16:creationId xmlns:a16="http://schemas.microsoft.com/office/drawing/2014/main" id="{93F85ABB-ECE1-4A2D-A2EB-DB2F35213958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53" name="ColorPalette" hidden="1">
          <a:extLst>
            <a:ext uri="{FF2B5EF4-FFF2-40B4-BE49-F238E27FC236}">
              <a16:creationId xmlns:a16="http://schemas.microsoft.com/office/drawing/2014/main" id="{1E89F0A5-CB8E-4048-8359-AE04793FB98B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54" name="ColorPalette" hidden="1">
          <a:extLst>
            <a:ext uri="{FF2B5EF4-FFF2-40B4-BE49-F238E27FC236}">
              <a16:creationId xmlns:a16="http://schemas.microsoft.com/office/drawing/2014/main" id="{6F0878CE-EDB4-495E-958D-1383E6EEB4F2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55" name="ColorPalette" hidden="1">
          <a:extLst>
            <a:ext uri="{FF2B5EF4-FFF2-40B4-BE49-F238E27FC236}">
              <a16:creationId xmlns:a16="http://schemas.microsoft.com/office/drawing/2014/main" id="{03540012-D065-4BAB-924B-95F8CBCD116C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56" name="ColorPalette" hidden="1">
          <a:extLst>
            <a:ext uri="{FF2B5EF4-FFF2-40B4-BE49-F238E27FC236}">
              <a16:creationId xmlns:a16="http://schemas.microsoft.com/office/drawing/2014/main" id="{45DCF122-1905-4166-BE21-89D807DFF49B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57" name="ColorPalette" hidden="1">
          <a:extLst>
            <a:ext uri="{FF2B5EF4-FFF2-40B4-BE49-F238E27FC236}">
              <a16:creationId xmlns:a16="http://schemas.microsoft.com/office/drawing/2014/main" id="{DD59718F-F783-45C0-B9EE-E8504B17AEFE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58" name="ColorPalette" hidden="1">
          <a:extLst>
            <a:ext uri="{FF2B5EF4-FFF2-40B4-BE49-F238E27FC236}">
              <a16:creationId xmlns:a16="http://schemas.microsoft.com/office/drawing/2014/main" id="{438AE93B-05AB-4852-9D56-1FE7ACB24BEB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59" name="ColorPalette" hidden="1">
          <a:extLst>
            <a:ext uri="{FF2B5EF4-FFF2-40B4-BE49-F238E27FC236}">
              <a16:creationId xmlns:a16="http://schemas.microsoft.com/office/drawing/2014/main" id="{71B17310-7E4A-4EBF-BA31-044D91ED76C4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60" name="ColorPalette" hidden="1">
          <a:extLst>
            <a:ext uri="{FF2B5EF4-FFF2-40B4-BE49-F238E27FC236}">
              <a16:creationId xmlns:a16="http://schemas.microsoft.com/office/drawing/2014/main" id="{6D3A23E9-A8B6-43E0-9227-0D46F61CF072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61" name="ColorPalette" hidden="1">
          <a:extLst>
            <a:ext uri="{FF2B5EF4-FFF2-40B4-BE49-F238E27FC236}">
              <a16:creationId xmlns:a16="http://schemas.microsoft.com/office/drawing/2014/main" id="{7C5C2F65-CF39-46B0-8709-D492BE7D4663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62" name="ColorPalette" hidden="1">
          <a:extLst>
            <a:ext uri="{FF2B5EF4-FFF2-40B4-BE49-F238E27FC236}">
              <a16:creationId xmlns:a16="http://schemas.microsoft.com/office/drawing/2014/main" id="{9E1199FC-B5BD-4060-AEB7-C0187DC13B5F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63" name="ColorPalette" hidden="1">
          <a:extLst>
            <a:ext uri="{FF2B5EF4-FFF2-40B4-BE49-F238E27FC236}">
              <a16:creationId xmlns:a16="http://schemas.microsoft.com/office/drawing/2014/main" id="{44B468AC-0115-4503-932C-E6A76989C2B6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64" name="ColorPalette" hidden="1">
          <a:extLst>
            <a:ext uri="{FF2B5EF4-FFF2-40B4-BE49-F238E27FC236}">
              <a16:creationId xmlns:a16="http://schemas.microsoft.com/office/drawing/2014/main" id="{CEA0E4DB-5208-4174-9AC4-AEA1ACDEBFDD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65" name="ColorPalette" hidden="1">
          <a:extLst>
            <a:ext uri="{FF2B5EF4-FFF2-40B4-BE49-F238E27FC236}">
              <a16:creationId xmlns:a16="http://schemas.microsoft.com/office/drawing/2014/main" id="{51F79174-5D32-423D-966F-06B480D89451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66" name="ColorPalette" hidden="1">
          <a:extLst>
            <a:ext uri="{FF2B5EF4-FFF2-40B4-BE49-F238E27FC236}">
              <a16:creationId xmlns:a16="http://schemas.microsoft.com/office/drawing/2014/main" id="{7C9A8DA9-605F-4EF1-A7DB-C4205F5FA6FC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67" name="ColorPalette" hidden="1">
          <a:extLst>
            <a:ext uri="{FF2B5EF4-FFF2-40B4-BE49-F238E27FC236}">
              <a16:creationId xmlns:a16="http://schemas.microsoft.com/office/drawing/2014/main" id="{D5734D69-A18F-44F4-BEF6-A2F2CE222E03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68" name="ColorPalette" hidden="1">
          <a:extLst>
            <a:ext uri="{FF2B5EF4-FFF2-40B4-BE49-F238E27FC236}">
              <a16:creationId xmlns:a16="http://schemas.microsoft.com/office/drawing/2014/main" id="{661535C8-623B-405F-B8BF-26B8E5065ADF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69" name="ColorPalette" hidden="1">
          <a:extLst>
            <a:ext uri="{FF2B5EF4-FFF2-40B4-BE49-F238E27FC236}">
              <a16:creationId xmlns:a16="http://schemas.microsoft.com/office/drawing/2014/main" id="{7BF0937E-0871-489A-98D8-98C83159CD5F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70" name="ColorPalette" hidden="1">
          <a:extLst>
            <a:ext uri="{FF2B5EF4-FFF2-40B4-BE49-F238E27FC236}">
              <a16:creationId xmlns:a16="http://schemas.microsoft.com/office/drawing/2014/main" id="{A368B497-B7D4-4DD4-932B-29EB2BFD6E64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71" name="ColorPalette" hidden="1">
          <a:extLst>
            <a:ext uri="{FF2B5EF4-FFF2-40B4-BE49-F238E27FC236}">
              <a16:creationId xmlns:a16="http://schemas.microsoft.com/office/drawing/2014/main" id="{F34F0409-B785-413B-BA44-72F96DCB4868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72" name="ColorPalette" hidden="1">
          <a:extLst>
            <a:ext uri="{FF2B5EF4-FFF2-40B4-BE49-F238E27FC236}">
              <a16:creationId xmlns:a16="http://schemas.microsoft.com/office/drawing/2014/main" id="{43DF0354-A2D6-4EBF-8B22-D78A089A6E5A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73" name="ColorPalette" hidden="1">
          <a:extLst>
            <a:ext uri="{FF2B5EF4-FFF2-40B4-BE49-F238E27FC236}">
              <a16:creationId xmlns:a16="http://schemas.microsoft.com/office/drawing/2014/main" id="{3CEC14EF-316D-4D42-AF48-226A5E8B1B66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74" name="ColorPalette" hidden="1">
          <a:extLst>
            <a:ext uri="{FF2B5EF4-FFF2-40B4-BE49-F238E27FC236}">
              <a16:creationId xmlns:a16="http://schemas.microsoft.com/office/drawing/2014/main" id="{A33D0750-50E1-4C5E-9605-CBD465701DD5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75" name="ColorPalette" hidden="1">
          <a:extLst>
            <a:ext uri="{FF2B5EF4-FFF2-40B4-BE49-F238E27FC236}">
              <a16:creationId xmlns:a16="http://schemas.microsoft.com/office/drawing/2014/main" id="{FB4BEDCC-E204-4C8F-8F39-220BC23F0FE5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76" name="ColorPalette" hidden="1">
          <a:extLst>
            <a:ext uri="{FF2B5EF4-FFF2-40B4-BE49-F238E27FC236}">
              <a16:creationId xmlns:a16="http://schemas.microsoft.com/office/drawing/2014/main" id="{F2753074-6802-4678-934C-A20FE80CB323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77" name="ColorPalette" hidden="1">
          <a:extLst>
            <a:ext uri="{FF2B5EF4-FFF2-40B4-BE49-F238E27FC236}">
              <a16:creationId xmlns:a16="http://schemas.microsoft.com/office/drawing/2014/main" id="{CBEE93FE-09BC-464E-AFD0-CE5883223732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78" name="ColorPalette" hidden="1">
          <a:extLst>
            <a:ext uri="{FF2B5EF4-FFF2-40B4-BE49-F238E27FC236}">
              <a16:creationId xmlns:a16="http://schemas.microsoft.com/office/drawing/2014/main" id="{BB31E6AF-9B6A-4EF6-9D4F-FE4C5DF694D9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79" name="ColorPalette" hidden="1">
          <a:extLst>
            <a:ext uri="{FF2B5EF4-FFF2-40B4-BE49-F238E27FC236}">
              <a16:creationId xmlns:a16="http://schemas.microsoft.com/office/drawing/2014/main" id="{795072CE-832B-4E46-857D-4C27AC49E967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80" name="ColorPalette" hidden="1">
          <a:extLst>
            <a:ext uri="{FF2B5EF4-FFF2-40B4-BE49-F238E27FC236}">
              <a16:creationId xmlns:a16="http://schemas.microsoft.com/office/drawing/2014/main" id="{0A831A8B-AA1B-4E0F-A4A1-4E0BBCB6E788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81" name="ColorPalette" hidden="1">
          <a:extLst>
            <a:ext uri="{FF2B5EF4-FFF2-40B4-BE49-F238E27FC236}">
              <a16:creationId xmlns:a16="http://schemas.microsoft.com/office/drawing/2014/main" id="{BBB2007C-8916-42DB-9E0C-F7A087063231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82" name="ColorPalette" hidden="1">
          <a:extLst>
            <a:ext uri="{FF2B5EF4-FFF2-40B4-BE49-F238E27FC236}">
              <a16:creationId xmlns:a16="http://schemas.microsoft.com/office/drawing/2014/main" id="{80B80EF7-7580-459C-A5F2-E57C89D86759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83" name="ColorPalette" hidden="1">
          <a:extLst>
            <a:ext uri="{FF2B5EF4-FFF2-40B4-BE49-F238E27FC236}">
              <a16:creationId xmlns:a16="http://schemas.microsoft.com/office/drawing/2014/main" id="{32DA1219-FE68-4E37-9E7C-DF053CEF6B7D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84" name="ColorPalette" hidden="1">
          <a:extLst>
            <a:ext uri="{FF2B5EF4-FFF2-40B4-BE49-F238E27FC236}">
              <a16:creationId xmlns:a16="http://schemas.microsoft.com/office/drawing/2014/main" id="{1B4EDF1C-0584-4815-B4C4-6E3F72FB3D83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85" name="ColorPalette" hidden="1">
          <a:extLst>
            <a:ext uri="{FF2B5EF4-FFF2-40B4-BE49-F238E27FC236}">
              <a16:creationId xmlns:a16="http://schemas.microsoft.com/office/drawing/2014/main" id="{DB979693-DDEA-49F2-8D09-7EDBE6DC0F97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86" name="ColorPalette" hidden="1">
          <a:extLst>
            <a:ext uri="{FF2B5EF4-FFF2-40B4-BE49-F238E27FC236}">
              <a16:creationId xmlns:a16="http://schemas.microsoft.com/office/drawing/2014/main" id="{F20AD945-0311-419C-8EA6-B65DFB7DEFB6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87" name="ColorPalette" hidden="1">
          <a:extLst>
            <a:ext uri="{FF2B5EF4-FFF2-40B4-BE49-F238E27FC236}">
              <a16:creationId xmlns:a16="http://schemas.microsoft.com/office/drawing/2014/main" id="{F5A119C8-25A0-4FBC-A0BD-6CCB27BA6AFD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88" name="ColorPalette" hidden="1">
          <a:extLst>
            <a:ext uri="{FF2B5EF4-FFF2-40B4-BE49-F238E27FC236}">
              <a16:creationId xmlns:a16="http://schemas.microsoft.com/office/drawing/2014/main" id="{50FC1EFC-5FFB-49E6-B4C8-31AB694D0E94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89" name="ColorPalette" hidden="1">
          <a:extLst>
            <a:ext uri="{FF2B5EF4-FFF2-40B4-BE49-F238E27FC236}">
              <a16:creationId xmlns:a16="http://schemas.microsoft.com/office/drawing/2014/main" id="{3AB4862C-011B-4D17-9101-3669B285382B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90" name="ColorPalette" hidden="1">
          <a:extLst>
            <a:ext uri="{FF2B5EF4-FFF2-40B4-BE49-F238E27FC236}">
              <a16:creationId xmlns:a16="http://schemas.microsoft.com/office/drawing/2014/main" id="{113A83F3-2554-4DE1-B6ED-05D88FD0BF90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91" name="ColorPalette" hidden="1">
          <a:extLst>
            <a:ext uri="{FF2B5EF4-FFF2-40B4-BE49-F238E27FC236}">
              <a16:creationId xmlns:a16="http://schemas.microsoft.com/office/drawing/2014/main" id="{51671AAB-9384-46F5-9AAB-8A4AD727A3EF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92" name="ColorPalette" hidden="1">
          <a:extLst>
            <a:ext uri="{FF2B5EF4-FFF2-40B4-BE49-F238E27FC236}">
              <a16:creationId xmlns:a16="http://schemas.microsoft.com/office/drawing/2014/main" id="{1EAC9B38-2EDF-46F8-8609-ABDF40BDFEAA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93" name="ColorPalette" hidden="1">
          <a:extLst>
            <a:ext uri="{FF2B5EF4-FFF2-40B4-BE49-F238E27FC236}">
              <a16:creationId xmlns:a16="http://schemas.microsoft.com/office/drawing/2014/main" id="{4CAD6F34-2DC3-4143-9BCD-F98EABD129AD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94" name="ColorPalette" hidden="1">
          <a:extLst>
            <a:ext uri="{FF2B5EF4-FFF2-40B4-BE49-F238E27FC236}">
              <a16:creationId xmlns:a16="http://schemas.microsoft.com/office/drawing/2014/main" id="{67C5510E-DA2E-42B7-A2AF-973870B69F8B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95" name="ColorPalette" hidden="1">
          <a:extLst>
            <a:ext uri="{FF2B5EF4-FFF2-40B4-BE49-F238E27FC236}">
              <a16:creationId xmlns:a16="http://schemas.microsoft.com/office/drawing/2014/main" id="{A65D3E4E-CEFD-4820-8BE4-265944EAF9AA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96" name="ColorPalette" hidden="1">
          <a:extLst>
            <a:ext uri="{FF2B5EF4-FFF2-40B4-BE49-F238E27FC236}">
              <a16:creationId xmlns:a16="http://schemas.microsoft.com/office/drawing/2014/main" id="{15CDF8BB-2785-4B4B-871F-2A177AFB8B10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2</xdr:col>
      <xdr:colOff>514350</xdr:colOff>
      <xdr:row>82</xdr:row>
      <xdr:rowOff>0</xdr:rowOff>
    </xdr:to>
    <xdr:sp macro="" textlink="">
      <xdr:nvSpPr>
        <xdr:cNvPr id="3797" name="ColorPalette" hidden="1">
          <a:extLst>
            <a:ext uri="{FF2B5EF4-FFF2-40B4-BE49-F238E27FC236}">
              <a16:creationId xmlns:a16="http://schemas.microsoft.com/office/drawing/2014/main" id="{4CAF0CC7-6468-460D-8537-C08906261845}"/>
            </a:ext>
          </a:extLst>
        </xdr:cNvPr>
        <xdr:cNvSpPr txBox="1"/>
      </xdr:nvSpPr>
      <xdr:spPr>
        <a:xfrm>
          <a:off x="914400" y="16002000"/>
          <a:ext cx="2752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798" name="ColorPalette" hidden="1">
          <a:extLst>
            <a:ext uri="{FF2B5EF4-FFF2-40B4-BE49-F238E27FC236}">
              <a16:creationId xmlns:a16="http://schemas.microsoft.com/office/drawing/2014/main" id="{AA7B0212-D2C6-4EFE-AB81-A773B79F0C4B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799" name="ColorPalette" hidden="1">
          <a:extLst>
            <a:ext uri="{FF2B5EF4-FFF2-40B4-BE49-F238E27FC236}">
              <a16:creationId xmlns:a16="http://schemas.microsoft.com/office/drawing/2014/main" id="{102190D9-C28B-4700-9ED0-EA52423E6BD2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00" name="ColorPalette" hidden="1">
          <a:extLst>
            <a:ext uri="{FF2B5EF4-FFF2-40B4-BE49-F238E27FC236}">
              <a16:creationId xmlns:a16="http://schemas.microsoft.com/office/drawing/2014/main" id="{A0DEBBE5-AE11-47A2-AE74-2CB927C21D3B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01" name="ColorPalette" hidden="1">
          <a:extLst>
            <a:ext uri="{FF2B5EF4-FFF2-40B4-BE49-F238E27FC236}">
              <a16:creationId xmlns:a16="http://schemas.microsoft.com/office/drawing/2014/main" id="{06E04147-0B65-46DF-A372-EA604E8311BE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02" name="ColorPalette" hidden="1">
          <a:extLst>
            <a:ext uri="{FF2B5EF4-FFF2-40B4-BE49-F238E27FC236}">
              <a16:creationId xmlns:a16="http://schemas.microsoft.com/office/drawing/2014/main" id="{FBE9535E-99B5-48A1-9758-4E7EFA4FCA7B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03" name="ColorPalette" hidden="1">
          <a:extLst>
            <a:ext uri="{FF2B5EF4-FFF2-40B4-BE49-F238E27FC236}">
              <a16:creationId xmlns:a16="http://schemas.microsoft.com/office/drawing/2014/main" id="{FE364697-BBDC-4EE4-A395-7C2798322C12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04" name="ColorPalette" hidden="1">
          <a:extLst>
            <a:ext uri="{FF2B5EF4-FFF2-40B4-BE49-F238E27FC236}">
              <a16:creationId xmlns:a16="http://schemas.microsoft.com/office/drawing/2014/main" id="{4BCD58AA-4340-46BF-96F8-AE4F9CC4C794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05" name="ColorPalette" hidden="1">
          <a:extLst>
            <a:ext uri="{FF2B5EF4-FFF2-40B4-BE49-F238E27FC236}">
              <a16:creationId xmlns:a16="http://schemas.microsoft.com/office/drawing/2014/main" id="{1B61AD69-3A78-41DA-B0FB-D5C423EC9BF4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06" name="ColorPalette" hidden="1">
          <a:extLst>
            <a:ext uri="{FF2B5EF4-FFF2-40B4-BE49-F238E27FC236}">
              <a16:creationId xmlns:a16="http://schemas.microsoft.com/office/drawing/2014/main" id="{C9935606-825E-48CA-9083-442702305FFF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07" name="ColorPalette" hidden="1">
          <a:extLst>
            <a:ext uri="{FF2B5EF4-FFF2-40B4-BE49-F238E27FC236}">
              <a16:creationId xmlns:a16="http://schemas.microsoft.com/office/drawing/2014/main" id="{8D470E33-1453-42B8-B1A5-D0C6C46872B0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08" name="ColorPalette" hidden="1">
          <a:extLst>
            <a:ext uri="{FF2B5EF4-FFF2-40B4-BE49-F238E27FC236}">
              <a16:creationId xmlns:a16="http://schemas.microsoft.com/office/drawing/2014/main" id="{063A8D67-C4F4-488D-BA35-84BFC00B67AE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09" name="ColorPalette" hidden="1">
          <a:extLst>
            <a:ext uri="{FF2B5EF4-FFF2-40B4-BE49-F238E27FC236}">
              <a16:creationId xmlns:a16="http://schemas.microsoft.com/office/drawing/2014/main" id="{8DD31B90-3BC5-4841-A6D4-4D184BD7F16A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10" name="ColorPalette" hidden="1">
          <a:extLst>
            <a:ext uri="{FF2B5EF4-FFF2-40B4-BE49-F238E27FC236}">
              <a16:creationId xmlns:a16="http://schemas.microsoft.com/office/drawing/2014/main" id="{A858EAB7-DADE-4922-9729-91A3235AAC8F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11" name="ColorPalette" hidden="1">
          <a:extLst>
            <a:ext uri="{FF2B5EF4-FFF2-40B4-BE49-F238E27FC236}">
              <a16:creationId xmlns:a16="http://schemas.microsoft.com/office/drawing/2014/main" id="{A0AD97F3-8D87-4269-8873-723E1FC7DDB2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12" name="ColorPalette" hidden="1">
          <a:extLst>
            <a:ext uri="{FF2B5EF4-FFF2-40B4-BE49-F238E27FC236}">
              <a16:creationId xmlns:a16="http://schemas.microsoft.com/office/drawing/2014/main" id="{A86D32B1-A538-4E40-90CD-FA5887502F66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13" name="ColorPalette" hidden="1">
          <a:extLst>
            <a:ext uri="{FF2B5EF4-FFF2-40B4-BE49-F238E27FC236}">
              <a16:creationId xmlns:a16="http://schemas.microsoft.com/office/drawing/2014/main" id="{B423DF19-D045-42F0-BE60-1B3EFB14B1B5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14" name="ColorPalette" hidden="1">
          <a:extLst>
            <a:ext uri="{FF2B5EF4-FFF2-40B4-BE49-F238E27FC236}">
              <a16:creationId xmlns:a16="http://schemas.microsoft.com/office/drawing/2014/main" id="{89416C67-5C6F-437D-A454-91554BA361BA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15" name="ColorPalette" hidden="1">
          <a:extLst>
            <a:ext uri="{FF2B5EF4-FFF2-40B4-BE49-F238E27FC236}">
              <a16:creationId xmlns:a16="http://schemas.microsoft.com/office/drawing/2014/main" id="{1B1951D7-E9E0-496B-A755-15E8BB7D14C4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16" name="ColorPalette" hidden="1">
          <a:extLst>
            <a:ext uri="{FF2B5EF4-FFF2-40B4-BE49-F238E27FC236}">
              <a16:creationId xmlns:a16="http://schemas.microsoft.com/office/drawing/2014/main" id="{BF9D5A52-798C-4AE2-81FE-DA3E70E9B65D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17" name="ColorPalette" hidden="1">
          <a:extLst>
            <a:ext uri="{FF2B5EF4-FFF2-40B4-BE49-F238E27FC236}">
              <a16:creationId xmlns:a16="http://schemas.microsoft.com/office/drawing/2014/main" id="{5AD49317-77FB-4C93-B199-30AFBEFADF5C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18" name="ColorPalette" hidden="1">
          <a:extLst>
            <a:ext uri="{FF2B5EF4-FFF2-40B4-BE49-F238E27FC236}">
              <a16:creationId xmlns:a16="http://schemas.microsoft.com/office/drawing/2014/main" id="{05961B69-F007-4029-9D78-A64D51315AFA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19" name="ColorPalette" hidden="1">
          <a:extLst>
            <a:ext uri="{FF2B5EF4-FFF2-40B4-BE49-F238E27FC236}">
              <a16:creationId xmlns:a16="http://schemas.microsoft.com/office/drawing/2014/main" id="{1E62A0DF-7840-4715-9590-0C7C312492D8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20" name="ColorPalette" hidden="1">
          <a:extLst>
            <a:ext uri="{FF2B5EF4-FFF2-40B4-BE49-F238E27FC236}">
              <a16:creationId xmlns:a16="http://schemas.microsoft.com/office/drawing/2014/main" id="{0EDD1DF9-8C10-440B-BFBC-81AB1CE2DA56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21" name="ColorPalette" hidden="1">
          <a:extLst>
            <a:ext uri="{FF2B5EF4-FFF2-40B4-BE49-F238E27FC236}">
              <a16:creationId xmlns:a16="http://schemas.microsoft.com/office/drawing/2014/main" id="{93636DFB-D2C4-4346-ADA0-CD1F178CE46C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22" name="ColorPalette" hidden="1">
          <a:extLst>
            <a:ext uri="{FF2B5EF4-FFF2-40B4-BE49-F238E27FC236}">
              <a16:creationId xmlns:a16="http://schemas.microsoft.com/office/drawing/2014/main" id="{3A37047C-BC85-45FA-95B1-36A80DD42F1E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23" name="ColorPalette" hidden="1">
          <a:extLst>
            <a:ext uri="{FF2B5EF4-FFF2-40B4-BE49-F238E27FC236}">
              <a16:creationId xmlns:a16="http://schemas.microsoft.com/office/drawing/2014/main" id="{86590DDC-4C06-40F1-9BBA-8062953568D9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24" name="ColorPalette" hidden="1">
          <a:extLst>
            <a:ext uri="{FF2B5EF4-FFF2-40B4-BE49-F238E27FC236}">
              <a16:creationId xmlns:a16="http://schemas.microsoft.com/office/drawing/2014/main" id="{AE4AE514-FB66-44B2-87E0-FB205E57F953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25" name="ColorPalette" hidden="1">
          <a:extLst>
            <a:ext uri="{FF2B5EF4-FFF2-40B4-BE49-F238E27FC236}">
              <a16:creationId xmlns:a16="http://schemas.microsoft.com/office/drawing/2014/main" id="{B150E581-8B77-4AE2-9889-FCCBD4D662F9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26" name="ColorPalette" hidden="1">
          <a:extLst>
            <a:ext uri="{FF2B5EF4-FFF2-40B4-BE49-F238E27FC236}">
              <a16:creationId xmlns:a16="http://schemas.microsoft.com/office/drawing/2014/main" id="{E6AF6FF2-52C2-4D21-A44D-3D2D2E52B402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27" name="ColorPalette" hidden="1">
          <a:extLst>
            <a:ext uri="{FF2B5EF4-FFF2-40B4-BE49-F238E27FC236}">
              <a16:creationId xmlns:a16="http://schemas.microsoft.com/office/drawing/2014/main" id="{9E5EFB99-C85A-463E-9A42-ABD5F9E97B5C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28" name="ColorPalette" hidden="1">
          <a:extLst>
            <a:ext uri="{FF2B5EF4-FFF2-40B4-BE49-F238E27FC236}">
              <a16:creationId xmlns:a16="http://schemas.microsoft.com/office/drawing/2014/main" id="{ADDD29EB-44ED-441E-B6E6-B6F24403F197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29" name="ColorPalette" hidden="1">
          <a:extLst>
            <a:ext uri="{FF2B5EF4-FFF2-40B4-BE49-F238E27FC236}">
              <a16:creationId xmlns:a16="http://schemas.microsoft.com/office/drawing/2014/main" id="{2970BB0F-1928-499A-B1C1-C1A785CCC57D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30" name="ColorPalette" hidden="1">
          <a:extLst>
            <a:ext uri="{FF2B5EF4-FFF2-40B4-BE49-F238E27FC236}">
              <a16:creationId xmlns:a16="http://schemas.microsoft.com/office/drawing/2014/main" id="{F837390D-1DB2-4E25-821F-8844EADBDFF9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31" name="ColorPalette" hidden="1">
          <a:extLst>
            <a:ext uri="{FF2B5EF4-FFF2-40B4-BE49-F238E27FC236}">
              <a16:creationId xmlns:a16="http://schemas.microsoft.com/office/drawing/2014/main" id="{3B3EB970-06F4-4B2A-8C7B-E7C8CF32B577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32" name="ColorPalette" hidden="1">
          <a:extLst>
            <a:ext uri="{FF2B5EF4-FFF2-40B4-BE49-F238E27FC236}">
              <a16:creationId xmlns:a16="http://schemas.microsoft.com/office/drawing/2014/main" id="{C735B17F-1FCA-4593-BE10-CD7C23DC86A5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33" name="ColorPalette" hidden="1">
          <a:extLst>
            <a:ext uri="{FF2B5EF4-FFF2-40B4-BE49-F238E27FC236}">
              <a16:creationId xmlns:a16="http://schemas.microsoft.com/office/drawing/2014/main" id="{7A996EE8-BC1B-4023-B591-03F5081EAEC7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34" name="ColorPalette" hidden="1">
          <a:extLst>
            <a:ext uri="{FF2B5EF4-FFF2-40B4-BE49-F238E27FC236}">
              <a16:creationId xmlns:a16="http://schemas.microsoft.com/office/drawing/2014/main" id="{318E6363-070E-414A-B182-7821E219F7FE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35" name="ColorPalette" hidden="1">
          <a:extLst>
            <a:ext uri="{FF2B5EF4-FFF2-40B4-BE49-F238E27FC236}">
              <a16:creationId xmlns:a16="http://schemas.microsoft.com/office/drawing/2014/main" id="{787E1508-D18C-4AA3-BB00-CE127BBC56DC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36" name="ColorPalette" hidden="1">
          <a:extLst>
            <a:ext uri="{FF2B5EF4-FFF2-40B4-BE49-F238E27FC236}">
              <a16:creationId xmlns:a16="http://schemas.microsoft.com/office/drawing/2014/main" id="{9F349F14-0232-480D-BFE4-FD61EBBABC30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37" name="ColorPalette" hidden="1">
          <a:extLst>
            <a:ext uri="{FF2B5EF4-FFF2-40B4-BE49-F238E27FC236}">
              <a16:creationId xmlns:a16="http://schemas.microsoft.com/office/drawing/2014/main" id="{12EF08F9-ACC1-4C08-809E-700C13B0F7D4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38" name="ColorPalette" hidden="1">
          <a:extLst>
            <a:ext uri="{FF2B5EF4-FFF2-40B4-BE49-F238E27FC236}">
              <a16:creationId xmlns:a16="http://schemas.microsoft.com/office/drawing/2014/main" id="{9DD460F7-4C96-409E-BB6A-32EE7A927100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39" name="ColorPalette" hidden="1">
          <a:extLst>
            <a:ext uri="{FF2B5EF4-FFF2-40B4-BE49-F238E27FC236}">
              <a16:creationId xmlns:a16="http://schemas.microsoft.com/office/drawing/2014/main" id="{BE226163-6A0D-46A3-A2F7-DB8EE6215A1A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40" name="ColorPalette" hidden="1">
          <a:extLst>
            <a:ext uri="{FF2B5EF4-FFF2-40B4-BE49-F238E27FC236}">
              <a16:creationId xmlns:a16="http://schemas.microsoft.com/office/drawing/2014/main" id="{8234F8D0-EF25-4708-BE56-0E9FB2CD7237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41" name="ColorPalette" hidden="1">
          <a:extLst>
            <a:ext uri="{FF2B5EF4-FFF2-40B4-BE49-F238E27FC236}">
              <a16:creationId xmlns:a16="http://schemas.microsoft.com/office/drawing/2014/main" id="{3D6A7087-0D9D-4471-9E17-183CC6A8B7AD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42" name="ColorPalette" hidden="1">
          <a:extLst>
            <a:ext uri="{FF2B5EF4-FFF2-40B4-BE49-F238E27FC236}">
              <a16:creationId xmlns:a16="http://schemas.microsoft.com/office/drawing/2014/main" id="{25F19263-E14A-47F8-A530-F90BABE9C81A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43" name="ColorPalette" hidden="1">
          <a:extLst>
            <a:ext uri="{FF2B5EF4-FFF2-40B4-BE49-F238E27FC236}">
              <a16:creationId xmlns:a16="http://schemas.microsoft.com/office/drawing/2014/main" id="{90E82084-91E3-4CB4-9B30-A53600442CB6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44" name="ColorPalette" hidden="1">
          <a:extLst>
            <a:ext uri="{FF2B5EF4-FFF2-40B4-BE49-F238E27FC236}">
              <a16:creationId xmlns:a16="http://schemas.microsoft.com/office/drawing/2014/main" id="{DBE26A3E-D6E7-4E16-A0A2-ADE1838F39F1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45" name="ColorPalette" hidden="1">
          <a:extLst>
            <a:ext uri="{FF2B5EF4-FFF2-40B4-BE49-F238E27FC236}">
              <a16:creationId xmlns:a16="http://schemas.microsoft.com/office/drawing/2014/main" id="{653F95DF-D280-4C7D-A905-21F4808D301B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46" name="ColorPalette" hidden="1">
          <a:extLst>
            <a:ext uri="{FF2B5EF4-FFF2-40B4-BE49-F238E27FC236}">
              <a16:creationId xmlns:a16="http://schemas.microsoft.com/office/drawing/2014/main" id="{610D1C53-1934-471C-A377-1AC4FA881437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47" name="ColorPalette" hidden="1">
          <a:extLst>
            <a:ext uri="{FF2B5EF4-FFF2-40B4-BE49-F238E27FC236}">
              <a16:creationId xmlns:a16="http://schemas.microsoft.com/office/drawing/2014/main" id="{838CB702-4D8F-4CD4-8F2E-FA7ADF5F9BA7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48" name="ColorPalette" hidden="1">
          <a:extLst>
            <a:ext uri="{FF2B5EF4-FFF2-40B4-BE49-F238E27FC236}">
              <a16:creationId xmlns:a16="http://schemas.microsoft.com/office/drawing/2014/main" id="{9433CA29-4EBF-4DA6-B2AB-41D0B27F412A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49" name="ColorPalette" hidden="1">
          <a:extLst>
            <a:ext uri="{FF2B5EF4-FFF2-40B4-BE49-F238E27FC236}">
              <a16:creationId xmlns:a16="http://schemas.microsoft.com/office/drawing/2014/main" id="{2EEBA934-D489-4F80-9A70-165F7620185E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50" name="ColorPalette" hidden="1">
          <a:extLst>
            <a:ext uri="{FF2B5EF4-FFF2-40B4-BE49-F238E27FC236}">
              <a16:creationId xmlns:a16="http://schemas.microsoft.com/office/drawing/2014/main" id="{70190287-3830-4681-9B24-A27B82E9EBA9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51" name="ColorPalette" hidden="1">
          <a:extLst>
            <a:ext uri="{FF2B5EF4-FFF2-40B4-BE49-F238E27FC236}">
              <a16:creationId xmlns:a16="http://schemas.microsoft.com/office/drawing/2014/main" id="{9CC2A1E9-0E9C-40D2-9AE1-1E117B57DE22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52" name="ColorPalette" hidden="1">
          <a:extLst>
            <a:ext uri="{FF2B5EF4-FFF2-40B4-BE49-F238E27FC236}">
              <a16:creationId xmlns:a16="http://schemas.microsoft.com/office/drawing/2014/main" id="{8115ECE5-BDA6-4063-9D56-D13F96F825DC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53" name="ColorPalette" hidden="1">
          <a:extLst>
            <a:ext uri="{FF2B5EF4-FFF2-40B4-BE49-F238E27FC236}">
              <a16:creationId xmlns:a16="http://schemas.microsoft.com/office/drawing/2014/main" id="{73B157C1-1C15-489E-9EAB-DFB5C01814EF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54" name="ColorPalette" hidden="1">
          <a:extLst>
            <a:ext uri="{FF2B5EF4-FFF2-40B4-BE49-F238E27FC236}">
              <a16:creationId xmlns:a16="http://schemas.microsoft.com/office/drawing/2014/main" id="{7319B898-D411-428D-BF5B-6F996FFF663C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55" name="ColorPalette" hidden="1">
          <a:extLst>
            <a:ext uri="{FF2B5EF4-FFF2-40B4-BE49-F238E27FC236}">
              <a16:creationId xmlns:a16="http://schemas.microsoft.com/office/drawing/2014/main" id="{29977F17-8C0D-4BFE-8E9E-E759EF50F799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56" name="ColorPalette" hidden="1">
          <a:extLst>
            <a:ext uri="{FF2B5EF4-FFF2-40B4-BE49-F238E27FC236}">
              <a16:creationId xmlns:a16="http://schemas.microsoft.com/office/drawing/2014/main" id="{00847115-D245-4F27-B94D-0859BEE9BF33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57" name="ColorPalette" hidden="1">
          <a:extLst>
            <a:ext uri="{FF2B5EF4-FFF2-40B4-BE49-F238E27FC236}">
              <a16:creationId xmlns:a16="http://schemas.microsoft.com/office/drawing/2014/main" id="{207D9E37-7717-47B2-97DD-29E193B81CC2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58" name="ColorPalette" hidden="1">
          <a:extLst>
            <a:ext uri="{FF2B5EF4-FFF2-40B4-BE49-F238E27FC236}">
              <a16:creationId xmlns:a16="http://schemas.microsoft.com/office/drawing/2014/main" id="{F116E7F7-349B-4C0C-A357-B507B5A28310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59" name="ColorPalette" hidden="1">
          <a:extLst>
            <a:ext uri="{FF2B5EF4-FFF2-40B4-BE49-F238E27FC236}">
              <a16:creationId xmlns:a16="http://schemas.microsoft.com/office/drawing/2014/main" id="{AAE0E8D4-3C47-4DEA-9DD2-6286CCF223BF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60" name="ColorPalette" hidden="1">
          <a:extLst>
            <a:ext uri="{FF2B5EF4-FFF2-40B4-BE49-F238E27FC236}">
              <a16:creationId xmlns:a16="http://schemas.microsoft.com/office/drawing/2014/main" id="{FBA7B1DA-8E47-4783-805E-A2405A41371C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61" name="ColorPalette" hidden="1">
          <a:extLst>
            <a:ext uri="{FF2B5EF4-FFF2-40B4-BE49-F238E27FC236}">
              <a16:creationId xmlns:a16="http://schemas.microsoft.com/office/drawing/2014/main" id="{1179A77E-8D03-4155-86A5-15E2E6CCE6DC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62" name="ColorPalette" hidden="1">
          <a:extLst>
            <a:ext uri="{FF2B5EF4-FFF2-40B4-BE49-F238E27FC236}">
              <a16:creationId xmlns:a16="http://schemas.microsoft.com/office/drawing/2014/main" id="{BEA0FA1A-8751-443C-AE7D-4D3AF65F7B4F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63" name="ColorPalette" hidden="1">
          <a:extLst>
            <a:ext uri="{FF2B5EF4-FFF2-40B4-BE49-F238E27FC236}">
              <a16:creationId xmlns:a16="http://schemas.microsoft.com/office/drawing/2014/main" id="{6E232268-A336-4206-8A42-C93A139D9A6B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64" name="ColorPalette" hidden="1">
          <a:extLst>
            <a:ext uri="{FF2B5EF4-FFF2-40B4-BE49-F238E27FC236}">
              <a16:creationId xmlns:a16="http://schemas.microsoft.com/office/drawing/2014/main" id="{64777E69-95FC-4FEB-8479-81664920B730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65" name="ColorPalette" hidden="1">
          <a:extLst>
            <a:ext uri="{FF2B5EF4-FFF2-40B4-BE49-F238E27FC236}">
              <a16:creationId xmlns:a16="http://schemas.microsoft.com/office/drawing/2014/main" id="{E1FB3C31-DF3F-4FFB-BAA4-38F9F60B775A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66" name="ColorPalette" hidden="1">
          <a:extLst>
            <a:ext uri="{FF2B5EF4-FFF2-40B4-BE49-F238E27FC236}">
              <a16:creationId xmlns:a16="http://schemas.microsoft.com/office/drawing/2014/main" id="{3D2516BC-3D74-4C09-820F-AC002B4A99F7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67" name="ColorPalette" hidden="1">
          <a:extLst>
            <a:ext uri="{FF2B5EF4-FFF2-40B4-BE49-F238E27FC236}">
              <a16:creationId xmlns:a16="http://schemas.microsoft.com/office/drawing/2014/main" id="{FED14499-F93D-406D-BE3A-01611104A628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68" name="ColorPalette" hidden="1">
          <a:extLst>
            <a:ext uri="{FF2B5EF4-FFF2-40B4-BE49-F238E27FC236}">
              <a16:creationId xmlns:a16="http://schemas.microsoft.com/office/drawing/2014/main" id="{37EABFDE-9D32-4BFD-AF9F-FC466913CFBA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69" name="ColorPalette" hidden="1">
          <a:extLst>
            <a:ext uri="{FF2B5EF4-FFF2-40B4-BE49-F238E27FC236}">
              <a16:creationId xmlns:a16="http://schemas.microsoft.com/office/drawing/2014/main" id="{7BD63227-8331-446F-A056-A8630E00E814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70" name="ColorPalette" hidden="1">
          <a:extLst>
            <a:ext uri="{FF2B5EF4-FFF2-40B4-BE49-F238E27FC236}">
              <a16:creationId xmlns:a16="http://schemas.microsoft.com/office/drawing/2014/main" id="{539B5322-BF2A-40F5-A873-FF9A25C97F52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71" name="ColorPalette" hidden="1">
          <a:extLst>
            <a:ext uri="{FF2B5EF4-FFF2-40B4-BE49-F238E27FC236}">
              <a16:creationId xmlns:a16="http://schemas.microsoft.com/office/drawing/2014/main" id="{6E678A2D-5F52-4C88-9AB5-C68D2F21EB34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72" name="ColorPalette" hidden="1">
          <a:extLst>
            <a:ext uri="{FF2B5EF4-FFF2-40B4-BE49-F238E27FC236}">
              <a16:creationId xmlns:a16="http://schemas.microsoft.com/office/drawing/2014/main" id="{4C83C742-0080-4C53-A733-092C9A6D9AB6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73" name="ColorPalette" hidden="1">
          <a:extLst>
            <a:ext uri="{FF2B5EF4-FFF2-40B4-BE49-F238E27FC236}">
              <a16:creationId xmlns:a16="http://schemas.microsoft.com/office/drawing/2014/main" id="{5BB3BFD9-35B3-46C8-A4D9-F068AB0A15BA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74" name="ColorPalette" hidden="1">
          <a:extLst>
            <a:ext uri="{FF2B5EF4-FFF2-40B4-BE49-F238E27FC236}">
              <a16:creationId xmlns:a16="http://schemas.microsoft.com/office/drawing/2014/main" id="{A1CB220E-D51C-4BD1-B07C-954EE45B3C3A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75" name="ColorPalette" hidden="1">
          <a:extLst>
            <a:ext uri="{FF2B5EF4-FFF2-40B4-BE49-F238E27FC236}">
              <a16:creationId xmlns:a16="http://schemas.microsoft.com/office/drawing/2014/main" id="{2058954A-95A4-4392-8295-87BFE16C5BB1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76" name="ColorPalette" hidden="1">
          <a:extLst>
            <a:ext uri="{FF2B5EF4-FFF2-40B4-BE49-F238E27FC236}">
              <a16:creationId xmlns:a16="http://schemas.microsoft.com/office/drawing/2014/main" id="{8F2F0FF2-7E4C-448B-9737-FB13F0A60E86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77" name="ColorPalette" hidden="1">
          <a:extLst>
            <a:ext uri="{FF2B5EF4-FFF2-40B4-BE49-F238E27FC236}">
              <a16:creationId xmlns:a16="http://schemas.microsoft.com/office/drawing/2014/main" id="{17914C35-6138-475D-9FAB-77A64328C55A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78" name="ColorPalette" hidden="1">
          <a:extLst>
            <a:ext uri="{FF2B5EF4-FFF2-40B4-BE49-F238E27FC236}">
              <a16:creationId xmlns:a16="http://schemas.microsoft.com/office/drawing/2014/main" id="{29CA133B-33A4-4842-AF8C-5E5C7A0996A6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79" name="ColorPalette" hidden="1">
          <a:extLst>
            <a:ext uri="{FF2B5EF4-FFF2-40B4-BE49-F238E27FC236}">
              <a16:creationId xmlns:a16="http://schemas.microsoft.com/office/drawing/2014/main" id="{3E6EE4AE-5403-4AA8-AA17-BCDEF0CA38E2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80" name="ColorPalette" hidden="1">
          <a:extLst>
            <a:ext uri="{FF2B5EF4-FFF2-40B4-BE49-F238E27FC236}">
              <a16:creationId xmlns:a16="http://schemas.microsoft.com/office/drawing/2014/main" id="{BF46E2FA-ECA0-4822-B501-40F170D8AE8B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81" name="ColorPalette" hidden="1">
          <a:extLst>
            <a:ext uri="{FF2B5EF4-FFF2-40B4-BE49-F238E27FC236}">
              <a16:creationId xmlns:a16="http://schemas.microsoft.com/office/drawing/2014/main" id="{41EEC960-66A8-4455-AAAF-3DCC38AF428F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82" name="ColorPalette" hidden="1">
          <a:extLst>
            <a:ext uri="{FF2B5EF4-FFF2-40B4-BE49-F238E27FC236}">
              <a16:creationId xmlns:a16="http://schemas.microsoft.com/office/drawing/2014/main" id="{0DC37E0B-6DBF-434C-A107-8BB5DD7E8DEA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83" name="ColorPalette" hidden="1">
          <a:extLst>
            <a:ext uri="{FF2B5EF4-FFF2-40B4-BE49-F238E27FC236}">
              <a16:creationId xmlns:a16="http://schemas.microsoft.com/office/drawing/2014/main" id="{3752918D-6E97-429D-B215-1AA8CA8B1CD1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84" name="ColorPalette" hidden="1">
          <a:extLst>
            <a:ext uri="{FF2B5EF4-FFF2-40B4-BE49-F238E27FC236}">
              <a16:creationId xmlns:a16="http://schemas.microsoft.com/office/drawing/2014/main" id="{DDE7CE1E-78EB-46F2-8E9C-84AABA6C99BC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85" name="ColorPalette" hidden="1">
          <a:extLst>
            <a:ext uri="{FF2B5EF4-FFF2-40B4-BE49-F238E27FC236}">
              <a16:creationId xmlns:a16="http://schemas.microsoft.com/office/drawing/2014/main" id="{07A61150-0AA7-450C-8FBE-0751352B256F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86" name="ColorPalette" hidden="1">
          <a:extLst>
            <a:ext uri="{FF2B5EF4-FFF2-40B4-BE49-F238E27FC236}">
              <a16:creationId xmlns:a16="http://schemas.microsoft.com/office/drawing/2014/main" id="{E5570F14-9B24-4712-8930-AE66C9650FD6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87" name="ColorPalette" hidden="1">
          <a:extLst>
            <a:ext uri="{FF2B5EF4-FFF2-40B4-BE49-F238E27FC236}">
              <a16:creationId xmlns:a16="http://schemas.microsoft.com/office/drawing/2014/main" id="{8994B512-4886-4683-8D71-155B04AE5344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88" name="ColorPalette" hidden="1">
          <a:extLst>
            <a:ext uri="{FF2B5EF4-FFF2-40B4-BE49-F238E27FC236}">
              <a16:creationId xmlns:a16="http://schemas.microsoft.com/office/drawing/2014/main" id="{7D9A9932-AA70-49BB-96E4-6EAD580C1CAB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89" name="ColorPalette" hidden="1">
          <a:extLst>
            <a:ext uri="{FF2B5EF4-FFF2-40B4-BE49-F238E27FC236}">
              <a16:creationId xmlns:a16="http://schemas.microsoft.com/office/drawing/2014/main" id="{AD1F2E23-26FA-4332-B187-FBEE3831DB41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90" name="ColorPalette" hidden="1">
          <a:extLst>
            <a:ext uri="{FF2B5EF4-FFF2-40B4-BE49-F238E27FC236}">
              <a16:creationId xmlns:a16="http://schemas.microsoft.com/office/drawing/2014/main" id="{A3ED32E5-A946-4EFC-9CA2-357D43FFC5BD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91" name="ColorPalette" hidden="1">
          <a:extLst>
            <a:ext uri="{FF2B5EF4-FFF2-40B4-BE49-F238E27FC236}">
              <a16:creationId xmlns:a16="http://schemas.microsoft.com/office/drawing/2014/main" id="{0C582133-D061-40C4-BD67-4429FB1684C7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92" name="ColorPalette" hidden="1">
          <a:extLst>
            <a:ext uri="{FF2B5EF4-FFF2-40B4-BE49-F238E27FC236}">
              <a16:creationId xmlns:a16="http://schemas.microsoft.com/office/drawing/2014/main" id="{5CB98A08-3EEE-4AAA-98DB-F861BD0EBF21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93" name="ColorPalette" hidden="1">
          <a:extLst>
            <a:ext uri="{FF2B5EF4-FFF2-40B4-BE49-F238E27FC236}">
              <a16:creationId xmlns:a16="http://schemas.microsoft.com/office/drawing/2014/main" id="{FAAC0D1C-472A-4C31-BAAC-7CC6846E4FC3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94" name="ColorPalette" hidden="1">
          <a:extLst>
            <a:ext uri="{FF2B5EF4-FFF2-40B4-BE49-F238E27FC236}">
              <a16:creationId xmlns:a16="http://schemas.microsoft.com/office/drawing/2014/main" id="{3313A39C-3D0A-4053-9374-451EB2FCEF4A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95" name="ColorPalette" hidden="1">
          <a:extLst>
            <a:ext uri="{FF2B5EF4-FFF2-40B4-BE49-F238E27FC236}">
              <a16:creationId xmlns:a16="http://schemas.microsoft.com/office/drawing/2014/main" id="{B6F9EFC4-29B5-4406-AFFB-451B670ABC37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96" name="ColorPalette" hidden="1">
          <a:extLst>
            <a:ext uri="{FF2B5EF4-FFF2-40B4-BE49-F238E27FC236}">
              <a16:creationId xmlns:a16="http://schemas.microsoft.com/office/drawing/2014/main" id="{A8FBCD9B-2EBB-45D5-B6E6-42D895B159AC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97" name="ColorPalette" hidden="1">
          <a:extLst>
            <a:ext uri="{FF2B5EF4-FFF2-40B4-BE49-F238E27FC236}">
              <a16:creationId xmlns:a16="http://schemas.microsoft.com/office/drawing/2014/main" id="{D50A6A51-245D-4114-B270-52D600016521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98" name="ColorPalette" hidden="1">
          <a:extLst>
            <a:ext uri="{FF2B5EF4-FFF2-40B4-BE49-F238E27FC236}">
              <a16:creationId xmlns:a16="http://schemas.microsoft.com/office/drawing/2014/main" id="{1D004877-BD11-4D68-B964-0DC85CA67F99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899" name="ColorPalette" hidden="1">
          <a:extLst>
            <a:ext uri="{FF2B5EF4-FFF2-40B4-BE49-F238E27FC236}">
              <a16:creationId xmlns:a16="http://schemas.microsoft.com/office/drawing/2014/main" id="{B75151A2-A587-4C26-9638-7F290E929EAA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00" name="ColorPalette" hidden="1">
          <a:extLst>
            <a:ext uri="{FF2B5EF4-FFF2-40B4-BE49-F238E27FC236}">
              <a16:creationId xmlns:a16="http://schemas.microsoft.com/office/drawing/2014/main" id="{14271923-1D22-4534-8444-0A8DA33C5859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01" name="ColorPalette" hidden="1">
          <a:extLst>
            <a:ext uri="{FF2B5EF4-FFF2-40B4-BE49-F238E27FC236}">
              <a16:creationId xmlns:a16="http://schemas.microsoft.com/office/drawing/2014/main" id="{40E79B63-F055-4840-8DAA-33731D83C14C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02" name="ColorPalette" hidden="1">
          <a:extLst>
            <a:ext uri="{FF2B5EF4-FFF2-40B4-BE49-F238E27FC236}">
              <a16:creationId xmlns:a16="http://schemas.microsoft.com/office/drawing/2014/main" id="{CFF7561B-B84A-4074-AE99-F35921A969DA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03" name="ColorPalette" hidden="1">
          <a:extLst>
            <a:ext uri="{FF2B5EF4-FFF2-40B4-BE49-F238E27FC236}">
              <a16:creationId xmlns:a16="http://schemas.microsoft.com/office/drawing/2014/main" id="{97C6579A-500D-45BC-AAC8-8C8DBCFAE7EF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04" name="ColorPalette" hidden="1">
          <a:extLst>
            <a:ext uri="{FF2B5EF4-FFF2-40B4-BE49-F238E27FC236}">
              <a16:creationId xmlns:a16="http://schemas.microsoft.com/office/drawing/2014/main" id="{22A98635-A1EE-497E-B8E5-1739AAF57489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05" name="ColorPalette" hidden="1">
          <a:extLst>
            <a:ext uri="{FF2B5EF4-FFF2-40B4-BE49-F238E27FC236}">
              <a16:creationId xmlns:a16="http://schemas.microsoft.com/office/drawing/2014/main" id="{9BC48D76-8898-462A-9678-C0307C51D81C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06" name="ColorPalette" hidden="1">
          <a:extLst>
            <a:ext uri="{FF2B5EF4-FFF2-40B4-BE49-F238E27FC236}">
              <a16:creationId xmlns:a16="http://schemas.microsoft.com/office/drawing/2014/main" id="{BC09A0FD-CAB8-499D-8B60-E410CA952C06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07" name="ColorPalette" hidden="1">
          <a:extLst>
            <a:ext uri="{FF2B5EF4-FFF2-40B4-BE49-F238E27FC236}">
              <a16:creationId xmlns:a16="http://schemas.microsoft.com/office/drawing/2014/main" id="{2833154D-8558-4352-969D-C3510FBBC97E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08" name="ColorPalette" hidden="1">
          <a:extLst>
            <a:ext uri="{FF2B5EF4-FFF2-40B4-BE49-F238E27FC236}">
              <a16:creationId xmlns:a16="http://schemas.microsoft.com/office/drawing/2014/main" id="{A93385E5-530E-4C4A-BC70-A80699E71156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09" name="ColorPalette" hidden="1">
          <a:extLst>
            <a:ext uri="{FF2B5EF4-FFF2-40B4-BE49-F238E27FC236}">
              <a16:creationId xmlns:a16="http://schemas.microsoft.com/office/drawing/2014/main" id="{569513FE-4ABE-43F4-A569-243C6A947B97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10" name="ColorPalette" hidden="1">
          <a:extLst>
            <a:ext uri="{FF2B5EF4-FFF2-40B4-BE49-F238E27FC236}">
              <a16:creationId xmlns:a16="http://schemas.microsoft.com/office/drawing/2014/main" id="{00B6E385-31A2-4F78-AAE5-41B56DD3D241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11" name="ColorPalette" hidden="1">
          <a:extLst>
            <a:ext uri="{FF2B5EF4-FFF2-40B4-BE49-F238E27FC236}">
              <a16:creationId xmlns:a16="http://schemas.microsoft.com/office/drawing/2014/main" id="{02C342AD-0F28-4E7C-857D-CC5DF79B4EDF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12" name="ColorPalette" hidden="1">
          <a:extLst>
            <a:ext uri="{FF2B5EF4-FFF2-40B4-BE49-F238E27FC236}">
              <a16:creationId xmlns:a16="http://schemas.microsoft.com/office/drawing/2014/main" id="{447D1366-57F1-441E-BBDE-61CF3FAC4F73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13" name="ColorPalette" hidden="1">
          <a:extLst>
            <a:ext uri="{FF2B5EF4-FFF2-40B4-BE49-F238E27FC236}">
              <a16:creationId xmlns:a16="http://schemas.microsoft.com/office/drawing/2014/main" id="{5902F645-ED78-4EBB-91B1-5C31A8E33B62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14" name="ColorPalette" hidden="1">
          <a:extLst>
            <a:ext uri="{FF2B5EF4-FFF2-40B4-BE49-F238E27FC236}">
              <a16:creationId xmlns:a16="http://schemas.microsoft.com/office/drawing/2014/main" id="{BF1F36E0-DAD3-4E6A-ACD1-8ED1BA72A5D2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15" name="ColorPalette" hidden="1">
          <a:extLst>
            <a:ext uri="{FF2B5EF4-FFF2-40B4-BE49-F238E27FC236}">
              <a16:creationId xmlns:a16="http://schemas.microsoft.com/office/drawing/2014/main" id="{636F2D38-26C7-430C-97A9-1730283BE196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16" name="ColorPalette" hidden="1">
          <a:extLst>
            <a:ext uri="{FF2B5EF4-FFF2-40B4-BE49-F238E27FC236}">
              <a16:creationId xmlns:a16="http://schemas.microsoft.com/office/drawing/2014/main" id="{96E4DC34-032B-4B3A-A8E2-F5A9C97EC6E0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17" name="ColorPalette" hidden="1">
          <a:extLst>
            <a:ext uri="{FF2B5EF4-FFF2-40B4-BE49-F238E27FC236}">
              <a16:creationId xmlns:a16="http://schemas.microsoft.com/office/drawing/2014/main" id="{A056126F-55A4-4372-8DF5-E8B6EC5C6975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18" name="ColorPalette" hidden="1">
          <a:extLst>
            <a:ext uri="{FF2B5EF4-FFF2-40B4-BE49-F238E27FC236}">
              <a16:creationId xmlns:a16="http://schemas.microsoft.com/office/drawing/2014/main" id="{765E6842-5EBF-4669-A2E2-745B308913E6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19" name="ColorPalette" hidden="1">
          <a:extLst>
            <a:ext uri="{FF2B5EF4-FFF2-40B4-BE49-F238E27FC236}">
              <a16:creationId xmlns:a16="http://schemas.microsoft.com/office/drawing/2014/main" id="{6823C237-DEEF-4C48-8367-A115F1BC9864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20" name="ColorPalette" hidden="1">
          <a:extLst>
            <a:ext uri="{FF2B5EF4-FFF2-40B4-BE49-F238E27FC236}">
              <a16:creationId xmlns:a16="http://schemas.microsoft.com/office/drawing/2014/main" id="{F44D5EAE-D505-4195-A42B-1141D4D01941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21" name="ColorPalette" hidden="1">
          <a:extLst>
            <a:ext uri="{FF2B5EF4-FFF2-40B4-BE49-F238E27FC236}">
              <a16:creationId xmlns:a16="http://schemas.microsoft.com/office/drawing/2014/main" id="{09F6BFBA-D221-4696-AD66-08425C9D3F40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22" name="ColorPalette" hidden="1">
          <a:extLst>
            <a:ext uri="{FF2B5EF4-FFF2-40B4-BE49-F238E27FC236}">
              <a16:creationId xmlns:a16="http://schemas.microsoft.com/office/drawing/2014/main" id="{DACC4BE8-F512-46DF-BC9B-B24E108BE1D8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23" name="ColorPalette" hidden="1">
          <a:extLst>
            <a:ext uri="{FF2B5EF4-FFF2-40B4-BE49-F238E27FC236}">
              <a16:creationId xmlns:a16="http://schemas.microsoft.com/office/drawing/2014/main" id="{B2F03406-F3D6-490C-865B-4C1BCEF4FC5E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24" name="ColorPalette" hidden="1">
          <a:extLst>
            <a:ext uri="{FF2B5EF4-FFF2-40B4-BE49-F238E27FC236}">
              <a16:creationId xmlns:a16="http://schemas.microsoft.com/office/drawing/2014/main" id="{78D9D4C8-B600-4E20-B8C0-12FB78E83708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25" name="ColorPalette" hidden="1">
          <a:extLst>
            <a:ext uri="{FF2B5EF4-FFF2-40B4-BE49-F238E27FC236}">
              <a16:creationId xmlns:a16="http://schemas.microsoft.com/office/drawing/2014/main" id="{A4B5DF22-0E20-4FAC-83DD-ED413F581B43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26" name="ColorPalette" hidden="1">
          <a:extLst>
            <a:ext uri="{FF2B5EF4-FFF2-40B4-BE49-F238E27FC236}">
              <a16:creationId xmlns:a16="http://schemas.microsoft.com/office/drawing/2014/main" id="{194E64A3-08A4-4CF7-AAEF-8D10E2EDB564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27" name="ColorPalette" hidden="1">
          <a:extLst>
            <a:ext uri="{FF2B5EF4-FFF2-40B4-BE49-F238E27FC236}">
              <a16:creationId xmlns:a16="http://schemas.microsoft.com/office/drawing/2014/main" id="{129A5BF7-2CE6-4BFD-9073-2431D1BE2E18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28" name="ColorPalette" hidden="1">
          <a:extLst>
            <a:ext uri="{FF2B5EF4-FFF2-40B4-BE49-F238E27FC236}">
              <a16:creationId xmlns:a16="http://schemas.microsoft.com/office/drawing/2014/main" id="{D0166350-2A67-42DB-9F00-AF92EE82F036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29" name="ColorPalette" hidden="1">
          <a:extLst>
            <a:ext uri="{FF2B5EF4-FFF2-40B4-BE49-F238E27FC236}">
              <a16:creationId xmlns:a16="http://schemas.microsoft.com/office/drawing/2014/main" id="{E836BC40-376E-48DF-9447-7816EA8CDBC8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30" name="ColorPalette" hidden="1">
          <a:extLst>
            <a:ext uri="{FF2B5EF4-FFF2-40B4-BE49-F238E27FC236}">
              <a16:creationId xmlns:a16="http://schemas.microsoft.com/office/drawing/2014/main" id="{0C3C6293-E333-4076-B3C4-FD7D473B194D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31" name="ColorPalette" hidden="1">
          <a:extLst>
            <a:ext uri="{FF2B5EF4-FFF2-40B4-BE49-F238E27FC236}">
              <a16:creationId xmlns:a16="http://schemas.microsoft.com/office/drawing/2014/main" id="{F53E241E-42D7-4CC7-A4BC-00AEBD898E3C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32" name="ColorPalette" hidden="1">
          <a:extLst>
            <a:ext uri="{FF2B5EF4-FFF2-40B4-BE49-F238E27FC236}">
              <a16:creationId xmlns:a16="http://schemas.microsoft.com/office/drawing/2014/main" id="{C7B5D8CD-4EBA-40AC-9A27-AEB4AC868970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33" name="ColorPalette" hidden="1">
          <a:extLst>
            <a:ext uri="{FF2B5EF4-FFF2-40B4-BE49-F238E27FC236}">
              <a16:creationId xmlns:a16="http://schemas.microsoft.com/office/drawing/2014/main" id="{C7FC5EA7-00E7-492E-9514-742AD078D47D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34" name="ColorPalette" hidden="1">
          <a:extLst>
            <a:ext uri="{FF2B5EF4-FFF2-40B4-BE49-F238E27FC236}">
              <a16:creationId xmlns:a16="http://schemas.microsoft.com/office/drawing/2014/main" id="{9BF0874C-743A-4D8F-BDBE-6B3007BDC391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35" name="ColorPalette" hidden="1">
          <a:extLst>
            <a:ext uri="{FF2B5EF4-FFF2-40B4-BE49-F238E27FC236}">
              <a16:creationId xmlns:a16="http://schemas.microsoft.com/office/drawing/2014/main" id="{81D7BA55-DA96-42DD-A5A9-A0D7F345953A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36" name="ColorPalette" hidden="1">
          <a:extLst>
            <a:ext uri="{FF2B5EF4-FFF2-40B4-BE49-F238E27FC236}">
              <a16:creationId xmlns:a16="http://schemas.microsoft.com/office/drawing/2014/main" id="{D87BF781-3B37-4952-8320-874A0E46B3F7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37" name="ColorPalette" hidden="1">
          <a:extLst>
            <a:ext uri="{FF2B5EF4-FFF2-40B4-BE49-F238E27FC236}">
              <a16:creationId xmlns:a16="http://schemas.microsoft.com/office/drawing/2014/main" id="{44D3CFD6-CC89-4094-B477-18374F1FC654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38" name="ColorPalette" hidden="1">
          <a:extLst>
            <a:ext uri="{FF2B5EF4-FFF2-40B4-BE49-F238E27FC236}">
              <a16:creationId xmlns:a16="http://schemas.microsoft.com/office/drawing/2014/main" id="{BB00E04F-C43A-4F26-AF90-8507CAE9652A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39" name="ColorPalette" hidden="1">
          <a:extLst>
            <a:ext uri="{FF2B5EF4-FFF2-40B4-BE49-F238E27FC236}">
              <a16:creationId xmlns:a16="http://schemas.microsoft.com/office/drawing/2014/main" id="{42112180-4BDF-4847-85D3-81FB659ACC3A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40" name="ColorPalette" hidden="1">
          <a:extLst>
            <a:ext uri="{FF2B5EF4-FFF2-40B4-BE49-F238E27FC236}">
              <a16:creationId xmlns:a16="http://schemas.microsoft.com/office/drawing/2014/main" id="{DFF71BB4-D670-40AF-A3F9-D9185932FBAE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41" name="ColorPalette" hidden="1">
          <a:extLst>
            <a:ext uri="{FF2B5EF4-FFF2-40B4-BE49-F238E27FC236}">
              <a16:creationId xmlns:a16="http://schemas.microsoft.com/office/drawing/2014/main" id="{72FD2A8A-BDA8-4403-8F67-BFA1F9A2602D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42" name="ColorPalette" hidden="1">
          <a:extLst>
            <a:ext uri="{FF2B5EF4-FFF2-40B4-BE49-F238E27FC236}">
              <a16:creationId xmlns:a16="http://schemas.microsoft.com/office/drawing/2014/main" id="{C538D587-509B-4718-95DA-85CBC6E49830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43" name="ColorPalette" hidden="1">
          <a:extLst>
            <a:ext uri="{FF2B5EF4-FFF2-40B4-BE49-F238E27FC236}">
              <a16:creationId xmlns:a16="http://schemas.microsoft.com/office/drawing/2014/main" id="{B13C584E-5803-4B4C-B455-3044762C3C89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44" name="ColorPalette" hidden="1">
          <a:extLst>
            <a:ext uri="{FF2B5EF4-FFF2-40B4-BE49-F238E27FC236}">
              <a16:creationId xmlns:a16="http://schemas.microsoft.com/office/drawing/2014/main" id="{A2E45020-56B5-4425-A02C-2C52684E77D9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45" name="ColorPalette" hidden="1">
          <a:extLst>
            <a:ext uri="{FF2B5EF4-FFF2-40B4-BE49-F238E27FC236}">
              <a16:creationId xmlns:a16="http://schemas.microsoft.com/office/drawing/2014/main" id="{B24FAB72-792B-46B3-A032-30A0EE717B2A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46" name="ColorPalette" hidden="1">
          <a:extLst>
            <a:ext uri="{FF2B5EF4-FFF2-40B4-BE49-F238E27FC236}">
              <a16:creationId xmlns:a16="http://schemas.microsoft.com/office/drawing/2014/main" id="{B3164C51-CF70-4794-B42D-92B16EFBB355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47" name="ColorPalette" hidden="1">
          <a:extLst>
            <a:ext uri="{FF2B5EF4-FFF2-40B4-BE49-F238E27FC236}">
              <a16:creationId xmlns:a16="http://schemas.microsoft.com/office/drawing/2014/main" id="{E168D1A5-D3B3-49EC-9D63-A3DDECA277A6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48" name="ColorPalette" hidden="1">
          <a:extLst>
            <a:ext uri="{FF2B5EF4-FFF2-40B4-BE49-F238E27FC236}">
              <a16:creationId xmlns:a16="http://schemas.microsoft.com/office/drawing/2014/main" id="{74791529-8CFA-4A59-A52E-08F4933E3DAB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49" name="ColorPalette" hidden="1">
          <a:extLst>
            <a:ext uri="{FF2B5EF4-FFF2-40B4-BE49-F238E27FC236}">
              <a16:creationId xmlns:a16="http://schemas.microsoft.com/office/drawing/2014/main" id="{5AFC5C38-1BE9-4B7A-9F64-A0C931D7ECDA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50" name="ColorPalette" hidden="1">
          <a:extLst>
            <a:ext uri="{FF2B5EF4-FFF2-40B4-BE49-F238E27FC236}">
              <a16:creationId xmlns:a16="http://schemas.microsoft.com/office/drawing/2014/main" id="{DFF04CB6-46E2-4C7E-A45A-B528AC12B895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51" name="ColorPalette" hidden="1">
          <a:extLst>
            <a:ext uri="{FF2B5EF4-FFF2-40B4-BE49-F238E27FC236}">
              <a16:creationId xmlns:a16="http://schemas.microsoft.com/office/drawing/2014/main" id="{E3C1E98D-B9AD-435C-A2F3-CEFC91C5B8B4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52" name="ColorPalette" hidden="1">
          <a:extLst>
            <a:ext uri="{FF2B5EF4-FFF2-40B4-BE49-F238E27FC236}">
              <a16:creationId xmlns:a16="http://schemas.microsoft.com/office/drawing/2014/main" id="{B2AE1E04-3004-4408-B44F-06D5BC8A4476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53" name="ColorPalette" hidden="1">
          <a:extLst>
            <a:ext uri="{FF2B5EF4-FFF2-40B4-BE49-F238E27FC236}">
              <a16:creationId xmlns:a16="http://schemas.microsoft.com/office/drawing/2014/main" id="{BD48C58A-1875-487B-8233-402EB1A08EF9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54" name="ColorPalette" hidden="1">
          <a:extLst>
            <a:ext uri="{FF2B5EF4-FFF2-40B4-BE49-F238E27FC236}">
              <a16:creationId xmlns:a16="http://schemas.microsoft.com/office/drawing/2014/main" id="{9999489B-3B6E-4D37-8482-BD9099127B8D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55" name="ColorPalette" hidden="1">
          <a:extLst>
            <a:ext uri="{FF2B5EF4-FFF2-40B4-BE49-F238E27FC236}">
              <a16:creationId xmlns:a16="http://schemas.microsoft.com/office/drawing/2014/main" id="{334FC45D-52A5-4A13-AFE1-695B77D6245B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56" name="ColorPalette" hidden="1">
          <a:extLst>
            <a:ext uri="{FF2B5EF4-FFF2-40B4-BE49-F238E27FC236}">
              <a16:creationId xmlns:a16="http://schemas.microsoft.com/office/drawing/2014/main" id="{F3E11270-A076-4B78-A35B-75616436F290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57" name="ColorPalette" hidden="1">
          <a:extLst>
            <a:ext uri="{FF2B5EF4-FFF2-40B4-BE49-F238E27FC236}">
              <a16:creationId xmlns:a16="http://schemas.microsoft.com/office/drawing/2014/main" id="{A8B37DD8-CA70-40DB-B487-C51736F2CBF7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58" name="ColorPalette" hidden="1">
          <a:extLst>
            <a:ext uri="{FF2B5EF4-FFF2-40B4-BE49-F238E27FC236}">
              <a16:creationId xmlns:a16="http://schemas.microsoft.com/office/drawing/2014/main" id="{A158860F-36E7-495C-A1AF-699CDC9C32DB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59" name="ColorPalette" hidden="1">
          <a:extLst>
            <a:ext uri="{FF2B5EF4-FFF2-40B4-BE49-F238E27FC236}">
              <a16:creationId xmlns:a16="http://schemas.microsoft.com/office/drawing/2014/main" id="{A90FEB20-B6A7-4BF7-BE2D-15F5F1D86D5C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60" name="ColorPalette" hidden="1">
          <a:extLst>
            <a:ext uri="{FF2B5EF4-FFF2-40B4-BE49-F238E27FC236}">
              <a16:creationId xmlns:a16="http://schemas.microsoft.com/office/drawing/2014/main" id="{5231C2BA-225F-468B-8B9D-2676895ABD12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61" name="ColorPalette" hidden="1">
          <a:extLst>
            <a:ext uri="{FF2B5EF4-FFF2-40B4-BE49-F238E27FC236}">
              <a16:creationId xmlns:a16="http://schemas.microsoft.com/office/drawing/2014/main" id="{54503463-0BDC-4545-BE17-BB68179EE8D5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62" name="ColorPalette" hidden="1">
          <a:extLst>
            <a:ext uri="{FF2B5EF4-FFF2-40B4-BE49-F238E27FC236}">
              <a16:creationId xmlns:a16="http://schemas.microsoft.com/office/drawing/2014/main" id="{7E4E934D-B436-4397-9888-AE0DAC1F13A9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63" name="ColorPalette" hidden="1">
          <a:extLst>
            <a:ext uri="{FF2B5EF4-FFF2-40B4-BE49-F238E27FC236}">
              <a16:creationId xmlns:a16="http://schemas.microsoft.com/office/drawing/2014/main" id="{9E1C3A36-F3BC-4BB3-94AE-1010429C94C7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64" name="ColorPalette" hidden="1">
          <a:extLst>
            <a:ext uri="{FF2B5EF4-FFF2-40B4-BE49-F238E27FC236}">
              <a16:creationId xmlns:a16="http://schemas.microsoft.com/office/drawing/2014/main" id="{387550D0-1792-434B-9ABC-43F9D6C66CE3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65" name="ColorPalette" hidden="1">
          <a:extLst>
            <a:ext uri="{FF2B5EF4-FFF2-40B4-BE49-F238E27FC236}">
              <a16:creationId xmlns:a16="http://schemas.microsoft.com/office/drawing/2014/main" id="{27E78617-9C8E-4C89-8E2D-2E93F532DE06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66" name="ColorPalette" hidden="1">
          <a:extLst>
            <a:ext uri="{FF2B5EF4-FFF2-40B4-BE49-F238E27FC236}">
              <a16:creationId xmlns:a16="http://schemas.microsoft.com/office/drawing/2014/main" id="{B349C3BA-1704-4339-8E94-F2F5FA9E161D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67" name="ColorPalette" hidden="1">
          <a:extLst>
            <a:ext uri="{FF2B5EF4-FFF2-40B4-BE49-F238E27FC236}">
              <a16:creationId xmlns:a16="http://schemas.microsoft.com/office/drawing/2014/main" id="{3CA264C4-5674-4DBC-95D2-8714F272AB3F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68" name="ColorPalette" hidden="1">
          <a:extLst>
            <a:ext uri="{FF2B5EF4-FFF2-40B4-BE49-F238E27FC236}">
              <a16:creationId xmlns:a16="http://schemas.microsoft.com/office/drawing/2014/main" id="{9A4D8B63-7F58-4341-9BB4-07497E3FCF43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69" name="ColorPalette" hidden="1">
          <a:extLst>
            <a:ext uri="{FF2B5EF4-FFF2-40B4-BE49-F238E27FC236}">
              <a16:creationId xmlns:a16="http://schemas.microsoft.com/office/drawing/2014/main" id="{16716E87-68CF-4B83-9898-4546E029214B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70" name="ColorPalette" hidden="1">
          <a:extLst>
            <a:ext uri="{FF2B5EF4-FFF2-40B4-BE49-F238E27FC236}">
              <a16:creationId xmlns:a16="http://schemas.microsoft.com/office/drawing/2014/main" id="{862A1F84-CF10-446C-B826-30EE54E484B7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71" name="ColorPalette" hidden="1">
          <a:extLst>
            <a:ext uri="{FF2B5EF4-FFF2-40B4-BE49-F238E27FC236}">
              <a16:creationId xmlns:a16="http://schemas.microsoft.com/office/drawing/2014/main" id="{31A83878-BF01-447F-9F86-2908B908B297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72" name="ColorPalette" hidden="1">
          <a:extLst>
            <a:ext uri="{FF2B5EF4-FFF2-40B4-BE49-F238E27FC236}">
              <a16:creationId xmlns:a16="http://schemas.microsoft.com/office/drawing/2014/main" id="{9DD2EC86-730C-4BA5-855B-213D37A79EF1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73" name="ColorPalette" hidden="1">
          <a:extLst>
            <a:ext uri="{FF2B5EF4-FFF2-40B4-BE49-F238E27FC236}">
              <a16:creationId xmlns:a16="http://schemas.microsoft.com/office/drawing/2014/main" id="{D26E4CF2-5E1F-475A-92BE-3FF78D71934F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74" name="ColorPalette" hidden="1">
          <a:extLst>
            <a:ext uri="{FF2B5EF4-FFF2-40B4-BE49-F238E27FC236}">
              <a16:creationId xmlns:a16="http://schemas.microsoft.com/office/drawing/2014/main" id="{F3706986-9E8B-4200-A452-6634C57CD4D2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75" name="ColorPalette" hidden="1">
          <a:extLst>
            <a:ext uri="{FF2B5EF4-FFF2-40B4-BE49-F238E27FC236}">
              <a16:creationId xmlns:a16="http://schemas.microsoft.com/office/drawing/2014/main" id="{B7908FA9-A0DC-4458-BA0F-D2A188D7E0CF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76" name="ColorPalette" hidden="1">
          <a:extLst>
            <a:ext uri="{FF2B5EF4-FFF2-40B4-BE49-F238E27FC236}">
              <a16:creationId xmlns:a16="http://schemas.microsoft.com/office/drawing/2014/main" id="{C866CE24-5723-4AAC-97AA-963ABAA96EAF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77" name="ColorPalette" hidden="1">
          <a:extLst>
            <a:ext uri="{FF2B5EF4-FFF2-40B4-BE49-F238E27FC236}">
              <a16:creationId xmlns:a16="http://schemas.microsoft.com/office/drawing/2014/main" id="{A8CA7F59-57D4-4685-BA5F-DF5AAD630CED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78" name="ColorPalette" hidden="1">
          <a:extLst>
            <a:ext uri="{FF2B5EF4-FFF2-40B4-BE49-F238E27FC236}">
              <a16:creationId xmlns:a16="http://schemas.microsoft.com/office/drawing/2014/main" id="{6CDA949D-1828-48ED-93B7-8E05E61FC565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79" name="ColorPalette" hidden="1">
          <a:extLst>
            <a:ext uri="{FF2B5EF4-FFF2-40B4-BE49-F238E27FC236}">
              <a16:creationId xmlns:a16="http://schemas.microsoft.com/office/drawing/2014/main" id="{258E8C37-DA70-4232-A1B6-D6B990D893B4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80" name="ColorPalette" hidden="1">
          <a:extLst>
            <a:ext uri="{FF2B5EF4-FFF2-40B4-BE49-F238E27FC236}">
              <a16:creationId xmlns:a16="http://schemas.microsoft.com/office/drawing/2014/main" id="{A2C1E593-FEB4-4CE4-94EB-12A2DBF9A5FB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81" name="ColorPalette" hidden="1">
          <a:extLst>
            <a:ext uri="{FF2B5EF4-FFF2-40B4-BE49-F238E27FC236}">
              <a16:creationId xmlns:a16="http://schemas.microsoft.com/office/drawing/2014/main" id="{A91D2E35-CE0F-4842-B232-644A40F35174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82" name="ColorPalette" hidden="1">
          <a:extLst>
            <a:ext uri="{FF2B5EF4-FFF2-40B4-BE49-F238E27FC236}">
              <a16:creationId xmlns:a16="http://schemas.microsoft.com/office/drawing/2014/main" id="{C39A894E-CB79-481F-880D-0E8B52E26891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83" name="ColorPalette" hidden="1">
          <a:extLst>
            <a:ext uri="{FF2B5EF4-FFF2-40B4-BE49-F238E27FC236}">
              <a16:creationId xmlns:a16="http://schemas.microsoft.com/office/drawing/2014/main" id="{E1361192-5AB9-4AEB-A800-FADF979480F8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84" name="ColorPalette" hidden="1">
          <a:extLst>
            <a:ext uri="{FF2B5EF4-FFF2-40B4-BE49-F238E27FC236}">
              <a16:creationId xmlns:a16="http://schemas.microsoft.com/office/drawing/2014/main" id="{62068CDF-E3D1-4F92-856E-CFC31FD1DCB8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85" name="ColorPalette" hidden="1">
          <a:extLst>
            <a:ext uri="{FF2B5EF4-FFF2-40B4-BE49-F238E27FC236}">
              <a16:creationId xmlns:a16="http://schemas.microsoft.com/office/drawing/2014/main" id="{0E0FA397-3882-4B14-BA1D-11035F608F2B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86" name="ColorPalette" hidden="1">
          <a:extLst>
            <a:ext uri="{FF2B5EF4-FFF2-40B4-BE49-F238E27FC236}">
              <a16:creationId xmlns:a16="http://schemas.microsoft.com/office/drawing/2014/main" id="{82355E91-D5CF-4433-BCCD-B51A3C8E39F2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87" name="ColorPalette" hidden="1">
          <a:extLst>
            <a:ext uri="{FF2B5EF4-FFF2-40B4-BE49-F238E27FC236}">
              <a16:creationId xmlns:a16="http://schemas.microsoft.com/office/drawing/2014/main" id="{1468CFE9-1710-48F9-8482-ACD0F7BCDAD2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88" name="ColorPalette" hidden="1">
          <a:extLst>
            <a:ext uri="{FF2B5EF4-FFF2-40B4-BE49-F238E27FC236}">
              <a16:creationId xmlns:a16="http://schemas.microsoft.com/office/drawing/2014/main" id="{D3316BFC-4F04-47B0-A301-229E98DB88C4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89" name="ColorPalette" hidden="1">
          <a:extLst>
            <a:ext uri="{FF2B5EF4-FFF2-40B4-BE49-F238E27FC236}">
              <a16:creationId xmlns:a16="http://schemas.microsoft.com/office/drawing/2014/main" id="{EE2BEC3D-9B27-4671-AC4C-19048F082499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90" name="ColorPalette" hidden="1">
          <a:extLst>
            <a:ext uri="{FF2B5EF4-FFF2-40B4-BE49-F238E27FC236}">
              <a16:creationId xmlns:a16="http://schemas.microsoft.com/office/drawing/2014/main" id="{D078A0D4-CD93-452A-9357-16B0BFCFEE23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91" name="ColorPalette" hidden="1">
          <a:extLst>
            <a:ext uri="{FF2B5EF4-FFF2-40B4-BE49-F238E27FC236}">
              <a16:creationId xmlns:a16="http://schemas.microsoft.com/office/drawing/2014/main" id="{F8FD0AE3-FF38-42A1-853D-827B893385AD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92" name="ColorPalette" hidden="1">
          <a:extLst>
            <a:ext uri="{FF2B5EF4-FFF2-40B4-BE49-F238E27FC236}">
              <a16:creationId xmlns:a16="http://schemas.microsoft.com/office/drawing/2014/main" id="{E008BE9D-F6F2-48DC-9C6A-9599F275E3CC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93" name="ColorPalette" hidden="1">
          <a:extLst>
            <a:ext uri="{FF2B5EF4-FFF2-40B4-BE49-F238E27FC236}">
              <a16:creationId xmlns:a16="http://schemas.microsoft.com/office/drawing/2014/main" id="{2038AAB1-B52B-49D3-95C3-1729114DDACA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94" name="ColorPalette" hidden="1">
          <a:extLst>
            <a:ext uri="{FF2B5EF4-FFF2-40B4-BE49-F238E27FC236}">
              <a16:creationId xmlns:a16="http://schemas.microsoft.com/office/drawing/2014/main" id="{045B8B7C-D498-44FA-9AE2-3F1F2FADCCC6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95" name="ColorPalette" hidden="1">
          <a:extLst>
            <a:ext uri="{FF2B5EF4-FFF2-40B4-BE49-F238E27FC236}">
              <a16:creationId xmlns:a16="http://schemas.microsoft.com/office/drawing/2014/main" id="{AA4CFB06-8305-454E-969E-C98087695001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96" name="ColorPalette" hidden="1">
          <a:extLst>
            <a:ext uri="{FF2B5EF4-FFF2-40B4-BE49-F238E27FC236}">
              <a16:creationId xmlns:a16="http://schemas.microsoft.com/office/drawing/2014/main" id="{C75A11F3-23DA-494C-9103-35453CE5CADC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97" name="ColorPalette" hidden="1">
          <a:extLst>
            <a:ext uri="{FF2B5EF4-FFF2-40B4-BE49-F238E27FC236}">
              <a16:creationId xmlns:a16="http://schemas.microsoft.com/office/drawing/2014/main" id="{6A945F4E-A9B4-4325-BCFD-9559376565CD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98" name="ColorPalette" hidden="1">
          <a:extLst>
            <a:ext uri="{FF2B5EF4-FFF2-40B4-BE49-F238E27FC236}">
              <a16:creationId xmlns:a16="http://schemas.microsoft.com/office/drawing/2014/main" id="{4E931334-3784-43B0-AAF9-57309C49B228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3999" name="ColorPalette" hidden="1">
          <a:extLst>
            <a:ext uri="{FF2B5EF4-FFF2-40B4-BE49-F238E27FC236}">
              <a16:creationId xmlns:a16="http://schemas.microsoft.com/office/drawing/2014/main" id="{7088DA94-F830-4F40-9437-8BF12BC173BA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000" name="ColorPalette" hidden="1">
          <a:extLst>
            <a:ext uri="{FF2B5EF4-FFF2-40B4-BE49-F238E27FC236}">
              <a16:creationId xmlns:a16="http://schemas.microsoft.com/office/drawing/2014/main" id="{5BCD54A1-281B-44DD-B9A7-7E074170F27A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001" name="ColorPalette" hidden="1">
          <a:extLst>
            <a:ext uri="{FF2B5EF4-FFF2-40B4-BE49-F238E27FC236}">
              <a16:creationId xmlns:a16="http://schemas.microsoft.com/office/drawing/2014/main" id="{A1061AE2-2617-4D86-BD94-7D6E9F44063B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002" name="ColorPalette" hidden="1">
          <a:extLst>
            <a:ext uri="{FF2B5EF4-FFF2-40B4-BE49-F238E27FC236}">
              <a16:creationId xmlns:a16="http://schemas.microsoft.com/office/drawing/2014/main" id="{E5606B24-5328-412A-B553-ABF59C3B7CF8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003" name="ColorPalette" hidden="1">
          <a:extLst>
            <a:ext uri="{FF2B5EF4-FFF2-40B4-BE49-F238E27FC236}">
              <a16:creationId xmlns:a16="http://schemas.microsoft.com/office/drawing/2014/main" id="{BF5F7353-72B1-469D-8EE0-19A50A521C4D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004" name="ColorPalette" hidden="1">
          <a:extLst>
            <a:ext uri="{FF2B5EF4-FFF2-40B4-BE49-F238E27FC236}">
              <a16:creationId xmlns:a16="http://schemas.microsoft.com/office/drawing/2014/main" id="{6C3B1437-B72D-4CF1-8E3B-FEEDDBC36C65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005" name="ColorPalette" hidden="1">
          <a:extLst>
            <a:ext uri="{FF2B5EF4-FFF2-40B4-BE49-F238E27FC236}">
              <a16:creationId xmlns:a16="http://schemas.microsoft.com/office/drawing/2014/main" id="{48D84F61-C12F-4221-9139-CD1AD3FDFF1F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006" name="ColorPalette" hidden="1">
          <a:extLst>
            <a:ext uri="{FF2B5EF4-FFF2-40B4-BE49-F238E27FC236}">
              <a16:creationId xmlns:a16="http://schemas.microsoft.com/office/drawing/2014/main" id="{411A24EA-B8EA-4139-9DAD-4A71C50C21EF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007" name="ColorPalette" hidden="1">
          <a:extLst>
            <a:ext uri="{FF2B5EF4-FFF2-40B4-BE49-F238E27FC236}">
              <a16:creationId xmlns:a16="http://schemas.microsoft.com/office/drawing/2014/main" id="{21B53427-1F4D-4BC0-8B5C-C88D54BEE603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008" name="ColorPalette" hidden="1">
          <a:extLst>
            <a:ext uri="{FF2B5EF4-FFF2-40B4-BE49-F238E27FC236}">
              <a16:creationId xmlns:a16="http://schemas.microsoft.com/office/drawing/2014/main" id="{39361FFE-9635-407C-BA99-2769CEC3A86B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009" name="ColorPalette" hidden="1">
          <a:extLst>
            <a:ext uri="{FF2B5EF4-FFF2-40B4-BE49-F238E27FC236}">
              <a16:creationId xmlns:a16="http://schemas.microsoft.com/office/drawing/2014/main" id="{F6066874-7119-4938-B4C0-3C5DD6AC8440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010" name="ColorPalette" hidden="1">
          <a:extLst>
            <a:ext uri="{FF2B5EF4-FFF2-40B4-BE49-F238E27FC236}">
              <a16:creationId xmlns:a16="http://schemas.microsoft.com/office/drawing/2014/main" id="{2E32571A-9321-46B4-899D-36A5A8E491B5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011" name="ColorPalette" hidden="1">
          <a:extLst>
            <a:ext uri="{FF2B5EF4-FFF2-40B4-BE49-F238E27FC236}">
              <a16:creationId xmlns:a16="http://schemas.microsoft.com/office/drawing/2014/main" id="{B5D9AD8B-5931-4232-9DB8-34A8AA63EC7B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012" name="ColorPalette" hidden="1">
          <a:extLst>
            <a:ext uri="{FF2B5EF4-FFF2-40B4-BE49-F238E27FC236}">
              <a16:creationId xmlns:a16="http://schemas.microsoft.com/office/drawing/2014/main" id="{828EA55A-7036-45AA-B075-175096C33806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013" name="ColorPalette" hidden="1">
          <a:extLst>
            <a:ext uri="{FF2B5EF4-FFF2-40B4-BE49-F238E27FC236}">
              <a16:creationId xmlns:a16="http://schemas.microsoft.com/office/drawing/2014/main" id="{7F08C523-A2CE-4DA7-8B9F-1E639227D086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014" name="ColorPalette" hidden="1">
          <a:extLst>
            <a:ext uri="{FF2B5EF4-FFF2-40B4-BE49-F238E27FC236}">
              <a16:creationId xmlns:a16="http://schemas.microsoft.com/office/drawing/2014/main" id="{4FFFD676-4A3E-4793-9773-3D676FA6D980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015" name="ColorPalette" hidden="1">
          <a:extLst>
            <a:ext uri="{FF2B5EF4-FFF2-40B4-BE49-F238E27FC236}">
              <a16:creationId xmlns:a16="http://schemas.microsoft.com/office/drawing/2014/main" id="{23A4429A-CCC6-4A24-9ABA-0CB9864DD672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016" name="ColorPalette" hidden="1">
          <a:extLst>
            <a:ext uri="{FF2B5EF4-FFF2-40B4-BE49-F238E27FC236}">
              <a16:creationId xmlns:a16="http://schemas.microsoft.com/office/drawing/2014/main" id="{C9A48788-E7AD-4132-BDF2-568DF1B92106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017" name="ColorPalette" hidden="1">
          <a:extLst>
            <a:ext uri="{FF2B5EF4-FFF2-40B4-BE49-F238E27FC236}">
              <a16:creationId xmlns:a16="http://schemas.microsoft.com/office/drawing/2014/main" id="{0A152F4C-A429-43D7-B51C-D31DD4FD3FAF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018" name="ColorPalette" hidden="1">
          <a:extLst>
            <a:ext uri="{FF2B5EF4-FFF2-40B4-BE49-F238E27FC236}">
              <a16:creationId xmlns:a16="http://schemas.microsoft.com/office/drawing/2014/main" id="{F2EB399D-1C4D-4ACE-A7F9-9FC53C5DA1A0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019" name="ColorPalette" hidden="1">
          <a:extLst>
            <a:ext uri="{FF2B5EF4-FFF2-40B4-BE49-F238E27FC236}">
              <a16:creationId xmlns:a16="http://schemas.microsoft.com/office/drawing/2014/main" id="{E84286CA-6ACD-4432-A2FD-01F90372DEEB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020" name="ColorPalette" hidden="1">
          <a:extLst>
            <a:ext uri="{FF2B5EF4-FFF2-40B4-BE49-F238E27FC236}">
              <a16:creationId xmlns:a16="http://schemas.microsoft.com/office/drawing/2014/main" id="{5AE8EA22-14F3-456F-A5FF-6A0872AAD79B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021" name="ColorPalette" hidden="1">
          <a:extLst>
            <a:ext uri="{FF2B5EF4-FFF2-40B4-BE49-F238E27FC236}">
              <a16:creationId xmlns:a16="http://schemas.microsoft.com/office/drawing/2014/main" id="{F5FB2A8E-1F98-4BED-BBB8-45F6D019D25F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022" name="ColorPalette" hidden="1">
          <a:extLst>
            <a:ext uri="{FF2B5EF4-FFF2-40B4-BE49-F238E27FC236}">
              <a16:creationId xmlns:a16="http://schemas.microsoft.com/office/drawing/2014/main" id="{727629FF-2AE8-43AF-BBE3-1546ACDB723F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023" name="ColorPalette" hidden="1">
          <a:extLst>
            <a:ext uri="{FF2B5EF4-FFF2-40B4-BE49-F238E27FC236}">
              <a16:creationId xmlns:a16="http://schemas.microsoft.com/office/drawing/2014/main" id="{BF26E2B6-43EE-4F58-83D4-BF7235091076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024" name="ColorPalette" hidden="1">
          <a:extLst>
            <a:ext uri="{FF2B5EF4-FFF2-40B4-BE49-F238E27FC236}">
              <a16:creationId xmlns:a16="http://schemas.microsoft.com/office/drawing/2014/main" id="{28034952-6039-4505-A04F-A398A7D7D75E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025" name="ColorPalette" hidden="1">
          <a:extLst>
            <a:ext uri="{FF2B5EF4-FFF2-40B4-BE49-F238E27FC236}">
              <a16:creationId xmlns:a16="http://schemas.microsoft.com/office/drawing/2014/main" id="{BD502C00-AA7A-41A5-AA87-C01600E52762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026" name="ColorPalette" hidden="1">
          <a:extLst>
            <a:ext uri="{FF2B5EF4-FFF2-40B4-BE49-F238E27FC236}">
              <a16:creationId xmlns:a16="http://schemas.microsoft.com/office/drawing/2014/main" id="{FFAC5AC2-D5A0-4B1A-8692-3FE3FAE0E583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027" name="ColorPalette" hidden="1">
          <a:extLst>
            <a:ext uri="{FF2B5EF4-FFF2-40B4-BE49-F238E27FC236}">
              <a16:creationId xmlns:a16="http://schemas.microsoft.com/office/drawing/2014/main" id="{563B328A-4702-462C-B8E3-84C6AFD3B71C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028" name="ColorPalette" hidden="1">
          <a:extLst>
            <a:ext uri="{FF2B5EF4-FFF2-40B4-BE49-F238E27FC236}">
              <a16:creationId xmlns:a16="http://schemas.microsoft.com/office/drawing/2014/main" id="{BD26AE45-B82E-4A20-8C3B-E9729C5387C8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514350</xdr:colOff>
      <xdr:row>83</xdr:row>
      <xdr:rowOff>0</xdr:rowOff>
    </xdr:to>
    <xdr:sp macro="" textlink="">
      <xdr:nvSpPr>
        <xdr:cNvPr id="4029" name="ColorPalette" hidden="1">
          <a:extLst>
            <a:ext uri="{FF2B5EF4-FFF2-40B4-BE49-F238E27FC236}">
              <a16:creationId xmlns:a16="http://schemas.microsoft.com/office/drawing/2014/main" id="{4E8EC231-8082-4A48-913A-06843C7B65CB}"/>
            </a:ext>
          </a:extLst>
        </xdr:cNvPr>
        <xdr:cNvSpPr txBox="1"/>
      </xdr:nvSpPr>
      <xdr:spPr>
        <a:xfrm>
          <a:off x="914400" y="16383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30" name="ColorPalette" hidden="1">
          <a:extLst>
            <a:ext uri="{FF2B5EF4-FFF2-40B4-BE49-F238E27FC236}">
              <a16:creationId xmlns:a16="http://schemas.microsoft.com/office/drawing/2014/main" id="{CA4915F4-50F1-41D0-B316-2801FE6C857E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31" name="ColorPalette" hidden="1">
          <a:extLst>
            <a:ext uri="{FF2B5EF4-FFF2-40B4-BE49-F238E27FC236}">
              <a16:creationId xmlns:a16="http://schemas.microsoft.com/office/drawing/2014/main" id="{136A0ED6-CAA1-418B-8D8A-3500998E565C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32" name="ColorPalette" hidden="1">
          <a:extLst>
            <a:ext uri="{FF2B5EF4-FFF2-40B4-BE49-F238E27FC236}">
              <a16:creationId xmlns:a16="http://schemas.microsoft.com/office/drawing/2014/main" id="{6E577C0A-E61B-45DA-B18E-493A38B0A3E3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33" name="ColorPalette" hidden="1">
          <a:extLst>
            <a:ext uri="{FF2B5EF4-FFF2-40B4-BE49-F238E27FC236}">
              <a16:creationId xmlns:a16="http://schemas.microsoft.com/office/drawing/2014/main" id="{84EC9E11-AFCF-43D0-98E2-5FE2B9EB5620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34" name="ColorPalette" hidden="1">
          <a:extLst>
            <a:ext uri="{FF2B5EF4-FFF2-40B4-BE49-F238E27FC236}">
              <a16:creationId xmlns:a16="http://schemas.microsoft.com/office/drawing/2014/main" id="{92E32D87-BD1D-420A-B214-00379AF45A9E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35" name="ColorPalette" hidden="1">
          <a:extLst>
            <a:ext uri="{FF2B5EF4-FFF2-40B4-BE49-F238E27FC236}">
              <a16:creationId xmlns:a16="http://schemas.microsoft.com/office/drawing/2014/main" id="{57710ABC-1B3C-484E-B7D5-DF35458DB3CD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36" name="ColorPalette" hidden="1">
          <a:extLst>
            <a:ext uri="{FF2B5EF4-FFF2-40B4-BE49-F238E27FC236}">
              <a16:creationId xmlns:a16="http://schemas.microsoft.com/office/drawing/2014/main" id="{D4ADC7ED-2578-4A91-8BF8-46A31E3B05B6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37" name="ColorPalette" hidden="1">
          <a:extLst>
            <a:ext uri="{FF2B5EF4-FFF2-40B4-BE49-F238E27FC236}">
              <a16:creationId xmlns:a16="http://schemas.microsoft.com/office/drawing/2014/main" id="{E694D25D-67A5-44D8-A03A-EBC8141A50C7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38" name="ColorPalette" hidden="1">
          <a:extLst>
            <a:ext uri="{FF2B5EF4-FFF2-40B4-BE49-F238E27FC236}">
              <a16:creationId xmlns:a16="http://schemas.microsoft.com/office/drawing/2014/main" id="{56E4AF64-4B53-4610-963D-764A09513A47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39" name="ColorPalette" hidden="1">
          <a:extLst>
            <a:ext uri="{FF2B5EF4-FFF2-40B4-BE49-F238E27FC236}">
              <a16:creationId xmlns:a16="http://schemas.microsoft.com/office/drawing/2014/main" id="{BE89B2E3-A1CF-44A8-8A7B-9299E6CA900F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40" name="ColorPalette" hidden="1">
          <a:extLst>
            <a:ext uri="{FF2B5EF4-FFF2-40B4-BE49-F238E27FC236}">
              <a16:creationId xmlns:a16="http://schemas.microsoft.com/office/drawing/2014/main" id="{042A33DF-058D-49F7-A995-53D00511E721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41" name="ColorPalette" hidden="1">
          <a:extLst>
            <a:ext uri="{FF2B5EF4-FFF2-40B4-BE49-F238E27FC236}">
              <a16:creationId xmlns:a16="http://schemas.microsoft.com/office/drawing/2014/main" id="{167D4C63-D7A1-46DB-AC8E-F5BC1F3BF37D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42" name="ColorPalette" hidden="1">
          <a:extLst>
            <a:ext uri="{FF2B5EF4-FFF2-40B4-BE49-F238E27FC236}">
              <a16:creationId xmlns:a16="http://schemas.microsoft.com/office/drawing/2014/main" id="{321B8546-CD19-4D55-9A08-A441BBBFF1C8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43" name="ColorPalette" hidden="1">
          <a:extLst>
            <a:ext uri="{FF2B5EF4-FFF2-40B4-BE49-F238E27FC236}">
              <a16:creationId xmlns:a16="http://schemas.microsoft.com/office/drawing/2014/main" id="{7593BD84-DF6C-48E2-9643-3C1AC6744B6C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44" name="ColorPalette" hidden="1">
          <a:extLst>
            <a:ext uri="{FF2B5EF4-FFF2-40B4-BE49-F238E27FC236}">
              <a16:creationId xmlns:a16="http://schemas.microsoft.com/office/drawing/2014/main" id="{90793C4C-89D1-4488-8308-8A34275BB37C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45" name="ColorPalette" hidden="1">
          <a:extLst>
            <a:ext uri="{FF2B5EF4-FFF2-40B4-BE49-F238E27FC236}">
              <a16:creationId xmlns:a16="http://schemas.microsoft.com/office/drawing/2014/main" id="{C69F36FE-4E18-45CF-B26D-04BED61FD3C3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46" name="ColorPalette" hidden="1">
          <a:extLst>
            <a:ext uri="{FF2B5EF4-FFF2-40B4-BE49-F238E27FC236}">
              <a16:creationId xmlns:a16="http://schemas.microsoft.com/office/drawing/2014/main" id="{A91FF2C6-C137-48AC-B9A1-ED8B8701D54A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47" name="ColorPalette" hidden="1">
          <a:extLst>
            <a:ext uri="{FF2B5EF4-FFF2-40B4-BE49-F238E27FC236}">
              <a16:creationId xmlns:a16="http://schemas.microsoft.com/office/drawing/2014/main" id="{0F4ABA42-7483-4FF6-AB11-BCC63DD3C562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48" name="ColorPalette" hidden="1">
          <a:extLst>
            <a:ext uri="{FF2B5EF4-FFF2-40B4-BE49-F238E27FC236}">
              <a16:creationId xmlns:a16="http://schemas.microsoft.com/office/drawing/2014/main" id="{74D0F29A-87DE-4312-ACF6-F65A539A0910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49" name="ColorPalette" hidden="1">
          <a:extLst>
            <a:ext uri="{FF2B5EF4-FFF2-40B4-BE49-F238E27FC236}">
              <a16:creationId xmlns:a16="http://schemas.microsoft.com/office/drawing/2014/main" id="{42062973-B193-4245-B293-E65B27A7E7BB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50" name="ColorPalette" hidden="1">
          <a:extLst>
            <a:ext uri="{FF2B5EF4-FFF2-40B4-BE49-F238E27FC236}">
              <a16:creationId xmlns:a16="http://schemas.microsoft.com/office/drawing/2014/main" id="{7C92AB22-2C33-4016-8292-8C448C0999E0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51" name="ColorPalette" hidden="1">
          <a:extLst>
            <a:ext uri="{FF2B5EF4-FFF2-40B4-BE49-F238E27FC236}">
              <a16:creationId xmlns:a16="http://schemas.microsoft.com/office/drawing/2014/main" id="{F328C8FB-C535-404A-BFA6-05C89C0C5276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52" name="ColorPalette" hidden="1">
          <a:extLst>
            <a:ext uri="{FF2B5EF4-FFF2-40B4-BE49-F238E27FC236}">
              <a16:creationId xmlns:a16="http://schemas.microsoft.com/office/drawing/2014/main" id="{1C19E839-C8C5-4BE3-B061-C797C61D1F09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53" name="ColorPalette" hidden="1">
          <a:extLst>
            <a:ext uri="{FF2B5EF4-FFF2-40B4-BE49-F238E27FC236}">
              <a16:creationId xmlns:a16="http://schemas.microsoft.com/office/drawing/2014/main" id="{8D682560-C1A1-43A1-94F2-12F7B00E84F3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54" name="ColorPalette" hidden="1">
          <a:extLst>
            <a:ext uri="{FF2B5EF4-FFF2-40B4-BE49-F238E27FC236}">
              <a16:creationId xmlns:a16="http://schemas.microsoft.com/office/drawing/2014/main" id="{67B8BE6C-69E6-4576-80C7-FAB42993E003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55" name="ColorPalette" hidden="1">
          <a:extLst>
            <a:ext uri="{FF2B5EF4-FFF2-40B4-BE49-F238E27FC236}">
              <a16:creationId xmlns:a16="http://schemas.microsoft.com/office/drawing/2014/main" id="{95DB6FC6-CFAC-4CE8-8BD3-D80022247FB9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56" name="ColorPalette" hidden="1">
          <a:extLst>
            <a:ext uri="{FF2B5EF4-FFF2-40B4-BE49-F238E27FC236}">
              <a16:creationId xmlns:a16="http://schemas.microsoft.com/office/drawing/2014/main" id="{2E87D16A-51ED-4EAB-89CC-6B966805C82B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57" name="ColorPalette" hidden="1">
          <a:extLst>
            <a:ext uri="{FF2B5EF4-FFF2-40B4-BE49-F238E27FC236}">
              <a16:creationId xmlns:a16="http://schemas.microsoft.com/office/drawing/2014/main" id="{8ECCF518-5AFE-4521-829D-DC2E60BA0E99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58" name="ColorPalette" hidden="1">
          <a:extLst>
            <a:ext uri="{FF2B5EF4-FFF2-40B4-BE49-F238E27FC236}">
              <a16:creationId xmlns:a16="http://schemas.microsoft.com/office/drawing/2014/main" id="{D01A4C4E-995B-4D9F-AED8-3D4CC18574C5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59" name="ColorPalette" hidden="1">
          <a:extLst>
            <a:ext uri="{FF2B5EF4-FFF2-40B4-BE49-F238E27FC236}">
              <a16:creationId xmlns:a16="http://schemas.microsoft.com/office/drawing/2014/main" id="{C0D8804B-9FEA-4E12-84E3-87612F2AE1C7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60" name="ColorPalette" hidden="1">
          <a:extLst>
            <a:ext uri="{FF2B5EF4-FFF2-40B4-BE49-F238E27FC236}">
              <a16:creationId xmlns:a16="http://schemas.microsoft.com/office/drawing/2014/main" id="{E0AB66B3-3C60-4057-B4EE-A7F9BFF1F40C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61" name="ColorPalette" hidden="1">
          <a:extLst>
            <a:ext uri="{FF2B5EF4-FFF2-40B4-BE49-F238E27FC236}">
              <a16:creationId xmlns:a16="http://schemas.microsoft.com/office/drawing/2014/main" id="{A5B310A3-EE7C-486A-89E7-B8390146FF79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62" name="ColorPalette" hidden="1">
          <a:extLst>
            <a:ext uri="{FF2B5EF4-FFF2-40B4-BE49-F238E27FC236}">
              <a16:creationId xmlns:a16="http://schemas.microsoft.com/office/drawing/2014/main" id="{AF7C2D58-F625-4E83-97B1-4CEFBE4C74E4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63" name="ColorPalette" hidden="1">
          <a:extLst>
            <a:ext uri="{FF2B5EF4-FFF2-40B4-BE49-F238E27FC236}">
              <a16:creationId xmlns:a16="http://schemas.microsoft.com/office/drawing/2014/main" id="{97A11ADF-36F8-4F06-8774-37E7C21C6C62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64" name="ColorPalette" hidden="1">
          <a:extLst>
            <a:ext uri="{FF2B5EF4-FFF2-40B4-BE49-F238E27FC236}">
              <a16:creationId xmlns:a16="http://schemas.microsoft.com/office/drawing/2014/main" id="{FA0DC19C-9648-476E-9173-EA58C8E1770E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65" name="ColorPalette" hidden="1">
          <a:extLst>
            <a:ext uri="{FF2B5EF4-FFF2-40B4-BE49-F238E27FC236}">
              <a16:creationId xmlns:a16="http://schemas.microsoft.com/office/drawing/2014/main" id="{A8C20970-B463-41DE-B42A-147188889700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66" name="ColorPalette" hidden="1">
          <a:extLst>
            <a:ext uri="{FF2B5EF4-FFF2-40B4-BE49-F238E27FC236}">
              <a16:creationId xmlns:a16="http://schemas.microsoft.com/office/drawing/2014/main" id="{4F09F0A4-88E1-498C-B686-9F00B3E62544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67" name="ColorPalette" hidden="1">
          <a:extLst>
            <a:ext uri="{FF2B5EF4-FFF2-40B4-BE49-F238E27FC236}">
              <a16:creationId xmlns:a16="http://schemas.microsoft.com/office/drawing/2014/main" id="{F8A11800-5EF2-49DF-8EB6-FCDF953F729F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68" name="ColorPalette" hidden="1">
          <a:extLst>
            <a:ext uri="{FF2B5EF4-FFF2-40B4-BE49-F238E27FC236}">
              <a16:creationId xmlns:a16="http://schemas.microsoft.com/office/drawing/2014/main" id="{7B302565-F0F5-46F2-99D3-64DEF428CD8B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69" name="ColorPalette" hidden="1">
          <a:extLst>
            <a:ext uri="{FF2B5EF4-FFF2-40B4-BE49-F238E27FC236}">
              <a16:creationId xmlns:a16="http://schemas.microsoft.com/office/drawing/2014/main" id="{BF52556F-CB21-47D3-BCF5-DCBEDA16B648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70" name="ColorPalette" hidden="1">
          <a:extLst>
            <a:ext uri="{FF2B5EF4-FFF2-40B4-BE49-F238E27FC236}">
              <a16:creationId xmlns:a16="http://schemas.microsoft.com/office/drawing/2014/main" id="{949D0916-7DC0-46D0-99B4-109846647FCD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71" name="ColorPalette" hidden="1">
          <a:extLst>
            <a:ext uri="{FF2B5EF4-FFF2-40B4-BE49-F238E27FC236}">
              <a16:creationId xmlns:a16="http://schemas.microsoft.com/office/drawing/2014/main" id="{1251CBE6-A75F-4B8F-BF49-C85099FBDB3B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72" name="ColorPalette" hidden="1">
          <a:extLst>
            <a:ext uri="{FF2B5EF4-FFF2-40B4-BE49-F238E27FC236}">
              <a16:creationId xmlns:a16="http://schemas.microsoft.com/office/drawing/2014/main" id="{F1091164-1839-4ED2-B839-0F427C58BC2D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73" name="ColorPalette" hidden="1">
          <a:extLst>
            <a:ext uri="{FF2B5EF4-FFF2-40B4-BE49-F238E27FC236}">
              <a16:creationId xmlns:a16="http://schemas.microsoft.com/office/drawing/2014/main" id="{55060771-1E34-43E4-8F6F-5CFF3700CA9C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74" name="ColorPalette" hidden="1">
          <a:extLst>
            <a:ext uri="{FF2B5EF4-FFF2-40B4-BE49-F238E27FC236}">
              <a16:creationId xmlns:a16="http://schemas.microsoft.com/office/drawing/2014/main" id="{88A875FF-CA81-485E-827F-D343232B2956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75" name="ColorPalette" hidden="1">
          <a:extLst>
            <a:ext uri="{FF2B5EF4-FFF2-40B4-BE49-F238E27FC236}">
              <a16:creationId xmlns:a16="http://schemas.microsoft.com/office/drawing/2014/main" id="{501F4BFD-0EF8-4A2D-8FCB-6B234D234529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76" name="ColorPalette" hidden="1">
          <a:extLst>
            <a:ext uri="{FF2B5EF4-FFF2-40B4-BE49-F238E27FC236}">
              <a16:creationId xmlns:a16="http://schemas.microsoft.com/office/drawing/2014/main" id="{E0BD83F7-09AC-4978-8B93-4A3ABFF4FA78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77" name="ColorPalette" hidden="1">
          <a:extLst>
            <a:ext uri="{FF2B5EF4-FFF2-40B4-BE49-F238E27FC236}">
              <a16:creationId xmlns:a16="http://schemas.microsoft.com/office/drawing/2014/main" id="{2B837D90-9F11-4F5A-9A54-2A9F7567F3C2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78" name="ColorPalette" hidden="1">
          <a:extLst>
            <a:ext uri="{FF2B5EF4-FFF2-40B4-BE49-F238E27FC236}">
              <a16:creationId xmlns:a16="http://schemas.microsoft.com/office/drawing/2014/main" id="{0881C79E-6A02-4D20-88CE-5B2AA0E3A985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79" name="ColorPalette" hidden="1">
          <a:extLst>
            <a:ext uri="{FF2B5EF4-FFF2-40B4-BE49-F238E27FC236}">
              <a16:creationId xmlns:a16="http://schemas.microsoft.com/office/drawing/2014/main" id="{EAF2CFDA-B05E-4F3A-8EB3-5110DA410A62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80" name="ColorPalette" hidden="1">
          <a:extLst>
            <a:ext uri="{FF2B5EF4-FFF2-40B4-BE49-F238E27FC236}">
              <a16:creationId xmlns:a16="http://schemas.microsoft.com/office/drawing/2014/main" id="{022BD588-4968-4764-9A75-8E824193B237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81" name="ColorPalette" hidden="1">
          <a:extLst>
            <a:ext uri="{FF2B5EF4-FFF2-40B4-BE49-F238E27FC236}">
              <a16:creationId xmlns:a16="http://schemas.microsoft.com/office/drawing/2014/main" id="{4F2212D3-2538-4260-B12F-35CFA942EF59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82" name="ColorPalette" hidden="1">
          <a:extLst>
            <a:ext uri="{FF2B5EF4-FFF2-40B4-BE49-F238E27FC236}">
              <a16:creationId xmlns:a16="http://schemas.microsoft.com/office/drawing/2014/main" id="{1696ED44-79BE-4185-9EBA-297845874EA9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83" name="ColorPalette" hidden="1">
          <a:extLst>
            <a:ext uri="{FF2B5EF4-FFF2-40B4-BE49-F238E27FC236}">
              <a16:creationId xmlns:a16="http://schemas.microsoft.com/office/drawing/2014/main" id="{F2BEC39A-DCFC-4ABE-A35E-27F3E3EF6879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84" name="ColorPalette" hidden="1">
          <a:extLst>
            <a:ext uri="{FF2B5EF4-FFF2-40B4-BE49-F238E27FC236}">
              <a16:creationId xmlns:a16="http://schemas.microsoft.com/office/drawing/2014/main" id="{E1B55291-D025-49EB-8B62-63F49B5AE713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85" name="ColorPalette" hidden="1">
          <a:extLst>
            <a:ext uri="{FF2B5EF4-FFF2-40B4-BE49-F238E27FC236}">
              <a16:creationId xmlns:a16="http://schemas.microsoft.com/office/drawing/2014/main" id="{7682A0EA-876D-4311-86CF-B73FEEFB47AB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86" name="ColorPalette" hidden="1">
          <a:extLst>
            <a:ext uri="{FF2B5EF4-FFF2-40B4-BE49-F238E27FC236}">
              <a16:creationId xmlns:a16="http://schemas.microsoft.com/office/drawing/2014/main" id="{46D02214-56B6-4219-B133-ABD77B362917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87" name="ColorPalette" hidden="1">
          <a:extLst>
            <a:ext uri="{FF2B5EF4-FFF2-40B4-BE49-F238E27FC236}">
              <a16:creationId xmlns:a16="http://schemas.microsoft.com/office/drawing/2014/main" id="{BFE713A3-9BE9-47D2-B392-1AAE0C509D68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88" name="ColorPalette" hidden="1">
          <a:extLst>
            <a:ext uri="{FF2B5EF4-FFF2-40B4-BE49-F238E27FC236}">
              <a16:creationId xmlns:a16="http://schemas.microsoft.com/office/drawing/2014/main" id="{0FDE0930-1E69-482A-8089-A034A822ECD6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89" name="ColorPalette" hidden="1">
          <a:extLst>
            <a:ext uri="{FF2B5EF4-FFF2-40B4-BE49-F238E27FC236}">
              <a16:creationId xmlns:a16="http://schemas.microsoft.com/office/drawing/2014/main" id="{35C8901A-45C2-4A6E-A594-4DC0C42821C7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90" name="ColorPalette" hidden="1">
          <a:extLst>
            <a:ext uri="{FF2B5EF4-FFF2-40B4-BE49-F238E27FC236}">
              <a16:creationId xmlns:a16="http://schemas.microsoft.com/office/drawing/2014/main" id="{A5AE6F9E-0355-40B1-9446-9E476B4C1A6C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91" name="ColorPalette" hidden="1">
          <a:extLst>
            <a:ext uri="{FF2B5EF4-FFF2-40B4-BE49-F238E27FC236}">
              <a16:creationId xmlns:a16="http://schemas.microsoft.com/office/drawing/2014/main" id="{CBEA40BC-A86A-4704-BF99-43EEE8D375B0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92" name="ColorPalette" hidden="1">
          <a:extLst>
            <a:ext uri="{FF2B5EF4-FFF2-40B4-BE49-F238E27FC236}">
              <a16:creationId xmlns:a16="http://schemas.microsoft.com/office/drawing/2014/main" id="{F5A2E183-50A1-4B76-97D5-F40421F380A4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93" name="ColorPalette" hidden="1">
          <a:extLst>
            <a:ext uri="{FF2B5EF4-FFF2-40B4-BE49-F238E27FC236}">
              <a16:creationId xmlns:a16="http://schemas.microsoft.com/office/drawing/2014/main" id="{64CB1078-D8CC-4337-8DA5-925B89D83CEF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94" name="ColorPalette" hidden="1">
          <a:extLst>
            <a:ext uri="{FF2B5EF4-FFF2-40B4-BE49-F238E27FC236}">
              <a16:creationId xmlns:a16="http://schemas.microsoft.com/office/drawing/2014/main" id="{8FB376CE-37E4-41F4-90D7-C9E3962E33F8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95" name="ColorPalette" hidden="1">
          <a:extLst>
            <a:ext uri="{FF2B5EF4-FFF2-40B4-BE49-F238E27FC236}">
              <a16:creationId xmlns:a16="http://schemas.microsoft.com/office/drawing/2014/main" id="{63C6F6CC-CD8A-49FA-BE3E-410109358E6D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96" name="ColorPalette" hidden="1">
          <a:extLst>
            <a:ext uri="{FF2B5EF4-FFF2-40B4-BE49-F238E27FC236}">
              <a16:creationId xmlns:a16="http://schemas.microsoft.com/office/drawing/2014/main" id="{1D12D63E-D54A-4BF7-ADD6-BDC699738C56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97" name="ColorPalette" hidden="1">
          <a:extLst>
            <a:ext uri="{FF2B5EF4-FFF2-40B4-BE49-F238E27FC236}">
              <a16:creationId xmlns:a16="http://schemas.microsoft.com/office/drawing/2014/main" id="{64C4B5DA-2C71-4AB5-9459-B11C02F2A793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98" name="ColorPalette" hidden="1">
          <a:extLst>
            <a:ext uri="{FF2B5EF4-FFF2-40B4-BE49-F238E27FC236}">
              <a16:creationId xmlns:a16="http://schemas.microsoft.com/office/drawing/2014/main" id="{7A1D92D9-E155-4948-8E87-B5CA000EB804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099" name="ColorPalette" hidden="1">
          <a:extLst>
            <a:ext uri="{FF2B5EF4-FFF2-40B4-BE49-F238E27FC236}">
              <a16:creationId xmlns:a16="http://schemas.microsoft.com/office/drawing/2014/main" id="{D4AD40FD-5BF4-41E6-9370-5CE479E7F359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00" name="ColorPalette" hidden="1">
          <a:extLst>
            <a:ext uri="{FF2B5EF4-FFF2-40B4-BE49-F238E27FC236}">
              <a16:creationId xmlns:a16="http://schemas.microsoft.com/office/drawing/2014/main" id="{8F9EF36A-CE00-4E89-AA9D-B9C2B305A661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01" name="ColorPalette" hidden="1">
          <a:extLst>
            <a:ext uri="{FF2B5EF4-FFF2-40B4-BE49-F238E27FC236}">
              <a16:creationId xmlns:a16="http://schemas.microsoft.com/office/drawing/2014/main" id="{C7F28FD0-8DBB-40AD-A039-238BAE9F1337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02" name="ColorPalette" hidden="1">
          <a:extLst>
            <a:ext uri="{FF2B5EF4-FFF2-40B4-BE49-F238E27FC236}">
              <a16:creationId xmlns:a16="http://schemas.microsoft.com/office/drawing/2014/main" id="{E56D8F7F-CF2A-4A9B-B540-62B0B1A3691A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03" name="ColorPalette" hidden="1">
          <a:extLst>
            <a:ext uri="{FF2B5EF4-FFF2-40B4-BE49-F238E27FC236}">
              <a16:creationId xmlns:a16="http://schemas.microsoft.com/office/drawing/2014/main" id="{D67B90E9-F5A3-417A-B4CF-C7E8A1305C57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04" name="ColorPalette" hidden="1">
          <a:extLst>
            <a:ext uri="{FF2B5EF4-FFF2-40B4-BE49-F238E27FC236}">
              <a16:creationId xmlns:a16="http://schemas.microsoft.com/office/drawing/2014/main" id="{4586EE26-6B37-4AE8-ACB7-6C489E731448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05" name="ColorPalette" hidden="1">
          <a:extLst>
            <a:ext uri="{FF2B5EF4-FFF2-40B4-BE49-F238E27FC236}">
              <a16:creationId xmlns:a16="http://schemas.microsoft.com/office/drawing/2014/main" id="{33A690A1-E714-49B2-B128-45132F4B2676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06" name="ColorPalette" hidden="1">
          <a:extLst>
            <a:ext uri="{FF2B5EF4-FFF2-40B4-BE49-F238E27FC236}">
              <a16:creationId xmlns:a16="http://schemas.microsoft.com/office/drawing/2014/main" id="{BA765712-ECF1-4DCB-B7B5-1B0AD32FC7B9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07" name="ColorPalette" hidden="1">
          <a:extLst>
            <a:ext uri="{FF2B5EF4-FFF2-40B4-BE49-F238E27FC236}">
              <a16:creationId xmlns:a16="http://schemas.microsoft.com/office/drawing/2014/main" id="{AE5EA706-DED5-4151-85E4-0E405A568E1E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08" name="ColorPalette" hidden="1">
          <a:extLst>
            <a:ext uri="{FF2B5EF4-FFF2-40B4-BE49-F238E27FC236}">
              <a16:creationId xmlns:a16="http://schemas.microsoft.com/office/drawing/2014/main" id="{F8CE061B-A058-4348-8424-3B0925DDFC4E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09" name="ColorPalette" hidden="1">
          <a:extLst>
            <a:ext uri="{FF2B5EF4-FFF2-40B4-BE49-F238E27FC236}">
              <a16:creationId xmlns:a16="http://schemas.microsoft.com/office/drawing/2014/main" id="{CFF535DB-F753-4CC4-84B0-9657B79FFF82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10" name="ColorPalette" hidden="1">
          <a:extLst>
            <a:ext uri="{FF2B5EF4-FFF2-40B4-BE49-F238E27FC236}">
              <a16:creationId xmlns:a16="http://schemas.microsoft.com/office/drawing/2014/main" id="{D7725E93-FC3A-41AA-A80E-FF0FFC249B2C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11" name="ColorPalette" hidden="1">
          <a:extLst>
            <a:ext uri="{FF2B5EF4-FFF2-40B4-BE49-F238E27FC236}">
              <a16:creationId xmlns:a16="http://schemas.microsoft.com/office/drawing/2014/main" id="{5D53DC69-4024-45E0-90E4-F5B234A7674E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12" name="ColorPalette" hidden="1">
          <a:extLst>
            <a:ext uri="{FF2B5EF4-FFF2-40B4-BE49-F238E27FC236}">
              <a16:creationId xmlns:a16="http://schemas.microsoft.com/office/drawing/2014/main" id="{768A3DF9-1CCB-490A-83D2-7024D74931F0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13" name="ColorPalette" hidden="1">
          <a:extLst>
            <a:ext uri="{FF2B5EF4-FFF2-40B4-BE49-F238E27FC236}">
              <a16:creationId xmlns:a16="http://schemas.microsoft.com/office/drawing/2014/main" id="{48988C91-83B2-4244-BFF3-25ADB7F88560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14" name="ColorPalette" hidden="1">
          <a:extLst>
            <a:ext uri="{FF2B5EF4-FFF2-40B4-BE49-F238E27FC236}">
              <a16:creationId xmlns:a16="http://schemas.microsoft.com/office/drawing/2014/main" id="{BC83BC8B-5A7E-457F-9CD8-FB765E219607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15" name="ColorPalette" hidden="1">
          <a:extLst>
            <a:ext uri="{FF2B5EF4-FFF2-40B4-BE49-F238E27FC236}">
              <a16:creationId xmlns:a16="http://schemas.microsoft.com/office/drawing/2014/main" id="{C1A7EDEB-91A8-45E9-B9FC-A7BF33F8F25F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16" name="ColorPalette" hidden="1">
          <a:extLst>
            <a:ext uri="{FF2B5EF4-FFF2-40B4-BE49-F238E27FC236}">
              <a16:creationId xmlns:a16="http://schemas.microsoft.com/office/drawing/2014/main" id="{A8F47802-E675-4374-A6EB-88CCFCBDD614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17" name="ColorPalette" hidden="1">
          <a:extLst>
            <a:ext uri="{FF2B5EF4-FFF2-40B4-BE49-F238E27FC236}">
              <a16:creationId xmlns:a16="http://schemas.microsoft.com/office/drawing/2014/main" id="{1DD93D52-A783-425E-84E1-9A7214220818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18" name="ColorPalette" hidden="1">
          <a:extLst>
            <a:ext uri="{FF2B5EF4-FFF2-40B4-BE49-F238E27FC236}">
              <a16:creationId xmlns:a16="http://schemas.microsoft.com/office/drawing/2014/main" id="{D9029E9B-7F45-46C8-A74D-D9674249D49C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19" name="ColorPalette" hidden="1">
          <a:extLst>
            <a:ext uri="{FF2B5EF4-FFF2-40B4-BE49-F238E27FC236}">
              <a16:creationId xmlns:a16="http://schemas.microsoft.com/office/drawing/2014/main" id="{5B5000D1-37EB-4D02-96F6-3B4FA13B3433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20" name="ColorPalette" hidden="1">
          <a:extLst>
            <a:ext uri="{FF2B5EF4-FFF2-40B4-BE49-F238E27FC236}">
              <a16:creationId xmlns:a16="http://schemas.microsoft.com/office/drawing/2014/main" id="{093AE017-D7C6-4A86-B894-1B42DD3E5FA1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21" name="ColorPalette" hidden="1">
          <a:extLst>
            <a:ext uri="{FF2B5EF4-FFF2-40B4-BE49-F238E27FC236}">
              <a16:creationId xmlns:a16="http://schemas.microsoft.com/office/drawing/2014/main" id="{C01E0685-7AF3-4BA5-A5F3-4762A66C1E65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22" name="ColorPalette" hidden="1">
          <a:extLst>
            <a:ext uri="{FF2B5EF4-FFF2-40B4-BE49-F238E27FC236}">
              <a16:creationId xmlns:a16="http://schemas.microsoft.com/office/drawing/2014/main" id="{C0FCA9F3-D454-440E-B922-8EC304F5D266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23" name="ColorPalette" hidden="1">
          <a:extLst>
            <a:ext uri="{FF2B5EF4-FFF2-40B4-BE49-F238E27FC236}">
              <a16:creationId xmlns:a16="http://schemas.microsoft.com/office/drawing/2014/main" id="{D9C2C247-2CE9-48CB-9508-BEF933D805E0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24" name="ColorPalette" hidden="1">
          <a:extLst>
            <a:ext uri="{FF2B5EF4-FFF2-40B4-BE49-F238E27FC236}">
              <a16:creationId xmlns:a16="http://schemas.microsoft.com/office/drawing/2014/main" id="{2A9B1F3A-4ADD-4B32-8708-2959F96F2363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25" name="ColorPalette" hidden="1">
          <a:extLst>
            <a:ext uri="{FF2B5EF4-FFF2-40B4-BE49-F238E27FC236}">
              <a16:creationId xmlns:a16="http://schemas.microsoft.com/office/drawing/2014/main" id="{5A9D5CA8-FD0B-4F96-A033-F43020F93D50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26" name="ColorPalette" hidden="1">
          <a:extLst>
            <a:ext uri="{FF2B5EF4-FFF2-40B4-BE49-F238E27FC236}">
              <a16:creationId xmlns:a16="http://schemas.microsoft.com/office/drawing/2014/main" id="{F5B0F5C6-D0EC-4BB5-8729-F5539F71CD4F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27" name="ColorPalette" hidden="1">
          <a:extLst>
            <a:ext uri="{FF2B5EF4-FFF2-40B4-BE49-F238E27FC236}">
              <a16:creationId xmlns:a16="http://schemas.microsoft.com/office/drawing/2014/main" id="{EF056581-BF49-4220-B016-1113103E0F11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28" name="ColorPalette" hidden="1">
          <a:extLst>
            <a:ext uri="{FF2B5EF4-FFF2-40B4-BE49-F238E27FC236}">
              <a16:creationId xmlns:a16="http://schemas.microsoft.com/office/drawing/2014/main" id="{9E54443E-77A7-4F08-881A-1168FD639EBF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29" name="ColorPalette" hidden="1">
          <a:extLst>
            <a:ext uri="{FF2B5EF4-FFF2-40B4-BE49-F238E27FC236}">
              <a16:creationId xmlns:a16="http://schemas.microsoft.com/office/drawing/2014/main" id="{50B964EE-67E3-4FE0-89AA-0AA66C3A7AAB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30" name="ColorPalette" hidden="1">
          <a:extLst>
            <a:ext uri="{FF2B5EF4-FFF2-40B4-BE49-F238E27FC236}">
              <a16:creationId xmlns:a16="http://schemas.microsoft.com/office/drawing/2014/main" id="{1D80234D-5D66-4996-84CF-35DA689C034E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31" name="ColorPalette" hidden="1">
          <a:extLst>
            <a:ext uri="{FF2B5EF4-FFF2-40B4-BE49-F238E27FC236}">
              <a16:creationId xmlns:a16="http://schemas.microsoft.com/office/drawing/2014/main" id="{5E7767A8-F82D-44A3-AFC8-5CAAE2D0C15F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32" name="ColorPalette" hidden="1">
          <a:extLst>
            <a:ext uri="{FF2B5EF4-FFF2-40B4-BE49-F238E27FC236}">
              <a16:creationId xmlns:a16="http://schemas.microsoft.com/office/drawing/2014/main" id="{EE718DDC-608B-43F0-9C47-FD48F12B0AAA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33" name="ColorPalette" hidden="1">
          <a:extLst>
            <a:ext uri="{FF2B5EF4-FFF2-40B4-BE49-F238E27FC236}">
              <a16:creationId xmlns:a16="http://schemas.microsoft.com/office/drawing/2014/main" id="{AE07F7F5-3D42-4E44-94EC-AC5D0225D8C2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34" name="ColorPalette" hidden="1">
          <a:extLst>
            <a:ext uri="{FF2B5EF4-FFF2-40B4-BE49-F238E27FC236}">
              <a16:creationId xmlns:a16="http://schemas.microsoft.com/office/drawing/2014/main" id="{4DE2B610-B653-4608-A2D3-B22B35C57F67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35" name="ColorPalette" hidden="1">
          <a:extLst>
            <a:ext uri="{FF2B5EF4-FFF2-40B4-BE49-F238E27FC236}">
              <a16:creationId xmlns:a16="http://schemas.microsoft.com/office/drawing/2014/main" id="{4D3F1B29-4787-4D49-A9D9-48D655A938B6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36" name="ColorPalette" hidden="1">
          <a:extLst>
            <a:ext uri="{FF2B5EF4-FFF2-40B4-BE49-F238E27FC236}">
              <a16:creationId xmlns:a16="http://schemas.microsoft.com/office/drawing/2014/main" id="{41B4909F-9CC3-41FC-9AED-010BE4E85462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37" name="ColorPalette" hidden="1">
          <a:extLst>
            <a:ext uri="{FF2B5EF4-FFF2-40B4-BE49-F238E27FC236}">
              <a16:creationId xmlns:a16="http://schemas.microsoft.com/office/drawing/2014/main" id="{C13C58F9-446A-4234-A6D8-7316AAC7C47E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38" name="ColorPalette" hidden="1">
          <a:extLst>
            <a:ext uri="{FF2B5EF4-FFF2-40B4-BE49-F238E27FC236}">
              <a16:creationId xmlns:a16="http://schemas.microsoft.com/office/drawing/2014/main" id="{6D01F9F9-D595-4DE4-9518-094A8CB1852E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39" name="ColorPalette" hidden="1">
          <a:extLst>
            <a:ext uri="{FF2B5EF4-FFF2-40B4-BE49-F238E27FC236}">
              <a16:creationId xmlns:a16="http://schemas.microsoft.com/office/drawing/2014/main" id="{973E5443-81EB-4AA7-A88D-EE3A6715D4C3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40" name="ColorPalette" hidden="1">
          <a:extLst>
            <a:ext uri="{FF2B5EF4-FFF2-40B4-BE49-F238E27FC236}">
              <a16:creationId xmlns:a16="http://schemas.microsoft.com/office/drawing/2014/main" id="{B0045372-7533-43BE-839B-53E1BCB870CC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41" name="ColorPalette" hidden="1">
          <a:extLst>
            <a:ext uri="{FF2B5EF4-FFF2-40B4-BE49-F238E27FC236}">
              <a16:creationId xmlns:a16="http://schemas.microsoft.com/office/drawing/2014/main" id="{A3789643-4814-452C-9FFF-73019F8061C6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42" name="ColorPalette" hidden="1">
          <a:extLst>
            <a:ext uri="{FF2B5EF4-FFF2-40B4-BE49-F238E27FC236}">
              <a16:creationId xmlns:a16="http://schemas.microsoft.com/office/drawing/2014/main" id="{200C87B0-6C02-4E1F-8B08-EF408CB25E41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43" name="ColorPalette" hidden="1">
          <a:extLst>
            <a:ext uri="{FF2B5EF4-FFF2-40B4-BE49-F238E27FC236}">
              <a16:creationId xmlns:a16="http://schemas.microsoft.com/office/drawing/2014/main" id="{F40B6357-134D-482D-83FB-5D271D5D6DD8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44" name="ColorPalette" hidden="1">
          <a:extLst>
            <a:ext uri="{FF2B5EF4-FFF2-40B4-BE49-F238E27FC236}">
              <a16:creationId xmlns:a16="http://schemas.microsoft.com/office/drawing/2014/main" id="{0E5E2054-B20E-4865-96F3-C376C1A93C8C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45" name="ColorPalette" hidden="1">
          <a:extLst>
            <a:ext uri="{FF2B5EF4-FFF2-40B4-BE49-F238E27FC236}">
              <a16:creationId xmlns:a16="http://schemas.microsoft.com/office/drawing/2014/main" id="{EB9D8838-83FD-4BAF-9C74-4B1DD3A7884A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46" name="ColorPalette" hidden="1">
          <a:extLst>
            <a:ext uri="{FF2B5EF4-FFF2-40B4-BE49-F238E27FC236}">
              <a16:creationId xmlns:a16="http://schemas.microsoft.com/office/drawing/2014/main" id="{4A1E064C-C66E-4A3E-95FC-08EE29DFBF51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47" name="ColorPalette" hidden="1">
          <a:extLst>
            <a:ext uri="{FF2B5EF4-FFF2-40B4-BE49-F238E27FC236}">
              <a16:creationId xmlns:a16="http://schemas.microsoft.com/office/drawing/2014/main" id="{BB96A3DA-1ABC-4B9E-8F87-24B977F0B9C3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48" name="ColorPalette" hidden="1">
          <a:extLst>
            <a:ext uri="{FF2B5EF4-FFF2-40B4-BE49-F238E27FC236}">
              <a16:creationId xmlns:a16="http://schemas.microsoft.com/office/drawing/2014/main" id="{25B21091-EB3A-4401-B996-69D3DFBA5D3B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49" name="ColorPalette" hidden="1">
          <a:extLst>
            <a:ext uri="{FF2B5EF4-FFF2-40B4-BE49-F238E27FC236}">
              <a16:creationId xmlns:a16="http://schemas.microsoft.com/office/drawing/2014/main" id="{2A7B9A0D-E6CE-48A0-8060-D4B30614C111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50" name="ColorPalette" hidden="1">
          <a:extLst>
            <a:ext uri="{FF2B5EF4-FFF2-40B4-BE49-F238E27FC236}">
              <a16:creationId xmlns:a16="http://schemas.microsoft.com/office/drawing/2014/main" id="{A3F9ADCB-1D92-45DB-92AB-2E81E3B4866D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51" name="ColorPalette" hidden="1">
          <a:extLst>
            <a:ext uri="{FF2B5EF4-FFF2-40B4-BE49-F238E27FC236}">
              <a16:creationId xmlns:a16="http://schemas.microsoft.com/office/drawing/2014/main" id="{BAE2B134-3DFF-4C0F-BEB7-EB82710CD592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52" name="ColorPalette" hidden="1">
          <a:extLst>
            <a:ext uri="{FF2B5EF4-FFF2-40B4-BE49-F238E27FC236}">
              <a16:creationId xmlns:a16="http://schemas.microsoft.com/office/drawing/2014/main" id="{570EFB4D-1171-495D-A83C-BE1DB39A739D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53" name="ColorPalette" hidden="1">
          <a:extLst>
            <a:ext uri="{FF2B5EF4-FFF2-40B4-BE49-F238E27FC236}">
              <a16:creationId xmlns:a16="http://schemas.microsoft.com/office/drawing/2014/main" id="{78C2FB14-5893-4A1B-81D9-644DC7AC4323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54" name="ColorPalette" hidden="1">
          <a:extLst>
            <a:ext uri="{FF2B5EF4-FFF2-40B4-BE49-F238E27FC236}">
              <a16:creationId xmlns:a16="http://schemas.microsoft.com/office/drawing/2014/main" id="{358B5DC2-F55B-4C6E-9E34-AD629D04B956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55" name="ColorPalette" hidden="1">
          <a:extLst>
            <a:ext uri="{FF2B5EF4-FFF2-40B4-BE49-F238E27FC236}">
              <a16:creationId xmlns:a16="http://schemas.microsoft.com/office/drawing/2014/main" id="{A27727B5-C02C-43A0-863B-59DB490C9D9B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56" name="ColorPalette" hidden="1">
          <a:extLst>
            <a:ext uri="{FF2B5EF4-FFF2-40B4-BE49-F238E27FC236}">
              <a16:creationId xmlns:a16="http://schemas.microsoft.com/office/drawing/2014/main" id="{8CBA1A20-81D6-4D22-BE86-922742E5F7D6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57" name="ColorPalette" hidden="1">
          <a:extLst>
            <a:ext uri="{FF2B5EF4-FFF2-40B4-BE49-F238E27FC236}">
              <a16:creationId xmlns:a16="http://schemas.microsoft.com/office/drawing/2014/main" id="{41FAC7B2-5090-4486-BA7D-04D2026D9722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58" name="ColorPalette" hidden="1">
          <a:extLst>
            <a:ext uri="{FF2B5EF4-FFF2-40B4-BE49-F238E27FC236}">
              <a16:creationId xmlns:a16="http://schemas.microsoft.com/office/drawing/2014/main" id="{A0C64CC8-D6E8-4E7F-B677-118C34E317FA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59" name="ColorPalette" hidden="1">
          <a:extLst>
            <a:ext uri="{FF2B5EF4-FFF2-40B4-BE49-F238E27FC236}">
              <a16:creationId xmlns:a16="http://schemas.microsoft.com/office/drawing/2014/main" id="{BE49EBEE-9F17-47DC-9AB2-F645FB2B4B9B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60" name="ColorPalette" hidden="1">
          <a:extLst>
            <a:ext uri="{FF2B5EF4-FFF2-40B4-BE49-F238E27FC236}">
              <a16:creationId xmlns:a16="http://schemas.microsoft.com/office/drawing/2014/main" id="{0E8297FB-CC52-4E3C-91DF-3412DEB0BD99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61" name="ColorPalette" hidden="1">
          <a:extLst>
            <a:ext uri="{FF2B5EF4-FFF2-40B4-BE49-F238E27FC236}">
              <a16:creationId xmlns:a16="http://schemas.microsoft.com/office/drawing/2014/main" id="{6824CC11-A5EB-4D59-B772-B04FE9A069A6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62" name="ColorPalette" hidden="1">
          <a:extLst>
            <a:ext uri="{FF2B5EF4-FFF2-40B4-BE49-F238E27FC236}">
              <a16:creationId xmlns:a16="http://schemas.microsoft.com/office/drawing/2014/main" id="{2EF64E0E-5B8A-4604-8C6E-F929E3324DC6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63" name="ColorPalette" hidden="1">
          <a:extLst>
            <a:ext uri="{FF2B5EF4-FFF2-40B4-BE49-F238E27FC236}">
              <a16:creationId xmlns:a16="http://schemas.microsoft.com/office/drawing/2014/main" id="{29888D96-522A-4ADD-AE35-663E4D76DC82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64" name="ColorPalette" hidden="1">
          <a:extLst>
            <a:ext uri="{FF2B5EF4-FFF2-40B4-BE49-F238E27FC236}">
              <a16:creationId xmlns:a16="http://schemas.microsoft.com/office/drawing/2014/main" id="{DD1E7540-9843-47FD-AE53-4414BBBF9218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65" name="ColorPalette" hidden="1">
          <a:extLst>
            <a:ext uri="{FF2B5EF4-FFF2-40B4-BE49-F238E27FC236}">
              <a16:creationId xmlns:a16="http://schemas.microsoft.com/office/drawing/2014/main" id="{CE2603BB-6197-412C-94BF-51F3E517FD1A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66" name="ColorPalette" hidden="1">
          <a:extLst>
            <a:ext uri="{FF2B5EF4-FFF2-40B4-BE49-F238E27FC236}">
              <a16:creationId xmlns:a16="http://schemas.microsoft.com/office/drawing/2014/main" id="{18877B52-28DC-40E2-BE54-9B49ADD76FB5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67" name="ColorPalette" hidden="1">
          <a:extLst>
            <a:ext uri="{FF2B5EF4-FFF2-40B4-BE49-F238E27FC236}">
              <a16:creationId xmlns:a16="http://schemas.microsoft.com/office/drawing/2014/main" id="{5089CCCD-7CEA-4F82-A8C9-A7AEA349DBCE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68" name="ColorPalette" hidden="1">
          <a:extLst>
            <a:ext uri="{FF2B5EF4-FFF2-40B4-BE49-F238E27FC236}">
              <a16:creationId xmlns:a16="http://schemas.microsoft.com/office/drawing/2014/main" id="{5ED36DB4-02C7-4496-B624-111AA6797842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69" name="ColorPalette" hidden="1">
          <a:extLst>
            <a:ext uri="{FF2B5EF4-FFF2-40B4-BE49-F238E27FC236}">
              <a16:creationId xmlns:a16="http://schemas.microsoft.com/office/drawing/2014/main" id="{F52B852E-C709-4D6C-8D7B-578170D108DF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70" name="ColorPalette" hidden="1">
          <a:extLst>
            <a:ext uri="{FF2B5EF4-FFF2-40B4-BE49-F238E27FC236}">
              <a16:creationId xmlns:a16="http://schemas.microsoft.com/office/drawing/2014/main" id="{6E513F1F-244E-452A-8472-74C7700E0CFA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71" name="ColorPalette" hidden="1">
          <a:extLst>
            <a:ext uri="{FF2B5EF4-FFF2-40B4-BE49-F238E27FC236}">
              <a16:creationId xmlns:a16="http://schemas.microsoft.com/office/drawing/2014/main" id="{F141DF82-B3C7-461D-AC41-46040559B68B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72" name="ColorPalette" hidden="1">
          <a:extLst>
            <a:ext uri="{FF2B5EF4-FFF2-40B4-BE49-F238E27FC236}">
              <a16:creationId xmlns:a16="http://schemas.microsoft.com/office/drawing/2014/main" id="{EE038804-FF07-4B54-BEFD-83C34D4DCC3A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73" name="ColorPalette" hidden="1">
          <a:extLst>
            <a:ext uri="{FF2B5EF4-FFF2-40B4-BE49-F238E27FC236}">
              <a16:creationId xmlns:a16="http://schemas.microsoft.com/office/drawing/2014/main" id="{8D5D4D63-DDF1-4086-8AC2-5686CB55C23D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74" name="ColorPalette" hidden="1">
          <a:extLst>
            <a:ext uri="{FF2B5EF4-FFF2-40B4-BE49-F238E27FC236}">
              <a16:creationId xmlns:a16="http://schemas.microsoft.com/office/drawing/2014/main" id="{66AB327A-D931-4745-BBA4-9DC59FA0BFCC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75" name="ColorPalette" hidden="1">
          <a:extLst>
            <a:ext uri="{FF2B5EF4-FFF2-40B4-BE49-F238E27FC236}">
              <a16:creationId xmlns:a16="http://schemas.microsoft.com/office/drawing/2014/main" id="{673D0194-8CDC-4AD2-97AC-020F2CFA2068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76" name="ColorPalette" hidden="1">
          <a:extLst>
            <a:ext uri="{FF2B5EF4-FFF2-40B4-BE49-F238E27FC236}">
              <a16:creationId xmlns:a16="http://schemas.microsoft.com/office/drawing/2014/main" id="{C7CF1395-99FE-445F-93E2-03C221E307E2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77" name="ColorPalette" hidden="1">
          <a:extLst>
            <a:ext uri="{FF2B5EF4-FFF2-40B4-BE49-F238E27FC236}">
              <a16:creationId xmlns:a16="http://schemas.microsoft.com/office/drawing/2014/main" id="{9E606BC5-C50B-4279-96B2-BD2F5129EA6A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78" name="ColorPalette" hidden="1">
          <a:extLst>
            <a:ext uri="{FF2B5EF4-FFF2-40B4-BE49-F238E27FC236}">
              <a16:creationId xmlns:a16="http://schemas.microsoft.com/office/drawing/2014/main" id="{A26202B5-F201-4215-84DF-A3137C986CAF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79" name="ColorPalette" hidden="1">
          <a:extLst>
            <a:ext uri="{FF2B5EF4-FFF2-40B4-BE49-F238E27FC236}">
              <a16:creationId xmlns:a16="http://schemas.microsoft.com/office/drawing/2014/main" id="{F485F333-3BA1-4CE8-B19C-2D012B20EB51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80" name="ColorPalette" hidden="1">
          <a:extLst>
            <a:ext uri="{FF2B5EF4-FFF2-40B4-BE49-F238E27FC236}">
              <a16:creationId xmlns:a16="http://schemas.microsoft.com/office/drawing/2014/main" id="{8038EB85-C9D4-4C7E-950F-0626A30D89C5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81" name="ColorPalette" hidden="1">
          <a:extLst>
            <a:ext uri="{FF2B5EF4-FFF2-40B4-BE49-F238E27FC236}">
              <a16:creationId xmlns:a16="http://schemas.microsoft.com/office/drawing/2014/main" id="{E2FCEC30-31F5-4870-8E99-35BDCC063AE4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82" name="ColorPalette" hidden="1">
          <a:extLst>
            <a:ext uri="{FF2B5EF4-FFF2-40B4-BE49-F238E27FC236}">
              <a16:creationId xmlns:a16="http://schemas.microsoft.com/office/drawing/2014/main" id="{ADFF627C-A332-43A1-B9E1-BD39186F951D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83" name="ColorPalette" hidden="1">
          <a:extLst>
            <a:ext uri="{FF2B5EF4-FFF2-40B4-BE49-F238E27FC236}">
              <a16:creationId xmlns:a16="http://schemas.microsoft.com/office/drawing/2014/main" id="{5B9732BB-66A5-4C7F-8464-9DF33DCB39D0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84" name="ColorPalette" hidden="1">
          <a:extLst>
            <a:ext uri="{FF2B5EF4-FFF2-40B4-BE49-F238E27FC236}">
              <a16:creationId xmlns:a16="http://schemas.microsoft.com/office/drawing/2014/main" id="{3BB411AA-8FEE-4073-8877-354C9D4781BD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85" name="ColorPalette" hidden="1">
          <a:extLst>
            <a:ext uri="{FF2B5EF4-FFF2-40B4-BE49-F238E27FC236}">
              <a16:creationId xmlns:a16="http://schemas.microsoft.com/office/drawing/2014/main" id="{B388C443-76E4-4C2F-AEB0-70DE97396837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86" name="ColorPalette" hidden="1">
          <a:extLst>
            <a:ext uri="{FF2B5EF4-FFF2-40B4-BE49-F238E27FC236}">
              <a16:creationId xmlns:a16="http://schemas.microsoft.com/office/drawing/2014/main" id="{B1115937-1A86-4730-98A7-00BB1173A3D0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87" name="ColorPalette" hidden="1">
          <a:extLst>
            <a:ext uri="{FF2B5EF4-FFF2-40B4-BE49-F238E27FC236}">
              <a16:creationId xmlns:a16="http://schemas.microsoft.com/office/drawing/2014/main" id="{B55C7186-C0A3-4F12-AE34-E47E3C87DC92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88" name="ColorPalette" hidden="1">
          <a:extLst>
            <a:ext uri="{FF2B5EF4-FFF2-40B4-BE49-F238E27FC236}">
              <a16:creationId xmlns:a16="http://schemas.microsoft.com/office/drawing/2014/main" id="{975563DC-845A-4EBB-BD61-F90FD3075ACC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89" name="ColorPalette" hidden="1">
          <a:extLst>
            <a:ext uri="{FF2B5EF4-FFF2-40B4-BE49-F238E27FC236}">
              <a16:creationId xmlns:a16="http://schemas.microsoft.com/office/drawing/2014/main" id="{7BC59B1B-3915-475F-BEA2-C69DDBB2711F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90" name="ColorPalette" hidden="1">
          <a:extLst>
            <a:ext uri="{FF2B5EF4-FFF2-40B4-BE49-F238E27FC236}">
              <a16:creationId xmlns:a16="http://schemas.microsoft.com/office/drawing/2014/main" id="{C54AB246-5B74-4649-9DF6-F3B7B39B225B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91" name="ColorPalette" hidden="1">
          <a:extLst>
            <a:ext uri="{FF2B5EF4-FFF2-40B4-BE49-F238E27FC236}">
              <a16:creationId xmlns:a16="http://schemas.microsoft.com/office/drawing/2014/main" id="{AEDDFF4F-6BB0-4E5A-AED6-FD4A80BDDCD8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92" name="ColorPalette" hidden="1">
          <a:extLst>
            <a:ext uri="{FF2B5EF4-FFF2-40B4-BE49-F238E27FC236}">
              <a16:creationId xmlns:a16="http://schemas.microsoft.com/office/drawing/2014/main" id="{659334D0-9DF3-4883-BBBA-15BDA6481753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93" name="ColorPalette" hidden="1">
          <a:extLst>
            <a:ext uri="{FF2B5EF4-FFF2-40B4-BE49-F238E27FC236}">
              <a16:creationId xmlns:a16="http://schemas.microsoft.com/office/drawing/2014/main" id="{8D2899B7-88FD-4647-BEF3-C2D00CEBD54B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94" name="ColorPalette" hidden="1">
          <a:extLst>
            <a:ext uri="{FF2B5EF4-FFF2-40B4-BE49-F238E27FC236}">
              <a16:creationId xmlns:a16="http://schemas.microsoft.com/office/drawing/2014/main" id="{91573D75-66D6-4880-87EB-29FD34C35134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95" name="ColorPalette" hidden="1">
          <a:extLst>
            <a:ext uri="{FF2B5EF4-FFF2-40B4-BE49-F238E27FC236}">
              <a16:creationId xmlns:a16="http://schemas.microsoft.com/office/drawing/2014/main" id="{BC9A9F21-88ED-41F3-96F9-C187074E2BF0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96" name="ColorPalette" hidden="1">
          <a:extLst>
            <a:ext uri="{FF2B5EF4-FFF2-40B4-BE49-F238E27FC236}">
              <a16:creationId xmlns:a16="http://schemas.microsoft.com/office/drawing/2014/main" id="{C17D4470-6122-4713-9D3C-06EFA5770450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97" name="ColorPalette" hidden="1">
          <a:extLst>
            <a:ext uri="{FF2B5EF4-FFF2-40B4-BE49-F238E27FC236}">
              <a16:creationId xmlns:a16="http://schemas.microsoft.com/office/drawing/2014/main" id="{A0FAA0DD-2A86-429A-9E9F-C972EE438187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98" name="ColorPalette" hidden="1">
          <a:extLst>
            <a:ext uri="{FF2B5EF4-FFF2-40B4-BE49-F238E27FC236}">
              <a16:creationId xmlns:a16="http://schemas.microsoft.com/office/drawing/2014/main" id="{C9A8B609-DF96-4F1E-979A-7CA7F73A720E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199" name="ColorPalette" hidden="1">
          <a:extLst>
            <a:ext uri="{FF2B5EF4-FFF2-40B4-BE49-F238E27FC236}">
              <a16:creationId xmlns:a16="http://schemas.microsoft.com/office/drawing/2014/main" id="{7ACA7195-A3ED-4D11-8672-3ECBCD582826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00" name="ColorPalette" hidden="1">
          <a:extLst>
            <a:ext uri="{FF2B5EF4-FFF2-40B4-BE49-F238E27FC236}">
              <a16:creationId xmlns:a16="http://schemas.microsoft.com/office/drawing/2014/main" id="{CAE971EA-D11B-474F-9105-5B11D8694D21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01" name="ColorPalette" hidden="1">
          <a:extLst>
            <a:ext uri="{FF2B5EF4-FFF2-40B4-BE49-F238E27FC236}">
              <a16:creationId xmlns:a16="http://schemas.microsoft.com/office/drawing/2014/main" id="{84D9A228-6BF4-4568-836A-703A547BAEF3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02" name="ColorPalette" hidden="1">
          <a:extLst>
            <a:ext uri="{FF2B5EF4-FFF2-40B4-BE49-F238E27FC236}">
              <a16:creationId xmlns:a16="http://schemas.microsoft.com/office/drawing/2014/main" id="{BB1D1178-491D-41E4-A363-3A0827688E91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03" name="ColorPalette" hidden="1">
          <a:extLst>
            <a:ext uri="{FF2B5EF4-FFF2-40B4-BE49-F238E27FC236}">
              <a16:creationId xmlns:a16="http://schemas.microsoft.com/office/drawing/2014/main" id="{8A642A47-1E5B-4835-8414-1DE5F4D82991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04" name="ColorPalette" hidden="1">
          <a:extLst>
            <a:ext uri="{FF2B5EF4-FFF2-40B4-BE49-F238E27FC236}">
              <a16:creationId xmlns:a16="http://schemas.microsoft.com/office/drawing/2014/main" id="{46FFAF50-EA14-4378-B9D2-2202841A3B77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05" name="ColorPalette" hidden="1">
          <a:extLst>
            <a:ext uri="{FF2B5EF4-FFF2-40B4-BE49-F238E27FC236}">
              <a16:creationId xmlns:a16="http://schemas.microsoft.com/office/drawing/2014/main" id="{05D393F6-348E-4E8F-B4B0-47AEC675DD13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06" name="ColorPalette" hidden="1">
          <a:extLst>
            <a:ext uri="{FF2B5EF4-FFF2-40B4-BE49-F238E27FC236}">
              <a16:creationId xmlns:a16="http://schemas.microsoft.com/office/drawing/2014/main" id="{4C583157-CCD4-4CFF-8E11-D2CE9F09D110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07" name="ColorPalette" hidden="1">
          <a:extLst>
            <a:ext uri="{FF2B5EF4-FFF2-40B4-BE49-F238E27FC236}">
              <a16:creationId xmlns:a16="http://schemas.microsoft.com/office/drawing/2014/main" id="{38C84578-B3A3-4741-9894-7FC3DEC0F44C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08" name="ColorPalette" hidden="1">
          <a:extLst>
            <a:ext uri="{FF2B5EF4-FFF2-40B4-BE49-F238E27FC236}">
              <a16:creationId xmlns:a16="http://schemas.microsoft.com/office/drawing/2014/main" id="{11E572C9-D5B6-484D-ABD8-5536644CDC97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09" name="ColorPalette" hidden="1">
          <a:extLst>
            <a:ext uri="{FF2B5EF4-FFF2-40B4-BE49-F238E27FC236}">
              <a16:creationId xmlns:a16="http://schemas.microsoft.com/office/drawing/2014/main" id="{76283643-F7C3-4395-989E-E47DB6D787C0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10" name="ColorPalette" hidden="1">
          <a:extLst>
            <a:ext uri="{FF2B5EF4-FFF2-40B4-BE49-F238E27FC236}">
              <a16:creationId xmlns:a16="http://schemas.microsoft.com/office/drawing/2014/main" id="{14DF9BF3-2C99-4075-8BE7-F1B78B243C85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11" name="ColorPalette" hidden="1">
          <a:extLst>
            <a:ext uri="{FF2B5EF4-FFF2-40B4-BE49-F238E27FC236}">
              <a16:creationId xmlns:a16="http://schemas.microsoft.com/office/drawing/2014/main" id="{E1F6F735-0A00-4969-9006-50D81A0043BD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12" name="ColorPalette" hidden="1">
          <a:extLst>
            <a:ext uri="{FF2B5EF4-FFF2-40B4-BE49-F238E27FC236}">
              <a16:creationId xmlns:a16="http://schemas.microsoft.com/office/drawing/2014/main" id="{F6E223E9-1DF8-4AD5-8444-AEC27570F639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13" name="ColorPalette" hidden="1">
          <a:extLst>
            <a:ext uri="{FF2B5EF4-FFF2-40B4-BE49-F238E27FC236}">
              <a16:creationId xmlns:a16="http://schemas.microsoft.com/office/drawing/2014/main" id="{F4B03B58-8385-47D2-8609-0447F6A4140A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14" name="ColorPalette" hidden="1">
          <a:extLst>
            <a:ext uri="{FF2B5EF4-FFF2-40B4-BE49-F238E27FC236}">
              <a16:creationId xmlns:a16="http://schemas.microsoft.com/office/drawing/2014/main" id="{C23A19E5-90A1-4F82-BAA3-B884C8996EAD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15" name="ColorPalette" hidden="1">
          <a:extLst>
            <a:ext uri="{FF2B5EF4-FFF2-40B4-BE49-F238E27FC236}">
              <a16:creationId xmlns:a16="http://schemas.microsoft.com/office/drawing/2014/main" id="{84A8D505-24C5-4307-B0B8-7407EF9C590E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16" name="ColorPalette" hidden="1">
          <a:extLst>
            <a:ext uri="{FF2B5EF4-FFF2-40B4-BE49-F238E27FC236}">
              <a16:creationId xmlns:a16="http://schemas.microsoft.com/office/drawing/2014/main" id="{53103322-96A5-4CC8-8CF9-9134C5C0A67E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17" name="ColorPalette" hidden="1">
          <a:extLst>
            <a:ext uri="{FF2B5EF4-FFF2-40B4-BE49-F238E27FC236}">
              <a16:creationId xmlns:a16="http://schemas.microsoft.com/office/drawing/2014/main" id="{84F51C7B-7723-49D8-9D44-B8A981E97852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18" name="ColorPalette" hidden="1">
          <a:extLst>
            <a:ext uri="{FF2B5EF4-FFF2-40B4-BE49-F238E27FC236}">
              <a16:creationId xmlns:a16="http://schemas.microsoft.com/office/drawing/2014/main" id="{0C4E76E7-0CF1-4A2F-9367-3FACFB5DA600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19" name="ColorPalette" hidden="1">
          <a:extLst>
            <a:ext uri="{FF2B5EF4-FFF2-40B4-BE49-F238E27FC236}">
              <a16:creationId xmlns:a16="http://schemas.microsoft.com/office/drawing/2014/main" id="{BB3EAF9B-A53B-4DE4-B18A-2261EB0E1230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20" name="ColorPalette" hidden="1">
          <a:extLst>
            <a:ext uri="{FF2B5EF4-FFF2-40B4-BE49-F238E27FC236}">
              <a16:creationId xmlns:a16="http://schemas.microsoft.com/office/drawing/2014/main" id="{6877A1B9-AFE2-4AD2-B8FE-20852D637EF3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21" name="ColorPalette" hidden="1">
          <a:extLst>
            <a:ext uri="{FF2B5EF4-FFF2-40B4-BE49-F238E27FC236}">
              <a16:creationId xmlns:a16="http://schemas.microsoft.com/office/drawing/2014/main" id="{57E55412-AB5E-45FB-8669-A722EB73E3D4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22" name="ColorPalette" hidden="1">
          <a:extLst>
            <a:ext uri="{FF2B5EF4-FFF2-40B4-BE49-F238E27FC236}">
              <a16:creationId xmlns:a16="http://schemas.microsoft.com/office/drawing/2014/main" id="{47CF7C73-9040-4DE1-ABF7-985D1B2C9006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23" name="ColorPalette" hidden="1">
          <a:extLst>
            <a:ext uri="{FF2B5EF4-FFF2-40B4-BE49-F238E27FC236}">
              <a16:creationId xmlns:a16="http://schemas.microsoft.com/office/drawing/2014/main" id="{082126A4-10D8-4F5B-8F26-37DBD4DB482B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24" name="ColorPalette" hidden="1">
          <a:extLst>
            <a:ext uri="{FF2B5EF4-FFF2-40B4-BE49-F238E27FC236}">
              <a16:creationId xmlns:a16="http://schemas.microsoft.com/office/drawing/2014/main" id="{5A6CCD1A-4986-4D2A-A1DA-0675B7C51D65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25" name="ColorPalette" hidden="1">
          <a:extLst>
            <a:ext uri="{FF2B5EF4-FFF2-40B4-BE49-F238E27FC236}">
              <a16:creationId xmlns:a16="http://schemas.microsoft.com/office/drawing/2014/main" id="{415C2C7A-50B6-429B-A543-3E463894BF1A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26" name="ColorPalette" hidden="1">
          <a:extLst>
            <a:ext uri="{FF2B5EF4-FFF2-40B4-BE49-F238E27FC236}">
              <a16:creationId xmlns:a16="http://schemas.microsoft.com/office/drawing/2014/main" id="{FD4E6C00-61C6-4B67-88B8-AE7B11DC6479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27" name="ColorPalette" hidden="1">
          <a:extLst>
            <a:ext uri="{FF2B5EF4-FFF2-40B4-BE49-F238E27FC236}">
              <a16:creationId xmlns:a16="http://schemas.microsoft.com/office/drawing/2014/main" id="{7C40ECA6-BDEB-4758-8292-090D84A71474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28" name="ColorPalette" hidden="1">
          <a:extLst>
            <a:ext uri="{FF2B5EF4-FFF2-40B4-BE49-F238E27FC236}">
              <a16:creationId xmlns:a16="http://schemas.microsoft.com/office/drawing/2014/main" id="{C387ACA3-C154-480D-B385-34D8EAE4C6E2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29" name="ColorPalette" hidden="1">
          <a:extLst>
            <a:ext uri="{FF2B5EF4-FFF2-40B4-BE49-F238E27FC236}">
              <a16:creationId xmlns:a16="http://schemas.microsoft.com/office/drawing/2014/main" id="{A3C639DC-E060-4CF7-A6F3-AFE6F9BA6063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30" name="ColorPalette" hidden="1">
          <a:extLst>
            <a:ext uri="{FF2B5EF4-FFF2-40B4-BE49-F238E27FC236}">
              <a16:creationId xmlns:a16="http://schemas.microsoft.com/office/drawing/2014/main" id="{9FB4C2EF-B1E7-4A6D-B74D-D6A850E0E757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31" name="ColorPalette" hidden="1">
          <a:extLst>
            <a:ext uri="{FF2B5EF4-FFF2-40B4-BE49-F238E27FC236}">
              <a16:creationId xmlns:a16="http://schemas.microsoft.com/office/drawing/2014/main" id="{6627E331-9FF5-49A8-BDB5-F73DC183B8C4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32" name="ColorPalette" hidden="1">
          <a:extLst>
            <a:ext uri="{FF2B5EF4-FFF2-40B4-BE49-F238E27FC236}">
              <a16:creationId xmlns:a16="http://schemas.microsoft.com/office/drawing/2014/main" id="{A35A90F0-F042-4FE6-9255-7236D404F3FD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33" name="ColorPalette" hidden="1">
          <a:extLst>
            <a:ext uri="{FF2B5EF4-FFF2-40B4-BE49-F238E27FC236}">
              <a16:creationId xmlns:a16="http://schemas.microsoft.com/office/drawing/2014/main" id="{73F80622-F518-4227-B910-CE639CC539E6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34" name="ColorPalette" hidden="1">
          <a:extLst>
            <a:ext uri="{FF2B5EF4-FFF2-40B4-BE49-F238E27FC236}">
              <a16:creationId xmlns:a16="http://schemas.microsoft.com/office/drawing/2014/main" id="{02B0A8C6-BA23-4153-918A-C1430EFBD996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35" name="ColorPalette" hidden="1">
          <a:extLst>
            <a:ext uri="{FF2B5EF4-FFF2-40B4-BE49-F238E27FC236}">
              <a16:creationId xmlns:a16="http://schemas.microsoft.com/office/drawing/2014/main" id="{38AE7731-6D03-4161-B0B5-DB9AAEA34AC2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36" name="ColorPalette" hidden="1">
          <a:extLst>
            <a:ext uri="{FF2B5EF4-FFF2-40B4-BE49-F238E27FC236}">
              <a16:creationId xmlns:a16="http://schemas.microsoft.com/office/drawing/2014/main" id="{E691F4D7-AE2F-4B8C-AA05-15657A15D58C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37" name="ColorPalette" hidden="1">
          <a:extLst>
            <a:ext uri="{FF2B5EF4-FFF2-40B4-BE49-F238E27FC236}">
              <a16:creationId xmlns:a16="http://schemas.microsoft.com/office/drawing/2014/main" id="{9DFA8DBB-7B33-4606-B7C6-1434D8916EE9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38" name="ColorPalette" hidden="1">
          <a:extLst>
            <a:ext uri="{FF2B5EF4-FFF2-40B4-BE49-F238E27FC236}">
              <a16:creationId xmlns:a16="http://schemas.microsoft.com/office/drawing/2014/main" id="{B49FF565-71FB-4C27-84C8-A3826D56754E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39" name="ColorPalette" hidden="1">
          <a:extLst>
            <a:ext uri="{FF2B5EF4-FFF2-40B4-BE49-F238E27FC236}">
              <a16:creationId xmlns:a16="http://schemas.microsoft.com/office/drawing/2014/main" id="{ACB53B47-8F9D-4E18-96B0-3F56350D66D6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40" name="ColorPalette" hidden="1">
          <a:extLst>
            <a:ext uri="{FF2B5EF4-FFF2-40B4-BE49-F238E27FC236}">
              <a16:creationId xmlns:a16="http://schemas.microsoft.com/office/drawing/2014/main" id="{0222FED2-845C-4D7A-BC19-70D19447E8E1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41" name="ColorPalette" hidden="1">
          <a:extLst>
            <a:ext uri="{FF2B5EF4-FFF2-40B4-BE49-F238E27FC236}">
              <a16:creationId xmlns:a16="http://schemas.microsoft.com/office/drawing/2014/main" id="{6028DAC9-4E6A-4CF2-A7E3-579C16227F5B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42" name="ColorPalette" hidden="1">
          <a:extLst>
            <a:ext uri="{FF2B5EF4-FFF2-40B4-BE49-F238E27FC236}">
              <a16:creationId xmlns:a16="http://schemas.microsoft.com/office/drawing/2014/main" id="{78E148D3-E318-4D9A-BDC2-36F83E7E7FF7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43" name="ColorPalette" hidden="1">
          <a:extLst>
            <a:ext uri="{FF2B5EF4-FFF2-40B4-BE49-F238E27FC236}">
              <a16:creationId xmlns:a16="http://schemas.microsoft.com/office/drawing/2014/main" id="{1178EDF6-57D7-4F03-BE49-E4A936255441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44" name="ColorPalette" hidden="1">
          <a:extLst>
            <a:ext uri="{FF2B5EF4-FFF2-40B4-BE49-F238E27FC236}">
              <a16:creationId xmlns:a16="http://schemas.microsoft.com/office/drawing/2014/main" id="{89BCF3FC-C019-466B-A95A-90B05ACD246E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45" name="ColorPalette" hidden="1">
          <a:extLst>
            <a:ext uri="{FF2B5EF4-FFF2-40B4-BE49-F238E27FC236}">
              <a16:creationId xmlns:a16="http://schemas.microsoft.com/office/drawing/2014/main" id="{DF46902F-E621-4C61-8763-FA982CA3A215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46" name="ColorPalette" hidden="1">
          <a:extLst>
            <a:ext uri="{FF2B5EF4-FFF2-40B4-BE49-F238E27FC236}">
              <a16:creationId xmlns:a16="http://schemas.microsoft.com/office/drawing/2014/main" id="{309CA270-E3E5-4056-B11D-2C5DB0F7ADDB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47" name="ColorPalette" hidden="1">
          <a:extLst>
            <a:ext uri="{FF2B5EF4-FFF2-40B4-BE49-F238E27FC236}">
              <a16:creationId xmlns:a16="http://schemas.microsoft.com/office/drawing/2014/main" id="{CD323A03-D8A1-43DD-91CB-4CE74F541ECC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48" name="ColorPalette" hidden="1">
          <a:extLst>
            <a:ext uri="{FF2B5EF4-FFF2-40B4-BE49-F238E27FC236}">
              <a16:creationId xmlns:a16="http://schemas.microsoft.com/office/drawing/2014/main" id="{A55D264E-58CF-4C47-A254-788212D91B1D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49" name="ColorPalette" hidden="1">
          <a:extLst>
            <a:ext uri="{FF2B5EF4-FFF2-40B4-BE49-F238E27FC236}">
              <a16:creationId xmlns:a16="http://schemas.microsoft.com/office/drawing/2014/main" id="{EA48A98F-F33C-4E42-B487-564404FCE2F9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50" name="ColorPalette" hidden="1">
          <a:extLst>
            <a:ext uri="{FF2B5EF4-FFF2-40B4-BE49-F238E27FC236}">
              <a16:creationId xmlns:a16="http://schemas.microsoft.com/office/drawing/2014/main" id="{69A5AC47-B101-46B1-91DB-510E91354072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51" name="ColorPalette" hidden="1">
          <a:extLst>
            <a:ext uri="{FF2B5EF4-FFF2-40B4-BE49-F238E27FC236}">
              <a16:creationId xmlns:a16="http://schemas.microsoft.com/office/drawing/2014/main" id="{A753CAEC-33A3-431D-A5D7-17232273E611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52" name="ColorPalette" hidden="1">
          <a:extLst>
            <a:ext uri="{FF2B5EF4-FFF2-40B4-BE49-F238E27FC236}">
              <a16:creationId xmlns:a16="http://schemas.microsoft.com/office/drawing/2014/main" id="{AC99E777-F558-4482-8916-8BD256F5ADEC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53" name="ColorPalette" hidden="1">
          <a:extLst>
            <a:ext uri="{FF2B5EF4-FFF2-40B4-BE49-F238E27FC236}">
              <a16:creationId xmlns:a16="http://schemas.microsoft.com/office/drawing/2014/main" id="{D1DD90F9-10A3-44E1-AFCC-B62468479DC1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54" name="ColorPalette" hidden="1">
          <a:extLst>
            <a:ext uri="{FF2B5EF4-FFF2-40B4-BE49-F238E27FC236}">
              <a16:creationId xmlns:a16="http://schemas.microsoft.com/office/drawing/2014/main" id="{12382104-5AEF-4B7F-951B-39081CAFB0AE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55" name="ColorPalette" hidden="1">
          <a:extLst>
            <a:ext uri="{FF2B5EF4-FFF2-40B4-BE49-F238E27FC236}">
              <a16:creationId xmlns:a16="http://schemas.microsoft.com/office/drawing/2014/main" id="{6337A2C4-9092-49B0-B92D-8F42D9845D11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56" name="ColorPalette" hidden="1">
          <a:extLst>
            <a:ext uri="{FF2B5EF4-FFF2-40B4-BE49-F238E27FC236}">
              <a16:creationId xmlns:a16="http://schemas.microsoft.com/office/drawing/2014/main" id="{61D8C69B-74F1-4503-B571-28506333E908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57" name="ColorPalette" hidden="1">
          <a:extLst>
            <a:ext uri="{FF2B5EF4-FFF2-40B4-BE49-F238E27FC236}">
              <a16:creationId xmlns:a16="http://schemas.microsoft.com/office/drawing/2014/main" id="{C22B5922-7D27-4924-AE72-D572EAA6C786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58" name="ColorPalette" hidden="1">
          <a:extLst>
            <a:ext uri="{FF2B5EF4-FFF2-40B4-BE49-F238E27FC236}">
              <a16:creationId xmlns:a16="http://schemas.microsoft.com/office/drawing/2014/main" id="{64D03477-9E84-4A53-8E0C-4250AFFFCBDB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59" name="ColorPalette" hidden="1">
          <a:extLst>
            <a:ext uri="{FF2B5EF4-FFF2-40B4-BE49-F238E27FC236}">
              <a16:creationId xmlns:a16="http://schemas.microsoft.com/office/drawing/2014/main" id="{4F449068-E918-4E69-AFC5-B61EC25C7523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60" name="ColorPalette" hidden="1">
          <a:extLst>
            <a:ext uri="{FF2B5EF4-FFF2-40B4-BE49-F238E27FC236}">
              <a16:creationId xmlns:a16="http://schemas.microsoft.com/office/drawing/2014/main" id="{4FE686BB-95CE-4133-A2DC-E02FC58100E9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2</xdr:col>
      <xdr:colOff>514350</xdr:colOff>
      <xdr:row>84</xdr:row>
      <xdr:rowOff>0</xdr:rowOff>
    </xdr:to>
    <xdr:sp macro="" textlink="">
      <xdr:nvSpPr>
        <xdr:cNvPr id="4261" name="ColorPalette" hidden="1">
          <a:extLst>
            <a:ext uri="{FF2B5EF4-FFF2-40B4-BE49-F238E27FC236}">
              <a16:creationId xmlns:a16="http://schemas.microsoft.com/office/drawing/2014/main" id="{B103939E-CFBF-4D50-AA0F-DA9059F65F86}"/>
            </a:ext>
          </a:extLst>
        </xdr:cNvPr>
        <xdr:cNvSpPr txBox="1"/>
      </xdr:nvSpPr>
      <xdr:spPr>
        <a:xfrm>
          <a:off x="914400" y="165735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262" name="ColorPalette" hidden="1">
          <a:extLst>
            <a:ext uri="{FF2B5EF4-FFF2-40B4-BE49-F238E27FC236}">
              <a16:creationId xmlns:a16="http://schemas.microsoft.com/office/drawing/2014/main" id="{092422B4-2500-4837-ABD7-ABEB99976B15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263" name="ColorPalette" hidden="1">
          <a:extLst>
            <a:ext uri="{FF2B5EF4-FFF2-40B4-BE49-F238E27FC236}">
              <a16:creationId xmlns:a16="http://schemas.microsoft.com/office/drawing/2014/main" id="{783E3A66-8684-4593-9320-4340989D1ED6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264" name="ColorPalette" hidden="1">
          <a:extLst>
            <a:ext uri="{FF2B5EF4-FFF2-40B4-BE49-F238E27FC236}">
              <a16:creationId xmlns:a16="http://schemas.microsoft.com/office/drawing/2014/main" id="{00773EEA-8196-4317-8E2B-BC22F980B30D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265" name="ColorPalette" hidden="1">
          <a:extLst>
            <a:ext uri="{FF2B5EF4-FFF2-40B4-BE49-F238E27FC236}">
              <a16:creationId xmlns:a16="http://schemas.microsoft.com/office/drawing/2014/main" id="{817417A1-56FF-46B8-B300-6222F012B666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266" name="ColorPalette" hidden="1">
          <a:extLst>
            <a:ext uri="{FF2B5EF4-FFF2-40B4-BE49-F238E27FC236}">
              <a16:creationId xmlns:a16="http://schemas.microsoft.com/office/drawing/2014/main" id="{20F821EA-E9B9-4B24-8498-B33D7944C7DE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267" name="ColorPalette" hidden="1">
          <a:extLst>
            <a:ext uri="{FF2B5EF4-FFF2-40B4-BE49-F238E27FC236}">
              <a16:creationId xmlns:a16="http://schemas.microsoft.com/office/drawing/2014/main" id="{F35E1339-13E6-41E9-9785-6BC5776786F7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268" name="ColorPalette" hidden="1">
          <a:extLst>
            <a:ext uri="{FF2B5EF4-FFF2-40B4-BE49-F238E27FC236}">
              <a16:creationId xmlns:a16="http://schemas.microsoft.com/office/drawing/2014/main" id="{FDB4F013-092A-415B-B53E-50238A6200F2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269" name="ColorPalette" hidden="1">
          <a:extLst>
            <a:ext uri="{FF2B5EF4-FFF2-40B4-BE49-F238E27FC236}">
              <a16:creationId xmlns:a16="http://schemas.microsoft.com/office/drawing/2014/main" id="{97E20205-2744-48B5-A254-910036A47EB5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270" name="ColorPalette" hidden="1">
          <a:extLst>
            <a:ext uri="{FF2B5EF4-FFF2-40B4-BE49-F238E27FC236}">
              <a16:creationId xmlns:a16="http://schemas.microsoft.com/office/drawing/2014/main" id="{162C7E9C-7284-4E29-8322-459CCFF51713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271" name="ColorPalette" hidden="1">
          <a:extLst>
            <a:ext uri="{FF2B5EF4-FFF2-40B4-BE49-F238E27FC236}">
              <a16:creationId xmlns:a16="http://schemas.microsoft.com/office/drawing/2014/main" id="{278B5A16-EE47-44F8-B3EF-89F5391F7B9C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272" name="ColorPalette" hidden="1">
          <a:extLst>
            <a:ext uri="{FF2B5EF4-FFF2-40B4-BE49-F238E27FC236}">
              <a16:creationId xmlns:a16="http://schemas.microsoft.com/office/drawing/2014/main" id="{D51DFAAD-97CE-41A5-B64B-8A4C73472108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273" name="ColorPalette" hidden="1">
          <a:extLst>
            <a:ext uri="{FF2B5EF4-FFF2-40B4-BE49-F238E27FC236}">
              <a16:creationId xmlns:a16="http://schemas.microsoft.com/office/drawing/2014/main" id="{3FB0CFD7-487C-4776-BC46-63314907D697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274" name="ColorPalette" hidden="1">
          <a:extLst>
            <a:ext uri="{FF2B5EF4-FFF2-40B4-BE49-F238E27FC236}">
              <a16:creationId xmlns:a16="http://schemas.microsoft.com/office/drawing/2014/main" id="{31E0F7AF-193A-4D31-A75A-5A208933EB44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275" name="ColorPalette" hidden="1">
          <a:extLst>
            <a:ext uri="{FF2B5EF4-FFF2-40B4-BE49-F238E27FC236}">
              <a16:creationId xmlns:a16="http://schemas.microsoft.com/office/drawing/2014/main" id="{05F6BAE5-1181-4332-BD35-2A2B133D3478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276" name="ColorPalette" hidden="1">
          <a:extLst>
            <a:ext uri="{FF2B5EF4-FFF2-40B4-BE49-F238E27FC236}">
              <a16:creationId xmlns:a16="http://schemas.microsoft.com/office/drawing/2014/main" id="{783198B4-86A5-4DDF-94E4-0EB1E386AA2B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277" name="ColorPalette" hidden="1">
          <a:extLst>
            <a:ext uri="{FF2B5EF4-FFF2-40B4-BE49-F238E27FC236}">
              <a16:creationId xmlns:a16="http://schemas.microsoft.com/office/drawing/2014/main" id="{F94CD265-6D34-4448-9C8B-84ECBEB93BAB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278" name="ColorPalette" hidden="1">
          <a:extLst>
            <a:ext uri="{FF2B5EF4-FFF2-40B4-BE49-F238E27FC236}">
              <a16:creationId xmlns:a16="http://schemas.microsoft.com/office/drawing/2014/main" id="{7EB2A137-65A6-4DDE-821E-9989513A4032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279" name="ColorPalette" hidden="1">
          <a:extLst>
            <a:ext uri="{FF2B5EF4-FFF2-40B4-BE49-F238E27FC236}">
              <a16:creationId xmlns:a16="http://schemas.microsoft.com/office/drawing/2014/main" id="{B4432984-A83F-47AA-911A-E386950C6B4F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280" name="ColorPalette" hidden="1">
          <a:extLst>
            <a:ext uri="{FF2B5EF4-FFF2-40B4-BE49-F238E27FC236}">
              <a16:creationId xmlns:a16="http://schemas.microsoft.com/office/drawing/2014/main" id="{B662847F-B1AC-4EDC-B79D-2039366633A4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281" name="ColorPalette" hidden="1">
          <a:extLst>
            <a:ext uri="{FF2B5EF4-FFF2-40B4-BE49-F238E27FC236}">
              <a16:creationId xmlns:a16="http://schemas.microsoft.com/office/drawing/2014/main" id="{788D98ED-2395-48C0-9F06-44550D3A2894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282" name="ColorPalette" hidden="1">
          <a:extLst>
            <a:ext uri="{FF2B5EF4-FFF2-40B4-BE49-F238E27FC236}">
              <a16:creationId xmlns:a16="http://schemas.microsoft.com/office/drawing/2014/main" id="{0925DA83-5A31-43E5-BEB3-327620C88F7F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283" name="ColorPalette" hidden="1">
          <a:extLst>
            <a:ext uri="{FF2B5EF4-FFF2-40B4-BE49-F238E27FC236}">
              <a16:creationId xmlns:a16="http://schemas.microsoft.com/office/drawing/2014/main" id="{03F14BBA-1059-4280-B656-A6001FAF9210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284" name="ColorPalette" hidden="1">
          <a:extLst>
            <a:ext uri="{FF2B5EF4-FFF2-40B4-BE49-F238E27FC236}">
              <a16:creationId xmlns:a16="http://schemas.microsoft.com/office/drawing/2014/main" id="{AA1D0460-1B35-412F-854E-A185AA701D19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285" name="ColorPalette" hidden="1">
          <a:extLst>
            <a:ext uri="{FF2B5EF4-FFF2-40B4-BE49-F238E27FC236}">
              <a16:creationId xmlns:a16="http://schemas.microsoft.com/office/drawing/2014/main" id="{02C78D77-013B-45F5-8848-707536229182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286" name="ColorPalette" hidden="1">
          <a:extLst>
            <a:ext uri="{FF2B5EF4-FFF2-40B4-BE49-F238E27FC236}">
              <a16:creationId xmlns:a16="http://schemas.microsoft.com/office/drawing/2014/main" id="{82CD54DA-6258-471E-AC69-3B75601333DD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287" name="ColorPalette" hidden="1">
          <a:extLst>
            <a:ext uri="{FF2B5EF4-FFF2-40B4-BE49-F238E27FC236}">
              <a16:creationId xmlns:a16="http://schemas.microsoft.com/office/drawing/2014/main" id="{AC6F198A-7960-41E2-A523-E695ED49B955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288" name="ColorPalette" hidden="1">
          <a:extLst>
            <a:ext uri="{FF2B5EF4-FFF2-40B4-BE49-F238E27FC236}">
              <a16:creationId xmlns:a16="http://schemas.microsoft.com/office/drawing/2014/main" id="{32E31213-415D-4DBB-B57F-C1588F65B3AA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289" name="ColorPalette" hidden="1">
          <a:extLst>
            <a:ext uri="{FF2B5EF4-FFF2-40B4-BE49-F238E27FC236}">
              <a16:creationId xmlns:a16="http://schemas.microsoft.com/office/drawing/2014/main" id="{E0230005-CE22-4B1B-B162-DC75AF476150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290" name="ColorPalette" hidden="1">
          <a:extLst>
            <a:ext uri="{FF2B5EF4-FFF2-40B4-BE49-F238E27FC236}">
              <a16:creationId xmlns:a16="http://schemas.microsoft.com/office/drawing/2014/main" id="{05A893AA-4A6F-4C1A-B220-D3C0915F5943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291" name="ColorPalette" hidden="1">
          <a:extLst>
            <a:ext uri="{FF2B5EF4-FFF2-40B4-BE49-F238E27FC236}">
              <a16:creationId xmlns:a16="http://schemas.microsoft.com/office/drawing/2014/main" id="{40CEA24F-3EB9-4F53-A090-249079A3C03C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292" name="ColorPalette" hidden="1">
          <a:extLst>
            <a:ext uri="{FF2B5EF4-FFF2-40B4-BE49-F238E27FC236}">
              <a16:creationId xmlns:a16="http://schemas.microsoft.com/office/drawing/2014/main" id="{120286B2-C659-4E73-A3FD-EB6E34E4EADA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293" name="ColorPalette" hidden="1">
          <a:extLst>
            <a:ext uri="{FF2B5EF4-FFF2-40B4-BE49-F238E27FC236}">
              <a16:creationId xmlns:a16="http://schemas.microsoft.com/office/drawing/2014/main" id="{C70EDD28-D5FD-434A-9CC0-ACC638F36385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294" name="ColorPalette" hidden="1">
          <a:extLst>
            <a:ext uri="{FF2B5EF4-FFF2-40B4-BE49-F238E27FC236}">
              <a16:creationId xmlns:a16="http://schemas.microsoft.com/office/drawing/2014/main" id="{C0719992-E58E-4869-8B6B-34B0BF5575A8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295" name="ColorPalette" hidden="1">
          <a:extLst>
            <a:ext uri="{FF2B5EF4-FFF2-40B4-BE49-F238E27FC236}">
              <a16:creationId xmlns:a16="http://schemas.microsoft.com/office/drawing/2014/main" id="{52FB59FA-7A7F-4E02-9852-26EAB4C5D382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296" name="ColorPalette" hidden="1">
          <a:extLst>
            <a:ext uri="{FF2B5EF4-FFF2-40B4-BE49-F238E27FC236}">
              <a16:creationId xmlns:a16="http://schemas.microsoft.com/office/drawing/2014/main" id="{1D38A838-21C8-4362-9EAD-A4FA3EB769C3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297" name="ColorPalette" hidden="1">
          <a:extLst>
            <a:ext uri="{FF2B5EF4-FFF2-40B4-BE49-F238E27FC236}">
              <a16:creationId xmlns:a16="http://schemas.microsoft.com/office/drawing/2014/main" id="{C9BF968B-E2B5-40F1-893E-1A3A81384AE1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298" name="ColorPalette" hidden="1">
          <a:extLst>
            <a:ext uri="{FF2B5EF4-FFF2-40B4-BE49-F238E27FC236}">
              <a16:creationId xmlns:a16="http://schemas.microsoft.com/office/drawing/2014/main" id="{CADA55A7-8E4E-465C-B1EB-8D048B184A32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299" name="ColorPalette" hidden="1">
          <a:extLst>
            <a:ext uri="{FF2B5EF4-FFF2-40B4-BE49-F238E27FC236}">
              <a16:creationId xmlns:a16="http://schemas.microsoft.com/office/drawing/2014/main" id="{97CB98CC-5F29-42A0-BCB4-5F935C98B04E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00" name="ColorPalette" hidden="1">
          <a:extLst>
            <a:ext uri="{FF2B5EF4-FFF2-40B4-BE49-F238E27FC236}">
              <a16:creationId xmlns:a16="http://schemas.microsoft.com/office/drawing/2014/main" id="{8ED114D7-D6C3-4008-997D-24EB56D53FC1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01" name="ColorPalette" hidden="1">
          <a:extLst>
            <a:ext uri="{FF2B5EF4-FFF2-40B4-BE49-F238E27FC236}">
              <a16:creationId xmlns:a16="http://schemas.microsoft.com/office/drawing/2014/main" id="{1E558EE3-3364-4C81-BA8C-672B3529908A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02" name="ColorPalette" hidden="1">
          <a:extLst>
            <a:ext uri="{FF2B5EF4-FFF2-40B4-BE49-F238E27FC236}">
              <a16:creationId xmlns:a16="http://schemas.microsoft.com/office/drawing/2014/main" id="{6150DD30-0DD0-4204-96BD-5D793B0F7A15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03" name="ColorPalette" hidden="1">
          <a:extLst>
            <a:ext uri="{FF2B5EF4-FFF2-40B4-BE49-F238E27FC236}">
              <a16:creationId xmlns:a16="http://schemas.microsoft.com/office/drawing/2014/main" id="{27E376CB-0F14-49EB-92CB-60B7D1E4A6C3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04" name="ColorPalette" hidden="1">
          <a:extLst>
            <a:ext uri="{FF2B5EF4-FFF2-40B4-BE49-F238E27FC236}">
              <a16:creationId xmlns:a16="http://schemas.microsoft.com/office/drawing/2014/main" id="{DB7503B3-548D-4857-96E4-F9A1232CB107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05" name="ColorPalette" hidden="1">
          <a:extLst>
            <a:ext uri="{FF2B5EF4-FFF2-40B4-BE49-F238E27FC236}">
              <a16:creationId xmlns:a16="http://schemas.microsoft.com/office/drawing/2014/main" id="{76BB2425-9407-4FEC-A0A8-C094E1C9AC10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06" name="ColorPalette" hidden="1">
          <a:extLst>
            <a:ext uri="{FF2B5EF4-FFF2-40B4-BE49-F238E27FC236}">
              <a16:creationId xmlns:a16="http://schemas.microsoft.com/office/drawing/2014/main" id="{7312FE94-0514-42BC-B84D-21973CA33A52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07" name="ColorPalette" hidden="1">
          <a:extLst>
            <a:ext uri="{FF2B5EF4-FFF2-40B4-BE49-F238E27FC236}">
              <a16:creationId xmlns:a16="http://schemas.microsoft.com/office/drawing/2014/main" id="{508C6E3C-07FB-4752-8136-74D50BE3E571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08" name="ColorPalette" hidden="1">
          <a:extLst>
            <a:ext uri="{FF2B5EF4-FFF2-40B4-BE49-F238E27FC236}">
              <a16:creationId xmlns:a16="http://schemas.microsoft.com/office/drawing/2014/main" id="{3B5390AF-51AD-4650-983E-9F634DE068E8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09" name="ColorPalette" hidden="1">
          <a:extLst>
            <a:ext uri="{FF2B5EF4-FFF2-40B4-BE49-F238E27FC236}">
              <a16:creationId xmlns:a16="http://schemas.microsoft.com/office/drawing/2014/main" id="{D4487B20-EC82-42C3-A792-DC9067F13ED1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10" name="ColorPalette" hidden="1">
          <a:extLst>
            <a:ext uri="{FF2B5EF4-FFF2-40B4-BE49-F238E27FC236}">
              <a16:creationId xmlns:a16="http://schemas.microsoft.com/office/drawing/2014/main" id="{AF085BC4-B402-4D1E-A913-A2E0BF499D5F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11" name="ColorPalette" hidden="1">
          <a:extLst>
            <a:ext uri="{FF2B5EF4-FFF2-40B4-BE49-F238E27FC236}">
              <a16:creationId xmlns:a16="http://schemas.microsoft.com/office/drawing/2014/main" id="{FECFBF8A-0EA7-42E1-97A4-CF01A672A6A6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12" name="ColorPalette" hidden="1">
          <a:extLst>
            <a:ext uri="{FF2B5EF4-FFF2-40B4-BE49-F238E27FC236}">
              <a16:creationId xmlns:a16="http://schemas.microsoft.com/office/drawing/2014/main" id="{50061663-21B2-4D71-997A-3242DE9C5188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13" name="ColorPalette" hidden="1">
          <a:extLst>
            <a:ext uri="{FF2B5EF4-FFF2-40B4-BE49-F238E27FC236}">
              <a16:creationId xmlns:a16="http://schemas.microsoft.com/office/drawing/2014/main" id="{2A9AB4A5-1D53-49E4-B7BC-9B64E3A53A83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14" name="ColorPalette" hidden="1">
          <a:extLst>
            <a:ext uri="{FF2B5EF4-FFF2-40B4-BE49-F238E27FC236}">
              <a16:creationId xmlns:a16="http://schemas.microsoft.com/office/drawing/2014/main" id="{9DE458E5-2FAE-4EC8-B22A-59CF9A41828B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15" name="ColorPalette" hidden="1">
          <a:extLst>
            <a:ext uri="{FF2B5EF4-FFF2-40B4-BE49-F238E27FC236}">
              <a16:creationId xmlns:a16="http://schemas.microsoft.com/office/drawing/2014/main" id="{A55255DE-0296-426C-A65D-29F08141ECA0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16" name="ColorPalette" hidden="1">
          <a:extLst>
            <a:ext uri="{FF2B5EF4-FFF2-40B4-BE49-F238E27FC236}">
              <a16:creationId xmlns:a16="http://schemas.microsoft.com/office/drawing/2014/main" id="{06535714-6662-48B1-B676-72F164BAD349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17" name="ColorPalette" hidden="1">
          <a:extLst>
            <a:ext uri="{FF2B5EF4-FFF2-40B4-BE49-F238E27FC236}">
              <a16:creationId xmlns:a16="http://schemas.microsoft.com/office/drawing/2014/main" id="{BCED496D-2586-4438-AF3B-CA11E709F661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18" name="ColorPalette" hidden="1">
          <a:extLst>
            <a:ext uri="{FF2B5EF4-FFF2-40B4-BE49-F238E27FC236}">
              <a16:creationId xmlns:a16="http://schemas.microsoft.com/office/drawing/2014/main" id="{DC661592-E3E2-4D79-A080-48E18C24D05D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19" name="ColorPalette" hidden="1">
          <a:extLst>
            <a:ext uri="{FF2B5EF4-FFF2-40B4-BE49-F238E27FC236}">
              <a16:creationId xmlns:a16="http://schemas.microsoft.com/office/drawing/2014/main" id="{B03D1AFD-232A-4786-AC8B-9F3289FB4246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20" name="ColorPalette" hidden="1">
          <a:extLst>
            <a:ext uri="{FF2B5EF4-FFF2-40B4-BE49-F238E27FC236}">
              <a16:creationId xmlns:a16="http://schemas.microsoft.com/office/drawing/2014/main" id="{0CCE53C3-81B1-4831-A459-F6033E16EFEA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21" name="ColorPalette" hidden="1">
          <a:extLst>
            <a:ext uri="{FF2B5EF4-FFF2-40B4-BE49-F238E27FC236}">
              <a16:creationId xmlns:a16="http://schemas.microsoft.com/office/drawing/2014/main" id="{77B13152-B588-4BBA-9355-A985DDA09C47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22" name="ColorPalette" hidden="1">
          <a:extLst>
            <a:ext uri="{FF2B5EF4-FFF2-40B4-BE49-F238E27FC236}">
              <a16:creationId xmlns:a16="http://schemas.microsoft.com/office/drawing/2014/main" id="{B6A48E4F-0C25-4AF3-8183-236D49CB346D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23" name="ColorPalette" hidden="1">
          <a:extLst>
            <a:ext uri="{FF2B5EF4-FFF2-40B4-BE49-F238E27FC236}">
              <a16:creationId xmlns:a16="http://schemas.microsoft.com/office/drawing/2014/main" id="{7A792B63-AE8B-4A39-B030-B11F79E11EDF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24" name="ColorPalette" hidden="1">
          <a:extLst>
            <a:ext uri="{FF2B5EF4-FFF2-40B4-BE49-F238E27FC236}">
              <a16:creationId xmlns:a16="http://schemas.microsoft.com/office/drawing/2014/main" id="{3107B1F9-3188-45C2-854F-09504FB516ED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25" name="ColorPalette" hidden="1">
          <a:extLst>
            <a:ext uri="{FF2B5EF4-FFF2-40B4-BE49-F238E27FC236}">
              <a16:creationId xmlns:a16="http://schemas.microsoft.com/office/drawing/2014/main" id="{AB2E8D8E-6A15-4BA4-B780-4113AAC93E43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26" name="ColorPalette" hidden="1">
          <a:extLst>
            <a:ext uri="{FF2B5EF4-FFF2-40B4-BE49-F238E27FC236}">
              <a16:creationId xmlns:a16="http://schemas.microsoft.com/office/drawing/2014/main" id="{B4802F4E-5A5A-45D8-ABFE-91D5DDEE759A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27" name="ColorPalette" hidden="1">
          <a:extLst>
            <a:ext uri="{FF2B5EF4-FFF2-40B4-BE49-F238E27FC236}">
              <a16:creationId xmlns:a16="http://schemas.microsoft.com/office/drawing/2014/main" id="{E62A5F49-7857-4408-A8F4-6C01F279D020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28" name="ColorPalette" hidden="1">
          <a:extLst>
            <a:ext uri="{FF2B5EF4-FFF2-40B4-BE49-F238E27FC236}">
              <a16:creationId xmlns:a16="http://schemas.microsoft.com/office/drawing/2014/main" id="{34560FBE-85CE-44FA-9CA5-BA6CCFC739D1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29" name="ColorPalette" hidden="1">
          <a:extLst>
            <a:ext uri="{FF2B5EF4-FFF2-40B4-BE49-F238E27FC236}">
              <a16:creationId xmlns:a16="http://schemas.microsoft.com/office/drawing/2014/main" id="{22CD1CE4-2BDA-45F9-B050-B2B520095D55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30" name="ColorPalette" hidden="1">
          <a:extLst>
            <a:ext uri="{FF2B5EF4-FFF2-40B4-BE49-F238E27FC236}">
              <a16:creationId xmlns:a16="http://schemas.microsoft.com/office/drawing/2014/main" id="{E0BD73CA-317D-4639-A032-689573DA2CB8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31" name="ColorPalette" hidden="1">
          <a:extLst>
            <a:ext uri="{FF2B5EF4-FFF2-40B4-BE49-F238E27FC236}">
              <a16:creationId xmlns:a16="http://schemas.microsoft.com/office/drawing/2014/main" id="{6C2D0DBA-F8FE-41E1-9282-B9361A3EB630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32" name="ColorPalette" hidden="1">
          <a:extLst>
            <a:ext uri="{FF2B5EF4-FFF2-40B4-BE49-F238E27FC236}">
              <a16:creationId xmlns:a16="http://schemas.microsoft.com/office/drawing/2014/main" id="{2681D4D3-62ED-4C2D-9F8D-304218922B27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33" name="ColorPalette" hidden="1">
          <a:extLst>
            <a:ext uri="{FF2B5EF4-FFF2-40B4-BE49-F238E27FC236}">
              <a16:creationId xmlns:a16="http://schemas.microsoft.com/office/drawing/2014/main" id="{CF378009-51F9-4C0B-BC9A-1B1DDB179C52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34" name="ColorPalette" hidden="1">
          <a:extLst>
            <a:ext uri="{FF2B5EF4-FFF2-40B4-BE49-F238E27FC236}">
              <a16:creationId xmlns:a16="http://schemas.microsoft.com/office/drawing/2014/main" id="{8FFD92EA-712A-45B6-81ED-D07299A02D73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35" name="ColorPalette" hidden="1">
          <a:extLst>
            <a:ext uri="{FF2B5EF4-FFF2-40B4-BE49-F238E27FC236}">
              <a16:creationId xmlns:a16="http://schemas.microsoft.com/office/drawing/2014/main" id="{243A4E03-DF92-4661-8FFB-E1110E8E4332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36" name="ColorPalette" hidden="1">
          <a:extLst>
            <a:ext uri="{FF2B5EF4-FFF2-40B4-BE49-F238E27FC236}">
              <a16:creationId xmlns:a16="http://schemas.microsoft.com/office/drawing/2014/main" id="{738482DC-84FA-47A9-BAA8-86C6B8B30ED5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37" name="ColorPalette" hidden="1">
          <a:extLst>
            <a:ext uri="{FF2B5EF4-FFF2-40B4-BE49-F238E27FC236}">
              <a16:creationId xmlns:a16="http://schemas.microsoft.com/office/drawing/2014/main" id="{1BAF0B6D-0950-42E9-9D9D-27FE2DC47218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38" name="ColorPalette" hidden="1">
          <a:extLst>
            <a:ext uri="{FF2B5EF4-FFF2-40B4-BE49-F238E27FC236}">
              <a16:creationId xmlns:a16="http://schemas.microsoft.com/office/drawing/2014/main" id="{3DA0F556-B4A8-4D98-A4BB-E25E415E08A1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39" name="ColorPalette" hidden="1">
          <a:extLst>
            <a:ext uri="{FF2B5EF4-FFF2-40B4-BE49-F238E27FC236}">
              <a16:creationId xmlns:a16="http://schemas.microsoft.com/office/drawing/2014/main" id="{236EBE88-B3EE-476E-BA9B-B9E48EAC3D82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40" name="ColorPalette" hidden="1">
          <a:extLst>
            <a:ext uri="{FF2B5EF4-FFF2-40B4-BE49-F238E27FC236}">
              <a16:creationId xmlns:a16="http://schemas.microsoft.com/office/drawing/2014/main" id="{6F714279-E18D-4181-B3CB-FE8BBC067130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41" name="ColorPalette" hidden="1">
          <a:extLst>
            <a:ext uri="{FF2B5EF4-FFF2-40B4-BE49-F238E27FC236}">
              <a16:creationId xmlns:a16="http://schemas.microsoft.com/office/drawing/2014/main" id="{EA2A6090-D9EE-4359-960D-15D5FB8AE149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42" name="ColorPalette" hidden="1">
          <a:extLst>
            <a:ext uri="{FF2B5EF4-FFF2-40B4-BE49-F238E27FC236}">
              <a16:creationId xmlns:a16="http://schemas.microsoft.com/office/drawing/2014/main" id="{C93A377B-124A-428F-8611-1540865E04E3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43" name="ColorPalette" hidden="1">
          <a:extLst>
            <a:ext uri="{FF2B5EF4-FFF2-40B4-BE49-F238E27FC236}">
              <a16:creationId xmlns:a16="http://schemas.microsoft.com/office/drawing/2014/main" id="{B721216D-D4E8-4B37-835A-694DBB9EFDAD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44" name="ColorPalette" hidden="1">
          <a:extLst>
            <a:ext uri="{FF2B5EF4-FFF2-40B4-BE49-F238E27FC236}">
              <a16:creationId xmlns:a16="http://schemas.microsoft.com/office/drawing/2014/main" id="{D8CB262E-03E2-41D3-9931-AEA5ACB04126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45" name="ColorPalette" hidden="1">
          <a:extLst>
            <a:ext uri="{FF2B5EF4-FFF2-40B4-BE49-F238E27FC236}">
              <a16:creationId xmlns:a16="http://schemas.microsoft.com/office/drawing/2014/main" id="{7A8A4FE1-8AA3-43C4-84C9-FC048D56E477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46" name="ColorPalette" hidden="1">
          <a:extLst>
            <a:ext uri="{FF2B5EF4-FFF2-40B4-BE49-F238E27FC236}">
              <a16:creationId xmlns:a16="http://schemas.microsoft.com/office/drawing/2014/main" id="{B9E200C1-6855-4865-A577-F138E92948C9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47" name="ColorPalette" hidden="1">
          <a:extLst>
            <a:ext uri="{FF2B5EF4-FFF2-40B4-BE49-F238E27FC236}">
              <a16:creationId xmlns:a16="http://schemas.microsoft.com/office/drawing/2014/main" id="{108A0103-ED3C-4D95-98B0-73018CD686BC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48" name="ColorPalette" hidden="1">
          <a:extLst>
            <a:ext uri="{FF2B5EF4-FFF2-40B4-BE49-F238E27FC236}">
              <a16:creationId xmlns:a16="http://schemas.microsoft.com/office/drawing/2014/main" id="{C511CE41-346C-4ABE-9537-5DB38A886A53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49" name="ColorPalette" hidden="1">
          <a:extLst>
            <a:ext uri="{FF2B5EF4-FFF2-40B4-BE49-F238E27FC236}">
              <a16:creationId xmlns:a16="http://schemas.microsoft.com/office/drawing/2014/main" id="{47B034CB-C68D-419C-8A9C-8A814A973248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50" name="ColorPalette" hidden="1">
          <a:extLst>
            <a:ext uri="{FF2B5EF4-FFF2-40B4-BE49-F238E27FC236}">
              <a16:creationId xmlns:a16="http://schemas.microsoft.com/office/drawing/2014/main" id="{B72B06F9-9DB8-489F-AE0D-F82F190B4950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51" name="ColorPalette" hidden="1">
          <a:extLst>
            <a:ext uri="{FF2B5EF4-FFF2-40B4-BE49-F238E27FC236}">
              <a16:creationId xmlns:a16="http://schemas.microsoft.com/office/drawing/2014/main" id="{4BB8687D-CBFB-40EA-990D-8BDFBBB95C28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52" name="ColorPalette" hidden="1">
          <a:extLst>
            <a:ext uri="{FF2B5EF4-FFF2-40B4-BE49-F238E27FC236}">
              <a16:creationId xmlns:a16="http://schemas.microsoft.com/office/drawing/2014/main" id="{FC5D1145-5A1E-47EF-B6DF-49AD0293CA30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53" name="ColorPalette" hidden="1">
          <a:extLst>
            <a:ext uri="{FF2B5EF4-FFF2-40B4-BE49-F238E27FC236}">
              <a16:creationId xmlns:a16="http://schemas.microsoft.com/office/drawing/2014/main" id="{8D25A32F-ADF9-4595-B6EB-5A541EDA1ABE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54" name="ColorPalette" hidden="1">
          <a:extLst>
            <a:ext uri="{FF2B5EF4-FFF2-40B4-BE49-F238E27FC236}">
              <a16:creationId xmlns:a16="http://schemas.microsoft.com/office/drawing/2014/main" id="{40D7CCF3-FF1D-486F-9CA0-25393AE5A7FB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55" name="ColorPalette" hidden="1">
          <a:extLst>
            <a:ext uri="{FF2B5EF4-FFF2-40B4-BE49-F238E27FC236}">
              <a16:creationId xmlns:a16="http://schemas.microsoft.com/office/drawing/2014/main" id="{D19C1EF3-EA16-4AEF-9C90-061ACDA708A2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56" name="ColorPalette" hidden="1">
          <a:extLst>
            <a:ext uri="{FF2B5EF4-FFF2-40B4-BE49-F238E27FC236}">
              <a16:creationId xmlns:a16="http://schemas.microsoft.com/office/drawing/2014/main" id="{45A8B05B-FDB5-4A9A-B7AF-4274DB523260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57" name="ColorPalette" hidden="1">
          <a:extLst>
            <a:ext uri="{FF2B5EF4-FFF2-40B4-BE49-F238E27FC236}">
              <a16:creationId xmlns:a16="http://schemas.microsoft.com/office/drawing/2014/main" id="{F2FD4B7F-3ED8-491B-A19F-EC2B099BEBB8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58" name="ColorPalette" hidden="1">
          <a:extLst>
            <a:ext uri="{FF2B5EF4-FFF2-40B4-BE49-F238E27FC236}">
              <a16:creationId xmlns:a16="http://schemas.microsoft.com/office/drawing/2014/main" id="{F7E6FED1-61DF-4649-A1C0-F8FE1FDA1528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59" name="ColorPalette" hidden="1">
          <a:extLst>
            <a:ext uri="{FF2B5EF4-FFF2-40B4-BE49-F238E27FC236}">
              <a16:creationId xmlns:a16="http://schemas.microsoft.com/office/drawing/2014/main" id="{F87CD191-FC89-4279-A71F-0368E556AA07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60" name="ColorPalette" hidden="1">
          <a:extLst>
            <a:ext uri="{FF2B5EF4-FFF2-40B4-BE49-F238E27FC236}">
              <a16:creationId xmlns:a16="http://schemas.microsoft.com/office/drawing/2014/main" id="{C373E671-DC36-4B50-A29A-E19D9033CBD6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61" name="ColorPalette" hidden="1">
          <a:extLst>
            <a:ext uri="{FF2B5EF4-FFF2-40B4-BE49-F238E27FC236}">
              <a16:creationId xmlns:a16="http://schemas.microsoft.com/office/drawing/2014/main" id="{062D2A3A-BA28-4D40-8DBD-8D9A7C543FA3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62" name="ColorPalette" hidden="1">
          <a:extLst>
            <a:ext uri="{FF2B5EF4-FFF2-40B4-BE49-F238E27FC236}">
              <a16:creationId xmlns:a16="http://schemas.microsoft.com/office/drawing/2014/main" id="{CF84D187-C19F-4705-9F0E-191697EF58B2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63" name="ColorPalette" hidden="1">
          <a:extLst>
            <a:ext uri="{FF2B5EF4-FFF2-40B4-BE49-F238E27FC236}">
              <a16:creationId xmlns:a16="http://schemas.microsoft.com/office/drawing/2014/main" id="{677306F1-393D-4B1D-A6AD-87ADC5906D96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64" name="ColorPalette" hidden="1">
          <a:extLst>
            <a:ext uri="{FF2B5EF4-FFF2-40B4-BE49-F238E27FC236}">
              <a16:creationId xmlns:a16="http://schemas.microsoft.com/office/drawing/2014/main" id="{745DE899-1C3A-4546-9190-C91E45E744EA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65" name="ColorPalette" hidden="1">
          <a:extLst>
            <a:ext uri="{FF2B5EF4-FFF2-40B4-BE49-F238E27FC236}">
              <a16:creationId xmlns:a16="http://schemas.microsoft.com/office/drawing/2014/main" id="{BE4AC86C-4D65-4340-8248-ADB72C7E33F7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66" name="ColorPalette" hidden="1">
          <a:extLst>
            <a:ext uri="{FF2B5EF4-FFF2-40B4-BE49-F238E27FC236}">
              <a16:creationId xmlns:a16="http://schemas.microsoft.com/office/drawing/2014/main" id="{3F20EAA7-B00A-4B06-A601-2E2498AF7431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67" name="ColorPalette" hidden="1">
          <a:extLst>
            <a:ext uri="{FF2B5EF4-FFF2-40B4-BE49-F238E27FC236}">
              <a16:creationId xmlns:a16="http://schemas.microsoft.com/office/drawing/2014/main" id="{C3EF2395-C920-4379-B061-2C6A6C1D8D64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68" name="ColorPalette" hidden="1">
          <a:extLst>
            <a:ext uri="{FF2B5EF4-FFF2-40B4-BE49-F238E27FC236}">
              <a16:creationId xmlns:a16="http://schemas.microsoft.com/office/drawing/2014/main" id="{75811A1C-AAB5-42C1-9413-67A7B1DB03B1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69" name="ColorPalette" hidden="1">
          <a:extLst>
            <a:ext uri="{FF2B5EF4-FFF2-40B4-BE49-F238E27FC236}">
              <a16:creationId xmlns:a16="http://schemas.microsoft.com/office/drawing/2014/main" id="{B1533261-860C-4140-BF3F-98E539224A19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70" name="ColorPalette" hidden="1">
          <a:extLst>
            <a:ext uri="{FF2B5EF4-FFF2-40B4-BE49-F238E27FC236}">
              <a16:creationId xmlns:a16="http://schemas.microsoft.com/office/drawing/2014/main" id="{5642C87B-9058-435B-981C-DE113E9B72CE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71" name="ColorPalette" hidden="1">
          <a:extLst>
            <a:ext uri="{FF2B5EF4-FFF2-40B4-BE49-F238E27FC236}">
              <a16:creationId xmlns:a16="http://schemas.microsoft.com/office/drawing/2014/main" id="{1549D899-3BE3-4231-8BE4-790D140262C6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72" name="ColorPalette" hidden="1">
          <a:extLst>
            <a:ext uri="{FF2B5EF4-FFF2-40B4-BE49-F238E27FC236}">
              <a16:creationId xmlns:a16="http://schemas.microsoft.com/office/drawing/2014/main" id="{7A3264CA-7F86-4620-9C5F-6CB5C3528F0E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73" name="ColorPalette" hidden="1">
          <a:extLst>
            <a:ext uri="{FF2B5EF4-FFF2-40B4-BE49-F238E27FC236}">
              <a16:creationId xmlns:a16="http://schemas.microsoft.com/office/drawing/2014/main" id="{AFB3C0CA-7A75-44C6-A9ED-B4431EFC2A0E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74" name="ColorPalette" hidden="1">
          <a:extLst>
            <a:ext uri="{FF2B5EF4-FFF2-40B4-BE49-F238E27FC236}">
              <a16:creationId xmlns:a16="http://schemas.microsoft.com/office/drawing/2014/main" id="{F5C029F8-112E-4E53-A1D6-BC909DDCC5D9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75" name="ColorPalette" hidden="1">
          <a:extLst>
            <a:ext uri="{FF2B5EF4-FFF2-40B4-BE49-F238E27FC236}">
              <a16:creationId xmlns:a16="http://schemas.microsoft.com/office/drawing/2014/main" id="{D66CC84C-62C9-4BA7-94CE-4324114B1B61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76" name="ColorPalette" hidden="1">
          <a:extLst>
            <a:ext uri="{FF2B5EF4-FFF2-40B4-BE49-F238E27FC236}">
              <a16:creationId xmlns:a16="http://schemas.microsoft.com/office/drawing/2014/main" id="{27A9501D-1438-4862-B86F-5ED76D083ABE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77" name="ColorPalette" hidden="1">
          <a:extLst>
            <a:ext uri="{FF2B5EF4-FFF2-40B4-BE49-F238E27FC236}">
              <a16:creationId xmlns:a16="http://schemas.microsoft.com/office/drawing/2014/main" id="{DD7644DD-F75C-4677-851C-685F44D6CC40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78" name="ColorPalette" hidden="1">
          <a:extLst>
            <a:ext uri="{FF2B5EF4-FFF2-40B4-BE49-F238E27FC236}">
              <a16:creationId xmlns:a16="http://schemas.microsoft.com/office/drawing/2014/main" id="{24E3B2BC-7413-470D-BB19-AB4F20CEC7EA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79" name="ColorPalette" hidden="1">
          <a:extLst>
            <a:ext uri="{FF2B5EF4-FFF2-40B4-BE49-F238E27FC236}">
              <a16:creationId xmlns:a16="http://schemas.microsoft.com/office/drawing/2014/main" id="{C30444F4-1C97-4417-AC9A-4006E56F46A4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80" name="ColorPalette" hidden="1">
          <a:extLst>
            <a:ext uri="{FF2B5EF4-FFF2-40B4-BE49-F238E27FC236}">
              <a16:creationId xmlns:a16="http://schemas.microsoft.com/office/drawing/2014/main" id="{30BED103-F410-46CE-9E34-32C37DF3B667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81" name="ColorPalette" hidden="1">
          <a:extLst>
            <a:ext uri="{FF2B5EF4-FFF2-40B4-BE49-F238E27FC236}">
              <a16:creationId xmlns:a16="http://schemas.microsoft.com/office/drawing/2014/main" id="{B8CC32AC-95B0-4AA1-BCCE-F2A92342279B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82" name="ColorPalette" hidden="1">
          <a:extLst>
            <a:ext uri="{FF2B5EF4-FFF2-40B4-BE49-F238E27FC236}">
              <a16:creationId xmlns:a16="http://schemas.microsoft.com/office/drawing/2014/main" id="{0D06A5E4-5D12-48C4-A469-7109C8BB0090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83" name="ColorPalette" hidden="1">
          <a:extLst>
            <a:ext uri="{FF2B5EF4-FFF2-40B4-BE49-F238E27FC236}">
              <a16:creationId xmlns:a16="http://schemas.microsoft.com/office/drawing/2014/main" id="{8F8A6F43-BC28-4964-A52E-92EFC9BB84E9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84" name="ColorPalette" hidden="1">
          <a:extLst>
            <a:ext uri="{FF2B5EF4-FFF2-40B4-BE49-F238E27FC236}">
              <a16:creationId xmlns:a16="http://schemas.microsoft.com/office/drawing/2014/main" id="{0BD6AC50-9B87-4508-B4FF-EE5DC437ADD8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85" name="ColorPalette" hidden="1">
          <a:extLst>
            <a:ext uri="{FF2B5EF4-FFF2-40B4-BE49-F238E27FC236}">
              <a16:creationId xmlns:a16="http://schemas.microsoft.com/office/drawing/2014/main" id="{4F6377E8-E59C-4B77-83A5-4841BCB26CAD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86" name="ColorPalette" hidden="1">
          <a:extLst>
            <a:ext uri="{FF2B5EF4-FFF2-40B4-BE49-F238E27FC236}">
              <a16:creationId xmlns:a16="http://schemas.microsoft.com/office/drawing/2014/main" id="{19DBB853-81AA-4316-87DA-3925240F1846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87" name="ColorPalette" hidden="1">
          <a:extLst>
            <a:ext uri="{FF2B5EF4-FFF2-40B4-BE49-F238E27FC236}">
              <a16:creationId xmlns:a16="http://schemas.microsoft.com/office/drawing/2014/main" id="{3A1D138B-43EB-404F-B6D7-FD151BE46DD1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88" name="ColorPalette" hidden="1">
          <a:extLst>
            <a:ext uri="{FF2B5EF4-FFF2-40B4-BE49-F238E27FC236}">
              <a16:creationId xmlns:a16="http://schemas.microsoft.com/office/drawing/2014/main" id="{A0194199-F69E-4AF9-8D47-414321F87227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89" name="ColorPalette" hidden="1">
          <a:extLst>
            <a:ext uri="{FF2B5EF4-FFF2-40B4-BE49-F238E27FC236}">
              <a16:creationId xmlns:a16="http://schemas.microsoft.com/office/drawing/2014/main" id="{4C5DC233-71D6-4A36-AA5C-37B7A699A6B8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90" name="ColorPalette" hidden="1">
          <a:extLst>
            <a:ext uri="{FF2B5EF4-FFF2-40B4-BE49-F238E27FC236}">
              <a16:creationId xmlns:a16="http://schemas.microsoft.com/office/drawing/2014/main" id="{98B97F57-0E8D-413A-B410-0FE9E6741FE3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91" name="ColorPalette" hidden="1">
          <a:extLst>
            <a:ext uri="{FF2B5EF4-FFF2-40B4-BE49-F238E27FC236}">
              <a16:creationId xmlns:a16="http://schemas.microsoft.com/office/drawing/2014/main" id="{B9C9AFB6-3ACD-484A-9F73-AE8A59DE2574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92" name="ColorPalette" hidden="1">
          <a:extLst>
            <a:ext uri="{FF2B5EF4-FFF2-40B4-BE49-F238E27FC236}">
              <a16:creationId xmlns:a16="http://schemas.microsoft.com/office/drawing/2014/main" id="{4C48B9C3-6E68-487D-91F4-3E47D12B48DD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93" name="ColorPalette" hidden="1">
          <a:extLst>
            <a:ext uri="{FF2B5EF4-FFF2-40B4-BE49-F238E27FC236}">
              <a16:creationId xmlns:a16="http://schemas.microsoft.com/office/drawing/2014/main" id="{7A65D209-32B1-47A6-AA23-09301ED666AD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94" name="ColorPalette" hidden="1">
          <a:extLst>
            <a:ext uri="{FF2B5EF4-FFF2-40B4-BE49-F238E27FC236}">
              <a16:creationId xmlns:a16="http://schemas.microsoft.com/office/drawing/2014/main" id="{51282C77-D6A2-4829-973C-4845B6297D81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95" name="ColorPalette" hidden="1">
          <a:extLst>
            <a:ext uri="{FF2B5EF4-FFF2-40B4-BE49-F238E27FC236}">
              <a16:creationId xmlns:a16="http://schemas.microsoft.com/office/drawing/2014/main" id="{4C107686-FDF5-4CEF-A5DC-0C6BAE7FEE33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96" name="ColorPalette" hidden="1">
          <a:extLst>
            <a:ext uri="{FF2B5EF4-FFF2-40B4-BE49-F238E27FC236}">
              <a16:creationId xmlns:a16="http://schemas.microsoft.com/office/drawing/2014/main" id="{C629B8F0-4ECB-45FB-A279-0C6EB807ED86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97" name="ColorPalette" hidden="1">
          <a:extLst>
            <a:ext uri="{FF2B5EF4-FFF2-40B4-BE49-F238E27FC236}">
              <a16:creationId xmlns:a16="http://schemas.microsoft.com/office/drawing/2014/main" id="{89C6698A-0BE2-4E39-A6F7-B047EAE9920E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98" name="ColorPalette" hidden="1">
          <a:extLst>
            <a:ext uri="{FF2B5EF4-FFF2-40B4-BE49-F238E27FC236}">
              <a16:creationId xmlns:a16="http://schemas.microsoft.com/office/drawing/2014/main" id="{DC942B8D-9B74-44AB-87ED-27B9CABE4E7B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399" name="ColorPalette" hidden="1">
          <a:extLst>
            <a:ext uri="{FF2B5EF4-FFF2-40B4-BE49-F238E27FC236}">
              <a16:creationId xmlns:a16="http://schemas.microsoft.com/office/drawing/2014/main" id="{817C6081-B554-43FF-B1C2-35209429B2FC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00" name="ColorPalette" hidden="1">
          <a:extLst>
            <a:ext uri="{FF2B5EF4-FFF2-40B4-BE49-F238E27FC236}">
              <a16:creationId xmlns:a16="http://schemas.microsoft.com/office/drawing/2014/main" id="{E6A3E71A-5896-4969-925C-881F6D8A8D3B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01" name="ColorPalette" hidden="1">
          <a:extLst>
            <a:ext uri="{FF2B5EF4-FFF2-40B4-BE49-F238E27FC236}">
              <a16:creationId xmlns:a16="http://schemas.microsoft.com/office/drawing/2014/main" id="{1873C071-593A-400C-A8BC-9F2F9A06976C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02" name="ColorPalette" hidden="1">
          <a:extLst>
            <a:ext uri="{FF2B5EF4-FFF2-40B4-BE49-F238E27FC236}">
              <a16:creationId xmlns:a16="http://schemas.microsoft.com/office/drawing/2014/main" id="{5D51F322-48A2-4E4F-861B-2BE8F774B3BA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03" name="ColorPalette" hidden="1">
          <a:extLst>
            <a:ext uri="{FF2B5EF4-FFF2-40B4-BE49-F238E27FC236}">
              <a16:creationId xmlns:a16="http://schemas.microsoft.com/office/drawing/2014/main" id="{50E71107-C9AF-42CE-ABD9-1DD0E31B6F88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04" name="ColorPalette" hidden="1">
          <a:extLst>
            <a:ext uri="{FF2B5EF4-FFF2-40B4-BE49-F238E27FC236}">
              <a16:creationId xmlns:a16="http://schemas.microsoft.com/office/drawing/2014/main" id="{9DBFE48C-D0D9-466A-B18E-36DCF0ABE349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05" name="ColorPalette" hidden="1">
          <a:extLst>
            <a:ext uri="{FF2B5EF4-FFF2-40B4-BE49-F238E27FC236}">
              <a16:creationId xmlns:a16="http://schemas.microsoft.com/office/drawing/2014/main" id="{39F39B18-444B-4BE8-B67D-70271B7886AD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06" name="ColorPalette" hidden="1">
          <a:extLst>
            <a:ext uri="{FF2B5EF4-FFF2-40B4-BE49-F238E27FC236}">
              <a16:creationId xmlns:a16="http://schemas.microsoft.com/office/drawing/2014/main" id="{7E34BB7B-0701-4D59-AA90-51B43B571185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07" name="ColorPalette" hidden="1">
          <a:extLst>
            <a:ext uri="{FF2B5EF4-FFF2-40B4-BE49-F238E27FC236}">
              <a16:creationId xmlns:a16="http://schemas.microsoft.com/office/drawing/2014/main" id="{51368194-75B9-4579-BF69-AB35CEAA0C46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08" name="ColorPalette" hidden="1">
          <a:extLst>
            <a:ext uri="{FF2B5EF4-FFF2-40B4-BE49-F238E27FC236}">
              <a16:creationId xmlns:a16="http://schemas.microsoft.com/office/drawing/2014/main" id="{59D74001-B6BF-4BF2-AA62-ACA5F6B81278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09" name="ColorPalette" hidden="1">
          <a:extLst>
            <a:ext uri="{FF2B5EF4-FFF2-40B4-BE49-F238E27FC236}">
              <a16:creationId xmlns:a16="http://schemas.microsoft.com/office/drawing/2014/main" id="{F22F2740-8217-4EFD-BD0D-06545A3BC78A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10" name="ColorPalette" hidden="1">
          <a:extLst>
            <a:ext uri="{FF2B5EF4-FFF2-40B4-BE49-F238E27FC236}">
              <a16:creationId xmlns:a16="http://schemas.microsoft.com/office/drawing/2014/main" id="{5D0D1C48-B38D-441D-AA4C-AFB705ADC95D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11" name="ColorPalette" hidden="1">
          <a:extLst>
            <a:ext uri="{FF2B5EF4-FFF2-40B4-BE49-F238E27FC236}">
              <a16:creationId xmlns:a16="http://schemas.microsoft.com/office/drawing/2014/main" id="{01C15357-BD86-43A1-83BF-0C17E7C164D4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12" name="ColorPalette" hidden="1">
          <a:extLst>
            <a:ext uri="{FF2B5EF4-FFF2-40B4-BE49-F238E27FC236}">
              <a16:creationId xmlns:a16="http://schemas.microsoft.com/office/drawing/2014/main" id="{4FE62D64-B468-49E5-B631-FACC3CB57C1A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13" name="ColorPalette" hidden="1">
          <a:extLst>
            <a:ext uri="{FF2B5EF4-FFF2-40B4-BE49-F238E27FC236}">
              <a16:creationId xmlns:a16="http://schemas.microsoft.com/office/drawing/2014/main" id="{4DF64909-258F-4491-B3BB-70214DBB3320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14" name="ColorPalette" hidden="1">
          <a:extLst>
            <a:ext uri="{FF2B5EF4-FFF2-40B4-BE49-F238E27FC236}">
              <a16:creationId xmlns:a16="http://schemas.microsoft.com/office/drawing/2014/main" id="{A1C04993-B61F-48B8-A370-B228CD5377D4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15" name="ColorPalette" hidden="1">
          <a:extLst>
            <a:ext uri="{FF2B5EF4-FFF2-40B4-BE49-F238E27FC236}">
              <a16:creationId xmlns:a16="http://schemas.microsoft.com/office/drawing/2014/main" id="{8B0135F0-AB9A-4E0C-94C8-5988037AEF81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16" name="ColorPalette" hidden="1">
          <a:extLst>
            <a:ext uri="{FF2B5EF4-FFF2-40B4-BE49-F238E27FC236}">
              <a16:creationId xmlns:a16="http://schemas.microsoft.com/office/drawing/2014/main" id="{F66FEEC4-FE22-43F2-9BB8-C06F44E66541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17" name="ColorPalette" hidden="1">
          <a:extLst>
            <a:ext uri="{FF2B5EF4-FFF2-40B4-BE49-F238E27FC236}">
              <a16:creationId xmlns:a16="http://schemas.microsoft.com/office/drawing/2014/main" id="{D67C2810-4A1C-4DA0-98EE-FC19C8CB56EE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18" name="ColorPalette" hidden="1">
          <a:extLst>
            <a:ext uri="{FF2B5EF4-FFF2-40B4-BE49-F238E27FC236}">
              <a16:creationId xmlns:a16="http://schemas.microsoft.com/office/drawing/2014/main" id="{74CC72D5-155A-4994-9331-CD843186A3F2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19" name="ColorPalette" hidden="1">
          <a:extLst>
            <a:ext uri="{FF2B5EF4-FFF2-40B4-BE49-F238E27FC236}">
              <a16:creationId xmlns:a16="http://schemas.microsoft.com/office/drawing/2014/main" id="{4D82921C-08C9-499A-96F0-341591903251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20" name="ColorPalette" hidden="1">
          <a:extLst>
            <a:ext uri="{FF2B5EF4-FFF2-40B4-BE49-F238E27FC236}">
              <a16:creationId xmlns:a16="http://schemas.microsoft.com/office/drawing/2014/main" id="{B3E53EC2-3596-4350-B588-FFD521C6AEC6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21" name="ColorPalette" hidden="1">
          <a:extLst>
            <a:ext uri="{FF2B5EF4-FFF2-40B4-BE49-F238E27FC236}">
              <a16:creationId xmlns:a16="http://schemas.microsoft.com/office/drawing/2014/main" id="{1131B568-E54F-4728-A7FC-6161E4955859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22" name="ColorPalette" hidden="1">
          <a:extLst>
            <a:ext uri="{FF2B5EF4-FFF2-40B4-BE49-F238E27FC236}">
              <a16:creationId xmlns:a16="http://schemas.microsoft.com/office/drawing/2014/main" id="{92AD76CC-1D8B-41B8-9BCC-61A6DBCBB82C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23" name="ColorPalette" hidden="1">
          <a:extLst>
            <a:ext uri="{FF2B5EF4-FFF2-40B4-BE49-F238E27FC236}">
              <a16:creationId xmlns:a16="http://schemas.microsoft.com/office/drawing/2014/main" id="{6FD25C34-5585-494B-9BE7-238BCB80339B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24" name="ColorPalette" hidden="1">
          <a:extLst>
            <a:ext uri="{FF2B5EF4-FFF2-40B4-BE49-F238E27FC236}">
              <a16:creationId xmlns:a16="http://schemas.microsoft.com/office/drawing/2014/main" id="{37DE0BB1-0EBA-4931-8837-0AAC62B4F465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25" name="ColorPalette" hidden="1">
          <a:extLst>
            <a:ext uri="{FF2B5EF4-FFF2-40B4-BE49-F238E27FC236}">
              <a16:creationId xmlns:a16="http://schemas.microsoft.com/office/drawing/2014/main" id="{D8BE6B59-9C6A-4F66-BDB9-1D6ADBDCF24F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26" name="ColorPalette" hidden="1">
          <a:extLst>
            <a:ext uri="{FF2B5EF4-FFF2-40B4-BE49-F238E27FC236}">
              <a16:creationId xmlns:a16="http://schemas.microsoft.com/office/drawing/2014/main" id="{0744E4AF-F7D3-4F64-836C-88D673F66600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27" name="ColorPalette" hidden="1">
          <a:extLst>
            <a:ext uri="{FF2B5EF4-FFF2-40B4-BE49-F238E27FC236}">
              <a16:creationId xmlns:a16="http://schemas.microsoft.com/office/drawing/2014/main" id="{5B7CF62B-12E6-43ED-916D-A93B2D4A356D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28" name="ColorPalette" hidden="1">
          <a:extLst>
            <a:ext uri="{FF2B5EF4-FFF2-40B4-BE49-F238E27FC236}">
              <a16:creationId xmlns:a16="http://schemas.microsoft.com/office/drawing/2014/main" id="{FFC51BCB-AE1C-4D40-A9CF-719F0D4DA3F5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29" name="ColorPalette" hidden="1">
          <a:extLst>
            <a:ext uri="{FF2B5EF4-FFF2-40B4-BE49-F238E27FC236}">
              <a16:creationId xmlns:a16="http://schemas.microsoft.com/office/drawing/2014/main" id="{43B3DB7A-BCAA-473C-869F-1E209EA216B6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30" name="ColorPalette" hidden="1">
          <a:extLst>
            <a:ext uri="{FF2B5EF4-FFF2-40B4-BE49-F238E27FC236}">
              <a16:creationId xmlns:a16="http://schemas.microsoft.com/office/drawing/2014/main" id="{449775F6-7225-4916-A92E-526F33C79AD6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31" name="ColorPalette" hidden="1">
          <a:extLst>
            <a:ext uri="{FF2B5EF4-FFF2-40B4-BE49-F238E27FC236}">
              <a16:creationId xmlns:a16="http://schemas.microsoft.com/office/drawing/2014/main" id="{084DCE83-ED31-45B5-828C-E69763787E66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32" name="ColorPalette" hidden="1">
          <a:extLst>
            <a:ext uri="{FF2B5EF4-FFF2-40B4-BE49-F238E27FC236}">
              <a16:creationId xmlns:a16="http://schemas.microsoft.com/office/drawing/2014/main" id="{2415AD19-3045-43E2-8B25-055BEE455F19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33" name="ColorPalette" hidden="1">
          <a:extLst>
            <a:ext uri="{FF2B5EF4-FFF2-40B4-BE49-F238E27FC236}">
              <a16:creationId xmlns:a16="http://schemas.microsoft.com/office/drawing/2014/main" id="{4AEB08A4-0C69-4F25-89DF-AB17668D3009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34" name="ColorPalette" hidden="1">
          <a:extLst>
            <a:ext uri="{FF2B5EF4-FFF2-40B4-BE49-F238E27FC236}">
              <a16:creationId xmlns:a16="http://schemas.microsoft.com/office/drawing/2014/main" id="{8E70D98C-3F21-4476-9BF2-E56B56BB77B9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35" name="ColorPalette" hidden="1">
          <a:extLst>
            <a:ext uri="{FF2B5EF4-FFF2-40B4-BE49-F238E27FC236}">
              <a16:creationId xmlns:a16="http://schemas.microsoft.com/office/drawing/2014/main" id="{4AA4654B-3201-4190-8E44-5FC9E9835404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36" name="ColorPalette" hidden="1">
          <a:extLst>
            <a:ext uri="{FF2B5EF4-FFF2-40B4-BE49-F238E27FC236}">
              <a16:creationId xmlns:a16="http://schemas.microsoft.com/office/drawing/2014/main" id="{5AB5D801-9D2B-45E6-9EAD-B477122D0632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37" name="ColorPalette" hidden="1">
          <a:extLst>
            <a:ext uri="{FF2B5EF4-FFF2-40B4-BE49-F238E27FC236}">
              <a16:creationId xmlns:a16="http://schemas.microsoft.com/office/drawing/2014/main" id="{11708CD8-AAF8-4FE0-85A2-3C52EA74D94A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38" name="ColorPalette" hidden="1">
          <a:extLst>
            <a:ext uri="{FF2B5EF4-FFF2-40B4-BE49-F238E27FC236}">
              <a16:creationId xmlns:a16="http://schemas.microsoft.com/office/drawing/2014/main" id="{DABD1F36-B2FA-41DE-A873-23C724DC9EFD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39" name="ColorPalette" hidden="1">
          <a:extLst>
            <a:ext uri="{FF2B5EF4-FFF2-40B4-BE49-F238E27FC236}">
              <a16:creationId xmlns:a16="http://schemas.microsoft.com/office/drawing/2014/main" id="{58E99035-18E2-492A-A530-6D94928133EA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40" name="ColorPalette" hidden="1">
          <a:extLst>
            <a:ext uri="{FF2B5EF4-FFF2-40B4-BE49-F238E27FC236}">
              <a16:creationId xmlns:a16="http://schemas.microsoft.com/office/drawing/2014/main" id="{BFBD402A-BAA7-47C6-A776-037F999807C8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41" name="ColorPalette" hidden="1">
          <a:extLst>
            <a:ext uri="{FF2B5EF4-FFF2-40B4-BE49-F238E27FC236}">
              <a16:creationId xmlns:a16="http://schemas.microsoft.com/office/drawing/2014/main" id="{343F5DC2-16C6-49CF-8696-81E4E0D6B4ED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42" name="ColorPalette" hidden="1">
          <a:extLst>
            <a:ext uri="{FF2B5EF4-FFF2-40B4-BE49-F238E27FC236}">
              <a16:creationId xmlns:a16="http://schemas.microsoft.com/office/drawing/2014/main" id="{31423E39-3D58-4990-817E-AF5C7DE45E91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43" name="ColorPalette" hidden="1">
          <a:extLst>
            <a:ext uri="{FF2B5EF4-FFF2-40B4-BE49-F238E27FC236}">
              <a16:creationId xmlns:a16="http://schemas.microsoft.com/office/drawing/2014/main" id="{BD8E5989-D85E-4945-9E1C-CE8AE099F647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44" name="ColorPalette" hidden="1">
          <a:extLst>
            <a:ext uri="{FF2B5EF4-FFF2-40B4-BE49-F238E27FC236}">
              <a16:creationId xmlns:a16="http://schemas.microsoft.com/office/drawing/2014/main" id="{8332F159-C54D-42EF-9E60-1A6252395665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45" name="ColorPalette" hidden="1">
          <a:extLst>
            <a:ext uri="{FF2B5EF4-FFF2-40B4-BE49-F238E27FC236}">
              <a16:creationId xmlns:a16="http://schemas.microsoft.com/office/drawing/2014/main" id="{D5C2789D-AFBC-43C5-B454-EF1AB7F9F1C4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46" name="ColorPalette" hidden="1">
          <a:extLst>
            <a:ext uri="{FF2B5EF4-FFF2-40B4-BE49-F238E27FC236}">
              <a16:creationId xmlns:a16="http://schemas.microsoft.com/office/drawing/2014/main" id="{3C8FA583-1336-4613-A13A-550FE9B5168D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47" name="ColorPalette" hidden="1">
          <a:extLst>
            <a:ext uri="{FF2B5EF4-FFF2-40B4-BE49-F238E27FC236}">
              <a16:creationId xmlns:a16="http://schemas.microsoft.com/office/drawing/2014/main" id="{D075E34C-A847-4BA0-BB3B-3DCFC101E61D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48" name="ColorPalette" hidden="1">
          <a:extLst>
            <a:ext uri="{FF2B5EF4-FFF2-40B4-BE49-F238E27FC236}">
              <a16:creationId xmlns:a16="http://schemas.microsoft.com/office/drawing/2014/main" id="{2AD062F2-0318-44E2-8F5E-D40CB8381835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49" name="ColorPalette" hidden="1">
          <a:extLst>
            <a:ext uri="{FF2B5EF4-FFF2-40B4-BE49-F238E27FC236}">
              <a16:creationId xmlns:a16="http://schemas.microsoft.com/office/drawing/2014/main" id="{1E2EFE4D-99F4-4690-981B-AD21F19BC618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50" name="ColorPalette" hidden="1">
          <a:extLst>
            <a:ext uri="{FF2B5EF4-FFF2-40B4-BE49-F238E27FC236}">
              <a16:creationId xmlns:a16="http://schemas.microsoft.com/office/drawing/2014/main" id="{634B65F3-3F04-4340-AC03-C8401ED18E45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51" name="ColorPalette" hidden="1">
          <a:extLst>
            <a:ext uri="{FF2B5EF4-FFF2-40B4-BE49-F238E27FC236}">
              <a16:creationId xmlns:a16="http://schemas.microsoft.com/office/drawing/2014/main" id="{35CCBF07-9CD0-4A2C-A4B9-3F3D26A83985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52" name="ColorPalette" hidden="1">
          <a:extLst>
            <a:ext uri="{FF2B5EF4-FFF2-40B4-BE49-F238E27FC236}">
              <a16:creationId xmlns:a16="http://schemas.microsoft.com/office/drawing/2014/main" id="{BF2D3363-5AA6-4A1A-A6BD-68D49AAAC569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53" name="ColorPalette" hidden="1">
          <a:extLst>
            <a:ext uri="{FF2B5EF4-FFF2-40B4-BE49-F238E27FC236}">
              <a16:creationId xmlns:a16="http://schemas.microsoft.com/office/drawing/2014/main" id="{147D7B8E-E6E3-49D7-9668-5A244A68BF74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54" name="ColorPalette" hidden="1">
          <a:extLst>
            <a:ext uri="{FF2B5EF4-FFF2-40B4-BE49-F238E27FC236}">
              <a16:creationId xmlns:a16="http://schemas.microsoft.com/office/drawing/2014/main" id="{3DB8FF15-AAA6-4450-B32E-D0B1E1E61E6D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55" name="ColorPalette" hidden="1">
          <a:extLst>
            <a:ext uri="{FF2B5EF4-FFF2-40B4-BE49-F238E27FC236}">
              <a16:creationId xmlns:a16="http://schemas.microsoft.com/office/drawing/2014/main" id="{1D329C84-F594-4DFC-A9A6-61E8F4204D6A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56" name="ColorPalette" hidden="1">
          <a:extLst>
            <a:ext uri="{FF2B5EF4-FFF2-40B4-BE49-F238E27FC236}">
              <a16:creationId xmlns:a16="http://schemas.microsoft.com/office/drawing/2014/main" id="{5F4E7B18-03A1-490C-9AD8-D6541144761B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57" name="ColorPalette" hidden="1">
          <a:extLst>
            <a:ext uri="{FF2B5EF4-FFF2-40B4-BE49-F238E27FC236}">
              <a16:creationId xmlns:a16="http://schemas.microsoft.com/office/drawing/2014/main" id="{1FD0F9C9-AFC3-4D21-826C-14A8B2AA1342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58" name="ColorPalette" hidden="1">
          <a:extLst>
            <a:ext uri="{FF2B5EF4-FFF2-40B4-BE49-F238E27FC236}">
              <a16:creationId xmlns:a16="http://schemas.microsoft.com/office/drawing/2014/main" id="{429BD389-E60F-4559-99D6-389D5C4D22E0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59" name="ColorPalette" hidden="1">
          <a:extLst>
            <a:ext uri="{FF2B5EF4-FFF2-40B4-BE49-F238E27FC236}">
              <a16:creationId xmlns:a16="http://schemas.microsoft.com/office/drawing/2014/main" id="{99E9AA8F-6330-44AD-B001-2FB8D19BAB95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60" name="ColorPalette" hidden="1">
          <a:extLst>
            <a:ext uri="{FF2B5EF4-FFF2-40B4-BE49-F238E27FC236}">
              <a16:creationId xmlns:a16="http://schemas.microsoft.com/office/drawing/2014/main" id="{A8E18C6F-BD61-40DF-8C84-30CCA8B4CDCD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61" name="ColorPalette" hidden="1">
          <a:extLst>
            <a:ext uri="{FF2B5EF4-FFF2-40B4-BE49-F238E27FC236}">
              <a16:creationId xmlns:a16="http://schemas.microsoft.com/office/drawing/2014/main" id="{4B724C93-CA2B-412A-9B5A-19D222C27E2D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62" name="ColorPalette" hidden="1">
          <a:extLst>
            <a:ext uri="{FF2B5EF4-FFF2-40B4-BE49-F238E27FC236}">
              <a16:creationId xmlns:a16="http://schemas.microsoft.com/office/drawing/2014/main" id="{335D8A95-9CB8-46EA-BA33-6CB30BDEE4BA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63" name="ColorPalette" hidden="1">
          <a:extLst>
            <a:ext uri="{FF2B5EF4-FFF2-40B4-BE49-F238E27FC236}">
              <a16:creationId xmlns:a16="http://schemas.microsoft.com/office/drawing/2014/main" id="{F1D0FA1D-5FF8-4F39-A10E-506F7CF35B3E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64" name="ColorPalette" hidden="1">
          <a:extLst>
            <a:ext uri="{FF2B5EF4-FFF2-40B4-BE49-F238E27FC236}">
              <a16:creationId xmlns:a16="http://schemas.microsoft.com/office/drawing/2014/main" id="{DED18964-B131-4743-AF40-7EF60FAA2772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65" name="ColorPalette" hidden="1">
          <a:extLst>
            <a:ext uri="{FF2B5EF4-FFF2-40B4-BE49-F238E27FC236}">
              <a16:creationId xmlns:a16="http://schemas.microsoft.com/office/drawing/2014/main" id="{410C9CD4-69F7-4B51-9555-8395B48D8E82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66" name="ColorPalette" hidden="1">
          <a:extLst>
            <a:ext uri="{FF2B5EF4-FFF2-40B4-BE49-F238E27FC236}">
              <a16:creationId xmlns:a16="http://schemas.microsoft.com/office/drawing/2014/main" id="{C60ACA67-7018-4A2A-B795-8A4329CE0E0D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67" name="ColorPalette" hidden="1">
          <a:extLst>
            <a:ext uri="{FF2B5EF4-FFF2-40B4-BE49-F238E27FC236}">
              <a16:creationId xmlns:a16="http://schemas.microsoft.com/office/drawing/2014/main" id="{5BFC9477-C587-4B86-887B-C1E18AF3FA95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68" name="ColorPalette" hidden="1">
          <a:extLst>
            <a:ext uri="{FF2B5EF4-FFF2-40B4-BE49-F238E27FC236}">
              <a16:creationId xmlns:a16="http://schemas.microsoft.com/office/drawing/2014/main" id="{EF95800C-E5D1-4F0C-9B5E-D8899B0755D4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69" name="ColorPalette" hidden="1">
          <a:extLst>
            <a:ext uri="{FF2B5EF4-FFF2-40B4-BE49-F238E27FC236}">
              <a16:creationId xmlns:a16="http://schemas.microsoft.com/office/drawing/2014/main" id="{EB96AB95-C9E8-4F25-A87C-FCD2688C1F52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70" name="ColorPalette" hidden="1">
          <a:extLst>
            <a:ext uri="{FF2B5EF4-FFF2-40B4-BE49-F238E27FC236}">
              <a16:creationId xmlns:a16="http://schemas.microsoft.com/office/drawing/2014/main" id="{E873BCD4-46ED-47EE-91F1-9C245A1E554B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71" name="ColorPalette" hidden="1">
          <a:extLst>
            <a:ext uri="{FF2B5EF4-FFF2-40B4-BE49-F238E27FC236}">
              <a16:creationId xmlns:a16="http://schemas.microsoft.com/office/drawing/2014/main" id="{98E59543-1FD8-4515-8491-852982A2FBCE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72" name="ColorPalette" hidden="1">
          <a:extLst>
            <a:ext uri="{FF2B5EF4-FFF2-40B4-BE49-F238E27FC236}">
              <a16:creationId xmlns:a16="http://schemas.microsoft.com/office/drawing/2014/main" id="{417ACB1D-A203-4450-8951-3AC6EDBE1919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73" name="ColorPalette" hidden="1">
          <a:extLst>
            <a:ext uri="{FF2B5EF4-FFF2-40B4-BE49-F238E27FC236}">
              <a16:creationId xmlns:a16="http://schemas.microsoft.com/office/drawing/2014/main" id="{B1B476EF-38E7-4FAD-9E02-688749F5E6DA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74" name="ColorPalette" hidden="1">
          <a:extLst>
            <a:ext uri="{FF2B5EF4-FFF2-40B4-BE49-F238E27FC236}">
              <a16:creationId xmlns:a16="http://schemas.microsoft.com/office/drawing/2014/main" id="{AF640E34-508E-4B46-BCFC-81B7D2EFF1DE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75" name="ColorPalette" hidden="1">
          <a:extLst>
            <a:ext uri="{FF2B5EF4-FFF2-40B4-BE49-F238E27FC236}">
              <a16:creationId xmlns:a16="http://schemas.microsoft.com/office/drawing/2014/main" id="{7DF0C8F1-E78C-4CB1-901F-CCB182EC4110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76" name="ColorPalette" hidden="1">
          <a:extLst>
            <a:ext uri="{FF2B5EF4-FFF2-40B4-BE49-F238E27FC236}">
              <a16:creationId xmlns:a16="http://schemas.microsoft.com/office/drawing/2014/main" id="{A9EE1597-2D80-4ADB-ABB1-1B769CE72DD2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77" name="ColorPalette" hidden="1">
          <a:extLst>
            <a:ext uri="{FF2B5EF4-FFF2-40B4-BE49-F238E27FC236}">
              <a16:creationId xmlns:a16="http://schemas.microsoft.com/office/drawing/2014/main" id="{A5C3171B-1543-4DB9-AEA6-E6819E48AA92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78" name="ColorPalette" hidden="1">
          <a:extLst>
            <a:ext uri="{FF2B5EF4-FFF2-40B4-BE49-F238E27FC236}">
              <a16:creationId xmlns:a16="http://schemas.microsoft.com/office/drawing/2014/main" id="{9EB2E704-9789-497F-B507-C78BD2BB4870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79" name="ColorPalette" hidden="1">
          <a:extLst>
            <a:ext uri="{FF2B5EF4-FFF2-40B4-BE49-F238E27FC236}">
              <a16:creationId xmlns:a16="http://schemas.microsoft.com/office/drawing/2014/main" id="{C6D1948F-0B2F-416D-82AA-D140033C1D6D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80" name="ColorPalette" hidden="1">
          <a:extLst>
            <a:ext uri="{FF2B5EF4-FFF2-40B4-BE49-F238E27FC236}">
              <a16:creationId xmlns:a16="http://schemas.microsoft.com/office/drawing/2014/main" id="{8DEC8509-3458-4576-B35C-08677A3291D1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81" name="ColorPalette" hidden="1">
          <a:extLst>
            <a:ext uri="{FF2B5EF4-FFF2-40B4-BE49-F238E27FC236}">
              <a16:creationId xmlns:a16="http://schemas.microsoft.com/office/drawing/2014/main" id="{ACF99AFA-EFA8-4ADA-8BB2-ADE296D7E617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82" name="ColorPalette" hidden="1">
          <a:extLst>
            <a:ext uri="{FF2B5EF4-FFF2-40B4-BE49-F238E27FC236}">
              <a16:creationId xmlns:a16="http://schemas.microsoft.com/office/drawing/2014/main" id="{0D663267-65DF-4145-9D28-20B37F3E85E0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83" name="ColorPalette" hidden="1">
          <a:extLst>
            <a:ext uri="{FF2B5EF4-FFF2-40B4-BE49-F238E27FC236}">
              <a16:creationId xmlns:a16="http://schemas.microsoft.com/office/drawing/2014/main" id="{F3F9502B-109A-4A16-A5EC-DE6503BC541A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84" name="ColorPalette" hidden="1">
          <a:extLst>
            <a:ext uri="{FF2B5EF4-FFF2-40B4-BE49-F238E27FC236}">
              <a16:creationId xmlns:a16="http://schemas.microsoft.com/office/drawing/2014/main" id="{3D44EE65-F2FF-44D2-BC3C-1A8B8097EFC4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85" name="ColorPalette" hidden="1">
          <a:extLst>
            <a:ext uri="{FF2B5EF4-FFF2-40B4-BE49-F238E27FC236}">
              <a16:creationId xmlns:a16="http://schemas.microsoft.com/office/drawing/2014/main" id="{17F445AA-BF82-4288-8AA3-732EE0C2DB67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86" name="ColorPalette" hidden="1">
          <a:extLst>
            <a:ext uri="{FF2B5EF4-FFF2-40B4-BE49-F238E27FC236}">
              <a16:creationId xmlns:a16="http://schemas.microsoft.com/office/drawing/2014/main" id="{BC4566C9-B4B3-40EC-A8A3-D04FFD13123C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87" name="ColorPalette" hidden="1">
          <a:extLst>
            <a:ext uri="{FF2B5EF4-FFF2-40B4-BE49-F238E27FC236}">
              <a16:creationId xmlns:a16="http://schemas.microsoft.com/office/drawing/2014/main" id="{03D2D10E-BCD1-4C04-B04C-BAF838142F44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88" name="ColorPalette" hidden="1">
          <a:extLst>
            <a:ext uri="{FF2B5EF4-FFF2-40B4-BE49-F238E27FC236}">
              <a16:creationId xmlns:a16="http://schemas.microsoft.com/office/drawing/2014/main" id="{098A3C9B-02C5-4D76-9B89-0EAF5998C89C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89" name="ColorPalette" hidden="1">
          <a:extLst>
            <a:ext uri="{FF2B5EF4-FFF2-40B4-BE49-F238E27FC236}">
              <a16:creationId xmlns:a16="http://schemas.microsoft.com/office/drawing/2014/main" id="{93F8DEDF-7CB1-4023-B075-FAAC1032A507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90" name="ColorPalette" hidden="1">
          <a:extLst>
            <a:ext uri="{FF2B5EF4-FFF2-40B4-BE49-F238E27FC236}">
              <a16:creationId xmlns:a16="http://schemas.microsoft.com/office/drawing/2014/main" id="{9368178A-353E-43C1-BCE1-B22B2E9DF0E2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91" name="ColorPalette" hidden="1">
          <a:extLst>
            <a:ext uri="{FF2B5EF4-FFF2-40B4-BE49-F238E27FC236}">
              <a16:creationId xmlns:a16="http://schemas.microsoft.com/office/drawing/2014/main" id="{2F874879-19EB-4F04-B0FB-6B080BBA23C5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92" name="ColorPalette" hidden="1">
          <a:extLst>
            <a:ext uri="{FF2B5EF4-FFF2-40B4-BE49-F238E27FC236}">
              <a16:creationId xmlns:a16="http://schemas.microsoft.com/office/drawing/2014/main" id="{2C77A774-9435-4559-90DD-37AB8388121B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83</xdr:row>
      <xdr:rowOff>0</xdr:rowOff>
    </xdr:from>
    <xdr:to>
      <xdr:col>2</xdr:col>
      <xdr:colOff>514350</xdr:colOff>
      <xdr:row>85</xdr:row>
      <xdr:rowOff>0</xdr:rowOff>
    </xdr:to>
    <xdr:sp macro="" textlink="">
      <xdr:nvSpPr>
        <xdr:cNvPr id="4493" name="ColorPalette" hidden="1">
          <a:extLst>
            <a:ext uri="{FF2B5EF4-FFF2-40B4-BE49-F238E27FC236}">
              <a16:creationId xmlns:a16="http://schemas.microsoft.com/office/drawing/2014/main" id="{43E8B5B3-1D10-4670-8350-3C52798B45ED}"/>
            </a:ext>
          </a:extLst>
        </xdr:cNvPr>
        <xdr:cNvSpPr txBox="1"/>
      </xdr:nvSpPr>
      <xdr:spPr>
        <a:xfrm>
          <a:off x="914400" y="16764000"/>
          <a:ext cx="2752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&lt;root/&gt;</a:t>
          </a:r>
        </a:p>
        <a:p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99767241\Downloads\Import-Interno_Info-Agronomica_PT-BR.xlsx" TargetMode="External"/><Relationship Id="rId1" Type="http://schemas.openxmlformats.org/officeDocument/2006/relationships/externalLinkPath" Target="/Users/99767241/Downloads/Import-Interno_Info-Agronomica_PT-B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ções"/>
      <sheetName val="Produtor e campo"/>
      <sheetName val="Solo"/>
      <sheetName val="Plantio"/>
      <sheetName val="Herbicidas"/>
      <sheetName val="Fertilização"/>
      <sheetName val="Inseticidas"/>
      <sheetName val="Fungicidas"/>
      <sheetName val="Pré-Colheita"/>
      <sheetName val="Colheita"/>
      <sheetName val="Lists (do not edit)"/>
      <sheetName val="Unified Lists (do not edit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8DB8A0-99BA-44C0-BD18-D7EA0546E30F}" name="Dadosconsolidadosporregião" displayName="Dadosconsolidadosporregião" ref="K36:R56" totalsRowShown="0" headerRowDxfId="77">
  <autoFilter ref="K36:R56" xr:uid="{DE8DB8A0-99BA-44C0-BD18-D7EA0546E30F}"/>
  <tableColumns count="8">
    <tableColumn id="1" xr3:uid="{857FE29B-1BBA-461C-AEF9-EB56928DFD69}" name="Região"/>
    <tableColumn id="2" xr3:uid="{0E459695-694C-4D84-A53B-BC7183050CC3}" name="Cultivar"/>
    <tableColumn id="3" xr3:uid="{496D6B6C-7505-4CC4-8AFA-856E39F4066E}" name="Área (ha)" dataDxfId="76"/>
    <tableColumn id="4" xr3:uid="{1D45F877-C09B-40C6-91F9-CA36EE6655B7}" name="Área coletada (ha)" dataDxfId="75"/>
    <tableColumn id="5" xr3:uid="{DC1DDC4D-FEB6-4AB4-A98D-1301EED10EF9}" name="% de área Coletado" dataDxfId="74">
      <calculatedColumnFormula>Dadosconsolidadosporregião[[#This Row],[Área coletada (ha)]]/Dadosconsolidadosporregião[[#This Row],[Área (ha)]]</calculatedColumnFormula>
    </tableColumn>
    <tableColumn id="6" xr3:uid="{337F7E39-99CB-4473-AE87-189D3CC40247}" name="Volume (t)"/>
    <tableColumn id="7" xr3:uid="{FEF7CECD-D779-4D90-B733-A6A205CFCDC8}" name="Volume coletado (t)"/>
    <tableColumn id="8" xr3:uid="{4220B178-CD8D-4B12-AE81-4FC4A94CF32C}" name="% de volume coletad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361CC3-C0D7-4B1C-BB09-81083012A00F}" name="Volume" displayName="Volume" ref="K7:P13" totalsRowShown="0" headerRowDxfId="73">
  <autoFilter ref="K7:P13" xr:uid="{EF361CC3-C0D7-4B1C-BB09-81083012A00F}"/>
  <tableColumns count="6">
    <tableColumn id="1" xr3:uid="{E0030E85-AFBE-4AA3-B3D3-D48713B1270C}" name="Região"/>
    <tableColumn id="2" xr3:uid="{DB4FEDC7-4CD4-4A9B-AF87-4425FC6C9D72}" name="Volume (t)" dataDxfId="1"/>
    <tableColumn id="3" xr3:uid="{B1D8E68D-C2AA-4B40-A8A3-E107F283E58A}" name="Volume equivalente _x000a_coletado (t)" dataDxfId="2"/>
    <tableColumn id="4" xr3:uid="{DDB5E1A4-4810-451E-9517-C2E5E6A6FF8E}" name="Volume NOK" dataDxfId="0"/>
    <tableColumn id="5" xr3:uid="{EB82F0A8-8A6D-4CA1-BE17-98C7C82BD534}" name="Volume Ok"/>
    <tableColumn id="6" xr3:uid="{502AC3F0-FB09-465A-9D8A-6EDEA90FC5A6}" name="%" dataDxfId="7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C005BE-B181-4C14-B801-822DBF0AF28D}" name="Qualidadedoaceite" displayName="Qualidadedoaceite" ref="E16:I22" totalsRowShown="0" headerRowDxfId="71">
  <autoFilter ref="E16:I22" xr:uid="{C1C005BE-B181-4C14-B801-822DBF0AF28D}"/>
  <tableColumns count="5">
    <tableColumn id="1" xr3:uid="{6CF36109-3F73-4DA3-9469-E34E6A4555D5}" name="Região"/>
    <tableColumn id="2" xr3:uid="{8A47D272-6F67-4609-95E8-B63649B73ECB}" name="Proteína" dataDxfId="70"/>
    <tableColumn id="3" xr3:uid="{38437A9F-42A7-4EC1-89BC-8F3D3B6866AA}" name="Germinação" dataDxfId="69">
      <calculatedColumnFormula>IFERROR(SUMIF('Resultados de análises'!$G:$G,Qualidadedoaceite[[#This Row],[Região]],'Resultados de análises'!P:P)/COUNTIF('Resultados de análises'!$G:$G,Qualidadedoaceite[[#This Row],[Região]]),"-")</calculatedColumnFormula>
    </tableColumn>
    <tableColumn id="4" xr3:uid="{DB576F01-234A-41C2-9AE7-F68D70BFFED0}" name="Tamanho de grãos" dataDxfId="68"/>
    <tableColumn id="5" xr3:uid="{1BBE24A3-162E-46D7-86EA-B39B9E4FD4F7}" name="DON" dataDxfId="6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ABC553-2CAD-4AFB-A006-EFD13980D1E7}" name="Qualidadedarejeição" displayName="Qualidadedarejeição" ref="E26:I32" totalsRowShown="0" headerRowDxfId="66">
  <autoFilter ref="E26:I32" xr:uid="{DBABC553-2CAD-4AFB-A006-EFD13980D1E7}"/>
  <tableColumns count="5">
    <tableColumn id="1" xr3:uid="{7F3A9F48-5C66-41AA-BABB-431D18BD5613}" name="Região"/>
    <tableColumn id="2" xr3:uid="{74346063-E207-4E6C-9B32-B15FA649175E}" name="Proteína" dataDxfId="65"/>
    <tableColumn id="3" xr3:uid="{138AA38C-D197-48BC-A535-37F4C1493A24}" name="Germinação" dataDxfId="64"/>
    <tableColumn id="4" xr3:uid="{F55F1B6B-F3FE-4C94-A7AD-CFF6AE86A5E4}" name="Tamanho de grãos" dataDxfId="63"/>
    <tableColumn id="5" xr3:uid="{29B50D0B-5E55-46BB-BB7D-0FC55EBDBFC6}" name="DON" dataDxfId="6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ED1C5B-514F-4545-B8B0-E540AAF1F381}" name="Volumeaceito" displayName="Volumeaceito" ref="K16:P23" totalsRowShown="0" headerRowDxfId="61" dataDxfId="60" dataCellStyle="Porcentagem">
  <autoFilter ref="K16:P23" xr:uid="{19ED1C5B-514F-4545-B8B0-E540AAF1F381}"/>
  <tableColumns count="6">
    <tableColumn id="1" xr3:uid="{EE04F9E9-9CFA-4ED6-8B14-8286D1108188}" name="Região"/>
    <tableColumn id="2" xr3:uid="{31032340-53D0-4C16-B2B6-B4988291BF6D}" name="ABI Rubi" dataDxfId="59" dataCellStyle="Porcentagem"/>
    <tableColumn id="3" xr3:uid="{8EE958FC-A406-4D95-B68A-67C648846B8B}" name="ABI Valente" dataDxfId="58" dataCellStyle="Porcentagem"/>
    <tableColumn id="4" xr3:uid="{F5DF42C8-C963-4529-B9B5-3672AA965BFB}" name="BRS Cauê" dataDxfId="57" dataCellStyle="Porcentagem"/>
    <tableColumn id="5" xr3:uid="{E64E5795-4194-4C0D-9999-44E124FF0F01}" name="BRS Kolinda" dataDxfId="56" dataCellStyle="Porcentagem"/>
    <tableColumn id="6" xr3:uid="{9D037334-9ABD-4368-A6D3-C16FFE80C507}" name="Imperatriz" dataDxfId="5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CEEB891-211E-4873-870C-32D62932A2E4}" name="Volumerejeitado" displayName="Volumerejeitado" ref="K26:P33" totalsRowShown="0" headerRowDxfId="54" dataDxfId="53">
  <autoFilter ref="K26:P33" xr:uid="{9CEEB891-211E-4873-870C-32D62932A2E4}"/>
  <tableColumns count="6">
    <tableColumn id="1" xr3:uid="{845C9398-2FA5-4F96-889F-ADF531613273}" name="Região"/>
    <tableColumn id="2" xr3:uid="{1AF16B5E-A164-428A-BB57-8765B1763E46}" name="ABI Rubi" dataDxfId="52">
      <calculatedColumnFormula>SUMIF('Resultados de análises'!E:E,_xlfn.SINGLE('Resultados de análises'!#REF!),#REF!)</calculatedColumnFormula>
    </tableColumn>
    <tableColumn id="3" xr3:uid="{5D5B6AD5-5B90-4FFE-ACDD-FB754DD05999}" name="ABI Valente" dataDxfId="51">
      <calculatedColumnFormula>SUMIF('Resultados de análises'!F:F,'Resultados de análises'!AA:AA,Volumerejeitado[[#This Row],[Região]])</calculatedColumnFormula>
    </tableColumn>
    <tableColumn id="4" xr3:uid="{DD8F57D4-5C92-4B8C-A301-6794AE60CF67}" name="BRS Cauê" dataDxfId="50"/>
    <tableColumn id="5" xr3:uid="{6277F64B-E8BE-449F-A1A0-A1CFF4EF14F9}" name="BRS Kolinda" dataDxfId="49"/>
    <tableColumn id="6" xr3:uid="{FFAC0DDB-20A4-4C06-AE37-78F5AF1230F3}" name="Imperatriz" dataDxfId="4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39953C3-1BF4-48F1-A571-3F898E82FAFB}" name="Tabelaárea" displayName="Tabelaárea" ref="C7:I13" totalsRowShown="0" headerRowDxfId="47" dataDxfId="46">
  <autoFilter ref="C7:I13" xr:uid="{939953C3-1BF4-48F1-A571-3F898E82FAFB}"/>
  <tableColumns count="7">
    <tableColumn id="1" xr3:uid="{BC12F0CF-9898-43E2-B361-41FFC462A4F3}" name="Região" dataDxfId="45"/>
    <tableColumn id="2" xr3:uid="{49DA6635-3B5F-461E-BF97-C6569A7224F4}" name="Área plantada (ha)" dataDxfId="44"/>
    <tableColumn id="3" xr3:uid="{54C2883F-67E6-4818-9A83-CD8D1D650D4E}" name="Produtividade_x000a_estimada (t/ha)" dataDxfId="43"/>
    <tableColumn id="4" xr3:uid="{7FB1C7AF-E329-4BC4-AA19-852FAAFB3AE2}" name="Área Coletada _x000a_(ha)" dataDxfId="42"/>
    <tableColumn id="5" xr3:uid="{DE40DF70-38DC-44C1-A425-951847AD5ECD}" name="Área NOK" dataDxfId="41"/>
    <tableColumn id="6" xr3:uid="{EF0D22B6-81D5-4E06-9817-AEC17C5233D6}" name="% Coletado" dataDxfId="40"/>
    <tableColumn id="7" xr3:uid="{3D9849AE-53F9-4907-A666-F8B9BD129E60}" name="% Rejeitado" dataDxfId="39">
      <calculatedColumnFormula>IFERROR((G8/F8),"-")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CA4D58A-A3C7-46AB-9FEB-79AF375A3552}" name="Qualidadedarejeição7" displayName="Qualidadedarejeição7" ref="E36:I42" totalsRowShown="0" headerRowDxfId="38">
  <autoFilter ref="E36:I42" xr:uid="{DCA4D58A-A3C7-46AB-9FEB-79AF375A3552}"/>
  <tableColumns count="5">
    <tableColumn id="1" xr3:uid="{A23A1524-28AE-44FC-92F4-21D298D073DF}" name="Região"/>
    <tableColumn id="2" xr3:uid="{B541FC6F-24D3-4627-BB1A-C1E010673D6B}" name="Proteína" dataDxfId="37"/>
    <tableColumn id="3" xr3:uid="{C33E7964-34E7-430B-B102-D4E0D266BDF8}" name="Germinação" dataDxfId="36"/>
    <tableColumn id="4" xr3:uid="{B8B1C05F-03B3-41A8-9048-E19C3BC49C21}" name="Tamanho de grãos" dataDxfId="35"/>
    <tableColumn id="5" xr3:uid="{A3FDC71E-0C03-4564-9E82-C1BCD9CF4452}" name="DON" dataDxfId="3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58D771C-3BAE-4279-ACF3-473652893C63}" name="Dadosdeprodutores" displayName="Dadosdeprodutores" ref="A1:Z100" totalsRowShown="0" headerRowDxfId="33" dataDxfId="32" tableBorderDxfId="31">
  <autoFilter ref="A1:Z100" xr:uid="{B58D771C-3BAE-4279-ACF3-473652893C63}"/>
  <tableColumns count="26">
    <tableColumn id="1" xr3:uid="{3EB50D16-2CA0-4B27-BCEA-EC812430DD10}" name="Nº da _x000a_Amostra" dataDxfId="30"/>
    <tableColumn id="2" xr3:uid="{F3229423-9A4B-4585-BB0B-C2C1D9A76C2D}" name="Agrônomo _x000a_ABI" dataDxfId="29"/>
    <tableColumn id="3" xr3:uid="{18DCAC05-EF19-4ECA-B176-6170DFED6158}" name="Distribuidor, Cooperativa ou Direto" dataDxfId="28"/>
    <tableColumn id="4" xr3:uid="{0F1F03F7-8549-421A-87F1-508AAC47E38F}" name="Nome do produtor" dataDxfId="27"/>
    <tableColumn id="5" xr3:uid="{4FA029FA-4030-49E5-ACA2-91935D703DBC}" name="Área _x000a_(ha)" dataDxfId="26"/>
    <tableColumn id="6" xr3:uid="{066B8E21-7CEA-4EB4-B406-D8881BC50953}" name="Cultivar" dataDxfId="25"/>
    <tableColumn id="7" xr3:uid="{C3D39141-697A-42E8-B787-C23E29BCC24A}" name="Região" dataDxfId="24"/>
    <tableColumn id="8" xr3:uid="{D4301EBC-79EE-4409-A4CF-53E84D914BCD}" name="Data da _x000a_Semeadura" dataDxfId="23"/>
    <tableColumn id="9" xr3:uid="{39AC490C-F084-419E-9BB6-EEA3DEE5E97A}" name="Data prevista _x000a_da coleta" dataDxfId="22"/>
    <tableColumn id="10" xr3:uid="{67E62F2D-145A-4990-B686-9206BC0F92EC}" name="Área (ha) _x000a_coletada" dataDxfId="21"/>
    <tableColumn id="11" xr3:uid="{2A92986E-01F0-45D4-92CF-44A30F6F1FAC}" name="Data da _x000a_coleta" dataDxfId="20"/>
    <tableColumn id="12" xr3:uid="{4B376240-74F2-451E-8316-01C8210FAD00}" name="Data da _x000a_trilha" dataDxfId="19"/>
    <tableColumn id="13" xr3:uid="{E2DDD7D5-D581-43FA-8253-A67F1CA388FC}" name="Entrega da _x000a_análise" dataDxfId="18"/>
    <tableColumn id="14" xr3:uid="{2FA06A69-5FE3-44B7-A92D-B04E38483044}" name="Umidade _x000a_(%)" dataDxfId="17"/>
    <tableColumn id="15" xr3:uid="{42C37505-4D0D-471B-9B14-4E13F22E98E8}" name="Proteína _x000a_(%)" dataDxfId="16"/>
    <tableColumn id="16" xr3:uid="{587B12DE-23CE-48AD-99F2-DD3E57739102}" name="Germinação _x000a_(%)" dataDxfId="15"/>
    <tableColumn id="17" xr3:uid="{3977AC66-1C26-4907-A685-CC4D446E64D9}" name="Grãos de primeira _x000a_qualidade (%) " dataDxfId="14"/>
    <tableColumn id="18" xr3:uid="{173E1740-B235-4F7A-B87F-95F334AA6DEA}" name="Grãos de segunda _x000a_qualidade (%) " dataDxfId="13"/>
    <tableColumn id="19" xr3:uid="{ADDEAD8F-EC46-48DD-85EA-20CA62CCC683}" name="Grão de terceira _x000a_qualidade (%)" dataDxfId="12"/>
    <tableColumn id="20" xr3:uid="{63317E18-39B3-4F8F-A213-28E170A33226}" name="RT _x000a_(%)" dataDxfId="11"/>
    <tableColumn id="21" xr3:uid="{8BBB3BC3-F22C-4F0A-800E-85E7C1F1631F}" name="DON _x000a_(ppb)" dataDxfId="10"/>
    <tableColumn id="22" xr3:uid="{E9D254E2-1428-436F-80DE-BD80BC374846}" name="Produtividade _x000a_estimada (t/ha)" dataDxfId="9"/>
    <tableColumn id="23" xr3:uid="{F601CB3F-260D-447A-B6E6-CC5C101E35B9}" name="OK / NOK" dataDxfId="8"/>
    <tableColumn id="24" xr3:uid="{3A0BDF33-6939-42F0-AA26-05E0481472DB}" name="Motivo" dataDxfId="7"/>
    <tableColumn id="25" xr3:uid="{1256ADDB-5077-42AE-BD6F-C0AEBB4838AF}" name="Volume esperado" dataDxfId="6"/>
    <tableColumn id="26" xr3:uid="{0355BE49-D8EE-4B71-A069-14D6F1FAE419}" name="Volume coletado" dataDxfId="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FB70B3-D79F-4B70-AD0B-CCE7DA42F544}" name="Amostra" displayName="Amostra" ref="B1:B3" totalsRowShown="0" headerRowDxfId="4">
  <autoFilter ref="B1:B3" xr:uid="{C3FB70B3-D79F-4B70-AD0B-CCE7DA42F544}"/>
  <tableColumns count="1">
    <tableColumn id="1" xr3:uid="{C2FFD2A7-306E-4EDF-A819-A7196D750A9A}" name="Amostra é válida?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C8817F-638A-4523-A508-ED475C29B6A1}" name="Ok" displayName="Ok" ref="C1:C8" totalsRowShown="0" headerRowDxfId="3">
  <autoFilter ref="C1:C8" xr:uid="{8CC8817F-638A-4523-A508-ED475C29B6A1}"/>
  <tableColumns count="1">
    <tableColumn id="1" xr3:uid="{98698CF1-9001-4C80-B4B0-CA61B729CA01}" name="O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google.com/maps/place/28&#176;05'46.4%22S+52&#176;04'50.6%22W/@-28.096215,-52.080729,17z/data=!3m1!4b1!4m4!3m3!8m2!3d-28.096215!4d-52.080729?entry=ttu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9D624-6A7A-4085-9E81-0B7B97D7ED39}">
  <dimension ref="A1:V492"/>
  <sheetViews>
    <sheetView tabSelected="1" zoomScaleNormal="100" workbookViewId="0">
      <selection activeCell="E73" sqref="E73"/>
    </sheetView>
  </sheetViews>
  <sheetFormatPr defaultRowHeight="15" x14ac:dyDescent="0.25"/>
  <cols>
    <col min="1" max="2" width="2.85546875" style="87" customWidth="1"/>
    <col min="3" max="18" width="17.140625" style="87" customWidth="1"/>
    <col min="19" max="20" width="2.85546875" style="87" customWidth="1"/>
    <col min="21" max="25" width="15.7109375" style="87" customWidth="1"/>
    <col min="26" max="16384" width="9.140625" style="87"/>
  </cols>
  <sheetData>
    <row r="1" spans="1:22" ht="15.75" thickBot="1" x14ac:dyDescent="0.3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2" x14ac:dyDescent="0.25">
      <c r="A2"/>
      <c r="B2" s="92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4"/>
      <c r="T2"/>
    </row>
    <row r="3" spans="1:22" ht="36" customHeight="1" x14ac:dyDescent="0.25">
      <c r="A3"/>
      <c r="B3" s="95"/>
      <c r="C3" s="113" t="s">
        <v>2685</v>
      </c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70"/>
      <c r="T3" s="54"/>
      <c r="U3" s="88"/>
      <c r="V3" s="88"/>
    </row>
    <row r="4" spans="1:22" x14ac:dyDescent="0.25">
      <c r="A4"/>
      <c r="B4" s="95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7"/>
      <c r="T4"/>
    </row>
    <row r="5" spans="1:22" x14ac:dyDescent="0.25">
      <c r="A5"/>
      <c r="B5" s="95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7"/>
      <c r="T5"/>
    </row>
    <row r="6" spans="1:22" ht="36" customHeight="1" x14ac:dyDescent="0.25">
      <c r="A6"/>
      <c r="B6" s="95"/>
      <c r="C6" s="118" t="s">
        <v>2714</v>
      </c>
      <c r="D6" s="118"/>
      <c r="E6" s="118"/>
      <c r="F6" s="118"/>
      <c r="G6" s="118"/>
      <c r="H6" s="118"/>
      <c r="I6" s="118"/>
      <c r="J6" s="96"/>
      <c r="K6" s="117" t="s">
        <v>2713</v>
      </c>
      <c r="L6" s="115"/>
      <c r="M6" s="115"/>
      <c r="N6" s="115"/>
      <c r="O6" s="115"/>
      <c r="P6" s="115"/>
      <c r="Q6" s="96"/>
      <c r="R6" s="96"/>
      <c r="S6" s="97"/>
      <c r="T6"/>
    </row>
    <row r="7" spans="1:22" ht="24" x14ac:dyDescent="0.25">
      <c r="A7"/>
      <c r="B7" s="95"/>
      <c r="C7" s="72" t="s">
        <v>8</v>
      </c>
      <c r="D7" s="73" t="s">
        <v>2686</v>
      </c>
      <c r="E7" s="73" t="s">
        <v>2687</v>
      </c>
      <c r="F7" s="73" t="s">
        <v>2688</v>
      </c>
      <c r="G7" s="73" t="s">
        <v>2689</v>
      </c>
      <c r="H7" s="74" t="s">
        <v>2690</v>
      </c>
      <c r="I7" s="73" t="s">
        <v>2691</v>
      </c>
      <c r="J7" s="96"/>
      <c r="K7" s="75" t="s">
        <v>8</v>
      </c>
      <c r="L7" s="76" t="s">
        <v>2692</v>
      </c>
      <c r="M7" s="76" t="s">
        <v>2693</v>
      </c>
      <c r="N7" s="76" t="s">
        <v>2694</v>
      </c>
      <c r="O7" s="76" t="s">
        <v>2695</v>
      </c>
      <c r="P7" s="76" t="s">
        <v>2696</v>
      </c>
      <c r="Q7" s="96"/>
      <c r="R7" s="96"/>
      <c r="S7" s="97"/>
      <c r="T7"/>
    </row>
    <row r="8" spans="1:22" x14ac:dyDescent="0.25">
      <c r="A8"/>
      <c r="B8" s="95"/>
      <c r="C8" s="77" t="s">
        <v>22</v>
      </c>
      <c r="D8" s="78">
        <f>SUMIF(Dadosconsolidadosporregião[Região],Tabelaárea[[#This Row],[Região]],Dadosconsolidadosporregião[Área (ha)])</f>
        <v>12040</v>
      </c>
      <c r="E8" s="79">
        <v>3.3</v>
      </c>
      <c r="F8" s="79">
        <f>SUMIFS('Resultados de análises'!J:J, 'Resultados de análises'!G:G, Tabelaárea[[#This Row],[Região]])</f>
        <v>477</v>
      </c>
      <c r="G8" s="79" cm="1">
        <f t="array" ref="G8">SUMPRODUCT((Dadosdeprodutores[Região]="Norte")*(Dadosdeprodutores[OK / NOK]="NOK")*(Dadosdeprodutores[Área 
(ha)]))</f>
        <v>198</v>
      </c>
      <c r="H8" s="68">
        <f>(F8/D8)</f>
        <v>3.9617940199335545E-2</v>
      </c>
      <c r="I8" s="69">
        <f>IFERROR((G8/F8),"-")</f>
        <v>0.41509433962264153</v>
      </c>
      <c r="J8" s="96"/>
      <c r="K8" s="71" t="s">
        <v>22</v>
      </c>
      <c r="L8" s="119">
        <f>D8*E8</f>
        <v>39732</v>
      </c>
      <c r="M8" s="120">
        <f>(F8*E8)</f>
        <v>1574.1</v>
      </c>
      <c r="N8" s="80">
        <f>(G8*E8)</f>
        <v>653.4</v>
      </c>
      <c r="O8" s="81">
        <f>(M8-N8)</f>
        <v>920.69999999999993</v>
      </c>
      <c r="P8" s="81"/>
      <c r="Q8" s="96"/>
      <c r="R8" s="96"/>
      <c r="S8" s="97"/>
      <c r="T8"/>
    </row>
    <row r="9" spans="1:22" x14ac:dyDescent="0.25">
      <c r="A9"/>
      <c r="B9" s="95"/>
      <c r="C9" s="77" t="s">
        <v>73</v>
      </c>
      <c r="D9" s="78">
        <f>SUMIF(Dadosconsolidadosporregião[Região],Tabelaárea[[#This Row],[Região]],Dadosconsolidadosporregião[Área (ha)])</f>
        <v>3031</v>
      </c>
      <c r="E9" s="79">
        <v>2.9</v>
      </c>
      <c r="F9" s="79">
        <f>SUMIFS('Resultados de análises'!J:J, 'Resultados de análises'!G:G, Tabelaárea[[#This Row],[Região]])</f>
        <v>196</v>
      </c>
      <c r="G9" s="79" cm="1">
        <f t="array" ref="G9">SUMPRODUCT((Dadosdeprodutores[Região]="Planalto")*(Dadosdeprodutores[OK / NOK]="NOK")*(Dadosdeprodutores[Área 
(ha)]))</f>
        <v>109</v>
      </c>
      <c r="H9" s="68">
        <f>(F9/D9)</f>
        <v>6.4665127020785224E-2</v>
      </c>
      <c r="I9" s="69">
        <f t="shared" ref="I9:I13" si="0">IFERROR((G9/F9),"-")</f>
        <v>0.55612244897959184</v>
      </c>
      <c r="J9" s="96"/>
      <c r="K9" s="71" t="s">
        <v>73</v>
      </c>
      <c r="L9" s="119">
        <f>D9*E9</f>
        <v>8789.9</v>
      </c>
      <c r="M9" s="120">
        <f>(F9*E9)</f>
        <v>568.4</v>
      </c>
      <c r="N9" s="80">
        <f>(G9*E9)</f>
        <v>316.09999999999997</v>
      </c>
      <c r="O9" s="81">
        <f>(M9-N9)</f>
        <v>252.3</v>
      </c>
      <c r="P9" s="81"/>
      <c r="Q9" s="96"/>
      <c r="R9" s="96"/>
      <c r="S9" s="97"/>
      <c r="T9"/>
    </row>
    <row r="10" spans="1:22" x14ac:dyDescent="0.25">
      <c r="A10"/>
      <c r="B10" s="95"/>
      <c r="C10" s="77" t="s">
        <v>781</v>
      </c>
      <c r="D10" s="78">
        <f>SUMIF(Dadosconsolidadosporregião[Região],Tabelaárea[[#This Row],[Região]],Dadosconsolidadosporregião[Área (ha)])</f>
        <v>824</v>
      </c>
      <c r="E10" s="79">
        <v>3.5</v>
      </c>
      <c r="F10" s="79">
        <f>SUMIFS('Resultados de análises'!J:J, 'Resultados de análises'!G:G, Tabelaárea[[#This Row],[Região]])</f>
        <v>0</v>
      </c>
      <c r="G10" s="79" cm="1">
        <f t="array" ref="G10">SUMPRODUCT((Dadosdeprodutores[Região]="SC")*(Dadosdeprodutores[OK / NOK]="NOK")*(Dadosdeprodutores[Área 
(ha)]))</f>
        <v>0</v>
      </c>
      <c r="H10" s="68">
        <f>(F10/D10)</f>
        <v>0</v>
      </c>
      <c r="I10" s="69" t="str">
        <f t="shared" si="0"/>
        <v>-</v>
      </c>
      <c r="J10" s="96"/>
      <c r="K10" s="71" t="s">
        <v>781</v>
      </c>
      <c r="L10" s="119">
        <f>D10*E10</f>
        <v>2884</v>
      </c>
      <c r="M10" s="120">
        <f>(F10*E10)</f>
        <v>0</v>
      </c>
      <c r="N10" s="80">
        <f>(G10*E10)</f>
        <v>0</v>
      </c>
      <c r="O10" s="81">
        <f t="shared" ref="O10:O12" si="1">(M10-N10)</f>
        <v>0</v>
      </c>
      <c r="P10" s="81"/>
      <c r="Q10" s="96"/>
      <c r="R10" s="96"/>
      <c r="S10" s="97"/>
      <c r="T10"/>
    </row>
    <row r="11" spans="1:22" x14ac:dyDescent="0.25">
      <c r="A11"/>
      <c r="B11" s="95"/>
      <c r="C11" s="77" t="s">
        <v>711</v>
      </c>
      <c r="D11" s="78">
        <f>SUMIF(Dadosconsolidadosporregião[Região],Tabelaárea[[#This Row],[Região]],Dadosconsolidadosporregião[Área (ha)])</f>
        <v>979</v>
      </c>
      <c r="E11" s="79">
        <v>3</v>
      </c>
      <c r="F11" s="79">
        <f>SUMIFS('Resultados de análises'!J:J, 'Resultados de análises'!G:G, Tabelaárea[[#This Row],[Região]])</f>
        <v>0</v>
      </c>
      <c r="G11" s="79" cm="1">
        <f t="array" ref="G11">SUMPRODUCT((Dadosdeprodutores[Região]="Sul")*(Dadosdeprodutores[OK / NOK]="NOK")*(Dadosdeprodutores[Área 
(ha)]))</f>
        <v>0</v>
      </c>
      <c r="H11" s="68">
        <f>(F11/D11)</f>
        <v>0</v>
      </c>
      <c r="I11" s="69" t="str">
        <f t="shared" si="0"/>
        <v>-</v>
      </c>
      <c r="J11" s="96"/>
      <c r="K11" s="71" t="s">
        <v>711</v>
      </c>
      <c r="L11" s="119">
        <f>D11*E11</f>
        <v>2937</v>
      </c>
      <c r="M11" s="120">
        <f>(F11*E11)</f>
        <v>0</v>
      </c>
      <c r="N11" s="80">
        <f>(G11*E11)</f>
        <v>0</v>
      </c>
      <c r="O11" s="81">
        <f t="shared" si="1"/>
        <v>0</v>
      </c>
      <c r="P11" s="81"/>
      <c r="Q11" s="96"/>
      <c r="R11" s="96"/>
      <c r="S11" s="97"/>
      <c r="T11"/>
    </row>
    <row r="12" spans="1:22" x14ac:dyDescent="0.25">
      <c r="A12"/>
      <c r="B12" s="95"/>
      <c r="C12" s="77" t="s">
        <v>614</v>
      </c>
      <c r="D12" s="78">
        <f>SUMIF(Dadosconsolidadosporregião[Região],Tabelaárea[[#This Row],[Região]],Dadosconsolidadosporregião[Área (ha)])</f>
        <v>11645</v>
      </c>
      <c r="E12" s="79">
        <v>3.3</v>
      </c>
      <c r="F12" s="79">
        <f>SUMIFS('Resultados de análises'!J:J, 'Resultados de análises'!G:G, Tabelaárea[[#This Row],[Região]])</f>
        <v>0</v>
      </c>
      <c r="G12" s="79" cm="1">
        <f t="array" ref="G12">SUMPRODUCT((Dadosdeprodutores[Região]="Vacaria")*(Dadosdeprodutores[OK / NOK]="NOK")*(Dadosdeprodutores[Área 
(ha)]))</f>
        <v>0</v>
      </c>
      <c r="H12" s="68">
        <f>(F12/D12)</f>
        <v>0</v>
      </c>
      <c r="I12" s="69" t="str">
        <f t="shared" si="0"/>
        <v>-</v>
      </c>
      <c r="J12" s="96"/>
      <c r="K12" s="71" t="s">
        <v>614</v>
      </c>
      <c r="L12" s="119">
        <f>D12*E12</f>
        <v>38428.5</v>
      </c>
      <c r="M12" s="120">
        <f>(F12*E12)</f>
        <v>0</v>
      </c>
      <c r="N12" s="80">
        <f>(G12*E12)</f>
        <v>0</v>
      </c>
      <c r="O12" s="81">
        <f t="shared" si="1"/>
        <v>0</v>
      </c>
      <c r="P12" s="81"/>
      <c r="Q12" s="96"/>
      <c r="R12" s="96"/>
      <c r="S12" s="97"/>
      <c r="T12"/>
    </row>
    <row r="13" spans="1:22" x14ac:dyDescent="0.25">
      <c r="A13"/>
      <c r="B13" s="95"/>
      <c r="C13" s="77" t="s">
        <v>2697</v>
      </c>
      <c r="D13" s="78">
        <f>SUM(D8:D12)</f>
        <v>28519</v>
      </c>
      <c r="E13" s="79">
        <f>AVERAGE(E8:E12)</f>
        <v>3.2</v>
      </c>
      <c r="F13" s="79">
        <f>SUM(F8:F12)</f>
        <v>673</v>
      </c>
      <c r="G13" s="79">
        <f>SUM(G8:G12)</f>
        <v>307</v>
      </c>
      <c r="H13" s="68">
        <f>AVERAGE(H8:H12)</f>
        <v>2.0856613444024154E-2</v>
      </c>
      <c r="I13" s="69">
        <f t="shared" si="0"/>
        <v>0.45616641901931648</v>
      </c>
      <c r="J13" s="96"/>
      <c r="K13" s="71" t="s">
        <v>2697</v>
      </c>
      <c r="L13" s="119">
        <f>SUM(L8:L12)</f>
        <v>92771.4</v>
      </c>
      <c r="M13" s="121">
        <f>SUM(M8:M12)</f>
        <v>2142.5</v>
      </c>
      <c r="N13" s="80">
        <f>SUM(N8:N12)</f>
        <v>969.5</v>
      </c>
      <c r="O13" s="81">
        <f>SUM(O8:O12)</f>
        <v>1173</v>
      </c>
      <c r="P13" s="81"/>
      <c r="Q13" s="96"/>
      <c r="R13" s="96"/>
      <c r="S13" s="97"/>
      <c r="T13"/>
    </row>
    <row r="14" spans="1:22" x14ac:dyDescent="0.25">
      <c r="A14"/>
      <c r="B14" s="95"/>
      <c r="C14" s="108"/>
      <c r="D14" s="109"/>
      <c r="E14" s="110"/>
      <c r="F14" s="110"/>
      <c r="G14" s="110"/>
      <c r="H14" s="111"/>
      <c r="I14" s="112"/>
      <c r="J14" s="96"/>
      <c r="K14" s="96"/>
      <c r="L14" s="99"/>
      <c r="M14" s="100"/>
      <c r="N14" s="101"/>
      <c r="O14" s="102"/>
      <c r="P14" s="102"/>
      <c r="Q14" s="96"/>
      <c r="R14" s="96"/>
      <c r="S14" s="97"/>
      <c r="T14"/>
    </row>
    <row r="15" spans="1:22" ht="36" customHeight="1" x14ac:dyDescent="0.25">
      <c r="A15"/>
      <c r="B15" s="95"/>
      <c r="C15" s="96"/>
      <c r="D15" s="96"/>
      <c r="E15" s="115" t="s">
        <v>2715</v>
      </c>
      <c r="F15" s="115"/>
      <c r="G15" s="115"/>
      <c r="H15" s="115"/>
      <c r="I15" s="116"/>
      <c r="J15" s="96"/>
      <c r="K15" s="115" t="s">
        <v>2716</v>
      </c>
      <c r="L15" s="115"/>
      <c r="M15" s="115"/>
      <c r="N15" s="115"/>
      <c r="O15" s="115"/>
      <c r="P15" s="115"/>
      <c r="Q15" s="96"/>
      <c r="R15" s="96"/>
      <c r="S15" s="97"/>
      <c r="T15"/>
    </row>
    <row r="16" spans="1:22" ht="24" customHeight="1" x14ac:dyDescent="0.25">
      <c r="A16"/>
      <c r="B16" s="95"/>
      <c r="C16" s="96"/>
      <c r="D16" s="96"/>
      <c r="E16" s="75" t="s">
        <v>8</v>
      </c>
      <c r="F16" s="76" t="s">
        <v>2698</v>
      </c>
      <c r="G16" s="76" t="s">
        <v>2699</v>
      </c>
      <c r="H16" s="76" t="s">
        <v>2700</v>
      </c>
      <c r="I16" s="76" t="s">
        <v>2701</v>
      </c>
      <c r="J16" s="96"/>
      <c r="K16" s="75" t="s">
        <v>8</v>
      </c>
      <c r="L16" s="76" t="s">
        <v>72</v>
      </c>
      <c r="M16" s="76" t="s">
        <v>254</v>
      </c>
      <c r="N16" s="76" t="s">
        <v>21</v>
      </c>
      <c r="O16" s="76" t="s">
        <v>335</v>
      </c>
      <c r="P16" s="76" t="s">
        <v>101</v>
      </c>
      <c r="Q16" s="96"/>
      <c r="R16" s="96"/>
      <c r="S16" s="97"/>
      <c r="T16"/>
    </row>
    <row r="17" spans="1:20" x14ac:dyDescent="0.25">
      <c r="A17"/>
      <c r="B17" s="95"/>
      <c r="C17" s="96"/>
      <c r="D17" s="96"/>
      <c r="E17" s="71" t="s">
        <v>22</v>
      </c>
      <c r="F17" s="51">
        <f>IFERROR(SUMIFS('Resultados de análises'!O:O, 'Resultados de análises'!$G:$G, Qualidadedoaceite[[#This Row],[Região]], 'Resultados de análises'!X:X, "OK - Qualidade Atendida") /
COUNTIFS('Resultados de análises'!X:X, "OK - Qualidade Atendida", 'Resultados de análises'!G:G, Qualidadedoaceite[[#This Row],[Região]]), "-")</f>
        <v>0.11539999999999999</v>
      </c>
      <c r="G17" s="51">
        <f>IFERROR(SUMIFS('Resultados de análises'!P:P,'Resultados de análises'!$G:$G,Qualidadedoaceite[[#This Row],[Região]],'Resultados de análises'!X:X, "OK - Qualidade Atendida")/COUNTIFS('Resultados de análises'!X:X, "OK - Qualidade Atendida", 'Resultados de análises'!G:G, Qualidadedoaceite[[#This Row],[Região]]), "-")</f>
        <v>0.97000000000000008</v>
      </c>
      <c r="H17" s="51">
        <f>IFERROR(SUMIFS('Resultados de análises'!Q:Q, 'Resultados de análises'!$G:$G, Qualidadedoaceite[[#This Row],[Região]], 'Resultados de análises'!X:X, "OK - Qualidade Atendida") /
COUNTIFS('Resultados de análises'!X:X, "OK - Qualidade Atendida", 'Resultados de análises'!G:G, Qualidadedoaceite[[#This Row],[Região]]), "-")</f>
        <v>0.82200000000000006</v>
      </c>
      <c r="I17" s="50">
        <f>IFERROR(SUMIFS('Resultados de análises'!U:U, 'Resultados de análises'!G:G, Qualidadedoaceite[[#This Row],[Região]], 'Resultados de análises'!X:X, "OK - Qualidade Atendida") /
COUNTIFS('Resultados de análises'!X:X, "OK - Qualidade Atendida", 'Resultados de análises'!G:G, Qualidadedoaceite[[#This Row],[Região]]), "-")</f>
        <v>496</v>
      </c>
      <c r="J17" s="96"/>
      <c r="K17" s="71" t="s">
        <v>22</v>
      </c>
      <c r="L17" s="52">
        <f>IFERROR(SUMIFS('Resultados de análises'!E:E, 'Resultados de análises'!G:G, "Norte", 'Resultados de análises'!F:F, "ABI Rubi", 'Resultados de análises'!W:W, "OK"), "-")*E8</f>
        <v>0</v>
      </c>
      <c r="M17" s="52">
        <f>IFERROR(SUMIFS('Resultados de análises'!E:E, 'Resultados de análises'!G:G, "Norte", 'Resultados de análises'!F:F, "ABI Valente", 'Resultados de análises'!W:W, "OK"), "-")*E8</f>
        <v>0</v>
      </c>
      <c r="N17" s="52">
        <f>IFERROR(SUMIFS('Resultados de análises'!E:E, 'Resultados de análises'!G:G, "Norte", 'Resultados de análises'!F:F, "BRS Cauê", 'Resultados de análises'!W:W, "OK"), "-")*E8</f>
        <v>415.79999999999995</v>
      </c>
      <c r="O17" s="52">
        <f>IFERROR(SUMIFS('Resultados de análises'!E:E, 'Resultados de análises'!G:G, "Norte", 'Resultados de análises'!F:F, "BRS Kolinda", 'Resultados de análises'!W:W, "OK"), "-")*E8</f>
        <v>0</v>
      </c>
      <c r="P17" s="82">
        <f>IFERROR(SUMIFS('Resultados de análises'!E:E, 'Resultados de análises'!G:G, "Norte", 'Resultados de análises'!F:F, "Imperatriz", 'Resultados de análises'!W:W, "OK"), "-")*E8</f>
        <v>504.9</v>
      </c>
      <c r="Q17" s="96"/>
      <c r="R17" s="96"/>
      <c r="S17" s="97"/>
      <c r="T17"/>
    </row>
    <row r="18" spans="1:20" x14ac:dyDescent="0.25">
      <c r="A18"/>
      <c r="B18" s="95"/>
      <c r="C18" s="96"/>
      <c r="D18" s="96"/>
      <c r="E18" s="71" t="s">
        <v>73</v>
      </c>
      <c r="F18" s="51">
        <f>IFERROR(SUMIFS('Resultados de análises'!O:O, 'Resultados de análises'!$G:$G, Qualidadedoaceite[[#This Row],[Região]], 'Resultados de análises'!X:X, "OK - Qualidade Atendida") /
COUNTIFS('Resultados de análises'!X:X, "OK - Qualidade Atendida", 'Resultados de análises'!G:G, Qualidadedoaceite[[#This Row],[Região]]), "-")</f>
        <v>0.11025</v>
      </c>
      <c r="G18" s="51">
        <f>IFERROR(SUMIFS('Resultados de análises'!P:P,'Resultados de análises'!$G:$G,Qualidadedoaceite[[#This Row],[Região]],'Resultados de análises'!X:X, "OK - Qualidade Atendida")/COUNTIFS('Resultados de análises'!X:X, "OK - Qualidade Atendida", 'Resultados de análises'!G:G, Qualidadedoaceite[[#This Row],[Região]]), "-")</f>
        <v>0.97</v>
      </c>
      <c r="H18" s="51">
        <f>IFERROR(SUMIFS('Resultados de análises'!Q:Q, 'Resultados de análises'!$G:$G, Qualidadedoaceite[[#This Row],[Região]], 'Resultados de análises'!X:X, "OK - Qualidade Atendida") /
COUNTIFS('Resultados de análises'!X:X, "OK - Qualidade Atendida", 'Resultados de análises'!G:G, Qualidadedoaceite[[#This Row],[Região]]), "-")</f>
        <v>0.81525000000000003</v>
      </c>
      <c r="I18" s="50">
        <f>IFERROR(SUMIFS('Resultados de análises'!U:U, 'Resultados de análises'!G:G, Qualidadedoaceite[[#This Row],[Região]], 'Resultados de análises'!X:X, "OK - Qualidade Atendida") /
COUNTIFS('Resultados de análises'!X:X, "OK - Qualidade Atendida", 'Resultados de análises'!G:G, Qualidadedoaceite[[#This Row],[Região]]), "-")</f>
        <v>1070</v>
      </c>
      <c r="J18" s="96"/>
      <c r="K18" s="71" t="s">
        <v>73</v>
      </c>
      <c r="L18" s="52">
        <f>IFERROR(SUMIFS('Resultados de análises'!E:E, 'Resultados de análises'!G:G, "Planalto", 'Resultados de análises'!F:F, "ABI Rubi", 'Resultados de análises'!W:W, "OK"), "-")*E9</f>
        <v>87</v>
      </c>
      <c r="M18" s="52">
        <f>IFERROR(SUMIFS('Resultados de análises'!E:E, 'Resultados de análises'!G:G, "Planalto", 'Resultados de análises'!F:F, "ABI Valente", 'Resultados de análises'!W:W, "OK"), "-")*E9</f>
        <v>0</v>
      </c>
      <c r="N18" s="52">
        <f>IFERROR(SUMIFS('Resultados de análises'!E:E, 'Resultados de análises'!G:G, "Planalto", 'Resultados de análises'!F:F, "BRS Cauê", 'Resultados de análises'!W:W, "OK"), "-")*E9</f>
        <v>165.29999999999998</v>
      </c>
      <c r="O18" s="52">
        <f>IFERROR(SUMIFS('Resultados de análises'!E:E, 'Resultados de análises'!G:G, "Planalto", 'Resultados de análises'!F:F, "BRS Kolinda", 'Resultados de análises'!W:W, "OK"), "-")*E9</f>
        <v>0</v>
      </c>
      <c r="P18" s="82">
        <f>IFERROR(SUMIFS('Resultados de análises'!E:E, 'Resultados de análises'!G:G, "Planalto", 'Resultados de análises'!F:F, "Imperatriz", 'Resultados de análises'!W:W, "OK"), "-")*E9</f>
        <v>0</v>
      </c>
      <c r="Q18" s="96"/>
      <c r="R18" s="96"/>
      <c r="S18" s="97"/>
      <c r="T18"/>
    </row>
    <row r="19" spans="1:20" x14ac:dyDescent="0.25">
      <c r="A19"/>
      <c r="B19" s="95"/>
      <c r="C19" s="96"/>
      <c r="D19" s="96"/>
      <c r="E19" s="71" t="s">
        <v>781</v>
      </c>
      <c r="F19" s="51" t="str">
        <f>IFERROR(SUMIFS('Resultados de análises'!O:O, 'Resultados de análises'!$G:$G, Qualidadedoaceite[[#This Row],[Região]], 'Resultados de análises'!X:X, "OK - Qualidade Atendida") /
COUNTIFS('Resultados de análises'!X:X, "OK - Qualidade Atendida", 'Resultados de análises'!G:G, Qualidadedoaceite[[#This Row],[Região]]), "-")</f>
        <v>-</v>
      </c>
      <c r="G19" s="51" t="str">
        <f>IFERROR(SUMIFS('Resultados de análises'!P:P,'Resultados de análises'!$G:$G,Qualidadedoaceite[[#This Row],[Região]],'Resultados de análises'!X:X, "OK - Qualidade Atendida")/COUNTIFS('Resultados de análises'!X:X, "OK - Qualidade Atendida", 'Resultados de análises'!G:G, Qualidadedoaceite[[#This Row],[Região]]), "-")</f>
        <v>-</v>
      </c>
      <c r="H19" s="51" t="str">
        <f>IFERROR(SUMIFS('Resultados de análises'!Q:Q, 'Resultados de análises'!$G:$G, Qualidadedoaceite[[#This Row],[Região]], 'Resultados de análises'!X:X, "OK - Qualidade Atendida") /
COUNTIFS('Resultados de análises'!X:X, "OK - Qualidade Atendida", 'Resultados de análises'!G:G, Qualidadedoaceite[[#This Row],[Região]]), "-")</f>
        <v>-</v>
      </c>
      <c r="I19" s="50" t="str">
        <f>IFERROR(SUMIFS('Resultados de análises'!U:U, 'Resultados de análises'!G:G, Qualidadedoaceite[[#This Row],[Região]], 'Resultados de análises'!X:X, "OK - Qualidade Atendida") /
COUNTIFS('Resultados de análises'!X:X, "OK - Qualidade Atendida", 'Resultados de análises'!G:G, Qualidadedoaceite[[#This Row],[Região]]), "-")</f>
        <v>-</v>
      </c>
      <c r="J19" s="96"/>
      <c r="K19" s="71" t="s">
        <v>781</v>
      </c>
      <c r="L19" s="52">
        <f>IFERROR(SUMIFS('Resultados de análises'!E:E, 'Resultados de análises'!G:G, "SC", 'Resultados de análises'!F:F, "ABI Rubi", 'Resultados de análises'!W:W, "OK"), "-")*E10</f>
        <v>0</v>
      </c>
      <c r="M19" s="52">
        <f>IFERROR(SUMIFS('Resultados de análises'!E:E, 'Resultados de análises'!G:G, "SC", 'Resultados de análises'!F:F, "ABI Valente", 'Resultados de análises'!W:W, "OK"), "-")*E10</f>
        <v>0</v>
      </c>
      <c r="N19" s="52">
        <f>IFERROR(SUMIFS('Resultados de análises'!E:E, 'Resultados de análises'!G:G, "SC", 'Resultados de análises'!F:F, "BRS Cauê", 'Resultados de análises'!W:W, "OK"), "-")*E10</f>
        <v>0</v>
      </c>
      <c r="O19" s="52">
        <f>IFERROR(SUMIFS('Resultados de análises'!E:E, 'Resultados de análises'!G:G, "SC", 'Resultados de análises'!F:F, "BRS Kolinda", 'Resultados de análises'!W:W, "OK"), "-")*E10</f>
        <v>0</v>
      </c>
      <c r="P19" s="82">
        <f>IFERROR(SUMIFS('Resultados de análises'!E:E, 'Resultados de análises'!G:G, "SC", 'Resultados de análises'!F:F, "Imperatriz", 'Resultados de análises'!W:W, "OK"), "-")*E10</f>
        <v>0</v>
      </c>
      <c r="Q19" s="96"/>
      <c r="R19" s="96"/>
      <c r="S19" s="97"/>
      <c r="T19"/>
    </row>
    <row r="20" spans="1:20" x14ac:dyDescent="0.25">
      <c r="A20"/>
      <c r="B20" s="95"/>
      <c r="C20" s="96"/>
      <c r="D20" s="96"/>
      <c r="E20" s="71" t="s">
        <v>711</v>
      </c>
      <c r="F20" s="51" t="str">
        <f>IFERROR(SUMIFS('Resultados de análises'!O:O, 'Resultados de análises'!$G:$G, Qualidadedoaceite[[#This Row],[Região]], 'Resultados de análises'!X:X, "OK - Qualidade Atendida") /
COUNTIFS('Resultados de análises'!X:X, "OK - Qualidade Atendida", 'Resultados de análises'!G:G, Qualidadedoaceite[[#This Row],[Região]]), "-")</f>
        <v>-</v>
      </c>
      <c r="G20" s="51" t="str">
        <f>IFERROR(SUMIFS('Resultados de análises'!P:P,'Resultados de análises'!$G:$G,Qualidadedoaceite[[#This Row],[Região]],'Resultados de análises'!X:X, "OK - Qualidade Atendida")/COUNTIFS('Resultados de análises'!X:X, "OK - Qualidade Atendida", 'Resultados de análises'!G:G, Qualidadedoaceite[[#This Row],[Região]]), "-")</f>
        <v>-</v>
      </c>
      <c r="H20" s="51" t="str">
        <f>IFERROR(SUMIFS('Resultados de análises'!Q:Q, 'Resultados de análises'!$G:$G, Qualidadedoaceite[[#This Row],[Região]], 'Resultados de análises'!X:X, "OK - Qualidade Atendida") /
COUNTIFS('Resultados de análises'!X:X, "OK - Qualidade Atendida", 'Resultados de análises'!G:G, Qualidadedoaceite[[#This Row],[Região]]), "-")</f>
        <v>-</v>
      </c>
      <c r="I20" s="50" t="str">
        <f>IFERROR(SUMIFS('Resultados de análises'!U:U, 'Resultados de análises'!G:G, Qualidadedoaceite[[#This Row],[Região]], 'Resultados de análises'!X:X, "OK - Qualidade Atendida") /
COUNTIFS('Resultados de análises'!X:X, "OK - Qualidade Atendida", 'Resultados de análises'!G:G, Qualidadedoaceite[[#This Row],[Região]]), "-")</f>
        <v>-</v>
      </c>
      <c r="J20" s="96"/>
      <c r="K20" s="71" t="s">
        <v>711</v>
      </c>
      <c r="L20" s="52">
        <f>IFERROR(SUMIFS('Resultados de análises'!E:E, 'Resultados de análises'!G:G, "Sul", 'Resultados de análises'!F:F, "ABI Rubi", 'Resultados de análises'!W:W, "OK"), "-")*E11</f>
        <v>0</v>
      </c>
      <c r="M20" s="52">
        <f>IFERROR(SUMIFS('Resultados de análises'!E:E, 'Resultados de análises'!G:G, "Sul", 'Resultados de análises'!F:F, "ABI Valente", 'Resultados de análises'!W:W, "OK"), "-")*E11</f>
        <v>0</v>
      </c>
      <c r="N20" s="52">
        <f>IFERROR(SUMIFS('Resultados de análises'!E:E, 'Resultados de análises'!G:G, "Sul", 'Resultados de análises'!F:F, "BRS Cauê", 'Resultados de análises'!W:W, "OK"), "-")*E11</f>
        <v>0</v>
      </c>
      <c r="O20" s="52">
        <f>IFERROR(SUMIFS('Resultados de análises'!E:E, 'Resultados de análises'!G:G, "Sul", 'Resultados de análises'!F:F, "BRS Kolinda", 'Resultados de análises'!W:W, "OK"), "-")*E11</f>
        <v>0</v>
      </c>
      <c r="P20" s="82">
        <f>IFERROR(SUMIFS('Resultados de análises'!E:E, 'Resultados de análises'!G:G, "Sul", 'Resultados de análises'!F:F, "Imperatriz", 'Resultados de análises'!W:W, "OK"), "-")*E11</f>
        <v>0</v>
      </c>
      <c r="Q20" s="96"/>
      <c r="R20" s="96"/>
      <c r="S20" s="97"/>
      <c r="T20"/>
    </row>
    <row r="21" spans="1:20" x14ac:dyDescent="0.25">
      <c r="A21"/>
      <c r="B21" s="95"/>
      <c r="C21" s="96"/>
      <c r="D21" s="96"/>
      <c r="E21" s="71" t="s">
        <v>614</v>
      </c>
      <c r="F21" s="51" t="str">
        <f>IFERROR(SUMIFS('Resultados de análises'!O:O, 'Resultados de análises'!$G:$G, Qualidadedoaceite[[#This Row],[Região]], 'Resultados de análises'!X:X, "OK - Qualidade Atendida") /
COUNTIFS('Resultados de análises'!X:X, "OK - Qualidade Atendida", 'Resultados de análises'!G:G, Qualidadedoaceite[[#This Row],[Região]]), "-")</f>
        <v>-</v>
      </c>
      <c r="G21" s="51" t="str">
        <f>IFERROR(SUMIFS('Resultados de análises'!P:P,'Resultados de análises'!$G:$G,Qualidadedoaceite[[#This Row],[Região]],'Resultados de análises'!X:X, "OK - Qualidade Atendida")/COUNTIFS('Resultados de análises'!X:X, "OK - Qualidade Atendida", 'Resultados de análises'!G:G, Qualidadedoaceite[[#This Row],[Região]]), "-")</f>
        <v>-</v>
      </c>
      <c r="H21" s="51" t="str">
        <f>IFERROR(SUMIFS('Resultados de análises'!Q:Q, 'Resultados de análises'!$G:$G, Qualidadedoaceite[[#This Row],[Região]], 'Resultados de análises'!X:X, "OK - Qualidade Atendida") /
COUNTIFS('Resultados de análises'!X:X, "OK - Qualidade Atendida", 'Resultados de análises'!G:G, Qualidadedoaceite[[#This Row],[Região]]), "-")</f>
        <v>-</v>
      </c>
      <c r="I21" s="50" t="str">
        <f>IFERROR(SUMIF('Resultados de análises'!G:G,Qualidadedoaceite[[#This Row],[Região]],'Resultados de análises'!U:U)/COUNTIF('Resultados de análises'!G:G,Qualidadedoaceite[[#This Row],[Região]]),"-")</f>
        <v>-</v>
      </c>
      <c r="J21" s="96"/>
      <c r="K21" s="71" t="s">
        <v>614</v>
      </c>
      <c r="L21" s="52">
        <f>IFERROR(SUMIFS('Resultados de análises'!E:E, 'Resultados de análises'!G:G, "Vacaria", 'Resultados de análises'!F:F, "ABI Rubi", 'Resultados de análises'!W:W, "OK"), "-")*E12</f>
        <v>0</v>
      </c>
      <c r="M21" s="52">
        <f>IFERROR(SUMIFS('Resultados de análises'!E:E, 'Resultados de análises'!G:G, "Vacaria", 'Resultados de análises'!F:F, "ABI Valente", 'Resultados de análises'!W:W, "OK"), "-")*E12</f>
        <v>0</v>
      </c>
      <c r="N21" s="52">
        <f>IFERROR(SUMIFS('Resultados de análises'!E:E, 'Resultados de análises'!G:G, "Vacaria", 'Resultados de análises'!F:F, "BRS Cauê", 'Resultados de análises'!W:W, "OK"), "-")*E12</f>
        <v>0</v>
      </c>
      <c r="O21" s="52">
        <f>IFERROR(SUMIFS('Resultados de análises'!E:E, 'Resultados de análises'!G:G, "Vacaria", 'Resultados de análises'!F:F, "BRS Kolinda", 'Resultados de análises'!W:W, "OK"), "-")*E12</f>
        <v>0</v>
      </c>
      <c r="P21" s="82">
        <f>IFERROR(SUMIFS('Resultados de análises'!E:E, 'Resultados de análises'!G:G, "Vacaria", 'Resultados de análises'!F:F, "Imperatriz", 'Resultados de análises'!W:W, "OK"), "-")*E12</f>
        <v>0</v>
      </c>
      <c r="Q21" s="96"/>
      <c r="R21" s="96"/>
      <c r="S21" s="97"/>
      <c r="T21"/>
    </row>
    <row r="22" spans="1:20" ht="15.75" thickBot="1" x14ac:dyDescent="0.3">
      <c r="A22"/>
      <c r="B22" s="95"/>
      <c r="C22" s="96"/>
      <c r="D22" s="96"/>
      <c r="E22" s="71" t="s">
        <v>2711</v>
      </c>
      <c r="F22" s="51">
        <f>AVERAGE(F17:F21)</f>
        <v>0.11282499999999999</v>
      </c>
      <c r="G22" s="51">
        <f>AVERAGE(G17:G21)</f>
        <v>0.97</v>
      </c>
      <c r="H22" s="51">
        <f>AVERAGE(H17:H21)</f>
        <v>0.81862500000000005</v>
      </c>
      <c r="I22" s="50">
        <f>AVERAGE(I17:I21)</f>
        <v>783</v>
      </c>
      <c r="J22" s="96"/>
      <c r="K22" s="71" t="s">
        <v>2711</v>
      </c>
      <c r="L22" s="52">
        <f>SUM(L17:L21)</f>
        <v>87</v>
      </c>
      <c r="M22" s="52">
        <f>SUM(M17:M21)</f>
        <v>0</v>
      </c>
      <c r="N22" s="52">
        <f>SUM(N17:N21)</f>
        <v>581.09999999999991</v>
      </c>
      <c r="O22" s="52">
        <f>SUM(O17:O21)</f>
        <v>0</v>
      </c>
      <c r="P22" s="82">
        <f>SUM(P17:P21)</f>
        <v>504.9</v>
      </c>
      <c r="Q22" s="96"/>
      <c r="R22" s="96"/>
      <c r="S22" s="97"/>
      <c r="T22"/>
    </row>
    <row r="23" spans="1:20" ht="15.75" thickBot="1" x14ac:dyDescent="0.3">
      <c r="A23"/>
      <c r="B23" s="95"/>
      <c r="C23" s="96"/>
      <c r="D23" s="96"/>
      <c r="E23" s="96"/>
      <c r="F23" s="106"/>
      <c r="G23" s="106"/>
      <c r="H23" s="106"/>
      <c r="I23" s="107"/>
      <c r="J23" s="96"/>
      <c r="K23" s="55" t="s">
        <v>2712</v>
      </c>
      <c r="L23" s="56">
        <f>SUM(L22:P22)</f>
        <v>1173</v>
      </c>
      <c r="M23" s="52"/>
      <c r="N23" s="52"/>
      <c r="O23" s="52"/>
      <c r="P23" s="83"/>
      <c r="Q23" s="96"/>
      <c r="R23" s="96"/>
      <c r="S23" s="97"/>
      <c r="T23"/>
    </row>
    <row r="24" spans="1:20" x14ac:dyDescent="0.25">
      <c r="A24"/>
      <c r="B24" s="95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7"/>
      <c r="T24"/>
    </row>
    <row r="25" spans="1:20" ht="36" customHeight="1" x14ac:dyDescent="0.25">
      <c r="A25"/>
      <c r="B25" s="95"/>
      <c r="C25" s="96"/>
      <c r="D25" s="96"/>
      <c r="E25" s="115" t="s">
        <v>2718</v>
      </c>
      <c r="F25" s="115"/>
      <c r="G25" s="115"/>
      <c r="H25" s="115"/>
      <c r="I25" s="116"/>
      <c r="J25" s="96"/>
      <c r="K25" s="115" t="s">
        <v>2717</v>
      </c>
      <c r="L25" s="115"/>
      <c r="M25" s="115"/>
      <c r="N25" s="115"/>
      <c r="O25" s="115"/>
      <c r="P25" s="115"/>
      <c r="Q25" s="96"/>
      <c r="R25" s="96"/>
      <c r="S25" s="97"/>
      <c r="T25"/>
    </row>
    <row r="26" spans="1:20" ht="24" customHeight="1" x14ac:dyDescent="0.25">
      <c r="A26"/>
      <c r="B26" s="95"/>
      <c r="C26" s="96"/>
      <c r="D26" s="96"/>
      <c r="E26" s="75" t="s">
        <v>8</v>
      </c>
      <c r="F26" s="76" t="s">
        <v>2698</v>
      </c>
      <c r="G26" s="76" t="s">
        <v>2699</v>
      </c>
      <c r="H26" s="76" t="s">
        <v>2700</v>
      </c>
      <c r="I26" s="76" t="s">
        <v>2701</v>
      </c>
      <c r="J26" s="96"/>
      <c r="K26" s="75" t="s">
        <v>8</v>
      </c>
      <c r="L26" s="76" t="s">
        <v>72</v>
      </c>
      <c r="M26" s="76" t="s">
        <v>254</v>
      </c>
      <c r="N26" s="76" t="s">
        <v>21</v>
      </c>
      <c r="O26" s="76" t="s">
        <v>335</v>
      </c>
      <c r="P26" s="76" t="s">
        <v>101</v>
      </c>
      <c r="Q26" s="96"/>
      <c r="R26" s="96"/>
      <c r="S26" s="97"/>
      <c r="T26"/>
    </row>
    <row r="27" spans="1:20" x14ac:dyDescent="0.25">
      <c r="A27"/>
      <c r="B27" s="95"/>
      <c r="C27" s="96"/>
      <c r="D27" s="96"/>
      <c r="E27" s="71" t="s">
        <v>22</v>
      </c>
      <c r="F27" s="51" t="str">
        <f>IFERROR(COUNTIFS('Resultados de análises'!X:X,"NOK - Proteína",'Resultados de análises'!G:G,Qualidadedarejeição[[#This Row],[Região]])/COUNT('Resultados de análises'!X:X),"-")</f>
        <v>-</v>
      </c>
      <c r="G27" s="51">
        <f>IFERROR(COUNTIFS('Resultados de análises'!G:G,Qualidadedarejeição[[#This Row],[Região]],'Resultados de análises'!X:X,"NOK - Germinação")/COUNTA('Resultados de análises'!X:X),"-")</f>
        <v>0.2413793103448276</v>
      </c>
      <c r="H27" s="51">
        <f>IFERROR(COUNTIFS('Resultados de análises'!G:G,Qualidadedarejeição[[#This Row],[Região]],'Resultados de análises'!X:X,"NOK - Calibre de Grão")/COUNTA('Resultados de análises'!X:X),"-")</f>
        <v>3.4482758620689655E-2</v>
      </c>
      <c r="I27" s="53">
        <f>IFERROR(COUNTIFS('Resultados de análises'!G:G,Qualidadedarejeição[[#This Row],[Região]],'Resultados de análises'!X:X,"NOK - DON")/COUNTA('Resultados de análises'!X:X),"-")</f>
        <v>0</v>
      </c>
      <c r="J27" s="96"/>
      <c r="K27" s="71" t="s">
        <v>22</v>
      </c>
      <c r="L27" s="52">
        <f>IFERROR(SUMIFS('Resultados de análises'!E:E, 'Resultados de análises'!G:G, "Norte", 'Resultados de análises'!F:F, "ABI Rubi", 'Resultados de análises'!W:W, "NOK"), "-")*E8</f>
        <v>0</v>
      </c>
      <c r="M27" s="52">
        <f>IFERROR(SUMIFS('Resultados de análises'!E:E, 'Resultados de análises'!G:G, "Norte", 'Resultados de análises'!F:F, "ABI Valente", 'Resultados de análises'!W:W, "NOK"), "-")*E8</f>
        <v>59.4</v>
      </c>
      <c r="N27" s="52">
        <f>IFERROR(SUMIFS('Resultados de análises'!E:E, 'Resultados de análises'!G:G, "Norte", 'Resultados de análises'!F:F, "BRS Cauê", 'Resultados de análises'!W:W, "NOK"), "-")*E8</f>
        <v>429</v>
      </c>
      <c r="O27" s="52">
        <f>IFERROR(SUMIFS('Resultados de análises'!E:E, 'Resultados de análises'!G:G, "Norte", 'Resultados de análises'!F:F, "BRS Kolinda", 'Resultados de análises'!W:W, "NOK"), "-")*E8</f>
        <v>0</v>
      </c>
      <c r="P27" s="82">
        <f>IFERROR(SUMIFS('Resultados de análises'!E:E, 'Resultados de análises'!G:G, "Norte", 'Resultados de análises'!F:F, "Imperatriz", 'Resultados de análises'!W:W, "NOK"), "-")*E8</f>
        <v>165</v>
      </c>
      <c r="Q27" s="96"/>
      <c r="R27" s="96"/>
      <c r="S27" s="97"/>
      <c r="T27"/>
    </row>
    <row r="28" spans="1:20" x14ac:dyDescent="0.25">
      <c r="A28"/>
      <c r="B28" s="95"/>
      <c r="C28" s="96"/>
      <c r="D28" s="96"/>
      <c r="E28" s="71" t="s">
        <v>73</v>
      </c>
      <c r="F28" s="51" t="str">
        <f>IFERROR(COUNTIFS('Resultados de análises'!X:X,"NOK - Proteína",'Resultados de análises'!G:G,Qualidadedarejeição[[#This Row],[Região]])/COUNT('Resultados de análises'!X:X),"-")</f>
        <v>-</v>
      </c>
      <c r="G28" s="51">
        <f>IFERROR(COUNTIFS('Resultados de análises'!G:G,Qualidadedarejeição[[#This Row],[Região]],'Resultados de análises'!X:X,"NOK - Germinação")/COUNTA('Resultados de análises'!X:X),"-")</f>
        <v>0.10344827586206896</v>
      </c>
      <c r="H28" s="51">
        <f>IFERROR(COUNTIFS('Resultados de análises'!G:G,Qualidadedarejeição[[#This Row],[Região]],'Resultados de análises'!X:X,"NOK - Calibre de Grão")/COUNTA('Resultados de análises'!X:X),"-")</f>
        <v>6.8965517241379309E-2</v>
      </c>
      <c r="I28" s="53">
        <f>IFERROR(COUNTIFS('Resultados de análises'!G:G,Qualidadedarejeição[[#This Row],[Região]],'Resultados de análises'!X:X,"NOK - DON")/COUNTA('Resultados de análises'!X:X),"-")</f>
        <v>3.4482758620689655E-2</v>
      </c>
      <c r="J28" s="96"/>
      <c r="K28" s="71" t="s">
        <v>73</v>
      </c>
      <c r="L28" s="52">
        <f>IFERROR(SUMIFS('Resultados de análises'!E:E, 'Resultados de análises'!G:G, "Planalto", 'Resultados de análises'!F:F, "ABI Rubi", 'Resultados de análises'!W:W, "NOK"), "-")*E9</f>
        <v>139.19999999999999</v>
      </c>
      <c r="M28" s="52">
        <f>IFERROR(SUMIFS('Resultados de análises'!E:E, 'Resultados de análises'!G:G, "Planalto", 'Resultados de análises'!F:F, "ABI Valente", 'Resultados de análises'!W:W, "NOK"), "-")*E9</f>
        <v>0</v>
      </c>
      <c r="N28" s="52">
        <f>IFERROR(SUMIFS('Resultados de análises'!E:E, 'Resultados de análises'!G:G, "Planalto", 'Resultados de análises'!F:F, "BRS Cauê", 'Resultados de análises'!W:W, "NOK"), "-")*E9</f>
        <v>176.9</v>
      </c>
      <c r="O28" s="52">
        <f>IFERROR(SUMIFS('Resultados de análises'!E:E, 'Resultados de análises'!G:G, "Planalto", 'Resultados de análises'!F:F, "BRS Kolinda", 'Resultados de análises'!W:W, "NOK"), "-")*E9</f>
        <v>0</v>
      </c>
      <c r="P28" s="82">
        <f>IFERROR(SUMIFS('Resultados de análises'!E:E, 'Resultados de análises'!G:G, "Planalto", 'Resultados de análises'!F:F, "Imperatriz", 'Resultados de análises'!W:W, "NOK"), "-")*E9</f>
        <v>0</v>
      </c>
      <c r="Q28" s="96"/>
      <c r="R28" s="96"/>
      <c r="S28" s="97"/>
      <c r="T28"/>
    </row>
    <row r="29" spans="1:20" x14ac:dyDescent="0.25">
      <c r="A29"/>
      <c r="B29" s="95"/>
      <c r="C29" s="96"/>
      <c r="D29" s="96"/>
      <c r="E29" s="71" t="s">
        <v>781</v>
      </c>
      <c r="F29" s="51" t="str">
        <f>IFERROR(COUNTIFS('Resultados de análises'!X:X,"NOK - Proteína",'Resultados de análises'!G:G,Qualidadedarejeição[[#This Row],[Região]])/COUNT('Resultados de análises'!X:X),"-")</f>
        <v>-</v>
      </c>
      <c r="G29" s="51">
        <f>IFERROR(COUNTIFS('Resultados de análises'!G:G,Qualidadedarejeição[[#This Row],[Região]],'Resultados de análises'!X:X,"NOK - Germinação")/COUNTA('Resultados de análises'!X:X),"-")</f>
        <v>0</v>
      </c>
      <c r="H29" s="51">
        <f>IFERROR(COUNTIFS('Resultados de análises'!G:G,Qualidadedarejeição[[#This Row],[Região]],'Resultados de análises'!X:X,"NOK - Calibre de Grão")/COUNTA('Resultados de análises'!X:X),"-")</f>
        <v>0</v>
      </c>
      <c r="I29" s="53">
        <f>IFERROR(COUNTIFS('Resultados de análises'!G:G,Qualidadedarejeição[[#This Row],[Região]],'Resultados de análises'!X:X,"NOK - DON")/COUNTA('Resultados de análises'!X:X),"-")</f>
        <v>0</v>
      </c>
      <c r="J29" s="96"/>
      <c r="K29" s="71" t="s">
        <v>781</v>
      </c>
      <c r="L29" s="52">
        <f>IFERROR(SUMIFS('Resultados de análises'!E:E, 'Resultados de análises'!G:G, "SC", 'Resultados de análises'!F:F, "ABI Rubi", 'Resultados de análises'!W:W, "NOK"), "-")*E10</f>
        <v>0</v>
      </c>
      <c r="M29" s="52">
        <f>IFERROR(SUMIFS('Resultados de análises'!E:E, 'Resultados de análises'!G:G, "SC", 'Resultados de análises'!F:F, "ABI Valente", 'Resultados de análises'!W:W, "NOK"), "-")*E10</f>
        <v>0</v>
      </c>
      <c r="N29" s="52">
        <f>IFERROR(SUMIFS('Resultados de análises'!E:E, 'Resultados de análises'!G:G, "SC", 'Resultados de análises'!F:F, "BRS Cauê", 'Resultados de análises'!W:W, "NOK"), "-")*E10</f>
        <v>0</v>
      </c>
      <c r="O29" s="52">
        <f>IFERROR(SUMIFS('Resultados de análises'!E:E, 'Resultados de análises'!G:G, "SC", 'Resultados de análises'!F:F, "BRS Kolinda", 'Resultados de análises'!W:W, "NOK"), "-")*E10</f>
        <v>0</v>
      </c>
      <c r="P29" s="82">
        <f>IFERROR(SUMIFS('Resultados de análises'!E:E, 'Resultados de análises'!G:G, "SC", 'Resultados de análises'!F:F, "Imperatriz", 'Resultados de análises'!W:W, "NOK"), "-")*E10</f>
        <v>0</v>
      </c>
      <c r="Q29" s="96"/>
      <c r="R29" s="96"/>
      <c r="S29" s="97"/>
      <c r="T29"/>
    </row>
    <row r="30" spans="1:20" x14ac:dyDescent="0.25">
      <c r="A30"/>
      <c r="B30" s="95"/>
      <c r="C30" s="96"/>
      <c r="D30" s="96"/>
      <c r="E30" s="71" t="s">
        <v>711</v>
      </c>
      <c r="F30" s="51" t="str">
        <f>IFERROR(COUNTIFS('Resultados de análises'!X:X,"NOK - Proteína",'Resultados de análises'!G:G,Qualidadedarejeição[[#This Row],[Região]])/COUNT('Resultados de análises'!X:X),"-")</f>
        <v>-</v>
      </c>
      <c r="G30" s="51">
        <f>IFERROR(COUNTIFS('Resultados de análises'!G:G,Qualidadedarejeição[[#This Row],[Região]],'Resultados de análises'!X:X,"NOK - Germinação")/COUNTA('Resultados de análises'!X:X),"-")</f>
        <v>0</v>
      </c>
      <c r="H30" s="51">
        <f>IFERROR(COUNTIFS('Resultados de análises'!G:G,Qualidadedarejeição[[#This Row],[Região]],'Resultados de análises'!X:X,"NOK - Calibre de Grão")/COUNTA('Resultados de análises'!X:X),"-")</f>
        <v>0</v>
      </c>
      <c r="I30" s="53">
        <f>IFERROR(COUNTIFS('Resultados de análises'!G:G,Qualidadedarejeição[[#This Row],[Região]],'Resultados de análises'!X:X,"NOK - DON")/COUNTA('Resultados de análises'!X:X),"-")</f>
        <v>0</v>
      </c>
      <c r="J30" s="96"/>
      <c r="K30" s="71" t="s">
        <v>711</v>
      </c>
      <c r="L30" s="52">
        <f>IFERROR(SUMIFS('Resultados de análises'!E:E, 'Resultados de análises'!G:G, "Sul", 'Resultados de análises'!F:F, "ABI Rubi", 'Resultados de análises'!W:W, "NOK"), "-")*E11</f>
        <v>0</v>
      </c>
      <c r="M30" s="52">
        <f>IFERROR(SUMIFS('Resultados de análises'!E:E, 'Resultados de análises'!G:G, "Sul", 'Resultados de análises'!F:F, "ABI Valente", 'Resultados de análises'!W:W, "NOK"), "-")*E11</f>
        <v>0</v>
      </c>
      <c r="N30" s="52">
        <f>IFERROR(SUMIFS('Resultados de análises'!E:E, 'Resultados de análises'!G:G, "Sul", 'Resultados de análises'!F:F, "BRS Cauê", 'Resultados de análises'!W:W, "NOK"), "-")*E11</f>
        <v>0</v>
      </c>
      <c r="O30" s="52">
        <f>IFERROR(SUMIFS('Resultados de análises'!E:E, 'Resultados de análises'!G:G, "Sul", 'Resultados de análises'!F:F, "BRS Kolinda", 'Resultados de análises'!W:W, "NOK"), "-")*E11</f>
        <v>0</v>
      </c>
      <c r="P30" s="82">
        <f>IFERROR(SUMIFS('Resultados de análises'!E:E, 'Resultados de análises'!G:G, "Sul", 'Resultados de análises'!F:F, "Imperatriz", 'Resultados de análises'!W:W, "NOK"), "-")*E11</f>
        <v>0</v>
      </c>
      <c r="Q30" s="96"/>
      <c r="R30" s="96"/>
      <c r="S30" s="97"/>
      <c r="T30"/>
    </row>
    <row r="31" spans="1:20" x14ac:dyDescent="0.25">
      <c r="A31"/>
      <c r="B31" s="95"/>
      <c r="C31" s="96"/>
      <c r="D31" s="96"/>
      <c r="E31" s="71" t="s">
        <v>614</v>
      </c>
      <c r="F31" s="51" t="str">
        <f>IFERROR(COUNTIFS('Resultados de análises'!X:X,"NOK - Proteína",'Resultados de análises'!G:G,Qualidadedarejeição[[#This Row],[Região]])/COUNT('Resultados de análises'!X:X),"-")</f>
        <v>-</v>
      </c>
      <c r="G31" s="51">
        <f>IFERROR(COUNTIFS('Resultados de análises'!G:G,Qualidadedarejeição[[#This Row],[Região]],'Resultados de análises'!X:X,"NOK - Germinação")/COUNTA('Resultados de análises'!X:X),"-")</f>
        <v>0</v>
      </c>
      <c r="H31" s="51">
        <f>IFERROR(COUNTIFS('Resultados de análises'!G:G,Qualidadedarejeição[[#This Row],[Região]],'Resultados de análises'!X:X,"NOK - Calibre de Grão")/COUNTA('Resultados de análises'!X:X),"-")</f>
        <v>0</v>
      </c>
      <c r="I31" s="53">
        <f>IFERROR(COUNTIFS('Resultados de análises'!G:G,Qualidadedarejeição[[#This Row],[Região]],'Resultados de análises'!X:X,"NOK - DON")/COUNTA('Resultados de análises'!X:X),"-")</f>
        <v>0</v>
      </c>
      <c r="J31" s="96"/>
      <c r="K31" s="71" t="s">
        <v>614</v>
      </c>
      <c r="L31" s="52">
        <f>IFERROR(SUMIFS('Resultados de análises'!E:E, 'Resultados de análises'!G:G, "Vacaria", 'Resultados de análises'!F:F, "ABI Rubi", 'Resultados de análises'!W:W, "NOK"), "-")*E12</f>
        <v>0</v>
      </c>
      <c r="M31" s="52">
        <f>IFERROR(SUMIFS('Resultados de análises'!E:E, 'Resultados de análises'!G:G, "Vacaria", 'Resultados de análises'!F:F, "ABI Valente", 'Resultados de análises'!W:W, "NOK"), "-")*E12</f>
        <v>0</v>
      </c>
      <c r="N31" s="52">
        <f>IFERROR(SUMIFS('Resultados de análises'!E:E, 'Resultados de análises'!G:G, "Vacaria", 'Resultados de análises'!F:F, "BRS Cauê", 'Resultados de análises'!W:W, "NOK"), "-")*E12</f>
        <v>0</v>
      </c>
      <c r="O31" s="52">
        <f>IFERROR(SUMIFS('Resultados de análises'!E:E, 'Resultados de análises'!G:G, "Vacaria", 'Resultados de análises'!F:F, "BRS Kolinda", 'Resultados de análises'!W:W, "NOK"), "-")*E12</f>
        <v>0</v>
      </c>
      <c r="P31" s="82">
        <f>IFERROR(SUMIFS('Resultados de análises'!E:E, 'Resultados de análises'!G:G, "Vacaria", 'Resultados de análises'!F:F, "Imperatriz", 'Resultados de análises'!W:W, "NOK"), "-")*E12</f>
        <v>0</v>
      </c>
      <c r="Q31" s="96"/>
      <c r="R31" s="96"/>
      <c r="S31" s="97"/>
      <c r="T31"/>
    </row>
    <row r="32" spans="1:20" ht="15.75" thickBot="1" x14ac:dyDescent="0.3">
      <c r="A32"/>
      <c r="B32" s="95"/>
      <c r="C32" s="96"/>
      <c r="D32" s="96"/>
      <c r="E32" s="71" t="s">
        <v>2711</v>
      </c>
      <c r="F32" s="51" t="str">
        <f>IFERROR(AVERAGE(F27:F31),"-")</f>
        <v>-</v>
      </c>
      <c r="G32" s="51">
        <f t="shared" ref="G32:I32" si="2">IFERROR(AVERAGE(G27:G31),"-")</f>
        <v>6.8965517241379309E-2</v>
      </c>
      <c r="H32" s="51">
        <f t="shared" si="2"/>
        <v>2.0689655172413793E-2</v>
      </c>
      <c r="I32" s="51">
        <f t="shared" si="2"/>
        <v>6.8965517241379309E-3</v>
      </c>
      <c r="J32" s="96"/>
      <c r="K32" s="71" t="s">
        <v>2711</v>
      </c>
      <c r="L32" s="52">
        <f>SUM(L27:L31)</f>
        <v>139.19999999999999</v>
      </c>
      <c r="M32" s="52">
        <f>SUM(M27:M31)</f>
        <v>59.4</v>
      </c>
      <c r="N32" s="52">
        <f>SUM(N27:N31)</f>
        <v>605.9</v>
      </c>
      <c r="O32" s="52">
        <f>SUM(O27:O31)</f>
        <v>0</v>
      </c>
      <c r="P32" s="82">
        <f>SUM(P27:P31)</f>
        <v>165</v>
      </c>
      <c r="Q32" s="96"/>
      <c r="R32" s="96"/>
      <c r="S32" s="97"/>
      <c r="T32"/>
    </row>
    <row r="33" spans="1:20" ht="15.75" thickBot="1" x14ac:dyDescent="0.3">
      <c r="A33"/>
      <c r="B33" s="95"/>
      <c r="C33" s="96"/>
      <c r="D33" s="96"/>
      <c r="E33" s="96"/>
      <c r="F33" s="106"/>
      <c r="G33" s="106"/>
      <c r="H33" s="106"/>
      <c r="I33" s="106"/>
      <c r="J33" s="96"/>
      <c r="K33" s="55" t="s">
        <v>2712</v>
      </c>
      <c r="L33" s="56">
        <f>SUM(L32:P32)</f>
        <v>969.5</v>
      </c>
      <c r="M33" s="52"/>
      <c r="N33" s="52"/>
      <c r="O33" s="52"/>
      <c r="P33" s="83"/>
      <c r="Q33" s="96"/>
      <c r="R33" s="96"/>
      <c r="S33" s="97"/>
      <c r="T33"/>
    </row>
    <row r="34" spans="1:20" x14ac:dyDescent="0.25">
      <c r="A34"/>
      <c r="B34" s="95"/>
      <c r="C34" s="96"/>
      <c r="D34" s="96"/>
      <c r="E34" s="96"/>
      <c r="F34" s="106"/>
      <c r="G34" s="106"/>
      <c r="H34" s="106"/>
      <c r="I34" s="106"/>
      <c r="J34" s="96"/>
      <c r="K34" s="96"/>
      <c r="L34" s="103"/>
      <c r="M34" s="103"/>
      <c r="N34" s="103"/>
      <c r="O34" s="103"/>
      <c r="P34" s="96"/>
      <c r="Q34" s="96"/>
      <c r="R34" s="96"/>
      <c r="S34" s="97"/>
      <c r="T34"/>
    </row>
    <row r="35" spans="1:20" ht="36" customHeight="1" x14ac:dyDescent="0.25">
      <c r="A35"/>
      <c r="B35" s="95"/>
      <c r="C35" s="96"/>
      <c r="D35" s="96"/>
      <c r="E35" s="115" t="s">
        <v>2719</v>
      </c>
      <c r="F35" s="115"/>
      <c r="G35" s="115"/>
      <c r="H35" s="115"/>
      <c r="I35" s="116"/>
      <c r="J35" s="96"/>
      <c r="K35" s="117" t="s">
        <v>2702</v>
      </c>
      <c r="L35" s="115"/>
      <c r="M35" s="115"/>
      <c r="N35" s="115"/>
      <c r="O35" s="115"/>
      <c r="P35" s="115"/>
      <c r="Q35" s="115"/>
      <c r="R35" s="115"/>
      <c r="S35" s="97"/>
      <c r="T35"/>
    </row>
    <row r="36" spans="1:20" ht="24" customHeight="1" x14ac:dyDescent="0.25">
      <c r="A36"/>
      <c r="B36" s="95"/>
      <c r="C36" s="96"/>
      <c r="D36" s="96"/>
      <c r="E36" s="75" t="s">
        <v>8</v>
      </c>
      <c r="F36" s="76" t="s">
        <v>2698</v>
      </c>
      <c r="G36" s="76" t="s">
        <v>2699</v>
      </c>
      <c r="H36" s="76" t="s">
        <v>2700</v>
      </c>
      <c r="I36" s="76" t="s">
        <v>2701</v>
      </c>
      <c r="J36" s="96"/>
      <c r="K36" s="75" t="s">
        <v>8</v>
      </c>
      <c r="L36" s="76" t="s">
        <v>7</v>
      </c>
      <c r="M36" s="76" t="s">
        <v>2628</v>
      </c>
      <c r="N36" s="76" t="s">
        <v>2703</v>
      </c>
      <c r="O36" s="84" t="s">
        <v>2704</v>
      </c>
      <c r="P36" s="76" t="s">
        <v>2692</v>
      </c>
      <c r="Q36" s="84" t="s">
        <v>2705</v>
      </c>
      <c r="R36" s="76" t="s">
        <v>2706</v>
      </c>
      <c r="S36" s="97"/>
      <c r="T36"/>
    </row>
    <row r="37" spans="1:20" x14ac:dyDescent="0.25">
      <c r="A37"/>
      <c r="B37" s="95"/>
      <c r="C37" s="96"/>
      <c r="D37" s="96"/>
      <c r="E37" s="71" t="s">
        <v>22</v>
      </c>
      <c r="F37" s="51" t="str">
        <f>IFERROR(COUNTIFS('Resultados de análises'!X:X,"NOK - Proteína",'Resultados de análises'!G:G,Qualidadedarejeição7[[#This Row],[Região]])/COUNT('Resultados de análises'!X:X),"-")</f>
        <v>-</v>
      </c>
      <c r="G37" s="51">
        <f>IFERROR(COUNTIFS('Resultados de análises'!G:G,Qualidadedarejeição7[[#This Row],[Região]],'Resultados de análises'!X:X,"NOK - Germinação")/COUNTIFS('Resultados de análises'!W:W,"NOK",'Resultados de análises'!G:G,Qualidadedarejeição7[[#This Row],[Região]]),"-")</f>
        <v>0.875</v>
      </c>
      <c r="H37" s="51">
        <f>IFERROR(COUNTIFS('Resultados de análises'!G:G,Qualidadedarejeição7[[#This Row],[Região]],'Resultados de análises'!X:X,"NOK - Calibre de Grão")/COUNTIFS('Resultados de análises'!W:W,"NOK",'Resultados de análises'!G:G,Qualidadedarejeição7[[#This Row],[Região]]),"-")</f>
        <v>0.125</v>
      </c>
      <c r="I37" s="53">
        <f>IFERROR(COUNTIFS('Resultados de análises'!G:G,Qualidadedarejeição7[[#This Row],[Região]],'Resultados de análises'!X:X,"NOK - DON")/COUNTIFS('Resultados de análises'!W:W,"NOK",'Resultados de análises'!G:G,Qualidadedarejeição7[[#This Row],[Região]]),"-")</f>
        <v>0</v>
      </c>
      <c r="J37" s="96"/>
      <c r="K37" s="71" t="s">
        <v>22</v>
      </c>
      <c r="L37" s="71" t="s">
        <v>72</v>
      </c>
      <c r="M37" s="50">
        <v>680</v>
      </c>
      <c r="N37" s="85">
        <f>IFERROR(SUMIFS('Resultados de análises'!J:J, 'Resultados de análises'!G:G, "Norte", 'Resultados de análises'!F:F, "ABI Rubi"), "-")</f>
        <v>0</v>
      </c>
      <c r="O37" s="86">
        <f>Dadosconsolidadosporregião[[#This Row],[Área coletada (ha)]]/Dadosconsolidadosporregião[[#This Row],[Área (ha)]]</f>
        <v>0</v>
      </c>
      <c r="P37" s="71"/>
      <c r="Q37" s="71"/>
      <c r="R37" s="71"/>
      <c r="S37" s="97"/>
      <c r="T37"/>
    </row>
    <row r="38" spans="1:20" x14ac:dyDescent="0.25">
      <c r="A38"/>
      <c r="B38" s="95"/>
      <c r="C38" s="96"/>
      <c r="D38" s="96"/>
      <c r="E38" s="71" t="s">
        <v>73</v>
      </c>
      <c r="F38" s="51" t="str">
        <f>IFERROR(COUNTIFS('Resultados de análises'!X:X,"NOK - Proteína",'Resultados de análises'!G:G,Qualidadedarejeição7[[#This Row],[Região]])/COUNT('Resultados de análises'!X:X),"-")</f>
        <v>-</v>
      </c>
      <c r="G38" s="51">
        <f>IFERROR(COUNTIFS('Resultados de análises'!G:G,Qualidadedarejeição7[[#This Row],[Região]],'Resultados de análises'!X:X,"NOK - Germinação")/COUNTIFS('Resultados de análises'!W:W,"NOK",'Resultados de análises'!G:G,Qualidadedarejeição7[[#This Row],[Região]]),"-")</f>
        <v>0.5</v>
      </c>
      <c r="H38" s="51">
        <f>IFERROR(COUNTIFS('Resultados de análises'!G:G,Qualidadedarejeição7[[#This Row],[Região]],'Resultados de análises'!X:X,"NOK - Calibre de Grão")/COUNTIFS('Resultados de análises'!W:W,"NOK",'Resultados de análises'!G:G,Qualidadedarejeição7[[#This Row],[Região]]),"-")</f>
        <v>0.33333333333333331</v>
      </c>
      <c r="I38" s="53">
        <f>IFERROR(COUNTIFS('Resultados de análises'!G:G,Qualidadedarejeição7[[#This Row],[Região]],'Resultados de análises'!X:X,"NOK - DON")/COUNTIFS('Resultados de análises'!W:W,"NOK",'Resultados de análises'!G:G,Qualidadedarejeição7[[#This Row],[Região]]),"-")</f>
        <v>0.16666666666666666</v>
      </c>
      <c r="J38" s="96"/>
      <c r="K38" s="71" t="s">
        <v>22</v>
      </c>
      <c r="L38" s="71" t="s">
        <v>254</v>
      </c>
      <c r="M38" s="50">
        <v>2035</v>
      </c>
      <c r="N38" s="85">
        <f>IFERROR(SUMIFS('Resultados de análises'!J:J, 'Resultados de análises'!G:G, "Norte", 'Resultados de análises'!F:F, "ABI Valente"), "-")</f>
        <v>18</v>
      </c>
      <c r="O38" s="86">
        <f>Dadosconsolidadosporregião[[#This Row],[Área coletada (ha)]]/Dadosconsolidadosporregião[[#This Row],[Área (ha)]]</f>
        <v>8.8452088452088459E-3</v>
      </c>
      <c r="P38" s="71"/>
      <c r="Q38" s="71"/>
      <c r="R38" s="71"/>
      <c r="S38" s="97"/>
      <c r="T38"/>
    </row>
    <row r="39" spans="1:20" x14ac:dyDescent="0.25">
      <c r="A39"/>
      <c r="B39" s="95"/>
      <c r="C39" s="96"/>
      <c r="D39" s="96"/>
      <c r="E39" s="71" t="s">
        <v>781</v>
      </c>
      <c r="F39" s="51" t="str">
        <f>IFERROR(COUNTIFS('Resultados de análises'!X:X,"NOK - Proteína",'Resultados de análises'!G:G,Qualidadedarejeição7[[#This Row],[Região]])/COUNT('Resultados de análises'!X:X),"-")</f>
        <v>-</v>
      </c>
      <c r="G39" s="51" t="str">
        <f>IFERROR(COUNTIFS('Resultados de análises'!G:G,Qualidadedarejeição7[[#This Row],[Região]],'Resultados de análises'!X:X,"NOK - Germinação")/COUNTIFS('Resultados de análises'!W:W,"NOK",'Resultados de análises'!G:G,Qualidadedarejeição7[[#This Row],[Região]]),"-")</f>
        <v>-</v>
      </c>
      <c r="H39" s="51" t="str">
        <f>IFERROR(COUNTIFS('Resultados de análises'!G:G,Qualidadedarejeição7[[#This Row],[Região]],'Resultados de análises'!X:X,"NOK - Calibre de Grão")/COUNTIFS('Resultados de análises'!W:W,"NOK",'Resultados de análises'!G:G,Qualidadedarejeição7[[#This Row],[Região]]),"-")</f>
        <v>-</v>
      </c>
      <c r="I39" s="53" t="str">
        <f>IFERROR(COUNTIFS('Resultados de análises'!G:G,Qualidadedarejeição7[[#This Row],[Região]],'Resultados de análises'!X:X,"NOK - DON")/COUNTIFS('Resultados de análises'!W:W,"NOK",'Resultados de análises'!G:G,Qualidadedarejeição7[[#This Row],[Região]]),"-")</f>
        <v>-</v>
      </c>
      <c r="J39" s="96"/>
      <c r="K39" s="71" t="s">
        <v>22</v>
      </c>
      <c r="L39" s="71" t="s">
        <v>21</v>
      </c>
      <c r="M39" s="50">
        <v>8550</v>
      </c>
      <c r="N39" s="85">
        <f>IFERROR(SUMIFS('Resultados de análises'!J:J, 'Resultados de análises'!G:G, "Norte", 'Resultados de análises'!F:F, "BRS Cauê"), "-")</f>
        <v>256</v>
      </c>
      <c r="O39" s="86">
        <f>Dadosconsolidadosporregião[[#This Row],[Área coletada (ha)]]/Dadosconsolidadosporregião[[#This Row],[Área (ha)]]</f>
        <v>2.9941520467836259E-2</v>
      </c>
      <c r="P39" s="71"/>
      <c r="Q39" s="71"/>
      <c r="R39" s="71"/>
      <c r="S39" s="97"/>
      <c r="T39"/>
    </row>
    <row r="40" spans="1:20" x14ac:dyDescent="0.25">
      <c r="A40"/>
      <c r="B40" s="95"/>
      <c r="C40" s="96"/>
      <c r="D40" s="96"/>
      <c r="E40" s="71" t="s">
        <v>711</v>
      </c>
      <c r="F40" s="51" t="str">
        <f>IFERROR(COUNTIFS('Resultados de análises'!X:X,"NOK - Proteína",'Resultados de análises'!G:G,Qualidadedarejeição7[[#This Row],[Região]])/COUNT('Resultados de análises'!X:X),"-")</f>
        <v>-</v>
      </c>
      <c r="G40" s="51" t="str">
        <f>IFERROR(COUNTIFS('Resultados de análises'!G:G,Qualidadedarejeição7[[#This Row],[Região]],'Resultados de análises'!X:X,"NOK - Germinação")/COUNTIFS('Resultados de análises'!W:W,"NOK",'Resultados de análises'!G:G,Qualidadedarejeição7[[#This Row],[Região]]),"-")</f>
        <v>-</v>
      </c>
      <c r="H40" s="51" t="str">
        <f>IFERROR(COUNTIFS('Resultados de análises'!G:G,Qualidadedarejeição7[[#This Row],[Região]],'Resultados de análises'!X:X,"NOK - Calibre de Grão")/COUNTIFS('Resultados de análises'!W:W,"NOK",'Resultados de análises'!G:G,Qualidadedarejeição7[[#This Row],[Região]]),"-")</f>
        <v>-</v>
      </c>
      <c r="I40" s="53" t="str">
        <f>IFERROR(COUNTIFS('Resultados de análises'!G:G,Qualidadedarejeição7[[#This Row],[Região]],'Resultados de análises'!X:X,"NOK - DON")/COUNTIFS('Resultados de análises'!W:W,"NOK",'Resultados de análises'!G:G,Qualidadedarejeição7[[#This Row],[Região]]),"-")</f>
        <v>-</v>
      </c>
      <c r="J40" s="96"/>
      <c r="K40" s="71" t="s">
        <v>22</v>
      </c>
      <c r="L40" s="71" t="s">
        <v>335</v>
      </c>
      <c r="M40" s="50">
        <v>572</v>
      </c>
      <c r="N40" s="85">
        <f>IFERROR(SUMIFS('Resultados de análises'!J:J, 'Resultados de análises'!G:G, "Norte", 'Resultados de análises'!F:F, "BRS Kolinda"), "-")</f>
        <v>0</v>
      </c>
      <c r="O40" s="86">
        <f>Dadosconsolidadosporregião[[#This Row],[Área coletada (ha)]]/Dadosconsolidadosporregião[[#This Row],[Área (ha)]]</f>
        <v>0</v>
      </c>
      <c r="P40" s="71"/>
      <c r="Q40" s="71"/>
      <c r="R40" s="71"/>
      <c r="S40" s="97"/>
      <c r="T40"/>
    </row>
    <row r="41" spans="1:20" x14ac:dyDescent="0.25">
      <c r="A41"/>
      <c r="B41" s="95"/>
      <c r="C41" s="96"/>
      <c r="D41" s="96"/>
      <c r="E41" s="71" t="s">
        <v>614</v>
      </c>
      <c r="F41" s="51" t="str">
        <f>IFERROR(COUNTIFS('Resultados de análises'!X:X,"NOK - Proteína",'Resultados de análises'!G:G,Qualidadedarejeição7[[#This Row],[Região]])/COUNT('Resultados de análises'!X:X),"-")</f>
        <v>-</v>
      </c>
      <c r="G41" s="51" t="str">
        <f>IFERROR(COUNTIFS('Resultados de análises'!G:G,Qualidadedarejeição7[[#This Row],[Região]],'Resultados de análises'!X:X,"NOK - Germinação")/COUNTIFS('Resultados de análises'!W:W,"NOK",'Resultados de análises'!G:G,Qualidadedarejeição7[[#This Row],[Região]]),"-")</f>
        <v>-</v>
      </c>
      <c r="H41" s="51" t="str">
        <f>IFERROR(COUNTIFS('Resultados de análises'!G:G,Qualidadedarejeição7[[#This Row],[Região]],'Resultados de análises'!X:X,"NOK - Calibre de Grão")/COUNTIFS('Resultados de análises'!W:W,"NOK",'Resultados de análises'!G:G,Qualidadedarejeição7[[#This Row],[Região]]),"-")</f>
        <v>-</v>
      </c>
      <c r="I41" s="53" t="str">
        <f>IFERROR(COUNTIFS('Resultados de análises'!G:G,Qualidadedarejeição7[[#This Row],[Região]],'Resultados de análises'!X:X,"NOK - DON")/COUNTIFS('Resultados de análises'!W:W,"NOK",'Resultados de análises'!G:G,Qualidadedarejeição7[[#This Row],[Região]]),"-")</f>
        <v>-</v>
      </c>
      <c r="J41" s="96"/>
      <c r="K41" s="71" t="s">
        <v>22</v>
      </c>
      <c r="L41" s="71" t="s">
        <v>101</v>
      </c>
      <c r="M41" s="50">
        <v>203</v>
      </c>
      <c r="N41" s="85">
        <f>IFERROR(SUMIFS('Resultados de análises'!J:J, 'Resultados de análises'!G:G, "Norte", 'Resultados de análises'!F:F, "Imperatriz"), "-")</f>
        <v>203</v>
      </c>
      <c r="O41" s="86">
        <f>Dadosconsolidadosporregião[[#This Row],[Área coletada (ha)]]/Dadosconsolidadosporregião[[#This Row],[Área (ha)]]</f>
        <v>1</v>
      </c>
      <c r="P41" s="71"/>
      <c r="Q41" s="71"/>
      <c r="R41" s="71"/>
      <c r="S41" s="97"/>
      <c r="T41"/>
    </row>
    <row r="42" spans="1:20" x14ac:dyDescent="0.25">
      <c r="A42"/>
      <c r="B42" s="95"/>
      <c r="C42" s="96"/>
      <c r="D42" s="96"/>
      <c r="E42" s="71" t="s">
        <v>2711</v>
      </c>
      <c r="F42" s="51" t="str">
        <f>IFERROR(AVERAGE(F37:F41),"-")</f>
        <v>-</v>
      </c>
      <c r="G42" s="51">
        <f t="shared" ref="G42" si="3">IFERROR(AVERAGE(G37:G41),"-")</f>
        <v>0.6875</v>
      </c>
      <c r="H42" s="51">
        <f t="shared" ref="H42" si="4">IFERROR(AVERAGE(H37:H41),"-")</f>
        <v>0.22916666666666666</v>
      </c>
      <c r="I42" s="51">
        <f t="shared" ref="I42" si="5">IFERROR(AVERAGE(I37:I41),"-")</f>
        <v>8.3333333333333329E-2</v>
      </c>
      <c r="J42" s="96"/>
      <c r="K42" s="71" t="s">
        <v>73</v>
      </c>
      <c r="L42" s="71" t="s">
        <v>72</v>
      </c>
      <c r="M42" s="50">
        <v>1951</v>
      </c>
      <c r="N42" s="85">
        <f>IFERROR(SUMIFS('Resultados de análises'!J:J, 'Resultados de análises'!G:G, "Planalto", 'Resultados de análises'!F:F, "ABI Rubi"), "-")</f>
        <v>78</v>
      </c>
      <c r="O42" s="86">
        <f>Dadosconsolidadosporregião[[#This Row],[Área coletada (ha)]]/Dadosconsolidadosporregião[[#This Row],[Área (ha)]]</f>
        <v>3.9979497693490518E-2</v>
      </c>
      <c r="P42" s="71"/>
      <c r="Q42" s="71"/>
      <c r="R42" s="71"/>
      <c r="S42" s="97"/>
      <c r="T42"/>
    </row>
    <row r="43" spans="1:20" ht="15" customHeight="1" x14ac:dyDescent="0.25">
      <c r="A43"/>
      <c r="B43" s="95"/>
      <c r="C43" s="96"/>
      <c r="D43" s="96"/>
      <c r="E43" s="96"/>
      <c r="F43" s="96"/>
      <c r="G43" s="96"/>
      <c r="H43" s="96"/>
      <c r="I43" s="96"/>
      <c r="J43" s="96"/>
      <c r="K43" s="71" t="s">
        <v>73</v>
      </c>
      <c r="L43" s="71" t="s">
        <v>21</v>
      </c>
      <c r="M43" s="50">
        <v>761</v>
      </c>
      <c r="N43" s="85">
        <f>IFERROR(SUMIFS('Resultados de análises'!J:J, 'Resultados de análises'!G:G, "Planalto", 'Resultados de análises'!F:F, "BRS Cauê"), "-")</f>
        <v>118</v>
      </c>
      <c r="O43" s="86">
        <f>Dadosconsolidadosporregião[[#This Row],[Área coletada (ha)]]/Dadosconsolidadosporregião[[#This Row],[Área (ha)]]</f>
        <v>0.15505913272010513</v>
      </c>
      <c r="P43" s="71"/>
      <c r="Q43" s="71"/>
      <c r="R43" s="71"/>
      <c r="S43" s="97"/>
      <c r="T43"/>
    </row>
    <row r="44" spans="1:20" ht="15" customHeight="1" x14ac:dyDescent="0.25">
      <c r="A44"/>
      <c r="B44" s="95"/>
      <c r="C44" s="96"/>
      <c r="D44" s="96"/>
      <c r="E44" s="96"/>
      <c r="F44" s="96"/>
      <c r="G44" s="96"/>
      <c r="H44" s="96"/>
      <c r="I44" s="96"/>
      <c r="J44" s="96"/>
      <c r="K44" s="71" t="s">
        <v>73</v>
      </c>
      <c r="L44" s="71" t="s">
        <v>335</v>
      </c>
      <c r="M44" s="50">
        <v>60</v>
      </c>
      <c r="N44" s="85">
        <f>IFERROR(SUMIFS('Resultados de análises'!J:J, 'Resultados de análises'!G:G, "Planalto", 'Resultados de análises'!F:F, "BRS Kolinda"), "-")</f>
        <v>0</v>
      </c>
      <c r="O44" s="86">
        <f>Dadosconsolidadosporregião[[#This Row],[Área coletada (ha)]]/Dadosconsolidadosporregião[[#This Row],[Área (ha)]]</f>
        <v>0</v>
      </c>
      <c r="P44" s="71"/>
      <c r="Q44" s="71"/>
      <c r="R44" s="71"/>
      <c r="S44" s="97"/>
      <c r="T44"/>
    </row>
    <row r="45" spans="1:20" ht="15" customHeight="1" x14ac:dyDescent="0.25">
      <c r="A45"/>
      <c r="B45" s="95"/>
      <c r="C45" s="96"/>
      <c r="D45" s="96"/>
      <c r="E45" s="96"/>
      <c r="F45" s="96"/>
      <c r="G45" s="96"/>
      <c r="H45" s="96"/>
      <c r="I45" s="96"/>
      <c r="J45" s="96"/>
      <c r="K45" s="71" t="s">
        <v>73</v>
      </c>
      <c r="L45" s="71" t="s">
        <v>101</v>
      </c>
      <c r="M45" s="50">
        <v>259</v>
      </c>
      <c r="N45" s="85">
        <f>IFERROR(SUMIFS('Resultados de análises'!J:J, 'Resultados de análises'!G:G, "Planalto", 'Resultados de análises'!F:F, "Imperatriz"), "-")</f>
        <v>0</v>
      </c>
      <c r="O45" s="86">
        <f>Dadosconsolidadosporregião[[#This Row],[Área coletada (ha)]]/Dadosconsolidadosporregião[[#This Row],[Área (ha)]]</f>
        <v>0</v>
      </c>
      <c r="P45" s="71"/>
      <c r="Q45" s="71"/>
      <c r="R45" s="71"/>
      <c r="S45" s="97"/>
      <c r="T45"/>
    </row>
    <row r="46" spans="1:20" ht="15" customHeight="1" x14ac:dyDescent="0.25">
      <c r="A46"/>
      <c r="B46" s="95"/>
      <c r="C46" s="96"/>
      <c r="D46" s="96"/>
      <c r="E46" s="96"/>
      <c r="F46" s="96"/>
      <c r="G46" s="96"/>
      <c r="H46" s="96"/>
      <c r="I46" s="96"/>
      <c r="J46" s="96"/>
      <c r="K46" s="71" t="s">
        <v>781</v>
      </c>
      <c r="L46" s="71" t="s">
        <v>72</v>
      </c>
      <c r="M46" s="50">
        <v>190</v>
      </c>
      <c r="N46" s="85">
        <f>IFERROR(SUMIFS('Resultados de análises'!J:J, 'Resultados de análises'!G:G, "SC", 'Resultados de análises'!F:F, "ABI Rubi"), "-")</f>
        <v>0</v>
      </c>
      <c r="O46" s="86">
        <f>Dadosconsolidadosporregião[[#This Row],[Área coletada (ha)]]/Dadosconsolidadosporregião[[#This Row],[Área (ha)]]</f>
        <v>0</v>
      </c>
      <c r="P46" s="71"/>
      <c r="Q46" s="71"/>
      <c r="R46" s="71"/>
      <c r="S46" s="97"/>
      <c r="T46"/>
    </row>
    <row r="47" spans="1:20" ht="15" customHeight="1" x14ac:dyDescent="0.25">
      <c r="A47"/>
      <c r="B47" s="95"/>
      <c r="C47" s="96"/>
      <c r="D47" s="96"/>
      <c r="E47" s="96"/>
      <c r="F47" s="96"/>
      <c r="G47" s="96"/>
      <c r="H47" s="96"/>
      <c r="I47" s="96"/>
      <c r="J47" s="96"/>
      <c r="K47" s="71" t="s">
        <v>781</v>
      </c>
      <c r="L47" s="71" t="s">
        <v>254</v>
      </c>
      <c r="M47" s="50">
        <v>464</v>
      </c>
      <c r="N47" s="85">
        <f>IFERROR(SUMIFS('Resultados de análises'!J:J, 'Resultados de análises'!G:G, "SC", 'Resultados de análises'!F:F, "ABI Valente"), "-")</f>
        <v>0</v>
      </c>
      <c r="O47" s="86">
        <f>Dadosconsolidadosporregião[[#This Row],[Área coletada (ha)]]/Dadosconsolidadosporregião[[#This Row],[Área (ha)]]</f>
        <v>0</v>
      </c>
      <c r="P47" s="71"/>
      <c r="Q47" s="71"/>
      <c r="R47" s="71"/>
      <c r="S47" s="97"/>
      <c r="T47"/>
    </row>
    <row r="48" spans="1:20" ht="15" customHeight="1" x14ac:dyDescent="0.25">
      <c r="A48"/>
      <c r="B48" s="95"/>
      <c r="C48" s="96"/>
      <c r="D48" s="96"/>
      <c r="E48" s="96"/>
      <c r="F48" s="96"/>
      <c r="G48" s="96"/>
      <c r="H48" s="96"/>
      <c r="I48" s="96"/>
      <c r="J48" s="96"/>
      <c r="K48" s="71" t="s">
        <v>781</v>
      </c>
      <c r="L48" s="71" t="s">
        <v>101</v>
      </c>
      <c r="M48" s="50">
        <v>170</v>
      </c>
      <c r="N48" s="85">
        <f>IFERROR(SUMIFS('Resultados de análises'!J:J, 'Resultados de análises'!G:G, "SC", 'Resultados de análises'!F:F, "Imperatriz"), "-")</f>
        <v>0</v>
      </c>
      <c r="O48" s="86">
        <f>Dadosconsolidadosporregião[[#This Row],[Área coletada (ha)]]/Dadosconsolidadosporregião[[#This Row],[Área (ha)]]</f>
        <v>0</v>
      </c>
      <c r="P48" s="71"/>
      <c r="Q48" s="71"/>
      <c r="R48" s="71"/>
      <c r="S48" s="97"/>
      <c r="T48"/>
    </row>
    <row r="49" spans="1:20" ht="15" customHeight="1" x14ac:dyDescent="0.25">
      <c r="A49"/>
      <c r="B49" s="95"/>
      <c r="C49" s="96"/>
      <c r="D49" s="96"/>
      <c r="E49" s="96"/>
      <c r="F49" s="96"/>
      <c r="G49" s="96"/>
      <c r="H49" s="96"/>
      <c r="I49" s="96"/>
      <c r="J49" s="96"/>
      <c r="K49" s="71" t="s">
        <v>711</v>
      </c>
      <c r="L49" s="71" t="s">
        <v>72</v>
      </c>
      <c r="M49" s="50">
        <v>697</v>
      </c>
      <c r="N49" s="85">
        <f>IFERROR(SUMIFS('Resultados de análises'!J:J, 'Resultados de análises'!G:G, "Sul", 'Resultados de análises'!F:F, "ABI Rubi"), "-")</f>
        <v>0</v>
      </c>
      <c r="O49" s="86">
        <f>Dadosconsolidadosporregião[[#This Row],[Área coletada (ha)]]/Dadosconsolidadosporregião[[#This Row],[Área (ha)]]</f>
        <v>0</v>
      </c>
      <c r="P49" s="71"/>
      <c r="Q49" s="71"/>
      <c r="R49" s="71"/>
      <c r="S49" s="97"/>
      <c r="T49"/>
    </row>
    <row r="50" spans="1:20" ht="15" customHeight="1" x14ac:dyDescent="0.25">
      <c r="A50"/>
      <c r="B50" s="95"/>
      <c r="C50" s="96"/>
      <c r="D50" s="96"/>
      <c r="E50" s="96"/>
      <c r="F50" s="96"/>
      <c r="G50" s="96"/>
      <c r="H50" s="96"/>
      <c r="I50" s="96"/>
      <c r="J50" s="96"/>
      <c r="K50" s="71" t="s">
        <v>711</v>
      </c>
      <c r="L50" s="71" t="s">
        <v>21</v>
      </c>
      <c r="M50" s="50">
        <v>282</v>
      </c>
      <c r="N50" s="85">
        <f>IFERROR(SUMIFS('Resultados de análises'!J:J, 'Resultados de análises'!G:G, "Sul", 'Resultados de análises'!F:F, "BRS Cauê"), "-")</f>
        <v>0</v>
      </c>
      <c r="O50" s="86">
        <f>Dadosconsolidadosporregião[[#This Row],[Área coletada (ha)]]/Dadosconsolidadosporregião[[#This Row],[Área (ha)]]</f>
        <v>0</v>
      </c>
      <c r="P50" s="71"/>
      <c r="Q50" s="71"/>
      <c r="R50" s="71"/>
      <c r="S50" s="97"/>
      <c r="T50"/>
    </row>
    <row r="51" spans="1:20" ht="15" customHeight="1" x14ac:dyDescent="0.25">
      <c r="A51"/>
      <c r="B51" s="95"/>
      <c r="C51" s="96"/>
      <c r="D51" s="96"/>
      <c r="E51" s="96"/>
      <c r="F51" s="96"/>
      <c r="G51" s="96"/>
      <c r="H51" s="96"/>
      <c r="I51" s="96"/>
      <c r="J51" s="96"/>
      <c r="K51" s="71" t="s">
        <v>614</v>
      </c>
      <c r="L51" s="71" t="s">
        <v>72</v>
      </c>
      <c r="M51" s="50">
        <v>800</v>
      </c>
      <c r="N51" s="85">
        <f>IFERROR(SUMIFS('Resultados de análises'!J:J, 'Resultados de análises'!G:G, "Vacaria", 'Resultados de análises'!F:F, "ABI Rubi"), "-")</f>
        <v>0</v>
      </c>
      <c r="O51" s="86">
        <f>Dadosconsolidadosporregião[[#This Row],[Área coletada (ha)]]/Dadosconsolidadosporregião[[#This Row],[Área (ha)]]</f>
        <v>0</v>
      </c>
      <c r="P51" s="71"/>
      <c r="Q51" s="71"/>
      <c r="R51" s="71"/>
      <c r="S51" s="97"/>
      <c r="T51"/>
    </row>
    <row r="52" spans="1:20" ht="15" customHeight="1" x14ac:dyDescent="0.25">
      <c r="A52"/>
      <c r="B52" s="95"/>
      <c r="C52" s="96"/>
      <c r="D52" s="96"/>
      <c r="E52" s="96"/>
      <c r="F52" s="96"/>
      <c r="G52" s="96"/>
      <c r="H52" s="96"/>
      <c r="I52" s="96"/>
      <c r="J52" s="96"/>
      <c r="K52" s="71" t="s">
        <v>614</v>
      </c>
      <c r="L52" s="71" t="s">
        <v>254</v>
      </c>
      <c r="M52" s="50">
        <v>6867</v>
      </c>
      <c r="N52" s="85">
        <f>IFERROR(SUMIFS('Resultados de análises'!J:J, 'Resultados de análises'!G:G, "Vacaria", 'Resultados de análises'!F:F, "ABI Valente"), "-")</f>
        <v>0</v>
      </c>
      <c r="O52" s="86">
        <f>Dadosconsolidadosporregião[[#This Row],[Área coletada (ha)]]/Dadosconsolidadosporregião[[#This Row],[Área (ha)]]</f>
        <v>0</v>
      </c>
      <c r="P52" s="71"/>
      <c r="Q52" s="71"/>
      <c r="R52" s="71"/>
      <c r="S52" s="97"/>
      <c r="T52"/>
    </row>
    <row r="53" spans="1:20" ht="15" customHeight="1" x14ac:dyDescent="0.25">
      <c r="A53"/>
      <c r="B53" s="95"/>
      <c r="C53" s="96"/>
      <c r="D53" s="96"/>
      <c r="E53" s="96"/>
      <c r="F53" s="96"/>
      <c r="G53" s="96"/>
      <c r="H53" s="96"/>
      <c r="I53" s="96"/>
      <c r="J53" s="96"/>
      <c r="K53" s="71" t="s">
        <v>614</v>
      </c>
      <c r="L53" s="71" t="s">
        <v>21</v>
      </c>
      <c r="M53" s="50">
        <v>3298</v>
      </c>
      <c r="N53" s="85">
        <f>IFERROR(SUMIFS('Resultados de análises'!J:J, 'Resultados de análises'!G:G, "Vacaria", 'Resultados de análises'!F:F, "BRS Cauê"), "-")</f>
        <v>0</v>
      </c>
      <c r="O53" s="86">
        <f>Dadosconsolidadosporregião[[#This Row],[Área coletada (ha)]]/Dadosconsolidadosporregião[[#This Row],[Área (ha)]]</f>
        <v>0</v>
      </c>
      <c r="P53" s="71"/>
      <c r="Q53" s="71"/>
      <c r="R53" s="71"/>
      <c r="S53" s="97"/>
      <c r="T53"/>
    </row>
    <row r="54" spans="1:20" ht="15" customHeight="1" x14ac:dyDescent="0.25">
      <c r="A54"/>
      <c r="B54" s="95"/>
      <c r="C54" s="96"/>
      <c r="D54" s="96"/>
      <c r="E54" s="96"/>
      <c r="F54" s="96"/>
      <c r="G54" s="96"/>
      <c r="H54" s="96"/>
      <c r="I54" s="96"/>
      <c r="J54" s="96"/>
      <c r="K54" s="71" t="s">
        <v>614</v>
      </c>
      <c r="L54" s="71" t="s">
        <v>335</v>
      </c>
      <c r="M54" s="50">
        <v>110</v>
      </c>
      <c r="N54" s="85">
        <f>IFERROR(SUMIFS('Resultados de análises'!J:J, 'Resultados de análises'!G:G, "Vacaria", 'Resultados de análises'!F:F, "BRS Kolinda"), "-")</f>
        <v>0</v>
      </c>
      <c r="O54" s="86">
        <f>Dadosconsolidadosporregião[[#This Row],[Área coletada (ha)]]/Dadosconsolidadosporregião[[#This Row],[Área (ha)]]</f>
        <v>0</v>
      </c>
      <c r="P54" s="71"/>
      <c r="Q54" s="71"/>
      <c r="R54" s="71"/>
      <c r="S54" s="97"/>
      <c r="T54"/>
    </row>
    <row r="55" spans="1:20" ht="15" customHeight="1" x14ac:dyDescent="0.25">
      <c r="A55"/>
      <c r="B55" s="95"/>
      <c r="C55" s="96"/>
      <c r="D55" s="96"/>
      <c r="E55" s="96"/>
      <c r="F55" s="96"/>
      <c r="G55" s="96"/>
      <c r="H55" s="96"/>
      <c r="I55" s="96"/>
      <c r="J55" s="96"/>
      <c r="K55" s="71" t="s">
        <v>614</v>
      </c>
      <c r="L55" s="71" t="s">
        <v>101</v>
      </c>
      <c r="M55" s="50">
        <v>570</v>
      </c>
      <c r="N55" s="85">
        <f>IFERROR(SUMIFS('Resultados de análises'!J:J, 'Resultados de análises'!G:G, "Vacaria", 'Resultados de análises'!F:F, "Imperatriz"), "-")</f>
        <v>0</v>
      </c>
      <c r="O55" s="86">
        <f>Dadosconsolidadosporregião[[#This Row],[Área coletada (ha)]]/Dadosconsolidadosporregião[[#This Row],[Área (ha)]]</f>
        <v>0</v>
      </c>
      <c r="P55" s="71"/>
      <c r="Q55" s="71"/>
      <c r="R55" s="71"/>
      <c r="S55" s="97"/>
      <c r="T55"/>
    </row>
    <row r="56" spans="1:20" ht="15" customHeight="1" x14ac:dyDescent="0.25">
      <c r="A56"/>
      <c r="B56" s="95"/>
      <c r="C56" s="96"/>
      <c r="D56" s="96"/>
      <c r="E56" s="96"/>
      <c r="F56" s="96"/>
      <c r="G56" s="96"/>
      <c r="H56" s="96"/>
      <c r="I56" s="96"/>
      <c r="J56" s="96"/>
      <c r="K56" s="71" t="s">
        <v>2697</v>
      </c>
      <c r="L56" s="71"/>
      <c r="M56" s="50">
        <f>SUM(M37:M55)</f>
        <v>28519</v>
      </c>
      <c r="N56" s="122">
        <f>SUM(N37:N55)</f>
        <v>673</v>
      </c>
      <c r="O56" s="86">
        <f>Dadosconsolidadosporregião[[#This Row],[Área coletada (ha)]]/Dadosconsolidadosporregião[[#This Row],[Área (ha)]]</f>
        <v>2.3598302885795435E-2</v>
      </c>
      <c r="P56" s="71"/>
      <c r="Q56" s="71"/>
      <c r="R56" s="71"/>
      <c r="S56" s="97"/>
      <c r="T56"/>
    </row>
    <row r="57" spans="1:20" ht="15" customHeight="1" thickBot="1" x14ac:dyDescent="0.3">
      <c r="A57"/>
      <c r="B57" s="105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104"/>
      <c r="T57"/>
    </row>
    <row r="58" spans="1:20" ht="15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</row>
    <row r="67" spans="3:4" x14ac:dyDescent="0.25">
      <c r="C67" s="89"/>
      <c r="D67" s="90"/>
    </row>
    <row r="68" spans="3:4" x14ac:dyDescent="0.25">
      <c r="C68" s="89"/>
      <c r="D68" s="90"/>
    </row>
    <row r="69" spans="3:4" x14ac:dyDescent="0.25">
      <c r="C69" s="89"/>
      <c r="D69" s="90"/>
    </row>
    <row r="70" spans="3:4" x14ac:dyDescent="0.25">
      <c r="C70" s="89"/>
      <c r="D70" s="90"/>
    </row>
    <row r="71" spans="3:4" x14ac:dyDescent="0.25">
      <c r="C71" s="89"/>
      <c r="D71" s="90"/>
    </row>
    <row r="72" spans="3:4" x14ac:dyDescent="0.25">
      <c r="C72" s="89"/>
      <c r="D72" s="90"/>
    </row>
    <row r="73" spans="3:4" x14ac:dyDescent="0.25">
      <c r="C73" s="89"/>
      <c r="D73" s="90"/>
    </row>
    <row r="74" spans="3:4" x14ac:dyDescent="0.25">
      <c r="C74" s="89"/>
      <c r="D74" s="90"/>
    </row>
    <row r="75" spans="3:4" x14ac:dyDescent="0.25">
      <c r="C75" s="89"/>
      <c r="D75" s="90"/>
    </row>
    <row r="76" spans="3:4" x14ac:dyDescent="0.25">
      <c r="C76" s="89"/>
      <c r="D76" s="90"/>
    </row>
    <row r="77" spans="3:4" x14ac:dyDescent="0.25">
      <c r="C77" s="89"/>
      <c r="D77" s="90"/>
    </row>
    <row r="78" spans="3:4" x14ac:dyDescent="0.25">
      <c r="C78" s="89"/>
      <c r="D78" s="90"/>
    </row>
    <row r="79" spans="3:4" x14ac:dyDescent="0.25">
      <c r="C79" s="89"/>
      <c r="D79" s="90"/>
    </row>
    <row r="80" spans="3:4" x14ac:dyDescent="0.25">
      <c r="C80" s="89"/>
      <c r="D80" s="90"/>
    </row>
    <row r="81" spans="3:11" x14ac:dyDescent="0.25">
      <c r="C81" s="89"/>
      <c r="D81" s="90"/>
    </row>
    <row r="82" spans="3:11" x14ac:dyDescent="0.25">
      <c r="C82" s="89"/>
      <c r="D82" s="90"/>
    </row>
    <row r="83" spans="3:11" x14ac:dyDescent="0.25">
      <c r="C83" s="89"/>
      <c r="D83" s="90"/>
    </row>
    <row r="84" spans="3:11" x14ac:dyDescent="0.25">
      <c r="C84" s="89"/>
      <c r="D84" s="90"/>
    </row>
    <row r="85" spans="3:11" x14ac:dyDescent="0.25">
      <c r="C85" s="89"/>
      <c r="D85" s="90"/>
    </row>
    <row r="86" spans="3:11" x14ac:dyDescent="0.25">
      <c r="C86" s="89"/>
      <c r="D86" s="90"/>
    </row>
    <row r="87" spans="3:11" x14ac:dyDescent="0.25">
      <c r="C87" s="89"/>
      <c r="D87" s="90"/>
    </row>
    <row r="88" spans="3:11" x14ac:dyDescent="0.25">
      <c r="C88" s="89"/>
      <c r="D88" s="90"/>
    </row>
    <row r="89" spans="3:11" x14ac:dyDescent="0.25">
      <c r="C89" s="89"/>
      <c r="D89" s="90"/>
      <c r="F89" s="90"/>
      <c r="J89" s="91"/>
      <c r="K89" s="91"/>
    </row>
    <row r="90" spans="3:11" x14ac:dyDescent="0.25">
      <c r="C90" s="89"/>
      <c r="D90" s="90"/>
      <c r="F90" s="90"/>
      <c r="J90" s="91"/>
      <c r="K90" s="91"/>
    </row>
    <row r="91" spans="3:11" x14ac:dyDescent="0.25">
      <c r="C91" s="89"/>
      <c r="D91" s="90"/>
      <c r="F91" s="90"/>
      <c r="J91" s="91"/>
      <c r="K91" s="91"/>
    </row>
    <row r="92" spans="3:11" x14ac:dyDescent="0.25">
      <c r="C92" s="89"/>
      <c r="D92" s="90"/>
      <c r="F92" s="90"/>
      <c r="J92" s="91"/>
      <c r="K92" s="91"/>
    </row>
    <row r="93" spans="3:11" x14ac:dyDescent="0.25">
      <c r="C93" s="89"/>
      <c r="D93" s="90"/>
      <c r="F93" s="90"/>
      <c r="J93" s="91"/>
      <c r="K93" s="91"/>
    </row>
    <row r="94" spans="3:11" x14ac:dyDescent="0.25">
      <c r="C94" s="89"/>
      <c r="D94" s="90"/>
      <c r="F94" s="90"/>
      <c r="J94" s="91"/>
      <c r="K94" s="91"/>
    </row>
    <row r="95" spans="3:11" x14ac:dyDescent="0.25">
      <c r="C95" s="89"/>
      <c r="D95" s="90"/>
      <c r="F95" s="90"/>
      <c r="J95" s="91"/>
      <c r="K95" s="91"/>
    </row>
    <row r="96" spans="3:11" x14ac:dyDescent="0.25">
      <c r="C96" s="89"/>
      <c r="D96" s="90"/>
      <c r="F96" s="90"/>
      <c r="J96" s="91"/>
      <c r="K96" s="91"/>
    </row>
    <row r="97" spans="3:11" x14ac:dyDescent="0.25">
      <c r="C97" s="89"/>
      <c r="D97" s="90"/>
      <c r="F97" s="90"/>
      <c r="J97" s="91"/>
      <c r="K97" s="91"/>
    </row>
    <row r="98" spans="3:11" x14ac:dyDescent="0.25">
      <c r="C98" s="89"/>
      <c r="D98" s="90"/>
      <c r="F98" s="90"/>
      <c r="J98" s="91"/>
      <c r="K98" s="91"/>
    </row>
    <row r="99" spans="3:11" x14ac:dyDescent="0.25">
      <c r="C99" s="89"/>
      <c r="D99" s="90"/>
      <c r="F99" s="90"/>
      <c r="J99" s="91"/>
      <c r="K99" s="91"/>
    </row>
    <row r="100" spans="3:11" x14ac:dyDescent="0.25">
      <c r="C100" s="89"/>
      <c r="D100" s="90"/>
      <c r="F100" s="90"/>
      <c r="J100" s="91"/>
      <c r="K100" s="91"/>
    </row>
    <row r="101" spans="3:11" x14ac:dyDescent="0.25">
      <c r="C101" s="89"/>
      <c r="D101" s="90"/>
      <c r="F101" s="90"/>
      <c r="J101" s="91"/>
      <c r="K101" s="91"/>
    </row>
    <row r="102" spans="3:11" x14ac:dyDescent="0.25">
      <c r="C102" s="89"/>
      <c r="D102" s="90"/>
      <c r="F102" s="90"/>
      <c r="J102" s="91"/>
      <c r="K102" s="91"/>
    </row>
    <row r="103" spans="3:11" ht="15.75" customHeight="1" x14ac:dyDescent="0.25">
      <c r="C103" s="89"/>
      <c r="D103" s="90"/>
      <c r="F103" s="90"/>
      <c r="J103" s="91"/>
      <c r="K103" s="91"/>
    </row>
    <row r="104" spans="3:11" x14ac:dyDescent="0.25">
      <c r="C104" s="89"/>
      <c r="D104" s="90"/>
      <c r="F104" s="90"/>
      <c r="J104" s="91"/>
      <c r="K104" s="91"/>
    </row>
    <row r="105" spans="3:11" x14ac:dyDescent="0.25">
      <c r="C105" s="89"/>
      <c r="D105" s="90"/>
      <c r="F105" s="90"/>
      <c r="J105" s="91"/>
      <c r="K105" s="91"/>
    </row>
    <row r="106" spans="3:11" x14ac:dyDescent="0.25">
      <c r="C106" s="89"/>
      <c r="D106" s="90"/>
      <c r="F106" s="90"/>
      <c r="J106" s="91"/>
      <c r="K106" s="91"/>
    </row>
    <row r="107" spans="3:11" x14ac:dyDescent="0.25">
      <c r="C107" s="89"/>
      <c r="D107" s="90"/>
      <c r="F107" s="90"/>
      <c r="J107" s="91"/>
      <c r="K107" s="91"/>
    </row>
    <row r="108" spans="3:11" x14ac:dyDescent="0.25">
      <c r="C108" s="89"/>
      <c r="D108" s="90"/>
      <c r="F108" s="90"/>
      <c r="J108" s="91"/>
      <c r="K108" s="91"/>
    </row>
    <row r="109" spans="3:11" x14ac:dyDescent="0.25">
      <c r="C109" s="89"/>
      <c r="D109" s="90"/>
      <c r="F109" s="90"/>
      <c r="J109" s="91"/>
      <c r="K109" s="91"/>
    </row>
    <row r="110" spans="3:11" x14ac:dyDescent="0.25">
      <c r="C110" s="89"/>
      <c r="D110" s="90"/>
      <c r="F110" s="90"/>
      <c r="J110" s="91"/>
      <c r="K110" s="91"/>
    </row>
    <row r="111" spans="3:11" x14ac:dyDescent="0.25">
      <c r="C111" s="89"/>
      <c r="D111" s="90"/>
      <c r="F111" s="90"/>
      <c r="J111" s="91"/>
      <c r="K111" s="91"/>
    </row>
    <row r="112" spans="3:11" x14ac:dyDescent="0.25">
      <c r="C112" s="89"/>
      <c r="D112" s="90"/>
      <c r="F112" s="90"/>
      <c r="J112" s="91"/>
      <c r="K112" s="91"/>
    </row>
    <row r="113" spans="3:11" x14ac:dyDescent="0.25">
      <c r="C113" s="89"/>
      <c r="D113" s="90"/>
      <c r="F113" s="90"/>
      <c r="J113" s="91"/>
      <c r="K113" s="91"/>
    </row>
    <row r="114" spans="3:11" x14ac:dyDescent="0.25">
      <c r="C114" s="89"/>
      <c r="D114" s="90"/>
      <c r="F114" s="90"/>
      <c r="J114" s="91"/>
      <c r="K114" s="91"/>
    </row>
    <row r="115" spans="3:11" x14ac:dyDescent="0.25">
      <c r="C115" s="89"/>
      <c r="D115" s="90"/>
      <c r="F115" s="90"/>
      <c r="J115" s="91"/>
      <c r="K115" s="91"/>
    </row>
    <row r="116" spans="3:11" x14ac:dyDescent="0.25">
      <c r="C116" s="89"/>
      <c r="D116" s="90"/>
      <c r="F116" s="90"/>
      <c r="J116" s="91"/>
      <c r="K116" s="91"/>
    </row>
    <row r="117" spans="3:11" x14ac:dyDescent="0.25">
      <c r="C117" s="89"/>
      <c r="D117" s="90"/>
      <c r="F117" s="90"/>
      <c r="J117" s="91"/>
      <c r="K117" s="91"/>
    </row>
    <row r="118" spans="3:11" x14ac:dyDescent="0.25">
      <c r="C118" s="89"/>
      <c r="D118" s="90"/>
      <c r="F118" s="90"/>
      <c r="J118" s="91"/>
      <c r="K118" s="91"/>
    </row>
    <row r="119" spans="3:11" x14ac:dyDescent="0.25">
      <c r="C119" s="89"/>
      <c r="D119" s="90"/>
      <c r="F119" s="90"/>
      <c r="J119" s="91"/>
      <c r="K119" s="91"/>
    </row>
    <row r="120" spans="3:11" x14ac:dyDescent="0.25">
      <c r="C120" s="89"/>
      <c r="D120" s="90"/>
      <c r="F120" s="90"/>
      <c r="J120" s="91"/>
      <c r="K120" s="91"/>
    </row>
    <row r="121" spans="3:11" x14ac:dyDescent="0.25">
      <c r="C121" s="89"/>
      <c r="D121" s="90"/>
      <c r="F121" s="90"/>
      <c r="J121" s="91"/>
      <c r="K121" s="91"/>
    </row>
    <row r="122" spans="3:11" x14ac:dyDescent="0.25">
      <c r="C122" s="89"/>
      <c r="D122" s="90"/>
      <c r="F122" s="90"/>
      <c r="J122" s="91"/>
      <c r="K122" s="91"/>
    </row>
    <row r="123" spans="3:11" x14ac:dyDescent="0.25">
      <c r="C123" s="89"/>
      <c r="D123" s="90"/>
      <c r="F123" s="90"/>
      <c r="J123" s="91"/>
      <c r="K123" s="91"/>
    </row>
    <row r="124" spans="3:11" x14ac:dyDescent="0.25">
      <c r="C124" s="89"/>
      <c r="D124" s="90"/>
      <c r="F124" s="90"/>
      <c r="J124" s="91"/>
      <c r="K124" s="91"/>
    </row>
    <row r="125" spans="3:11" x14ac:dyDescent="0.25">
      <c r="C125" s="89"/>
      <c r="D125" s="90"/>
      <c r="F125" s="90"/>
      <c r="J125" s="91"/>
      <c r="K125" s="91"/>
    </row>
    <row r="126" spans="3:11" x14ac:dyDescent="0.25">
      <c r="C126" s="89"/>
      <c r="D126" s="90"/>
      <c r="F126" s="90"/>
      <c r="J126" s="91"/>
      <c r="K126" s="91"/>
    </row>
    <row r="127" spans="3:11" x14ac:dyDescent="0.25">
      <c r="C127" s="89"/>
      <c r="D127" s="90"/>
      <c r="F127" s="90"/>
      <c r="J127" s="91"/>
      <c r="K127" s="91"/>
    </row>
    <row r="128" spans="3:11" x14ac:dyDescent="0.25">
      <c r="C128" s="89"/>
      <c r="D128" s="90"/>
      <c r="F128" s="90"/>
      <c r="J128" s="91"/>
      <c r="K128" s="91"/>
    </row>
    <row r="129" spans="3:11" x14ac:dyDescent="0.25">
      <c r="C129" s="89"/>
      <c r="D129" s="90"/>
      <c r="F129" s="90"/>
      <c r="J129" s="91"/>
      <c r="K129" s="91"/>
    </row>
    <row r="130" spans="3:11" x14ac:dyDescent="0.25">
      <c r="C130" s="89"/>
      <c r="D130" s="90"/>
      <c r="F130" s="90"/>
      <c r="J130" s="91"/>
      <c r="K130" s="91"/>
    </row>
    <row r="131" spans="3:11" x14ac:dyDescent="0.25">
      <c r="C131" s="89"/>
      <c r="D131" s="90"/>
      <c r="F131" s="90"/>
      <c r="J131" s="91"/>
      <c r="K131" s="91"/>
    </row>
    <row r="132" spans="3:11" x14ac:dyDescent="0.25">
      <c r="C132" s="89"/>
      <c r="D132" s="90"/>
      <c r="F132" s="90"/>
      <c r="J132" s="91"/>
      <c r="K132" s="91"/>
    </row>
    <row r="133" spans="3:11" x14ac:dyDescent="0.25">
      <c r="C133" s="89"/>
      <c r="D133" s="90"/>
      <c r="F133" s="90"/>
      <c r="J133" s="91"/>
      <c r="K133" s="91"/>
    </row>
    <row r="134" spans="3:11" x14ac:dyDescent="0.25">
      <c r="C134" s="89"/>
      <c r="D134" s="90"/>
      <c r="F134" s="90"/>
      <c r="J134" s="91"/>
      <c r="K134" s="91"/>
    </row>
    <row r="135" spans="3:11" x14ac:dyDescent="0.25">
      <c r="C135" s="89"/>
      <c r="D135" s="90"/>
      <c r="F135" s="90"/>
      <c r="J135" s="91"/>
      <c r="K135" s="91"/>
    </row>
    <row r="136" spans="3:11" x14ac:dyDescent="0.25">
      <c r="C136" s="89"/>
      <c r="D136" s="90"/>
      <c r="F136" s="90"/>
      <c r="J136" s="91"/>
      <c r="K136" s="91"/>
    </row>
    <row r="137" spans="3:11" x14ac:dyDescent="0.25">
      <c r="C137" s="89"/>
      <c r="D137" s="90"/>
      <c r="F137" s="90"/>
      <c r="J137" s="91"/>
      <c r="K137" s="91"/>
    </row>
    <row r="138" spans="3:11" x14ac:dyDescent="0.25">
      <c r="C138" s="89"/>
      <c r="D138" s="90"/>
      <c r="F138" s="90"/>
      <c r="J138" s="91"/>
      <c r="K138" s="91"/>
    </row>
    <row r="139" spans="3:11" x14ac:dyDescent="0.25">
      <c r="C139" s="89"/>
      <c r="D139" s="90"/>
      <c r="F139" s="90"/>
      <c r="J139" s="91"/>
      <c r="K139" s="91"/>
    </row>
    <row r="140" spans="3:11" x14ac:dyDescent="0.25">
      <c r="C140" s="89"/>
      <c r="D140" s="90"/>
      <c r="F140" s="90"/>
      <c r="J140" s="91"/>
      <c r="K140" s="91"/>
    </row>
    <row r="141" spans="3:11" x14ac:dyDescent="0.25">
      <c r="C141" s="89"/>
      <c r="D141" s="90"/>
      <c r="F141" s="90"/>
      <c r="J141" s="91"/>
      <c r="K141" s="91"/>
    </row>
    <row r="142" spans="3:11" x14ac:dyDescent="0.25">
      <c r="C142" s="89"/>
      <c r="D142" s="90"/>
      <c r="F142" s="90"/>
      <c r="J142" s="91"/>
      <c r="K142" s="91"/>
    </row>
    <row r="143" spans="3:11" x14ac:dyDescent="0.25">
      <c r="C143" s="89"/>
      <c r="D143" s="90"/>
      <c r="F143" s="90"/>
      <c r="J143" s="91"/>
      <c r="K143" s="91"/>
    </row>
    <row r="144" spans="3:11" x14ac:dyDescent="0.25">
      <c r="C144" s="89"/>
      <c r="D144" s="90"/>
      <c r="F144" s="90"/>
      <c r="J144" s="91"/>
      <c r="K144" s="91"/>
    </row>
    <row r="145" spans="3:11" x14ac:dyDescent="0.25">
      <c r="C145" s="89"/>
      <c r="D145" s="90"/>
      <c r="F145" s="90"/>
      <c r="J145" s="91"/>
      <c r="K145" s="91"/>
    </row>
    <row r="146" spans="3:11" x14ac:dyDescent="0.25">
      <c r="C146" s="89"/>
      <c r="D146" s="90"/>
      <c r="F146" s="90"/>
      <c r="J146" s="91"/>
      <c r="K146" s="91"/>
    </row>
    <row r="147" spans="3:11" x14ac:dyDescent="0.25">
      <c r="C147" s="89"/>
      <c r="D147" s="90"/>
      <c r="F147" s="90"/>
      <c r="J147" s="91"/>
      <c r="K147" s="91"/>
    </row>
    <row r="148" spans="3:11" x14ac:dyDescent="0.25">
      <c r="C148" s="89"/>
      <c r="D148" s="90"/>
      <c r="F148" s="90"/>
      <c r="J148" s="91"/>
      <c r="K148" s="91"/>
    </row>
    <row r="149" spans="3:11" x14ac:dyDescent="0.25">
      <c r="C149" s="89"/>
      <c r="D149" s="90"/>
      <c r="F149" s="90"/>
      <c r="J149" s="91"/>
      <c r="K149" s="91"/>
    </row>
    <row r="150" spans="3:11" x14ac:dyDescent="0.25">
      <c r="C150" s="89"/>
      <c r="D150" s="90"/>
      <c r="F150" s="90"/>
      <c r="J150" s="91"/>
      <c r="K150" s="91"/>
    </row>
    <row r="151" spans="3:11" x14ac:dyDescent="0.25">
      <c r="C151" s="89"/>
      <c r="D151" s="90"/>
      <c r="F151" s="90"/>
      <c r="J151" s="91"/>
      <c r="K151" s="91"/>
    </row>
    <row r="152" spans="3:11" x14ac:dyDescent="0.25">
      <c r="C152" s="89"/>
      <c r="D152" s="90"/>
      <c r="F152" s="90"/>
      <c r="J152" s="91"/>
      <c r="K152" s="91"/>
    </row>
    <row r="153" spans="3:11" x14ac:dyDescent="0.25">
      <c r="C153" s="89"/>
      <c r="D153" s="90"/>
      <c r="F153" s="90"/>
      <c r="J153" s="91"/>
      <c r="K153" s="91"/>
    </row>
    <row r="154" spans="3:11" x14ac:dyDescent="0.25">
      <c r="C154" s="89"/>
      <c r="D154" s="90"/>
      <c r="F154" s="90"/>
      <c r="J154" s="91"/>
      <c r="K154" s="91"/>
    </row>
    <row r="155" spans="3:11" x14ac:dyDescent="0.25">
      <c r="C155" s="89"/>
      <c r="D155" s="90"/>
      <c r="F155" s="90"/>
      <c r="J155" s="91"/>
      <c r="K155" s="91"/>
    </row>
    <row r="156" spans="3:11" x14ac:dyDescent="0.25">
      <c r="C156" s="89"/>
      <c r="D156" s="90"/>
      <c r="F156" s="90"/>
      <c r="J156" s="91"/>
      <c r="K156" s="91"/>
    </row>
    <row r="157" spans="3:11" x14ac:dyDescent="0.25">
      <c r="C157" s="89"/>
      <c r="D157" s="90"/>
      <c r="F157" s="90"/>
      <c r="J157" s="91"/>
      <c r="K157" s="91"/>
    </row>
    <row r="158" spans="3:11" x14ac:dyDescent="0.25">
      <c r="C158" s="89"/>
      <c r="D158" s="90"/>
      <c r="F158" s="90"/>
      <c r="J158" s="91"/>
      <c r="K158" s="91"/>
    </row>
    <row r="159" spans="3:11" x14ac:dyDescent="0.25">
      <c r="C159" s="89"/>
      <c r="D159" s="90"/>
      <c r="F159" s="90"/>
      <c r="J159" s="91"/>
      <c r="K159" s="91"/>
    </row>
    <row r="160" spans="3:11" x14ac:dyDescent="0.25">
      <c r="C160" s="89"/>
      <c r="D160" s="90"/>
      <c r="F160" s="90"/>
      <c r="J160" s="91"/>
      <c r="K160" s="91"/>
    </row>
    <row r="161" spans="3:11" x14ac:dyDescent="0.25">
      <c r="C161" s="89"/>
      <c r="D161" s="90"/>
      <c r="F161" s="90"/>
      <c r="J161" s="91"/>
      <c r="K161" s="91"/>
    </row>
    <row r="162" spans="3:11" x14ac:dyDescent="0.25">
      <c r="C162" s="89"/>
      <c r="D162" s="90"/>
      <c r="F162" s="90"/>
      <c r="J162" s="91"/>
      <c r="K162" s="91"/>
    </row>
    <row r="163" spans="3:11" x14ac:dyDescent="0.25">
      <c r="C163" s="89"/>
      <c r="D163" s="90"/>
      <c r="F163" s="90"/>
      <c r="J163" s="91"/>
      <c r="K163" s="91"/>
    </row>
    <row r="164" spans="3:11" x14ac:dyDescent="0.25">
      <c r="C164" s="89"/>
      <c r="D164" s="90"/>
      <c r="F164" s="90"/>
      <c r="J164" s="91"/>
      <c r="K164" s="91"/>
    </row>
    <row r="165" spans="3:11" x14ac:dyDescent="0.25">
      <c r="C165" s="89"/>
      <c r="D165" s="90"/>
      <c r="F165" s="90"/>
      <c r="J165" s="91"/>
      <c r="K165" s="91"/>
    </row>
    <row r="166" spans="3:11" x14ac:dyDescent="0.25">
      <c r="C166" s="89"/>
      <c r="D166" s="90"/>
      <c r="F166" s="90"/>
      <c r="J166" s="91"/>
      <c r="K166" s="91"/>
    </row>
    <row r="167" spans="3:11" x14ac:dyDescent="0.25">
      <c r="C167" s="89"/>
      <c r="D167" s="90"/>
      <c r="F167" s="90"/>
      <c r="J167" s="91"/>
      <c r="K167" s="91"/>
    </row>
    <row r="168" spans="3:11" x14ac:dyDescent="0.25">
      <c r="C168" s="89"/>
      <c r="D168" s="90"/>
      <c r="F168" s="90"/>
      <c r="J168" s="91"/>
      <c r="K168" s="91"/>
    </row>
    <row r="169" spans="3:11" x14ac:dyDescent="0.25">
      <c r="C169" s="89"/>
      <c r="D169" s="90"/>
      <c r="F169" s="90"/>
      <c r="J169" s="91"/>
      <c r="K169" s="91"/>
    </row>
    <row r="170" spans="3:11" x14ac:dyDescent="0.25">
      <c r="C170" s="89"/>
      <c r="D170" s="90"/>
      <c r="F170" s="90"/>
      <c r="J170" s="91"/>
      <c r="K170" s="91"/>
    </row>
    <row r="171" spans="3:11" x14ac:dyDescent="0.25">
      <c r="C171" s="89"/>
      <c r="D171" s="90"/>
      <c r="F171" s="90"/>
      <c r="J171" s="91"/>
      <c r="K171" s="91"/>
    </row>
    <row r="172" spans="3:11" x14ac:dyDescent="0.25">
      <c r="C172" s="89"/>
      <c r="D172" s="90"/>
      <c r="F172" s="90"/>
      <c r="J172" s="91"/>
      <c r="K172" s="91"/>
    </row>
    <row r="173" spans="3:11" x14ac:dyDescent="0.25">
      <c r="C173" s="89"/>
      <c r="D173" s="90"/>
      <c r="F173" s="90"/>
      <c r="J173" s="91"/>
      <c r="K173" s="91"/>
    </row>
    <row r="174" spans="3:11" x14ac:dyDescent="0.25">
      <c r="C174" s="89"/>
      <c r="D174" s="90"/>
      <c r="F174" s="90"/>
      <c r="J174" s="91"/>
      <c r="K174" s="91"/>
    </row>
    <row r="175" spans="3:11" x14ac:dyDescent="0.25">
      <c r="C175" s="89"/>
      <c r="D175" s="90"/>
      <c r="F175" s="90"/>
      <c r="J175" s="91"/>
      <c r="K175" s="91"/>
    </row>
    <row r="176" spans="3:11" x14ac:dyDescent="0.25">
      <c r="C176" s="89"/>
      <c r="D176" s="90"/>
      <c r="F176" s="90"/>
      <c r="J176" s="91"/>
      <c r="K176" s="91"/>
    </row>
    <row r="177" spans="3:11" x14ac:dyDescent="0.25">
      <c r="C177" s="89"/>
      <c r="D177" s="90"/>
      <c r="F177" s="90"/>
      <c r="J177" s="91"/>
      <c r="K177" s="91"/>
    </row>
    <row r="178" spans="3:11" x14ac:dyDescent="0.25">
      <c r="C178" s="89"/>
      <c r="D178" s="90"/>
      <c r="F178" s="90"/>
      <c r="J178" s="91"/>
      <c r="K178" s="91"/>
    </row>
    <row r="179" spans="3:11" x14ac:dyDescent="0.25">
      <c r="C179" s="89"/>
      <c r="D179" s="90"/>
      <c r="F179" s="90"/>
      <c r="J179" s="91"/>
      <c r="K179" s="91"/>
    </row>
    <row r="180" spans="3:11" x14ac:dyDescent="0.25">
      <c r="C180" s="89"/>
      <c r="D180" s="90"/>
      <c r="F180" s="90"/>
      <c r="J180" s="91"/>
      <c r="K180" s="91"/>
    </row>
    <row r="181" spans="3:11" x14ac:dyDescent="0.25">
      <c r="C181" s="89"/>
      <c r="D181" s="90"/>
      <c r="F181" s="90"/>
      <c r="J181" s="91"/>
      <c r="K181" s="91"/>
    </row>
    <row r="182" spans="3:11" x14ac:dyDescent="0.25">
      <c r="C182" s="89"/>
      <c r="D182" s="90"/>
      <c r="F182" s="90"/>
      <c r="J182" s="91"/>
      <c r="K182" s="91"/>
    </row>
    <row r="183" spans="3:11" x14ac:dyDescent="0.25">
      <c r="C183" s="89"/>
      <c r="D183" s="90"/>
      <c r="F183" s="90"/>
      <c r="J183" s="91"/>
      <c r="K183" s="91"/>
    </row>
    <row r="184" spans="3:11" x14ac:dyDescent="0.25">
      <c r="C184" s="89"/>
      <c r="D184" s="90"/>
      <c r="F184" s="90"/>
      <c r="J184" s="91"/>
      <c r="K184" s="91"/>
    </row>
    <row r="185" spans="3:11" x14ac:dyDescent="0.25">
      <c r="C185" s="89"/>
      <c r="D185" s="90"/>
      <c r="F185" s="90"/>
      <c r="J185" s="91"/>
      <c r="K185" s="91"/>
    </row>
    <row r="186" spans="3:11" x14ac:dyDescent="0.25">
      <c r="C186" s="89"/>
      <c r="D186" s="90"/>
      <c r="F186" s="90"/>
      <c r="J186" s="91"/>
      <c r="K186" s="91"/>
    </row>
    <row r="187" spans="3:11" x14ac:dyDescent="0.25">
      <c r="C187" s="89"/>
      <c r="D187" s="90"/>
      <c r="F187" s="90"/>
      <c r="J187" s="91"/>
      <c r="K187" s="91"/>
    </row>
    <row r="188" spans="3:11" x14ac:dyDescent="0.25">
      <c r="C188" s="89"/>
      <c r="D188" s="90"/>
      <c r="F188" s="90"/>
      <c r="J188" s="91"/>
      <c r="K188" s="91"/>
    </row>
    <row r="189" spans="3:11" x14ac:dyDescent="0.25">
      <c r="C189" s="89"/>
      <c r="D189" s="90"/>
      <c r="F189" s="90"/>
      <c r="J189" s="91"/>
      <c r="K189" s="91"/>
    </row>
    <row r="190" spans="3:11" x14ac:dyDescent="0.25">
      <c r="C190" s="89"/>
      <c r="D190" s="90"/>
      <c r="F190" s="90"/>
      <c r="J190" s="91"/>
      <c r="K190" s="91"/>
    </row>
    <row r="191" spans="3:11" x14ac:dyDescent="0.25">
      <c r="C191" s="89"/>
      <c r="D191" s="90"/>
      <c r="F191" s="90"/>
      <c r="J191" s="91"/>
      <c r="K191" s="91"/>
    </row>
    <row r="192" spans="3:11" x14ac:dyDescent="0.25">
      <c r="C192" s="89"/>
      <c r="D192" s="90"/>
      <c r="F192" s="90"/>
      <c r="J192" s="91"/>
      <c r="K192" s="91"/>
    </row>
    <row r="193" spans="3:11" x14ac:dyDescent="0.25">
      <c r="C193" s="89"/>
      <c r="D193" s="90"/>
      <c r="F193" s="90"/>
      <c r="J193" s="91"/>
      <c r="K193" s="91"/>
    </row>
    <row r="194" spans="3:11" x14ac:dyDescent="0.25">
      <c r="C194" s="89"/>
      <c r="D194" s="90"/>
      <c r="F194" s="90"/>
      <c r="J194" s="91"/>
      <c r="K194" s="91"/>
    </row>
    <row r="195" spans="3:11" x14ac:dyDescent="0.25">
      <c r="C195" s="89"/>
      <c r="D195" s="90"/>
      <c r="F195" s="90"/>
      <c r="J195" s="91"/>
      <c r="K195" s="91"/>
    </row>
    <row r="196" spans="3:11" x14ac:dyDescent="0.25">
      <c r="C196" s="89"/>
      <c r="D196" s="90"/>
      <c r="F196" s="90"/>
      <c r="J196" s="91"/>
      <c r="K196" s="91"/>
    </row>
    <row r="197" spans="3:11" x14ac:dyDescent="0.25">
      <c r="C197" s="89"/>
      <c r="D197" s="90"/>
      <c r="F197" s="90"/>
      <c r="J197" s="91"/>
      <c r="K197" s="91"/>
    </row>
    <row r="198" spans="3:11" x14ac:dyDescent="0.25">
      <c r="C198" s="89"/>
      <c r="D198" s="90"/>
      <c r="F198" s="90"/>
      <c r="J198" s="91"/>
      <c r="K198" s="91"/>
    </row>
    <row r="199" spans="3:11" x14ac:dyDescent="0.25">
      <c r="C199" s="89"/>
      <c r="D199" s="90"/>
      <c r="F199" s="90"/>
      <c r="J199" s="91"/>
      <c r="K199" s="91"/>
    </row>
    <row r="200" spans="3:11" x14ac:dyDescent="0.25">
      <c r="C200" s="89"/>
      <c r="D200" s="90"/>
      <c r="F200" s="90"/>
      <c r="J200" s="91"/>
      <c r="K200" s="91"/>
    </row>
    <row r="201" spans="3:11" x14ac:dyDescent="0.25">
      <c r="C201" s="89"/>
      <c r="D201" s="90"/>
      <c r="F201" s="90"/>
      <c r="J201" s="91"/>
      <c r="K201" s="91"/>
    </row>
    <row r="202" spans="3:11" x14ac:dyDescent="0.25">
      <c r="C202" s="89"/>
      <c r="D202" s="90"/>
      <c r="F202" s="90"/>
      <c r="J202" s="91"/>
      <c r="K202" s="91"/>
    </row>
    <row r="203" spans="3:11" x14ac:dyDescent="0.25">
      <c r="C203" s="89"/>
      <c r="D203" s="90"/>
      <c r="F203" s="90"/>
      <c r="J203" s="91"/>
      <c r="K203" s="91"/>
    </row>
    <row r="204" spans="3:11" x14ac:dyDescent="0.25">
      <c r="C204" s="89"/>
      <c r="D204" s="90"/>
      <c r="F204" s="90"/>
      <c r="J204" s="91"/>
      <c r="K204" s="91"/>
    </row>
    <row r="205" spans="3:11" x14ac:dyDescent="0.25">
      <c r="C205" s="89"/>
      <c r="D205" s="90"/>
      <c r="F205" s="90"/>
      <c r="J205" s="91"/>
      <c r="K205" s="91"/>
    </row>
    <row r="206" spans="3:11" x14ac:dyDescent="0.25">
      <c r="C206" s="89"/>
      <c r="D206" s="90"/>
      <c r="F206" s="90"/>
      <c r="J206" s="91"/>
      <c r="K206" s="91"/>
    </row>
    <row r="207" spans="3:11" x14ac:dyDescent="0.25">
      <c r="C207" s="89"/>
      <c r="D207" s="90"/>
      <c r="F207" s="90"/>
      <c r="J207" s="91"/>
      <c r="K207" s="91"/>
    </row>
    <row r="208" spans="3:11" x14ac:dyDescent="0.25">
      <c r="C208" s="89"/>
      <c r="D208" s="90"/>
      <c r="F208" s="90"/>
      <c r="J208" s="91"/>
      <c r="K208" s="91"/>
    </row>
    <row r="209" spans="3:11" x14ac:dyDescent="0.25">
      <c r="C209" s="89"/>
      <c r="D209" s="90"/>
      <c r="F209" s="90"/>
      <c r="J209" s="91"/>
      <c r="K209" s="91"/>
    </row>
    <row r="210" spans="3:11" x14ac:dyDescent="0.25">
      <c r="C210" s="89"/>
      <c r="D210" s="90"/>
      <c r="F210" s="90"/>
      <c r="J210" s="91"/>
      <c r="K210" s="91"/>
    </row>
    <row r="211" spans="3:11" x14ac:dyDescent="0.25">
      <c r="C211" s="89"/>
      <c r="D211" s="90"/>
      <c r="F211" s="90"/>
      <c r="J211" s="91"/>
      <c r="K211" s="91"/>
    </row>
    <row r="212" spans="3:11" x14ac:dyDescent="0.25">
      <c r="C212" s="89"/>
      <c r="D212" s="90"/>
      <c r="F212" s="90"/>
      <c r="J212" s="91"/>
      <c r="K212" s="91"/>
    </row>
    <row r="213" spans="3:11" x14ac:dyDescent="0.25">
      <c r="C213" s="89"/>
      <c r="D213" s="90"/>
      <c r="F213" s="90"/>
      <c r="J213" s="91"/>
      <c r="K213" s="91"/>
    </row>
    <row r="214" spans="3:11" x14ac:dyDescent="0.25">
      <c r="C214" s="89"/>
      <c r="D214" s="90"/>
      <c r="F214" s="90"/>
      <c r="J214" s="91"/>
      <c r="K214" s="91"/>
    </row>
    <row r="215" spans="3:11" x14ac:dyDescent="0.25">
      <c r="C215" s="89"/>
      <c r="D215" s="90"/>
      <c r="F215" s="90"/>
      <c r="J215" s="91"/>
      <c r="K215" s="91"/>
    </row>
    <row r="216" spans="3:11" x14ac:dyDescent="0.25">
      <c r="C216" s="89"/>
      <c r="D216" s="90"/>
      <c r="F216" s="90"/>
      <c r="J216" s="91"/>
      <c r="K216" s="91"/>
    </row>
    <row r="217" spans="3:11" x14ac:dyDescent="0.25">
      <c r="C217" s="89"/>
      <c r="D217" s="90"/>
      <c r="F217" s="90"/>
      <c r="J217" s="91"/>
      <c r="K217" s="91"/>
    </row>
    <row r="218" spans="3:11" x14ac:dyDescent="0.25">
      <c r="C218" s="89"/>
      <c r="D218" s="90"/>
      <c r="F218" s="90"/>
      <c r="J218" s="91"/>
      <c r="K218" s="91"/>
    </row>
    <row r="219" spans="3:11" x14ac:dyDescent="0.25">
      <c r="C219" s="89"/>
      <c r="D219" s="90"/>
      <c r="F219" s="90"/>
      <c r="J219" s="91"/>
      <c r="K219" s="91"/>
    </row>
    <row r="220" spans="3:11" x14ac:dyDescent="0.25">
      <c r="C220" s="89"/>
      <c r="D220" s="90"/>
      <c r="F220" s="90"/>
      <c r="J220" s="91"/>
      <c r="K220" s="91"/>
    </row>
    <row r="221" spans="3:11" x14ac:dyDescent="0.25">
      <c r="C221" s="89"/>
      <c r="D221" s="90"/>
      <c r="F221" s="90"/>
      <c r="J221" s="91"/>
      <c r="K221" s="91"/>
    </row>
    <row r="222" spans="3:11" x14ac:dyDescent="0.25">
      <c r="C222" s="89"/>
      <c r="D222" s="90"/>
      <c r="F222" s="90"/>
      <c r="J222" s="91"/>
      <c r="K222" s="91"/>
    </row>
    <row r="223" spans="3:11" x14ac:dyDescent="0.25">
      <c r="C223" s="89"/>
      <c r="D223" s="90"/>
      <c r="F223" s="90"/>
      <c r="J223" s="91"/>
      <c r="K223" s="91"/>
    </row>
    <row r="224" spans="3:11" x14ac:dyDescent="0.25">
      <c r="C224" s="89"/>
      <c r="D224" s="90"/>
      <c r="F224" s="90"/>
      <c r="J224" s="91"/>
      <c r="K224" s="91"/>
    </row>
    <row r="225" spans="3:11" x14ac:dyDescent="0.25">
      <c r="C225" s="89"/>
      <c r="D225" s="90"/>
      <c r="F225" s="90"/>
      <c r="J225" s="91"/>
      <c r="K225" s="91"/>
    </row>
    <row r="226" spans="3:11" x14ac:dyDescent="0.25">
      <c r="C226" s="89"/>
      <c r="D226" s="90"/>
      <c r="F226" s="90"/>
      <c r="J226" s="91"/>
      <c r="K226" s="91"/>
    </row>
    <row r="227" spans="3:11" x14ac:dyDescent="0.25">
      <c r="C227" s="89"/>
      <c r="D227" s="90"/>
      <c r="F227" s="90"/>
      <c r="J227" s="91"/>
      <c r="K227" s="91"/>
    </row>
    <row r="228" spans="3:11" x14ac:dyDescent="0.25">
      <c r="C228" s="89"/>
      <c r="D228" s="90"/>
      <c r="F228" s="90"/>
      <c r="J228" s="91"/>
      <c r="K228" s="91"/>
    </row>
    <row r="229" spans="3:11" x14ac:dyDescent="0.25">
      <c r="C229" s="89"/>
      <c r="D229" s="90"/>
      <c r="F229" s="90"/>
      <c r="J229" s="91"/>
      <c r="K229" s="91"/>
    </row>
    <row r="230" spans="3:11" x14ac:dyDescent="0.25">
      <c r="C230" s="89"/>
      <c r="D230" s="90"/>
      <c r="F230" s="90"/>
      <c r="J230" s="91"/>
      <c r="K230" s="91"/>
    </row>
    <row r="231" spans="3:11" x14ac:dyDescent="0.25">
      <c r="C231" s="89"/>
      <c r="D231" s="90"/>
      <c r="F231" s="90"/>
      <c r="J231" s="91"/>
      <c r="K231" s="91"/>
    </row>
    <row r="232" spans="3:11" x14ac:dyDescent="0.25">
      <c r="C232" s="89"/>
      <c r="D232" s="90"/>
      <c r="F232" s="90"/>
      <c r="J232" s="91"/>
      <c r="K232" s="91"/>
    </row>
    <row r="233" spans="3:11" x14ac:dyDescent="0.25">
      <c r="C233" s="89"/>
      <c r="D233" s="90"/>
      <c r="F233" s="90"/>
      <c r="J233" s="91"/>
      <c r="K233" s="91"/>
    </row>
    <row r="234" spans="3:11" x14ac:dyDescent="0.25">
      <c r="C234" s="89"/>
      <c r="D234" s="90"/>
      <c r="F234" s="90"/>
      <c r="J234" s="91"/>
      <c r="K234" s="91"/>
    </row>
    <row r="235" spans="3:11" x14ac:dyDescent="0.25">
      <c r="C235" s="89"/>
      <c r="D235" s="90"/>
      <c r="F235" s="90"/>
      <c r="J235" s="91"/>
      <c r="K235" s="91"/>
    </row>
    <row r="236" spans="3:11" x14ac:dyDescent="0.25">
      <c r="C236" s="89"/>
      <c r="D236" s="90"/>
      <c r="F236" s="90"/>
      <c r="J236" s="91"/>
      <c r="K236" s="91"/>
    </row>
    <row r="237" spans="3:11" x14ac:dyDescent="0.25">
      <c r="C237" s="89"/>
      <c r="D237" s="90"/>
      <c r="F237" s="90"/>
      <c r="J237" s="91"/>
      <c r="K237" s="91"/>
    </row>
    <row r="238" spans="3:11" x14ac:dyDescent="0.25">
      <c r="C238" s="89"/>
      <c r="D238" s="90"/>
      <c r="F238" s="90"/>
      <c r="J238" s="91"/>
      <c r="K238" s="91"/>
    </row>
    <row r="239" spans="3:11" x14ac:dyDescent="0.25">
      <c r="C239" s="89"/>
      <c r="D239" s="90"/>
      <c r="F239" s="90"/>
      <c r="J239" s="91"/>
      <c r="K239" s="91"/>
    </row>
    <row r="240" spans="3:11" x14ac:dyDescent="0.25">
      <c r="C240" s="89"/>
      <c r="D240" s="90"/>
      <c r="F240" s="90"/>
      <c r="J240" s="91"/>
      <c r="K240" s="91"/>
    </row>
    <row r="241" spans="3:11" x14ac:dyDescent="0.25">
      <c r="C241" s="89"/>
      <c r="D241" s="90"/>
      <c r="F241" s="90"/>
      <c r="J241" s="91"/>
      <c r="K241" s="91"/>
    </row>
    <row r="242" spans="3:11" x14ac:dyDescent="0.25">
      <c r="C242" s="89"/>
      <c r="D242" s="90"/>
      <c r="F242" s="90"/>
      <c r="J242" s="91"/>
      <c r="K242" s="91"/>
    </row>
    <row r="243" spans="3:11" x14ac:dyDescent="0.25">
      <c r="C243" s="89"/>
      <c r="D243" s="90"/>
      <c r="F243" s="90"/>
      <c r="J243" s="91"/>
      <c r="K243" s="91"/>
    </row>
    <row r="244" spans="3:11" x14ac:dyDescent="0.25">
      <c r="C244" s="89"/>
      <c r="D244" s="90"/>
      <c r="F244" s="90"/>
      <c r="J244" s="91"/>
      <c r="K244" s="91"/>
    </row>
    <row r="245" spans="3:11" x14ac:dyDescent="0.25">
      <c r="C245" s="89"/>
      <c r="D245" s="90"/>
      <c r="F245" s="90"/>
      <c r="J245" s="91"/>
      <c r="K245" s="91"/>
    </row>
    <row r="246" spans="3:11" x14ac:dyDescent="0.25">
      <c r="C246" s="89"/>
      <c r="D246" s="90"/>
      <c r="F246" s="90"/>
      <c r="J246" s="91"/>
      <c r="K246" s="91"/>
    </row>
    <row r="247" spans="3:11" x14ac:dyDescent="0.25">
      <c r="C247" s="89"/>
      <c r="D247" s="90"/>
      <c r="F247" s="90"/>
      <c r="J247" s="91"/>
      <c r="K247" s="91"/>
    </row>
    <row r="248" spans="3:11" x14ac:dyDescent="0.25">
      <c r="C248" s="89"/>
      <c r="D248" s="90"/>
      <c r="F248" s="90"/>
      <c r="J248" s="91"/>
      <c r="K248" s="91"/>
    </row>
    <row r="249" spans="3:11" x14ac:dyDescent="0.25">
      <c r="C249" s="89"/>
      <c r="D249" s="90"/>
      <c r="F249" s="90"/>
      <c r="J249" s="91"/>
      <c r="K249" s="91"/>
    </row>
    <row r="250" spans="3:11" x14ac:dyDescent="0.25">
      <c r="C250" s="89"/>
      <c r="D250" s="90"/>
      <c r="F250" s="90"/>
      <c r="J250" s="91"/>
      <c r="K250" s="91"/>
    </row>
    <row r="251" spans="3:11" x14ac:dyDescent="0.25">
      <c r="C251" s="89"/>
      <c r="D251" s="90"/>
      <c r="F251" s="90"/>
      <c r="J251" s="91"/>
      <c r="K251" s="91"/>
    </row>
    <row r="252" spans="3:11" x14ac:dyDescent="0.25">
      <c r="C252" s="89"/>
      <c r="D252" s="90"/>
      <c r="F252" s="90"/>
      <c r="J252" s="91"/>
      <c r="K252" s="91"/>
    </row>
    <row r="253" spans="3:11" x14ac:dyDescent="0.25">
      <c r="C253" s="89"/>
      <c r="D253" s="90"/>
      <c r="F253" s="90"/>
      <c r="J253" s="91"/>
      <c r="K253" s="91"/>
    </row>
    <row r="254" spans="3:11" x14ac:dyDescent="0.25">
      <c r="C254" s="89"/>
      <c r="D254" s="90"/>
      <c r="F254" s="90"/>
      <c r="J254" s="91"/>
      <c r="K254" s="91"/>
    </row>
    <row r="255" spans="3:11" x14ac:dyDescent="0.25">
      <c r="C255" s="89"/>
      <c r="D255" s="90"/>
      <c r="F255" s="90"/>
      <c r="J255" s="91"/>
      <c r="K255" s="91"/>
    </row>
    <row r="256" spans="3:11" x14ac:dyDescent="0.25">
      <c r="C256" s="89"/>
      <c r="D256" s="90"/>
      <c r="F256" s="90"/>
      <c r="J256" s="91"/>
      <c r="K256" s="91"/>
    </row>
    <row r="257" spans="3:11" x14ac:dyDescent="0.25">
      <c r="C257" s="89"/>
      <c r="D257" s="90"/>
      <c r="F257" s="90"/>
      <c r="J257" s="91"/>
      <c r="K257" s="91"/>
    </row>
    <row r="258" spans="3:11" x14ac:dyDescent="0.25">
      <c r="C258" s="89"/>
      <c r="D258" s="90"/>
      <c r="F258" s="90"/>
      <c r="J258" s="91"/>
      <c r="K258" s="91"/>
    </row>
    <row r="259" spans="3:11" x14ac:dyDescent="0.25">
      <c r="C259" s="89"/>
      <c r="D259" s="90"/>
      <c r="F259" s="90"/>
      <c r="J259" s="91"/>
      <c r="K259" s="91"/>
    </row>
    <row r="260" spans="3:11" x14ac:dyDescent="0.25">
      <c r="C260" s="89"/>
      <c r="D260" s="90"/>
      <c r="F260" s="90"/>
      <c r="J260" s="91"/>
      <c r="K260" s="91"/>
    </row>
    <row r="261" spans="3:11" x14ac:dyDescent="0.25">
      <c r="C261" s="89"/>
      <c r="D261" s="90"/>
      <c r="F261" s="90"/>
      <c r="J261" s="91"/>
      <c r="K261" s="91"/>
    </row>
    <row r="262" spans="3:11" x14ac:dyDescent="0.25">
      <c r="C262" s="89"/>
      <c r="D262" s="90"/>
      <c r="F262" s="90"/>
      <c r="J262" s="91"/>
      <c r="K262" s="91"/>
    </row>
    <row r="263" spans="3:11" x14ac:dyDescent="0.25">
      <c r="C263" s="89"/>
      <c r="D263" s="90"/>
      <c r="F263" s="90"/>
      <c r="J263" s="91"/>
      <c r="K263" s="91"/>
    </row>
    <row r="264" spans="3:11" x14ac:dyDescent="0.25">
      <c r="C264" s="89"/>
      <c r="D264" s="90"/>
      <c r="F264" s="90"/>
      <c r="J264" s="91"/>
      <c r="K264" s="91"/>
    </row>
    <row r="265" spans="3:11" x14ac:dyDescent="0.25">
      <c r="C265" s="89"/>
      <c r="D265" s="90"/>
      <c r="F265" s="90"/>
      <c r="J265" s="91"/>
      <c r="K265" s="91"/>
    </row>
    <row r="266" spans="3:11" x14ac:dyDescent="0.25">
      <c r="C266" s="89"/>
      <c r="D266" s="90"/>
      <c r="F266" s="90"/>
      <c r="J266" s="91"/>
      <c r="K266" s="91"/>
    </row>
    <row r="267" spans="3:11" x14ac:dyDescent="0.25">
      <c r="C267" s="89"/>
      <c r="D267" s="90"/>
      <c r="F267" s="90"/>
      <c r="J267" s="91"/>
      <c r="K267" s="91"/>
    </row>
    <row r="268" spans="3:11" x14ac:dyDescent="0.25">
      <c r="C268" s="89"/>
      <c r="D268" s="90"/>
      <c r="F268" s="90"/>
      <c r="J268" s="91"/>
      <c r="K268" s="91"/>
    </row>
    <row r="269" spans="3:11" x14ac:dyDescent="0.25">
      <c r="C269" s="89"/>
      <c r="D269" s="90"/>
      <c r="F269" s="90"/>
      <c r="J269" s="91"/>
      <c r="K269" s="91"/>
    </row>
    <row r="270" spans="3:11" x14ac:dyDescent="0.25">
      <c r="C270" s="89"/>
      <c r="D270" s="90"/>
      <c r="F270" s="90"/>
      <c r="J270" s="91"/>
      <c r="K270" s="91"/>
    </row>
    <row r="271" spans="3:11" x14ac:dyDescent="0.25">
      <c r="C271" s="89"/>
      <c r="D271" s="90"/>
      <c r="F271" s="90"/>
      <c r="J271" s="91"/>
      <c r="K271" s="91"/>
    </row>
    <row r="272" spans="3:11" x14ac:dyDescent="0.25">
      <c r="C272" s="89"/>
      <c r="D272" s="90"/>
      <c r="F272" s="90"/>
      <c r="J272" s="91"/>
      <c r="K272" s="91"/>
    </row>
    <row r="273" spans="3:11" x14ac:dyDescent="0.25">
      <c r="C273" s="89"/>
      <c r="D273" s="90"/>
      <c r="F273" s="90"/>
      <c r="J273" s="91"/>
      <c r="K273" s="91"/>
    </row>
    <row r="274" spans="3:11" x14ac:dyDescent="0.25">
      <c r="C274" s="89"/>
      <c r="D274" s="90"/>
      <c r="F274" s="90"/>
      <c r="J274" s="91"/>
      <c r="K274" s="91"/>
    </row>
    <row r="275" spans="3:11" x14ac:dyDescent="0.25">
      <c r="C275" s="89"/>
      <c r="D275" s="90"/>
      <c r="F275" s="90"/>
      <c r="J275" s="91"/>
      <c r="K275" s="91"/>
    </row>
    <row r="276" spans="3:11" x14ac:dyDescent="0.25">
      <c r="C276" s="89"/>
      <c r="D276" s="90"/>
      <c r="F276" s="90"/>
      <c r="J276" s="91"/>
      <c r="K276" s="91"/>
    </row>
    <row r="277" spans="3:11" x14ac:dyDescent="0.25">
      <c r="C277" s="89"/>
      <c r="D277" s="90"/>
      <c r="F277" s="90"/>
      <c r="J277" s="91"/>
      <c r="K277" s="91"/>
    </row>
    <row r="278" spans="3:11" x14ac:dyDescent="0.25">
      <c r="C278" s="89"/>
      <c r="D278" s="90"/>
      <c r="F278" s="90"/>
      <c r="J278" s="91"/>
      <c r="K278" s="91"/>
    </row>
    <row r="279" spans="3:11" x14ac:dyDescent="0.25">
      <c r="C279" s="89"/>
      <c r="D279" s="90"/>
      <c r="F279" s="90"/>
      <c r="J279" s="91"/>
      <c r="K279" s="91"/>
    </row>
    <row r="280" spans="3:11" x14ac:dyDescent="0.25">
      <c r="C280" s="89"/>
      <c r="D280" s="90"/>
      <c r="F280" s="90"/>
      <c r="J280" s="91"/>
      <c r="K280" s="91"/>
    </row>
    <row r="281" spans="3:11" x14ac:dyDescent="0.25">
      <c r="C281" s="89"/>
      <c r="D281" s="90"/>
      <c r="F281" s="90"/>
      <c r="J281" s="91"/>
      <c r="K281" s="91"/>
    </row>
    <row r="282" spans="3:11" x14ac:dyDescent="0.25">
      <c r="C282" s="89"/>
      <c r="D282" s="90"/>
      <c r="F282" s="90"/>
      <c r="J282" s="91"/>
      <c r="K282" s="91"/>
    </row>
    <row r="283" spans="3:11" x14ac:dyDescent="0.25">
      <c r="C283" s="89"/>
      <c r="D283" s="90"/>
      <c r="F283" s="90"/>
      <c r="J283" s="91"/>
      <c r="K283" s="91"/>
    </row>
    <row r="284" spans="3:11" x14ac:dyDescent="0.25">
      <c r="C284" s="89"/>
      <c r="D284" s="90"/>
      <c r="F284" s="90"/>
      <c r="J284" s="91"/>
      <c r="K284" s="91"/>
    </row>
    <row r="285" spans="3:11" x14ac:dyDescent="0.25">
      <c r="C285" s="89"/>
      <c r="D285" s="90"/>
      <c r="F285" s="90"/>
      <c r="J285" s="91"/>
      <c r="K285" s="91"/>
    </row>
    <row r="286" spans="3:11" x14ac:dyDescent="0.25">
      <c r="C286" s="89"/>
      <c r="D286" s="90"/>
      <c r="F286" s="90"/>
      <c r="J286" s="91"/>
      <c r="K286" s="91"/>
    </row>
    <row r="287" spans="3:11" x14ac:dyDescent="0.25">
      <c r="C287" s="89"/>
      <c r="D287" s="90"/>
      <c r="F287" s="90"/>
      <c r="J287" s="91"/>
      <c r="K287" s="91"/>
    </row>
    <row r="288" spans="3:11" x14ac:dyDescent="0.25">
      <c r="C288" s="89"/>
      <c r="D288" s="90"/>
      <c r="F288" s="90"/>
      <c r="J288" s="91"/>
      <c r="K288" s="91"/>
    </row>
    <row r="289" spans="3:11" x14ac:dyDescent="0.25">
      <c r="C289" s="89"/>
      <c r="D289" s="90"/>
      <c r="F289" s="90"/>
      <c r="J289" s="91"/>
      <c r="K289" s="91"/>
    </row>
    <row r="290" spans="3:11" x14ac:dyDescent="0.25">
      <c r="C290" s="89"/>
      <c r="D290" s="90"/>
      <c r="F290" s="90"/>
      <c r="J290" s="91"/>
      <c r="K290" s="91"/>
    </row>
    <row r="291" spans="3:11" x14ac:dyDescent="0.25">
      <c r="C291" s="89"/>
      <c r="D291" s="90"/>
      <c r="F291" s="90"/>
      <c r="J291" s="91"/>
      <c r="K291" s="91"/>
    </row>
    <row r="292" spans="3:11" x14ac:dyDescent="0.25">
      <c r="C292" s="89"/>
      <c r="D292" s="90"/>
      <c r="F292" s="90"/>
      <c r="J292" s="91"/>
      <c r="K292" s="91"/>
    </row>
    <row r="293" spans="3:11" x14ac:dyDescent="0.25">
      <c r="C293" s="89"/>
      <c r="D293" s="90"/>
      <c r="F293" s="90"/>
      <c r="J293" s="91"/>
      <c r="K293" s="91"/>
    </row>
    <row r="294" spans="3:11" x14ac:dyDescent="0.25">
      <c r="C294" s="89"/>
      <c r="D294" s="90"/>
      <c r="F294" s="90"/>
      <c r="J294" s="91"/>
      <c r="K294" s="91"/>
    </row>
    <row r="295" spans="3:11" x14ac:dyDescent="0.25">
      <c r="C295" s="89"/>
      <c r="D295" s="90"/>
      <c r="F295" s="90"/>
      <c r="J295" s="91"/>
      <c r="K295" s="91"/>
    </row>
    <row r="296" spans="3:11" x14ac:dyDescent="0.25">
      <c r="C296" s="89"/>
      <c r="D296" s="90"/>
      <c r="F296" s="90"/>
      <c r="J296" s="91"/>
      <c r="K296" s="91"/>
    </row>
    <row r="297" spans="3:11" x14ac:dyDescent="0.25">
      <c r="C297" s="89"/>
      <c r="D297" s="90"/>
      <c r="F297" s="90"/>
      <c r="J297" s="91"/>
      <c r="K297" s="91"/>
    </row>
    <row r="298" spans="3:11" x14ac:dyDescent="0.25">
      <c r="C298" s="89"/>
      <c r="D298" s="90"/>
      <c r="F298" s="90"/>
      <c r="J298" s="91"/>
      <c r="K298" s="91"/>
    </row>
    <row r="299" spans="3:11" x14ac:dyDescent="0.25">
      <c r="C299" s="89"/>
      <c r="D299" s="90"/>
      <c r="F299" s="90"/>
      <c r="J299" s="91"/>
      <c r="K299" s="91"/>
    </row>
    <row r="300" spans="3:11" x14ac:dyDescent="0.25">
      <c r="C300" s="89"/>
      <c r="D300" s="90"/>
      <c r="F300" s="90"/>
      <c r="J300" s="91"/>
      <c r="K300" s="91"/>
    </row>
    <row r="301" spans="3:11" x14ac:dyDescent="0.25">
      <c r="C301" s="89"/>
      <c r="D301" s="90"/>
      <c r="F301" s="90"/>
      <c r="J301" s="91"/>
      <c r="K301" s="91"/>
    </row>
    <row r="302" spans="3:11" x14ac:dyDescent="0.25">
      <c r="C302" s="89"/>
      <c r="D302" s="90"/>
      <c r="F302" s="90"/>
      <c r="J302" s="91"/>
      <c r="K302" s="91"/>
    </row>
    <row r="303" spans="3:11" x14ac:dyDescent="0.25">
      <c r="C303" s="89"/>
      <c r="D303" s="90"/>
      <c r="F303" s="90"/>
      <c r="J303" s="91"/>
      <c r="K303" s="91"/>
    </row>
    <row r="304" spans="3:11" x14ac:dyDescent="0.25">
      <c r="C304" s="89"/>
      <c r="D304" s="90"/>
      <c r="F304" s="90"/>
      <c r="J304" s="91"/>
      <c r="K304" s="91"/>
    </row>
    <row r="305" spans="3:11" x14ac:dyDescent="0.25">
      <c r="C305" s="89"/>
      <c r="D305" s="90"/>
      <c r="F305" s="90"/>
      <c r="J305" s="91"/>
      <c r="K305" s="91"/>
    </row>
    <row r="306" spans="3:11" x14ac:dyDescent="0.25">
      <c r="C306" s="89"/>
      <c r="D306" s="90"/>
      <c r="F306" s="90"/>
      <c r="J306" s="91"/>
      <c r="K306" s="91"/>
    </row>
    <row r="307" spans="3:11" x14ac:dyDescent="0.25">
      <c r="C307" s="89"/>
      <c r="D307" s="90"/>
      <c r="F307" s="90"/>
      <c r="J307" s="91"/>
      <c r="K307" s="91"/>
    </row>
    <row r="308" spans="3:11" x14ac:dyDescent="0.25">
      <c r="C308" s="89"/>
      <c r="D308" s="90"/>
      <c r="F308" s="90"/>
      <c r="J308" s="91"/>
      <c r="K308" s="91"/>
    </row>
    <row r="309" spans="3:11" x14ac:dyDescent="0.25">
      <c r="C309" s="89"/>
      <c r="D309" s="90"/>
      <c r="F309" s="90"/>
      <c r="J309" s="91"/>
      <c r="K309" s="91"/>
    </row>
    <row r="310" spans="3:11" x14ac:dyDescent="0.25">
      <c r="C310" s="89"/>
      <c r="D310" s="90"/>
      <c r="F310" s="90"/>
      <c r="J310" s="91"/>
      <c r="K310" s="91"/>
    </row>
    <row r="311" spans="3:11" x14ac:dyDescent="0.25">
      <c r="C311" s="89"/>
      <c r="D311" s="90"/>
      <c r="F311" s="90"/>
      <c r="J311" s="91"/>
      <c r="K311" s="91"/>
    </row>
    <row r="312" spans="3:11" x14ac:dyDescent="0.25">
      <c r="C312" s="89"/>
      <c r="D312" s="90"/>
      <c r="F312" s="90"/>
      <c r="J312" s="91"/>
      <c r="K312" s="91"/>
    </row>
    <row r="313" spans="3:11" x14ac:dyDescent="0.25">
      <c r="C313" s="89"/>
      <c r="D313" s="90"/>
      <c r="F313" s="90"/>
      <c r="J313" s="91"/>
      <c r="K313" s="91"/>
    </row>
    <row r="314" spans="3:11" x14ac:dyDescent="0.25">
      <c r="C314" s="89"/>
      <c r="D314" s="90"/>
      <c r="F314" s="90"/>
      <c r="J314" s="91"/>
      <c r="K314" s="91"/>
    </row>
    <row r="315" spans="3:11" x14ac:dyDescent="0.25">
      <c r="C315" s="89"/>
      <c r="D315" s="90"/>
      <c r="F315" s="90"/>
      <c r="J315" s="91"/>
      <c r="K315" s="91"/>
    </row>
    <row r="316" spans="3:11" x14ac:dyDescent="0.25">
      <c r="C316" s="89"/>
      <c r="D316" s="90"/>
      <c r="F316" s="90"/>
      <c r="J316" s="91"/>
      <c r="K316" s="91"/>
    </row>
    <row r="317" spans="3:11" x14ac:dyDescent="0.25">
      <c r="C317" s="89"/>
      <c r="D317" s="90"/>
      <c r="F317" s="90"/>
      <c r="J317" s="91"/>
      <c r="K317" s="91"/>
    </row>
    <row r="318" spans="3:11" x14ac:dyDescent="0.25">
      <c r="C318" s="89"/>
      <c r="D318" s="90"/>
      <c r="F318" s="90"/>
      <c r="J318" s="91"/>
      <c r="K318" s="91"/>
    </row>
    <row r="319" spans="3:11" x14ac:dyDescent="0.25">
      <c r="C319" s="89"/>
      <c r="D319" s="90"/>
      <c r="F319" s="90"/>
      <c r="J319" s="91"/>
      <c r="K319" s="91"/>
    </row>
    <row r="320" spans="3:11" x14ac:dyDescent="0.25">
      <c r="C320" s="89"/>
      <c r="D320" s="90"/>
      <c r="F320" s="90"/>
      <c r="J320" s="91"/>
      <c r="K320" s="91"/>
    </row>
    <row r="321" spans="3:11" x14ac:dyDescent="0.25">
      <c r="C321" s="89"/>
      <c r="D321" s="90"/>
      <c r="F321" s="90"/>
      <c r="J321" s="91"/>
      <c r="K321" s="91"/>
    </row>
    <row r="322" spans="3:11" x14ac:dyDescent="0.25">
      <c r="C322" s="89"/>
      <c r="D322" s="90"/>
      <c r="F322" s="90"/>
      <c r="J322" s="91"/>
      <c r="K322" s="91"/>
    </row>
    <row r="323" spans="3:11" x14ac:dyDescent="0.25">
      <c r="C323" s="89"/>
      <c r="D323" s="90"/>
      <c r="F323" s="90"/>
      <c r="J323" s="91"/>
      <c r="K323" s="91"/>
    </row>
    <row r="324" spans="3:11" x14ac:dyDescent="0.25">
      <c r="C324" s="89"/>
      <c r="D324" s="90"/>
      <c r="F324" s="90"/>
      <c r="J324" s="91"/>
      <c r="K324" s="91"/>
    </row>
    <row r="325" spans="3:11" x14ac:dyDescent="0.25">
      <c r="C325" s="89"/>
      <c r="D325" s="90"/>
      <c r="F325" s="90"/>
      <c r="J325" s="91"/>
      <c r="K325" s="91"/>
    </row>
    <row r="326" spans="3:11" x14ac:dyDescent="0.25">
      <c r="C326" s="89"/>
      <c r="D326" s="90"/>
      <c r="F326" s="90"/>
      <c r="J326" s="91"/>
      <c r="K326" s="91"/>
    </row>
    <row r="327" spans="3:11" x14ac:dyDescent="0.25">
      <c r="C327" s="89"/>
      <c r="D327" s="90"/>
      <c r="F327" s="90"/>
      <c r="J327" s="91"/>
      <c r="K327" s="91"/>
    </row>
    <row r="328" spans="3:11" x14ac:dyDescent="0.25">
      <c r="C328" s="89"/>
      <c r="D328" s="90"/>
      <c r="F328" s="90"/>
      <c r="J328" s="91"/>
      <c r="K328" s="91"/>
    </row>
    <row r="329" spans="3:11" x14ac:dyDescent="0.25">
      <c r="C329" s="89"/>
      <c r="D329" s="90"/>
      <c r="F329" s="90"/>
      <c r="J329" s="91"/>
      <c r="K329" s="91"/>
    </row>
    <row r="330" spans="3:11" x14ac:dyDescent="0.25">
      <c r="C330" s="89"/>
      <c r="D330" s="90"/>
      <c r="F330" s="90"/>
      <c r="J330" s="91"/>
      <c r="K330" s="91"/>
    </row>
    <row r="331" spans="3:11" x14ac:dyDescent="0.25">
      <c r="C331" s="89"/>
      <c r="D331" s="90"/>
      <c r="F331" s="90"/>
      <c r="J331" s="91"/>
      <c r="K331" s="91"/>
    </row>
    <row r="332" spans="3:11" x14ac:dyDescent="0.25">
      <c r="C332" s="89"/>
      <c r="D332" s="90"/>
      <c r="F332" s="90"/>
      <c r="J332" s="91"/>
      <c r="K332" s="91"/>
    </row>
    <row r="333" spans="3:11" x14ac:dyDescent="0.25">
      <c r="C333" s="89"/>
      <c r="D333" s="90"/>
      <c r="F333" s="90"/>
      <c r="J333" s="91"/>
      <c r="K333" s="91"/>
    </row>
    <row r="334" spans="3:11" x14ac:dyDescent="0.25">
      <c r="C334" s="89"/>
      <c r="D334" s="90"/>
      <c r="F334" s="90"/>
      <c r="J334" s="91"/>
      <c r="K334" s="91"/>
    </row>
    <row r="335" spans="3:11" x14ac:dyDescent="0.25">
      <c r="C335" s="89"/>
      <c r="D335" s="90"/>
      <c r="F335" s="90"/>
      <c r="J335" s="91"/>
      <c r="K335" s="91"/>
    </row>
    <row r="336" spans="3:11" x14ac:dyDescent="0.25">
      <c r="C336" s="89"/>
      <c r="D336" s="90"/>
      <c r="F336" s="90"/>
      <c r="J336" s="91"/>
      <c r="K336" s="91"/>
    </row>
    <row r="337" spans="3:11" x14ac:dyDescent="0.25">
      <c r="C337" s="89"/>
      <c r="D337" s="90"/>
      <c r="F337" s="90"/>
      <c r="J337" s="91"/>
      <c r="K337" s="91"/>
    </row>
    <row r="338" spans="3:11" x14ac:dyDescent="0.25">
      <c r="C338" s="89"/>
      <c r="D338" s="90"/>
      <c r="F338" s="90"/>
      <c r="J338" s="91"/>
      <c r="K338" s="91"/>
    </row>
    <row r="339" spans="3:11" x14ac:dyDescent="0.25">
      <c r="C339" s="89"/>
      <c r="D339" s="90"/>
      <c r="F339" s="90"/>
      <c r="J339" s="91"/>
      <c r="K339" s="91"/>
    </row>
    <row r="340" spans="3:11" x14ac:dyDescent="0.25">
      <c r="C340" s="89"/>
      <c r="D340" s="90"/>
      <c r="F340" s="90"/>
      <c r="J340" s="91"/>
      <c r="K340" s="91"/>
    </row>
    <row r="341" spans="3:11" x14ac:dyDescent="0.25">
      <c r="C341" s="89"/>
      <c r="D341" s="90"/>
      <c r="F341" s="90"/>
      <c r="J341" s="91"/>
      <c r="K341" s="91"/>
    </row>
    <row r="342" spans="3:11" x14ac:dyDescent="0.25">
      <c r="C342" s="89"/>
      <c r="D342" s="90"/>
      <c r="F342" s="90"/>
      <c r="J342" s="91"/>
      <c r="K342" s="91"/>
    </row>
    <row r="343" spans="3:11" x14ac:dyDescent="0.25">
      <c r="C343" s="89"/>
      <c r="D343" s="90"/>
      <c r="F343" s="90"/>
      <c r="J343" s="91"/>
      <c r="K343" s="91"/>
    </row>
    <row r="344" spans="3:11" x14ac:dyDescent="0.25">
      <c r="C344" s="89"/>
      <c r="D344" s="90"/>
      <c r="F344" s="90"/>
      <c r="J344" s="91"/>
      <c r="K344" s="91"/>
    </row>
    <row r="345" spans="3:11" x14ac:dyDescent="0.25">
      <c r="C345" s="89"/>
      <c r="D345" s="90"/>
      <c r="F345" s="90"/>
      <c r="J345" s="91"/>
      <c r="K345" s="91"/>
    </row>
    <row r="346" spans="3:11" x14ac:dyDescent="0.25">
      <c r="C346" s="89"/>
      <c r="D346" s="90"/>
      <c r="F346" s="90"/>
      <c r="J346" s="91"/>
      <c r="K346" s="91"/>
    </row>
    <row r="347" spans="3:11" x14ac:dyDescent="0.25">
      <c r="C347" s="89"/>
      <c r="D347" s="90"/>
      <c r="F347" s="90"/>
      <c r="J347" s="91"/>
      <c r="K347" s="91"/>
    </row>
    <row r="348" spans="3:11" x14ac:dyDescent="0.25">
      <c r="C348" s="89"/>
      <c r="D348" s="90"/>
      <c r="F348" s="90"/>
      <c r="J348" s="91"/>
      <c r="K348" s="91"/>
    </row>
    <row r="349" spans="3:11" x14ac:dyDescent="0.25">
      <c r="C349" s="89"/>
      <c r="D349" s="90"/>
      <c r="F349" s="90"/>
      <c r="J349" s="91"/>
      <c r="K349" s="91"/>
    </row>
    <row r="350" spans="3:11" x14ac:dyDescent="0.25">
      <c r="C350" s="89"/>
      <c r="D350" s="90"/>
      <c r="F350" s="90"/>
      <c r="J350" s="91"/>
      <c r="K350" s="91"/>
    </row>
    <row r="351" spans="3:11" x14ac:dyDescent="0.25">
      <c r="C351" s="89"/>
      <c r="D351" s="90"/>
      <c r="F351" s="90"/>
      <c r="J351" s="91"/>
      <c r="K351" s="91"/>
    </row>
    <row r="352" spans="3:11" x14ac:dyDescent="0.25">
      <c r="C352" s="89"/>
      <c r="D352" s="90"/>
      <c r="F352" s="90"/>
      <c r="J352" s="91"/>
      <c r="K352" s="91"/>
    </row>
    <row r="353" spans="3:11" x14ac:dyDescent="0.25">
      <c r="C353" s="89"/>
      <c r="D353" s="90"/>
      <c r="F353" s="90"/>
      <c r="J353" s="91"/>
      <c r="K353" s="91"/>
    </row>
    <row r="354" spans="3:11" x14ac:dyDescent="0.25">
      <c r="C354" s="89"/>
      <c r="D354" s="90"/>
      <c r="F354" s="90"/>
      <c r="J354" s="91"/>
      <c r="K354" s="91"/>
    </row>
    <row r="355" spans="3:11" x14ac:dyDescent="0.25">
      <c r="C355" s="89"/>
      <c r="D355" s="90"/>
      <c r="F355" s="90"/>
      <c r="J355" s="91"/>
      <c r="K355" s="91"/>
    </row>
    <row r="356" spans="3:11" x14ac:dyDescent="0.25">
      <c r="C356" s="89"/>
      <c r="D356" s="90"/>
      <c r="F356" s="90"/>
      <c r="J356" s="91"/>
      <c r="K356" s="91"/>
    </row>
    <row r="357" spans="3:11" x14ac:dyDescent="0.25">
      <c r="C357" s="89"/>
      <c r="D357" s="90"/>
      <c r="F357" s="90"/>
      <c r="J357" s="91"/>
      <c r="K357" s="91"/>
    </row>
    <row r="358" spans="3:11" x14ac:dyDescent="0.25">
      <c r="C358" s="89"/>
      <c r="D358" s="90"/>
      <c r="F358" s="90"/>
      <c r="J358" s="91"/>
      <c r="K358" s="91"/>
    </row>
    <row r="359" spans="3:11" x14ac:dyDescent="0.25">
      <c r="C359" s="89"/>
      <c r="D359" s="90"/>
      <c r="F359" s="90"/>
      <c r="J359" s="91"/>
      <c r="K359" s="91"/>
    </row>
    <row r="360" spans="3:11" x14ac:dyDescent="0.25">
      <c r="C360" s="89"/>
      <c r="D360" s="90"/>
      <c r="F360" s="90"/>
      <c r="J360" s="91"/>
      <c r="K360" s="91"/>
    </row>
    <row r="361" spans="3:11" x14ac:dyDescent="0.25">
      <c r="C361" s="89"/>
      <c r="D361" s="90"/>
      <c r="F361" s="90"/>
      <c r="J361" s="91"/>
      <c r="K361" s="91"/>
    </row>
    <row r="362" spans="3:11" x14ac:dyDescent="0.25">
      <c r="C362" s="89"/>
      <c r="D362" s="90"/>
      <c r="F362" s="90"/>
      <c r="J362" s="91"/>
      <c r="K362" s="91"/>
    </row>
    <row r="363" spans="3:11" x14ac:dyDescent="0.25">
      <c r="C363" s="89"/>
      <c r="D363" s="90"/>
      <c r="F363" s="90"/>
      <c r="J363" s="91"/>
      <c r="K363" s="91"/>
    </row>
    <row r="364" spans="3:11" x14ac:dyDescent="0.25">
      <c r="C364" s="89"/>
      <c r="D364" s="90"/>
      <c r="F364" s="90"/>
      <c r="J364" s="91"/>
      <c r="K364" s="91"/>
    </row>
    <row r="365" spans="3:11" x14ac:dyDescent="0.25">
      <c r="C365" s="89"/>
      <c r="D365" s="90"/>
      <c r="F365" s="90"/>
      <c r="J365" s="91"/>
      <c r="K365" s="91"/>
    </row>
    <row r="366" spans="3:11" x14ac:dyDescent="0.25">
      <c r="C366" s="89"/>
      <c r="D366" s="90"/>
      <c r="F366" s="90"/>
      <c r="J366" s="91"/>
      <c r="K366" s="91"/>
    </row>
    <row r="367" spans="3:11" x14ac:dyDescent="0.25">
      <c r="C367" s="89"/>
      <c r="D367" s="90"/>
      <c r="F367" s="90"/>
      <c r="J367" s="91"/>
      <c r="K367" s="91"/>
    </row>
    <row r="368" spans="3:11" x14ac:dyDescent="0.25">
      <c r="C368" s="89"/>
      <c r="D368" s="90"/>
      <c r="F368" s="90"/>
      <c r="J368" s="91"/>
      <c r="K368" s="91"/>
    </row>
    <row r="369" spans="3:11" x14ac:dyDescent="0.25">
      <c r="C369" s="89"/>
      <c r="D369" s="90"/>
      <c r="F369" s="90"/>
      <c r="J369" s="91"/>
      <c r="K369" s="91"/>
    </row>
    <row r="370" spans="3:11" x14ac:dyDescent="0.25">
      <c r="C370" s="89"/>
      <c r="D370" s="90"/>
      <c r="F370" s="90"/>
      <c r="J370" s="91"/>
      <c r="K370" s="91"/>
    </row>
    <row r="371" spans="3:11" x14ac:dyDescent="0.25">
      <c r="C371" s="89"/>
      <c r="D371" s="90"/>
      <c r="F371" s="90"/>
      <c r="J371" s="91"/>
      <c r="K371" s="91"/>
    </row>
    <row r="372" spans="3:11" x14ac:dyDescent="0.25">
      <c r="C372" s="89"/>
      <c r="D372" s="90"/>
      <c r="F372" s="90"/>
      <c r="J372" s="91"/>
      <c r="K372" s="91"/>
    </row>
    <row r="373" spans="3:11" x14ac:dyDescent="0.25">
      <c r="C373" s="89"/>
      <c r="D373" s="90"/>
      <c r="F373" s="90"/>
      <c r="J373" s="91"/>
      <c r="K373" s="91"/>
    </row>
    <row r="374" spans="3:11" x14ac:dyDescent="0.25">
      <c r="C374" s="89"/>
      <c r="D374" s="90"/>
      <c r="F374" s="90"/>
      <c r="J374" s="91"/>
      <c r="K374" s="91"/>
    </row>
    <row r="375" spans="3:11" x14ac:dyDescent="0.25">
      <c r="C375" s="89"/>
      <c r="D375" s="90"/>
      <c r="F375" s="90"/>
      <c r="J375" s="91"/>
      <c r="K375" s="91"/>
    </row>
    <row r="376" spans="3:11" x14ac:dyDescent="0.25">
      <c r="C376" s="89"/>
      <c r="D376" s="90"/>
      <c r="F376" s="90"/>
      <c r="J376" s="91"/>
      <c r="K376" s="91"/>
    </row>
    <row r="377" spans="3:11" x14ac:dyDescent="0.25">
      <c r="C377" s="89"/>
      <c r="D377" s="90"/>
      <c r="F377" s="90"/>
      <c r="J377" s="91"/>
      <c r="K377" s="91"/>
    </row>
    <row r="378" spans="3:11" x14ac:dyDescent="0.25">
      <c r="C378" s="89"/>
      <c r="D378" s="90"/>
      <c r="F378" s="90"/>
      <c r="J378" s="91"/>
      <c r="K378" s="91"/>
    </row>
    <row r="379" spans="3:11" x14ac:dyDescent="0.25">
      <c r="C379" s="89"/>
      <c r="D379" s="90"/>
      <c r="F379" s="90"/>
      <c r="J379" s="91"/>
      <c r="K379" s="91"/>
    </row>
    <row r="380" spans="3:11" x14ac:dyDescent="0.25">
      <c r="C380" s="89"/>
      <c r="D380" s="90"/>
      <c r="F380" s="90"/>
      <c r="J380" s="91"/>
      <c r="K380" s="91"/>
    </row>
    <row r="381" spans="3:11" x14ac:dyDescent="0.25">
      <c r="C381" s="89"/>
      <c r="D381" s="90"/>
      <c r="F381" s="90"/>
      <c r="J381" s="91"/>
      <c r="K381" s="91"/>
    </row>
    <row r="382" spans="3:11" x14ac:dyDescent="0.25">
      <c r="C382" s="89"/>
      <c r="D382" s="90"/>
      <c r="F382" s="90"/>
      <c r="J382" s="91"/>
      <c r="K382" s="91"/>
    </row>
    <row r="383" spans="3:11" x14ac:dyDescent="0.25">
      <c r="C383" s="89"/>
      <c r="D383" s="90"/>
      <c r="F383" s="90"/>
      <c r="J383" s="91"/>
      <c r="K383" s="91"/>
    </row>
    <row r="384" spans="3:11" x14ac:dyDescent="0.25">
      <c r="C384" s="89"/>
      <c r="D384" s="90"/>
      <c r="F384" s="90"/>
      <c r="J384" s="91"/>
      <c r="K384" s="91"/>
    </row>
    <row r="385" spans="3:11" x14ac:dyDescent="0.25">
      <c r="C385" s="89"/>
      <c r="D385" s="90"/>
      <c r="F385" s="90"/>
      <c r="J385" s="91"/>
      <c r="K385" s="91"/>
    </row>
    <row r="386" spans="3:11" x14ac:dyDescent="0.25">
      <c r="C386" s="89"/>
      <c r="D386" s="90"/>
      <c r="F386" s="90"/>
      <c r="J386" s="91"/>
      <c r="K386" s="91"/>
    </row>
    <row r="387" spans="3:11" x14ac:dyDescent="0.25">
      <c r="C387" s="89"/>
      <c r="D387" s="90"/>
      <c r="F387" s="90"/>
      <c r="J387" s="91"/>
      <c r="K387" s="91"/>
    </row>
    <row r="388" spans="3:11" x14ac:dyDescent="0.25">
      <c r="C388" s="89"/>
      <c r="D388" s="90"/>
      <c r="F388" s="90"/>
      <c r="J388" s="91"/>
      <c r="K388" s="91"/>
    </row>
    <row r="389" spans="3:11" x14ac:dyDescent="0.25">
      <c r="C389" s="89"/>
      <c r="D389" s="90"/>
      <c r="F389" s="90"/>
      <c r="J389" s="91"/>
      <c r="K389" s="91"/>
    </row>
    <row r="390" spans="3:11" x14ac:dyDescent="0.25">
      <c r="C390" s="89"/>
      <c r="D390" s="90"/>
      <c r="F390" s="90"/>
      <c r="J390" s="91"/>
      <c r="K390" s="91"/>
    </row>
    <row r="391" spans="3:11" x14ac:dyDescent="0.25">
      <c r="C391" s="89"/>
      <c r="D391" s="90"/>
      <c r="F391" s="90"/>
      <c r="J391" s="91"/>
      <c r="K391" s="91"/>
    </row>
    <row r="392" spans="3:11" x14ac:dyDescent="0.25">
      <c r="C392" s="89"/>
      <c r="D392" s="90"/>
      <c r="F392" s="90"/>
      <c r="J392" s="91"/>
      <c r="K392" s="91"/>
    </row>
    <row r="393" spans="3:11" x14ac:dyDescent="0.25">
      <c r="C393" s="89"/>
      <c r="D393" s="90"/>
      <c r="F393" s="90"/>
      <c r="J393" s="91"/>
      <c r="K393" s="91"/>
    </row>
    <row r="394" spans="3:11" x14ac:dyDescent="0.25">
      <c r="C394" s="89"/>
      <c r="D394" s="90"/>
      <c r="F394" s="90"/>
      <c r="J394" s="91"/>
      <c r="K394" s="91"/>
    </row>
    <row r="395" spans="3:11" x14ac:dyDescent="0.25">
      <c r="C395" s="89"/>
      <c r="D395" s="90"/>
      <c r="F395" s="90"/>
      <c r="J395" s="91"/>
      <c r="K395" s="91"/>
    </row>
    <row r="396" spans="3:11" x14ac:dyDescent="0.25">
      <c r="C396" s="89"/>
      <c r="D396" s="90"/>
      <c r="F396" s="90"/>
      <c r="J396" s="91"/>
      <c r="K396" s="91"/>
    </row>
    <row r="397" spans="3:11" x14ac:dyDescent="0.25">
      <c r="C397" s="89"/>
      <c r="D397" s="90"/>
      <c r="F397" s="90"/>
      <c r="J397" s="91"/>
      <c r="K397" s="91"/>
    </row>
    <row r="398" spans="3:11" x14ac:dyDescent="0.25">
      <c r="C398" s="89"/>
      <c r="D398" s="90"/>
      <c r="F398" s="90"/>
      <c r="J398" s="91"/>
      <c r="K398" s="91"/>
    </row>
    <row r="399" spans="3:11" x14ac:dyDescent="0.25">
      <c r="C399" s="89"/>
      <c r="D399" s="90"/>
      <c r="F399" s="90"/>
      <c r="J399" s="91"/>
      <c r="K399" s="91"/>
    </row>
    <row r="400" spans="3:11" x14ac:dyDescent="0.25">
      <c r="C400" s="89"/>
      <c r="D400" s="90"/>
      <c r="F400" s="90"/>
      <c r="J400" s="91"/>
      <c r="K400" s="91"/>
    </row>
    <row r="401" spans="3:11" x14ac:dyDescent="0.25">
      <c r="C401" s="89"/>
      <c r="D401" s="90"/>
      <c r="F401" s="90"/>
      <c r="J401" s="91"/>
      <c r="K401" s="91"/>
    </row>
    <row r="402" spans="3:11" x14ac:dyDescent="0.25">
      <c r="C402" s="89"/>
      <c r="D402" s="90"/>
      <c r="F402" s="90"/>
      <c r="J402" s="91"/>
      <c r="K402" s="91"/>
    </row>
    <row r="403" spans="3:11" x14ac:dyDescent="0.25">
      <c r="C403" s="89"/>
      <c r="D403" s="90"/>
      <c r="F403" s="90"/>
      <c r="J403" s="91"/>
      <c r="K403" s="91"/>
    </row>
    <row r="404" spans="3:11" x14ac:dyDescent="0.25">
      <c r="C404" s="89"/>
      <c r="D404" s="90"/>
      <c r="F404" s="90"/>
      <c r="J404" s="91"/>
      <c r="K404" s="91"/>
    </row>
    <row r="405" spans="3:11" x14ac:dyDescent="0.25">
      <c r="C405" s="89"/>
      <c r="D405" s="90"/>
      <c r="F405" s="90"/>
      <c r="J405" s="91"/>
      <c r="K405" s="91"/>
    </row>
    <row r="406" spans="3:11" x14ac:dyDescent="0.25">
      <c r="C406" s="89"/>
      <c r="D406" s="90"/>
      <c r="F406" s="90"/>
      <c r="J406" s="91"/>
      <c r="K406" s="91"/>
    </row>
    <row r="407" spans="3:11" x14ac:dyDescent="0.25">
      <c r="C407" s="89"/>
      <c r="D407" s="90"/>
      <c r="F407" s="90"/>
      <c r="J407" s="91"/>
      <c r="K407" s="91"/>
    </row>
    <row r="408" spans="3:11" x14ac:dyDescent="0.25">
      <c r="C408" s="89"/>
      <c r="D408" s="90"/>
      <c r="F408" s="90"/>
      <c r="J408" s="91"/>
      <c r="K408" s="91"/>
    </row>
    <row r="409" spans="3:11" x14ac:dyDescent="0.25">
      <c r="C409" s="89"/>
      <c r="D409" s="90"/>
      <c r="F409" s="90"/>
      <c r="J409" s="91"/>
      <c r="K409" s="91"/>
    </row>
    <row r="410" spans="3:11" x14ac:dyDescent="0.25">
      <c r="C410" s="89"/>
      <c r="D410" s="90"/>
      <c r="F410" s="90"/>
      <c r="J410" s="91"/>
      <c r="K410" s="91"/>
    </row>
    <row r="411" spans="3:11" x14ac:dyDescent="0.25">
      <c r="C411" s="89"/>
      <c r="D411" s="90"/>
      <c r="F411" s="90"/>
      <c r="J411" s="91"/>
      <c r="K411" s="91"/>
    </row>
    <row r="412" spans="3:11" x14ac:dyDescent="0.25">
      <c r="C412" s="89"/>
      <c r="D412" s="90"/>
      <c r="F412" s="90"/>
      <c r="J412" s="91"/>
      <c r="K412" s="91"/>
    </row>
    <row r="413" spans="3:11" x14ac:dyDescent="0.25">
      <c r="C413" s="89"/>
      <c r="D413" s="90"/>
      <c r="F413" s="90"/>
      <c r="J413" s="91"/>
      <c r="K413" s="91"/>
    </row>
    <row r="414" spans="3:11" x14ac:dyDescent="0.25">
      <c r="C414" s="89"/>
      <c r="D414" s="90"/>
      <c r="F414" s="90"/>
      <c r="J414" s="91"/>
      <c r="K414" s="91"/>
    </row>
    <row r="415" spans="3:11" x14ac:dyDescent="0.25">
      <c r="C415" s="89"/>
      <c r="D415" s="90"/>
      <c r="F415" s="90"/>
      <c r="J415" s="91"/>
      <c r="K415" s="91"/>
    </row>
    <row r="416" spans="3:11" x14ac:dyDescent="0.25">
      <c r="C416" s="89"/>
      <c r="D416" s="90"/>
      <c r="F416" s="90"/>
      <c r="J416" s="91"/>
      <c r="K416" s="91"/>
    </row>
    <row r="417" spans="3:11" x14ac:dyDescent="0.25">
      <c r="C417" s="89"/>
      <c r="D417" s="90"/>
      <c r="F417" s="90"/>
      <c r="J417" s="91"/>
      <c r="K417" s="91"/>
    </row>
    <row r="418" spans="3:11" x14ac:dyDescent="0.25">
      <c r="C418" s="89"/>
      <c r="D418" s="90"/>
      <c r="F418" s="90"/>
      <c r="J418" s="91"/>
      <c r="K418" s="91"/>
    </row>
    <row r="419" spans="3:11" x14ac:dyDescent="0.25">
      <c r="C419" s="89"/>
      <c r="D419" s="90"/>
      <c r="F419" s="90"/>
      <c r="J419" s="91"/>
      <c r="K419" s="91"/>
    </row>
    <row r="420" spans="3:11" x14ac:dyDescent="0.25">
      <c r="C420" s="89"/>
      <c r="D420" s="90"/>
      <c r="F420" s="90"/>
      <c r="J420" s="91"/>
      <c r="K420" s="91"/>
    </row>
    <row r="421" spans="3:11" x14ac:dyDescent="0.25">
      <c r="C421" s="89"/>
      <c r="D421" s="90"/>
      <c r="F421" s="90"/>
      <c r="J421" s="91"/>
      <c r="K421" s="91"/>
    </row>
    <row r="422" spans="3:11" x14ac:dyDescent="0.25">
      <c r="C422" s="89"/>
      <c r="D422" s="90"/>
      <c r="F422" s="90"/>
      <c r="J422" s="91"/>
      <c r="K422" s="91"/>
    </row>
    <row r="423" spans="3:11" x14ac:dyDescent="0.25">
      <c r="C423" s="89"/>
      <c r="D423" s="90"/>
      <c r="F423" s="90"/>
      <c r="J423" s="91"/>
      <c r="K423" s="91"/>
    </row>
    <row r="424" spans="3:11" x14ac:dyDescent="0.25">
      <c r="C424" s="89"/>
      <c r="D424" s="90"/>
      <c r="F424" s="90"/>
      <c r="J424" s="91"/>
      <c r="K424" s="91"/>
    </row>
    <row r="425" spans="3:11" x14ac:dyDescent="0.25">
      <c r="C425" s="89"/>
      <c r="D425" s="90"/>
      <c r="F425" s="90"/>
      <c r="J425" s="91"/>
      <c r="K425" s="91"/>
    </row>
    <row r="426" spans="3:11" x14ac:dyDescent="0.25">
      <c r="C426" s="89"/>
      <c r="D426" s="90"/>
      <c r="F426" s="90"/>
      <c r="J426" s="91"/>
      <c r="K426" s="91"/>
    </row>
    <row r="427" spans="3:11" x14ac:dyDescent="0.25">
      <c r="C427" s="89"/>
      <c r="D427" s="90"/>
      <c r="F427" s="90"/>
      <c r="J427" s="91"/>
      <c r="K427" s="91"/>
    </row>
    <row r="428" spans="3:11" x14ac:dyDescent="0.25">
      <c r="C428" s="89"/>
      <c r="D428" s="90"/>
      <c r="F428" s="90"/>
      <c r="J428" s="91"/>
      <c r="K428" s="91"/>
    </row>
    <row r="429" spans="3:11" x14ac:dyDescent="0.25">
      <c r="C429" s="89"/>
      <c r="D429" s="90"/>
      <c r="F429" s="90"/>
      <c r="J429" s="91"/>
      <c r="K429" s="91"/>
    </row>
    <row r="430" spans="3:11" x14ac:dyDescent="0.25">
      <c r="C430" s="89"/>
      <c r="D430" s="90"/>
      <c r="F430" s="90"/>
      <c r="J430" s="91"/>
      <c r="K430" s="91"/>
    </row>
    <row r="431" spans="3:11" x14ac:dyDescent="0.25">
      <c r="C431" s="89"/>
      <c r="D431" s="90"/>
      <c r="F431" s="90"/>
      <c r="J431" s="91"/>
      <c r="K431" s="91"/>
    </row>
    <row r="432" spans="3:11" x14ac:dyDescent="0.25">
      <c r="C432" s="89"/>
      <c r="D432" s="90"/>
      <c r="F432" s="90"/>
      <c r="J432" s="91"/>
      <c r="K432" s="91"/>
    </row>
    <row r="433" spans="3:11" x14ac:dyDescent="0.25">
      <c r="C433" s="89"/>
      <c r="D433" s="90"/>
      <c r="F433" s="90"/>
      <c r="J433" s="91"/>
      <c r="K433" s="91"/>
    </row>
    <row r="434" spans="3:11" x14ac:dyDescent="0.25">
      <c r="C434" s="89"/>
      <c r="D434" s="90"/>
      <c r="F434" s="90"/>
      <c r="J434" s="91"/>
      <c r="K434" s="91"/>
    </row>
    <row r="435" spans="3:11" x14ac:dyDescent="0.25">
      <c r="C435" s="89"/>
      <c r="D435" s="90"/>
      <c r="F435" s="90"/>
      <c r="J435" s="91"/>
      <c r="K435" s="91"/>
    </row>
    <row r="436" spans="3:11" x14ac:dyDescent="0.25">
      <c r="C436" s="89"/>
      <c r="D436" s="90"/>
      <c r="F436" s="90"/>
      <c r="J436" s="91"/>
      <c r="K436" s="91"/>
    </row>
    <row r="437" spans="3:11" x14ac:dyDescent="0.25">
      <c r="C437" s="89"/>
      <c r="D437" s="90"/>
      <c r="F437" s="90"/>
      <c r="J437" s="91"/>
      <c r="K437" s="91"/>
    </row>
    <row r="438" spans="3:11" x14ac:dyDescent="0.25">
      <c r="C438" s="89"/>
      <c r="D438" s="90"/>
      <c r="F438" s="90"/>
      <c r="J438" s="91"/>
      <c r="K438" s="91"/>
    </row>
    <row r="439" spans="3:11" x14ac:dyDescent="0.25">
      <c r="C439" s="89"/>
      <c r="D439" s="90"/>
      <c r="F439" s="90"/>
      <c r="J439" s="91"/>
      <c r="K439" s="91"/>
    </row>
    <row r="440" spans="3:11" x14ac:dyDescent="0.25">
      <c r="C440" s="89"/>
      <c r="D440" s="90"/>
      <c r="F440" s="90"/>
      <c r="J440" s="91"/>
      <c r="K440" s="91"/>
    </row>
    <row r="441" spans="3:11" x14ac:dyDescent="0.25">
      <c r="C441" s="89"/>
      <c r="D441" s="90"/>
      <c r="F441" s="90"/>
      <c r="J441" s="91"/>
      <c r="K441" s="91"/>
    </row>
    <row r="442" spans="3:11" x14ac:dyDescent="0.25">
      <c r="C442" s="89"/>
      <c r="D442" s="90"/>
      <c r="F442" s="90"/>
      <c r="J442" s="91"/>
      <c r="K442" s="91"/>
    </row>
    <row r="443" spans="3:11" x14ac:dyDescent="0.25">
      <c r="C443" s="89"/>
      <c r="D443" s="90"/>
      <c r="F443" s="90"/>
      <c r="J443" s="91"/>
      <c r="K443" s="91"/>
    </row>
    <row r="444" spans="3:11" x14ac:dyDescent="0.25">
      <c r="C444" s="89"/>
      <c r="D444" s="90"/>
      <c r="F444" s="90"/>
      <c r="J444" s="91"/>
      <c r="K444" s="91"/>
    </row>
    <row r="445" spans="3:11" x14ac:dyDescent="0.25">
      <c r="C445" s="89"/>
      <c r="D445" s="90"/>
      <c r="F445" s="90"/>
      <c r="J445" s="91"/>
      <c r="K445" s="91"/>
    </row>
    <row r="446" spans="3:11" x14ac:dyDescent="0.25">
      <c r="C446" s="89"/>
      <c r="D446" s="90"/>
      <c r="F446" s="90"/>
      <c r="J446" s="91"/>
      <c r="K446" s="91"/>
    </row>
    <row r="447" spans="3:11" x14ac:dyDescent="0.25">
      <c r="C447" s="89"/>
      <c r="D447" s="90"/>
      <c r="F447" s="90"/>
      <c r="J447" s="91"/>
      <c r="K447" s="91"/>
    </row>
    <row r="448" spans="3:11" x14ac:dyDescent="0.25">
      <c r="C448" s="89"/>
      <c r="D448" s="90"/>
      <c r="F448" s="90"/>
      <c r="J448" s="91"/>
      <c r="K448" s="91"/>
    </row>
    <row r="449" spans="3:11" x14ac:dyDescent="0.25">
      <c r="C449" s="89"/>
      <c r="D449" s="90"/>
      <c r="F449" s="90"/>
      <c r="J449" s="91"/>
      <c r="K449" s="91"/>
    </row>
    <row r="450" spans="3:11" x14ac:dyDescent="0.25">
      <c r="C450" s="89"/>
      <c r="D450" s="90"/>
      <c r="F450" s="90"/>
      <c r="J450" s="91"/>
      <c r="K450" s="91"/>
    </row>
    <row r="451" spans="3:11" x14ac:dyDescent="0.25">
      <c r="C451" s="89"/>
      <c r="D451" s="90"/>
      <c r="F451" s="90"/>
      <c r="J451" s="91"/>
      <c r="K451" s="91"/>
    </row>
    <row r="452" spans="3:11" x14ac:dyDescent="0.25">
      <c r="C452" s="89"/>
      <c r="D452" s="90"/>
      <c r="F452" s="90"/>
      <c r="J452" s="91"/>
      <c r="K452" s="91"/>
    </row>
    <row r="453" spans="3:11" x14ac:dyDescent="0.25">
      <c r="C453" s="89"/>
      <c r="D453" s="90"/>
      <c r="F453" s="90"/>
      <c r="J453" s="91"/>
      <c r="K453" s="91"/>
    </row>
    <row r="454" spans="3:11" x14ac:dyDescent="0.25">
      <c r="C454" s="89"/>
      <c r="D454" s="90"/>
      <c r="F454" s="90"/>
      <c r="J454" s="91"/>
      <c r="K454" s="91"/>
    </row>
    <row r="455" spans="3:11" x14ac:dyDescent="0.25">
      <c r="C455" s="89"/>
      <c r="D455" s="90"/>
      <c r="F455" s="90"/>
      <c r="J455" s="91"/>
      <c r="K455" s="91"/>
    </row>
    <row r="456" spans="3:11" x14ac:dyDescent="0.25">
      <c r="C456" s="89"/>
      <c r="D456" s="90"/>
      <c r="F456" s="90"/>
      <c r="J456" s="91"/>
      <c r="K456" s="91"/>
    </row>
    <row r="457" spans="3:11" x14ac:dyDescent="0.25">
      <c r="C457" s="89"/>
      <c r="D457" s="90"/>
      <c r="F457" s="90"/>
      <c r="J457" s="91"/>
      <c r="K457" s="91"/>
    </row>
    <row r="458" spans="3:11" x14ac:dyDescent="0.25">
      <c r="C458" s="89"/>
      <c r="D458" s="90"/>
      <c r="F458" s="90"/>
      <c r="J458" s="91"/>
      <c r="K458" s="91"/>
    </row>
    <row r="459" spans="3:11" x14ac:dyDescent="0.25">
      <c r="C459" s="89"/>
      <c r="D459" s="90"/>
      <c r="F459" s="90"/>
      <c r="J459" s="91"/>
      <c r="K459" s="91"/>
    </row>
    <row r="460" spans="3:11" x14ac:dyDescent="0.25">
      <c r="C460" s="89"/>
      <c r="D460" s="90"/>
      <c r="F460" s="90"/>
      <c r="J460" s="91"/>
      <c r="K460" s="91"/>
    </row>
    <row r="461" spans="3:11" x14ac:dyDescent="0.25">
      <c r="C461" s="89"/>
      <c r="D461" s="90"/>
      <c r="F461" s="90"/>
      <c r="J461" s="91"/>
      <c r="K461" s="91"/>
    </row>
    <row r="462" spans="3:11" x14ac:dyDescent="0.25">
      <c r="C462" s="89"/>
      <c r="D462" s="90"/>
      <c r="F462" s="90"/>
      <c r="J462" s="91"/>
      <c r="K462" s="91"/>
    </row>
    <row r="463" spans="3:11" x14ac:dyDescent="0.25">
      <c r="C463" s="89"/>
      <c r="D463" s="90"/>
      <c r="F463" s="90"/>
      <c r="J463" s="91"/>
      <c r="K463" s="91"/>
    </row>
    <row r="464" spans="3:11" x14ac:dyDescent="0.25">
      <c r="C464" s="89"/>
      <c r="D464" s="90"/>
      <c r="F464" s="90"/>
      <c r="J464" s="91"/>
      <c r="K464" s="91"/>
    </row>
    <row r="465" spans="3:11" x14ac:dyDescent="0.25">
      <c r="C465" s="89"/>
      <c r="D465" s="90"/>
      <c r="F465" s="90"/>
      <c r="J465" s="91"/>
      <c r="K465" s="91"/>
    </row>
    <row r="466" spans="3:11" x14ac:dyDescent="0.25">
      <c r="C466" s="89"/>
      <c r="D466" s="90"/>
      <c r="F466" s="90"/>
      <c r="J466" s="91"/>
      <c r="K466" s="91"/>
    </row>
    <row r="467" spans="3:11" x14ac:dyDescent="0.25">
      <c r="C467" s="89"/>
      <c r="D467" s="90"/>
      <c r="F467" s="90"/>
      <c r="J467" s="91"/>
      <c r="K467" s="91"/>
    </row>
    <row r="468" spans="3:11" x14ac:dyDescent="0.25">
      <c r="C468" s="89"/>
      <c r="D468" s="90"/>
      <c r="F468" s="90"/>
      <c r="J468" s="91"/>
      <c r="K468" s="91"/>
    </row>
    <row r="469" spans="3:11" x14ac:dyDescent="0.25">
      <c r="C469" s="89"/>
      <c r="D469" s="90"/>
      <c r="F469" s="90"/>
      <c r="J469" s="91"/>
      <c r="K469" s="91"/>
    </row>
    <row r="470" spans="3:11" x14ac:dyDescent="0.25">
      <c r="C470" s="89"/>
      <c r="D470" s="90"/>
      <c r="F470" s="90"/>
      <c r="J470" s="91"/>
      <c r="K470" s="91"/>
    </row>
    <row r="471" spans="3:11" x14ac:dyDescent="0.25">
      <c r="C471" s="89"/>
      <c r="D471" s="90"/>
      <c r="F471" s="90"/>
      <c r="J471" s="91"/>
      <c r="K471" s="91"/>
    </row>
    <row r="472" spans="3:11" x14ac:dyDescent="0.25">
      <c r="C472" s="89"/>
      <c r="D472" s="90"/>
      <c r="F472" s="90"/>
      <c r="J472" s="91"/>
      <c r="K472" s="91"/>
    </row>
    <row r="473" spans="3:11" x14ac:dyDescent="0.25">
      <c r="C473" s="89"/>
      <c r="D473" s="90"/>
      <c r="F473" s="90"/>
      <c r="J473" s="91"/>
      <c r="K473" s="91"/>
    </row>
    <row r="474" spans="3:11" x14ac:dyDescent="0.25">
      <c r="C474" s="89"/>
      <c r="D474" s="90"/>
      <c r="F474" s="90"/>
      <c r="J474" s="91"/>
      <c r="K474" s="91"/>
    </row>
    <row r="475" spans="3:11" x14ac:dyDescent="0.25">
      <c r="C475" s="89"/>
      <c r="D475" s="90"/>
      <c r="F475" s="90"/>
      <c r="J475" s="91"/>
      <c r="K475" s="91"/>
    </row>
    <row r="476" spans="3:11" x14ac:dyDescent="0.25">
      <c r="C476" s="89"/>
      <c r="D476" s="90"/>
      <c r="F476" s="90"/>
      <c r="J476" s="91"/>
      <c r="K476" s="91"/>
    </row>
    <row r="477" spans="3:11" x14ac:dyDescent="0.25">
      <c r="C477" s="89"/>
      <c r="D477" s="90"/>
      <c r="F477" s="90"/>
      <c r="J477" s="91"/>
      <c r="K477" s="91"/>
    </row>
    <row r="478" spans="3:11" x14ac:dyDescent="0.25">
      <c r="C478" s="89"/>
      <c r="D478" s="90"/>
      <c r="F478" s="90"/>
      <c r="J478" s="91"/>
      <c r="K478" s="91"/>
    </row>
    <row r="479" spans="3:11" x14ac:dyDescent="0.25">
      <c r="C479" s="89"/>
      <c r="D479" s="90"/>
      <c r="F479" s="90"/>
      <c r="J479" s="91"/>
      <c r="K479" s="91"/>
    </row>
    <row r="480" spans="3:11" x14ac:dyDescent="0.25">
      <c r="C480" s="89"/>
      <c r="D480" s="90"/>
      <c r="F480" s="90"/>
      <c r="J480" s="91"/>
      <c r="K480" s="91"/>
    </row>
    <row r="481" spans="3:11" x14ac:dyDescent="0.25">
      <c r="C481" s="89"/>
      <c r="D481" s="90"/>
      <c r="F481" s="90"/>
      <c r="J481" s="91"/>
      <c r="K481" s="91"/>
    </row>
    <row r="482" spans="3:11" x14ac:dyDescent="0.25">
      <c r="C482" s="89"/>
      <c r="D482" s="90"/>
      <c r="F482" s="90"/>
      <c r="J482" s="91"/>
      <c r="K482" s="91"/>
    </row>
    <row r="483" spans="3:11" x14ac:dyDescent="0.25">
      <c r="C483" s="89"/>
      <c r="D483" s="90"/>
      <c r="F483" s="90"/>
      <c r="J483" s="91"/>
      <c r="K483" s="91"/>
    </row>
    <row r="484" spans="3:11" x14ac:dyDescent="0.25">
      <c r="C484" s="89"/>
      <c r="D484" s="90"/>
      <c r="F484" s="90"/>
      <c r="J484" s="91"/>
      <c r="K484" s="91"/>
    </row>
    <row r="485" spans="3:11" x14ac:dyDescent="0.25">
      <c r="C485" s="89"/>
      <c r="D485" s="90"/>
      <c r="F485" s="90"/>
      <c r="J485" s="91"/>
      <c r="K485" s="91"/>
    </row>
    <row r="486" spans="3:11" x14ac:dyDescent="0.25">
      <c r="C486" s="89"/>
      <c r="D486" s="90"/>
      <c r="F486" s="90"/>
      <c r="J486" s="91"/>
      <c r="K486" s="91"/>
    </row>
    <row r="487" spans="3:11" x14ac:dyDescent="0.25">
      <c r="C487" s="89"/>
      <c r="D487" s="90"/>
      <c r="F487" s="90"/>
      <c r="J487" s="91"/>
      <c r="K487" s="91"/>
    </row>
    <row r="488" spans="3:11" x14ac:dyDescent="0.25">
      <c r="C488" s="89"/>
      <c r="D488" s="90"/>
      <c r="F488" s="90"/>
      <c r="J488" s="91"/>
      <c r="K488" s="91"/>
    </row>
    <row r="489" spans="3:11" x14ac:dyDescent="0.25">
      <c r="C489" s="89"/>
      <c r="D489" s="90"/>
      <c r="F489" s="90"/>
      <c r="J489" s="91"/>
      <c r="K489" s="91"/>
    </row>
    <row r="490" spans="3:11" x14ac:dyDescent="0.25">
      <c r="C490" s="89"/>
      <c r="D490" s="90"/>
      <c r="F490" s="90"/>
      <c r="J490" s="91"/>
      <c r="K490" s="91"/>
    </row>
    <row r="491" spans="3:11" x14ac:dyDescent="0.25">
      <c r="C491" s="89"/>
      <c r="D491" s="90"/>
      <c r="F491" s="90"/>
      <c r="J491" s="91"/>
      <c r="K491" s="91"/>
    </row>
    <row r="492" spans="3:11" x14ac:dyDescent="0.25">
      <c r="C492" s="89"/>
      <c r="D492" s="90"/>
      <c r="F492" s="90"/>
      <c r="J492" s="91"/>
      <c r="K492" s="91"/>
    </row>
  </sheetData>
  <sheetProtection algorithmName="SHA-512" hashValue="sGHtE2J5NvaJW3NEbpj9eF2Urrgm3uWzozLHOMuxlFDILHKKaUHBIVRFbvWioWg+1G9xZL4aCwMHLcXXSr2iDw==" saltValue="kZZ4OIcYLaOsiZCMSEzB/g==" spinCount="100000" sheet="1" objects="1" scenarios="1"/>
  <dataConsolidate/>
  <mergeCells count="9">
    <mergeCell ref="C3:R3"/>
    <mergeCell ref="E35:I35"/>
    <mergeCell ref="K35:R35"/>
    <mergeCell ref="C6:I6"/>
    <mergeCell ref="E15:I15"/>
    <mergeCell ref="E25:I25"/>
    <mergeCell ref="K15:P15"/>
    <mergeCell ref="K25:P25"/>
    <mergeCell ref="K6:P6"/>
  </mergeCells>
  <pageMargins left="0.511811024" right="0.511811024" top="0.78740157499999996" bottom="0.78740157499999996" header="0.31496062000000002" footer="0.31496062000000002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A16A4-21A5-438E-81C6-14DBBAE176FC}">
  <dimension ref="A1:CW216"/>
  <sheetViews>
    <sheetView zoomScaleNormal="100" workbookViewId="0">
      <pane ySplit="1" topLeftCell="A2" activePane="bottomLeft" state="frozen"/>
      <selection pane="bottomLeft" activeCell="A37" sqref="A37"/>
    </sheetView>
  </sheetViews>
  <sheetFormatPr defaultColWidth="9.140625" defaultRowHeight="11.25" x14ac:dyDescent="0.2"/>
  <cols>
    <col min="1" max="1" width="13.5703125" style="47" customWidth="1"/>
    <col min="2" max="2" width="13.28515625" style="42" customWidth="1"/>
    <col min="3" max="3" width="27.7109375" style="42" customWidth="1"/>
    <col min="4" max="4" width="31.42578125" style="42" bestFit="1" customWidth="1"/>
    <col min="5" max="5" width="9.7109375" style="42" customWidth="1"/>
    <col min="6" max="6" width="12.5703125" style="42" customWidth="1"/>
    <col min="7" max="7" width="11.28515625" style="42" customWidth="1"/>
    <col min="8" max="8" width="15" style="42" customWidth="1"/>
    <col min="9" max="9" width="19.5703125" style="42" customWidth="1"/>
    <col min="10" max="10" width="16.140625" style="42" customWidth="1"/>
    <col min="11" max="11" width="13.42578125" style="42" customWidth="1"/>
    <col min="12" max="12" width="12.85546875" style="42" customWidth="1"/>
    <col min="13" max="13" width="14.42578125" style="42" customWidth="1"/>
    <col min="14" max="14" width="12.42578125" style="44" customWidth="1"/>
    <col min="15" max="15" width="11.85546875" style="44" customWidth="1"/>
    <col min="16" max="16" width="23" style="44" customWidth="1"/>
    <col min="17" max="17" width="26.42578125" style="44" customWidth="1"/>
    <col min="18" max="18" width="26.28515625" style="44" customWidth="1"/>
    <col min="19" max="19" width="24.7109375" style="44" customWidth="1"/>
    <col min="20" max="20" width="9.7109375" style="44" bestFit="1" customWidth="1"/>
    <col min="21" max="21" width="11.28515625" style="45" customWidth="1"/>
    <col min="22" max="22" width="19.85546875" style="45" customWidth="1"/>
    <col min="23" max="23" width="12.85546875" style="45" customWidth="1"/>
    <col min="24" max="24" width="20.5703125" style="45" customWidth="1"/>
    <col min="25" max="25" width="20.28515625" style="41" customWidth="1"/>
    <col min="26" max="26" width="23.85546875" style="41" customWidth="1"/>
    <col min="27" max="100" width="9.140625" style="41"/>
    <col min="101" max="101" width="14.28515625" style="41" customWidth="1"/>
    <col min="102" max="16384" width="9.140625" style="41"/>
  </cols>
  <sheetData>
    <row r="1" spans="1:101" s="61" customFormat="1" ht="25.5" x14ac:dyDescent="0.2">
      <c r="A1" s="57" t="s">
        <v>2742</v>
      </c>
      <c r="B1" s="58" t="s">
        <v>2743</v>
      </c>
      <c r="C1" s="58" t="s">
        <v>2627</v>
      </c>
      <c r="D1" s="59" t="s">
        <v>2</v>
      </c>
      <c r="E1" s="60" t="s">
        <v>2744</v>
      </c>
      <c r="F1" s="59" t="s">
        <v>7</v>
      </c>
      <c r="G1" s="59" t="s">
        <v>8</v>
      </c>
      <c r="H1" s="59" t="s">
        <v>2745</v>
      </c>
      <c r="I1" s="59" t="s">
        <v>2746</v>
      </c>
      <c r="J1" s="62" t="s">
        <v>2730</v>
      </c>
      <c r="K1" s="62" t="s">
        <v>2731</v>
      </c>
      <c r="L1" s="63" t="s">
        <v>2732</v>
      </c>
      <c r="M1" s="63" t="s">
        <v>2729</v>
      </c>
      <c r="N1" s="64" t="s">
        <v>2733</v>
      </c>
      <c r="O1" s="64" t="s">
        <v>2734</v>
      </c>
      <c r="P1" s="64" t="s">
        <v>2735</v>
      </c>
      <c r="Q1" s="64" t="s">
        <v>2736</v>
      </c>
      <c r="R1" s="65" t="s">
        <v>2737</v>
      </c>
      <c r="S1" s="65" t="s">
        <v>2738</v>
      </c>
      <c r="T1" s="65" t="s">
        <v>2739</v>
      </c>
      <c r="U1" s="64" t="s">
        <v>2740</v>
      </c>
      <c r="V1" s="66" t="s">
        <v>2741</v>
      </c>
      <c r="W1" s="67" t="s">
        <v>2629</v>
      </c>
      <c r="X1" s="67" t="s">
        <v>2630</v>
      </c>
      <c r="Y1" s="67" t="s">
        <v>2631</v>
      </c>
      <c r="Z1" s="67" t="s">
        <v>2632</v>
      </c>
    </row>
    <row r="2" spans="1:101" x14ac:dyDescent="0.2">
      <c r="A2" s="47" t="s">
        <v>2633</v>
      </c>
      <c r="B2" s="40" t="s">
        <v>16</v>
      </c>
      <c r="C2" s="40" t="s">
        <v>68</v>
      </c>
      <c r="D2" s="40" t="s">
        <v>2634</v>
      </c>
      <c r="E2" s="42">
        <v>7</v>
      </c>
      <c r="F2" s="40" t="s">
        <v>72</v>
      </c>
      <c r="G2" s="40" t="s">
        <v>73</v>
      </c>
      <c r="H2" s="43">
        <v>45447</v>
      </c>
      <c r="I2" s="43">
        <v>45572</v>
      </c>
      <c r="J2" s="42">
        <v>7</v>
      </c>
      <c r="K2" s="43">
        <v>45574</v>
      </c>
      <c r="L2" s="43">
        <v>45574</v>
      </c>
      <c r="M2" s="43">
        <v>45575</v>
      </c>
      <c r="N2" s="44">
        <v>0.129</v>
      </c>
      <c r="O2" s="44">
        <v>0.09</v>
      </c>
      <c r="P2" s="44">
        <v>0.91700000000000004</v>
      </c>
      <c r="Q2" s="44">
        <v>0.72299999999999998</v>
      </c>
      <c r="R2" s="44">
        <v>0.14599999999999999</v>
      </c>
      <c r="S2" s="44">
        <v>6.0999999999999999E-2</v>
      </c>
      <c r="T2" s="44">
        <v>7.0000000000000007E-2</v>
      </c>
      <c r="U2" s="46">
        <v>1200</v>
      </c>
      <c r="V2" s="46">
        <v>2500</v>
      </c>
      <c r="W2" s="46" t="s">
        <v>2635</v>
      </c>
      <c r="X2" s="46" t="s">
        <v>2636</v>
      </c>
      <c r="CV2" s="48"/>
      <c r="CW2" s="48"/>
    </row>
    <row r="3" spans="1:101" x14ac:dyDescent="0.2">
      <c r="A3" s="47" t="s">
        <v>2637</v>
      </c>
      <c r="B3" s="42" t="s">
        <v>16</v>
      </c>
      <c r="C3" s="42" t="s">
        <v>68</v>
      </c>
      <c r="D3" s="42" t="s">
        <v>2634</v>
      </c>
      <c r="E3" s="42">
        <v>6</v>
      </c>
      <c r="F3" s="42" t="s">
        <v>21</v>
      </c>
      <c r="G3" s="42" t="s">
        <v>73</v>
      </c>
      <c r="H3" s="43">
        <v>45447</v>
      </c>
      <c r="I3" s="43">
        <v>45572</v>
      </c>
      <c r="J3" s="42">
        <v>6</v>
      </c>
      <c r="K3" s="43">
        <v>45574</v>
      </c>
      <c r="L3" s="43">
        <v>45574</v>
      </c>
      <c r="M3" s="43">
        <v>45575</v>
      </c>
      <c r="N3" s="44">
        <v>0.11899999999999999</v>
      </c>
      <c r="O3" s="44">
        <v>0.105</v>
      </c>
      <c r="P3" s="44">
        <v>0.98</v>
      </c>
      <c r="Q3" s="44">
        <v>0.52900000000000003</v>
      </c>
      <c r="R3" s="44">
        <v>0.32700000000000001</v>
      </c>
      <c r="S3" s="44">
        <v>0.13</v>
      </c>
      <c r="T3" s="44">
        <v>0.14399999999999999</v>
      </c>
      <c r="U3" s="46">
        <v>900</v>
      </c>
      <c r="V3" s="46">
        <v>2500</v>
      </c>
      <c r="W3" s="46" t="s">
        <v>2635</v>
      </c>
      <c r="X3" s="46" t="s">
        <v>2638</v>
      </c>
      <c r="CV3" s="48"/>
      <c r="CW3" s="48"/>
    </row>
    <row r="4" spans="1:101" x14ac:dyDescent="0.2">
      <c r="A4" s="47" t="s">
        <v>2639</v>
      </c>
      <c r="B4" s="42" t="s">
        <v>16</v>
      </c>
      <c r="C4" s="42" t="s">
        <v>68</v>
      </c>
      <c r="D4" s="42" t="s">
        <v>2640</v>
      </c>
      <c r="E4" s="42">
        <v>30</v>
      </c>
      <c r="F4" s="42" t="s">
        <v>72</v>
      </c>
      <c r="G4" s="42" t="s">
        <v>73</v>
      </c>
      <c r="H4" s="43">
        <v>45432</v>
      </c>
      <c r="I4" s="43">
        <v>45557</v>
      </c>
      <c r="J4" s="42">
        <v>30</v>
      </c>
      <c r="K4" s="43">
        <v>45569</v>
      </c>
      <c r="L4" s="43">
        <v>45572</v>
      </c>
      <c r="M4" s="43">
        <v>45572</v>
      </c>
      <c r="N4" s="44">
        <v>0.19700000000000001</v>
      </c>
      <c r="O4" s="44">
        <v>0.109</v>
      </c>
      <c r="P4" s="44">
        <v>0.99</v>
      </c>
      <c r="Q4" s="44">
        <v>0.78800000000000003</v>
      </c>
      <c r="R4" s="44">
        <v>0.16800000000000001</v>
      </c>
      <c r="S4" s="44">
        <v>4.1000000000000002E-2</v>
      </c>
      <c r="T4" s="44">
        <v>4.3999999999999997E-2</v>
      </c>
      <c r="U4" s="46">
        <v>1000</v>
      </c>
      <c r="V4" s="46">
        <v>2500</v>
      </c>
      <c r="W4" s="46" t="s">
        <v>2641</v>
      </c>
      <c r="X4" s="46" t="s">
        <v>2642</v>
      </c>
      <c r="CW4" s="48"/>
    </row>
    <row r="5" spans="1:101" x14ac:dyDescent="0.2">
      <c r="A5" s="47" t="s">
        <v>2643</v>
      </c>
      <c r="B5" s="42" t="s">
        <v>16</v>
      </c>
      <c r="C5" s="42" t="s">
        <v>59</v>
      </c>
      <c r="D5" s="42" t="s">
        <v>2644</v>
      </c>
      <c r="E5" s="42">
        <v>13</v>
      </c>
      <c r="F5" s="42" t="s">
        <v>21</v>
      </c>
      <c r="G5" s="42" t="s">
        <v>22</v>
      </c>
      <c r="H5" s="43">
        <v>45444</v>
      </c>
      <c r="I5" s="43">
        <v>45569</v>
      </c>
      <c r="J5" s="42">
        <v>13</v>
      </c>
      <c r="K5" s="43">
        <v>45569</v>
      </c>
      <c r="L5" s="43">
        <v>45569</v>
      </c>
      <c r="M5" s="43">
        <v>45569</v>
      </c>
      <c r="N5" s="44">
        <v>0.18</v>
      </c>
      <c r="O5" s="44">
        <v>0.1</v>
      </c>
      <c r="P5" s="44">
        <v>0.99</v>
      </c>
      <c r="Q5" s="44">
        <v>0.73099999999999998</v>
      </c>
      <c r="R5" s="44">
        <v>0.17699999999999999</v>
      </c>
      <c r="S5" s="44">
        <v>4.2999999999999997E-2</v>
      </c>
      <c r="T5" s="44">
        <v>4.9000000000000002E-2</v>
      </c>
      <c r="U5" s="45">
        <v>100</v>
      </c>
      <c r="V5" s="45">
        <v>2500</v>
      </c>
      <c r="W5" s="46" t="s">
        <v>2635</v>
      </c>
      <c r="X5" s="46" t="s">
        <v>2638</v>
      </c>
      <c r="CW5" s="48"/>
    </row>
    <row r="6" spans="1:101" x14ac:dyDescent="0.2">
      <c r="A6" s="47" t="s">
        <v>2645</v>
      </c>
      <c r="B6" s="42" t="s">
        <v>16</v>
      </c>
      <c r="C6" s="42" t="s">
        <v>110</v>
      </c>
      <c r="D6" s="42" t="s">
        <v>2646</v>
      </c>
      <c r="E6" s="42">
        <v>35</v>
      </c>
      <c r="F6" s="42" t="s">
        <v>21</v>
      </c>
      <c r="G6" s="42" t="s">
        <v>73</v>
      </c>
      <c r="H6" s="43">
        <v>45444</v>
      </c>
      <c r="I6" s="43">
        <v>45569</v>
      </c>
      <c r="J6" s="42">
        <v>35</v>
      </c>
      <c r="K6" s="43">
        <v>45575</v>
      </c>
      <c r="L6" s="43">
        <v>45575</v>
      </c>
      <c r="M6" s="43">
        <v>45575</v>
      </c>
      <c r="N6" s="44">
        <v>0.183</v>
      </c>
      <c r="O6" s="44">
        <v>0.106</v>
      </c>
      <c r="P6" s="44">
        <v>0.93</v>
      </c>
      <c r="Q6" s="44">
        <v>0.86</v>
      </c>
      <c r="R6" s="44">
        <v>0.11799999999999999</v>
      </c>
      <c r="S6" s="44">
        <v>2.1000000000000001E-2</v>
      </c>
      <c r="T6" s="44">
        <v>2.1999999999999999E-2</v>
      </c>
      <c r="U6" s="45">
        <v>430</v>
      </c>
      <c r="V6" s="45">
        <v>2500</v>
      </c>
      <c r="W6" s="46" t="s">
        <v>2635</v>
      </c>
      <c r="X6" s="46" t="s">
        <v>2636</v>
      </c>
      <c r="CW6" s="48"/>
    </row>
    <row r="7" spans="1:101" x14ac:dyDescent="0.2">
      <c r="A7" s="47" t="s">
        <v>2647</v>
      </c>
      <c r="B7" s="42" t="s">
        <v>16</v>
      </c>
      <c r="C7" s="42" t="s">
        <v>59</v>
      </c>
      <c r="D7" s="42" t="s">
        <v>2648</v>
      </c>
      <c r="E7" s="42">
        <v>16</v>
      </c>
      <c r="F7" s="42" t="s">
        <v>21</v>
      </c>
      <c r="G7" s="42" t="s">
        <v>22</v>
      </c>
      <c r="H7" s="43">
        <v>45450</v>
      </c>
      <c r="I7" s="43">
        <v>45577</v>
      </c>
      <c r="J7" s="42">
        <v>16</v>
      </c>
      <c r="K7" s="43">
        <v>45577</v>
      </c>
      <c r="L7" s="43">
        <v>45578</v>
      </c>
      <c r="M7" s="43">
        <v>45578</v>
      </c>
      <c r="N7" s="44">
        <v>0.17799999999999999</v>
      </c>
      <c r="O7" s="44">
        <v>0.114</v>
      </c>
      <c r="P7" s="44">
        <v>0.96</v>
      </c>
      <c r="Q7" s="44">
        <v>0.76200000000000001</v>
      </c>
      <c r="R7" s="44">
        <v>0.183</v>
      </c>
      <c r="S7" s="44">
        <v>5.3999999999999999E-2</v>
      </c>
      <c r="T7" s="44">
        <v>5.5E-2</v>
      </c>
      <c r="U7" s="45">
        <v>420</v>
      </c>
      <c r="V7" s="45">
        <v>2900</v>
      </c>
      <c r="W7" s="46" t="s">
        <v>2641</v>
      </c>
      <c r="X7" s="46" t="s">
        <v>2642</v>
      </c>
      <c r="CW7" s="48"/>
    </row>
    <row r="8" spans="1:101" x14ac:dyDescent="0.2">
      <c r="A8" s="47" t="s">
        <v>2649</v>
      </c>
      <c r="B8" s="42" t="s">
        <v>16</v>
      </c>
      <c r="C8" s="42" t="s">
        <v>59</v>
      </c>
      <c r="D8" s="42" t="s">
        <v>2650</v>
      </c>
      <c r="E8" s="42">
        <v>20</v>
      </c>
      <c r="F8" s="42" t="s">
        <v>21</v>
      </c>
      <c r="G8" s="42" t="s">
        <v>22</v>
      </c>
      <c r="H8" s="43">
        <v>45472</v>
      </c>
      <c r="I8" s="43">
        <v>45597</v>
      </c>
      <c r="J8" s="42">
        <v>20</v>
      </c>
      <c r="K8" s="43">
        <v>45577</v>
      </c>
      <c r="L8" s="43">
        <v>45578</v>
      </c>
      <c r="M8" s="43">
        <v>45578</v>
      </c>
      <c r="N8" s="44">
        <v>0.17599999999999999</v>
      </c>
      <c r="O8" s="44">
        <v>0.114</v>
      </c>
      <c r="P8" s="44">
        <v>0.92</v>
      </c>
      <c r="Q8" s="44">
        <v>0.85099999999999998</v>
      </c>
      <c r="R8" s="44">
        <v>0.13200000000000001</v>
      </c>
      <c r="S8" s="44">
        <v>1.7000000000000001E-2</v>
      </c>
      <c r="T8" s="44">
        <v>1.7000000000000001E-2</v>
      </c>
      <c r="U8" s="45">
        <v>100</v>
      </c>
      <c r="V8" s="45">
        <v>2800</v>
      </c>
      <c r="W8" s="46" t="s">
        <v>2635</v>
      </c>
      <c r="X8" s="46" t="s">
        <v>2636</v>
      </c>
      <c r="CW8" s="48"/>
    </row>
    <row r="9" spans="1:101" x14ac:dyDescent="0.2">
      <c r="A9" s="47" t="s">
        <v>2651</v>
      </c>
      <c r="B9" s="42" t="s">
        <v>16</v>
      </c>
      <c r="C9" s="42" t="s">
        <v>59</v>
      </c>
      <c r="D9" s="42" t="s">
        <v>2652</v>
      </c>
      <c r="E9" s="42">
        <v>31</v>
      </c>
      <c r="F9" s="42" t="s">
        <v>21</v>
      </c>
      <c r="G9" s="42" t="s">
        <v>22</v>
      </c>
      <c r="H9" s="43">
        <v>45448</v>
      </c>
      <c r="I9" s="43">
        <v>45573</v>
      </c>
      <c r="J9" s="42">
        <v>31</v>
      </c>
      <c r="K9" s="43">
        <v>45577</v>
      </c>
      <c r="L9" s="43">
        <v>45578</v>
      </c>
      <c r="M9" s="43">
        <v>45578</v>
      </c>
      <c r="N9" s="44">
        <v>0.18</v>
      </c>
      <c r="O9" s="44">
        <v>0.10100000000000001</v>
      </c>
      <c r="P9" s="44">
        <v>0.91</v>
      </c>
      <c r="Q9" s="44">
        <v>0.90500000000000003</v>
      </c>
      <c r="R9" s="44">
        <v>7.9000000000000001E-2</v>
      </c>
      <c r="S9" s="44">
        <v>1.2999999999999999E-2</v>
      </c>
      <c r="T9" s="44">
        <v>1.6E-2</v>
      </c>
      <c r="U9" s="45">
        <v>420</v>
      </c>
      <c r="V9" s="45">
        <v>3000</v>
      </c>
      <c r="W9" s="46" t="s">
        <v>2635</v>
      </c>
      <c r="X9" s="46" t="s">
        <v>2636</v>
      </c>
    </row>
    <row r="10" spans="1:101" x14ac:dyDescent="0.2">
      <c r="A10" s="47" t="s">
        <v>2653</v>
      </c>
      <c r="B10" s="42" t="s">
        <v>16</v>
      </c>
      <c r="C10" s="42" t="s">
        <v>59</v>
      </c>
      <c r="D10" s="42" t="s">
        <v>2654</v>
      </c>
      <c r="E10" s="42">
        <v>21</v>
      </c>
      <c r="F10" s="42" t="s">
        <v>21</v>
      </c>
      <c r="G10" s="42" t="s">
        <v>22</v>
      </c>
      <c r="H10" s="43">
        <v>45452</v>
      </c>
      <c r="I10" s="43">
        <v>45577</v>
      </c>
      <c r="J10" s="42">
        <v>21</v>
      </c>
      <c r="K10" s="43">
        <v>45577</v>
      </c>
      <c r="L10" s="43">
        <v>45578</v>
      </c>
      <c r="M10" s="43">
        <v>45578</v>
      </c>
      <c r="N10" s="44">
        <v>0.18</v>
      </c>
      <c r="O10" s="44">
        <v>0.115</v>
      </c>
      <c r="P10" s="44">
        <v>0.99</v>
      </c>
      <c r="Q10" s="44">
        <v>0.76900000000000002</v>
      </c>
      <c r="R10" s="44">
        <v>0.18</v>
      </c>
      <c r="S10" s="44">
        <v>4.8000000000000001E-2</v>
      </c>
      <c r="T10" s="44">
        <v>5.0999999999999997E-2</v>
      </c>
      <c r="U10" s="45">
        <v>310</v>
      </c>
      <c r="V10" s="45">
        <v>2800</v>
      </c>
      <c r="W10" s="46" t="s">
        <v>2641</v>
      </c>
      <c r="X10" s="46" t="s">
        <v>2642</v>
      </c>
    </row>
    <row r="11" spans="1:101" x14ac:dyDescent="0.2">
      <c r="A11" s="47" t="s">
        <v>2655</v>
      </c>
      <c r="B11" s="42" t="s">
        <v>16</v>
      </c>
      <c r="C11" s="42" t="s">
        <v>59</v>
      </c>
      <c r="D11" s="42" t="s">
        <v>2656</v>
      </c>
      <c r="E11" s="42">
        <v>21</v>
      </c>
      <c r="F11" s="42" t="s">
        <v>21</v>
      </c>
      <c r="G11" s="42" t="s">
        <v>22</v>
      </c>
      <c r="H11" s="43">
        <v>45464</v>
      </c>
      <c r="I11" s="43">
        <v>45589</v>
      </c>
      <c r="J11" s="42">
        <v>21</v>
      </c>
      <c r="K11" s="43">
        <v>45577</v>
      </c>
      <c r="L11" s="43">
        <v>45578</v>
      </c>
      <c r="M11" s="43">
        <v>45578</v>
      </c>
      <c r="N11" s="44">
        <v>0.17799999999999999</v>
      </c>
      <c r="O11" s="44">
        <v>0.11899999999999999</v>
      </c>
      <c r="P11" s="44">
        <v>0.96</v>
      </c>
      <c r="Q11" s="44">
        <v>0.79300000000000004</v>
      </c>
      <c r="R11" s="44">
        <v>0.17</v>
      </c>
      <c r="S11" s="44">
        <v>3.4000000000000002E-2</v>
      </c>
      <c r="T11" s="44">
        <v>3.6999999999999998E-2</v>
      </c>
      <c r="U11" s="45">
        <v>230</v>
      </c>
      <c r="V11" s="45">
        <v>3000</v>
      </c>
      <c r="W11" s="46" t="s">
        <v>2641</v>
      </c>
      <c r="X11" s="46" t="s">
        <v>2642</v>
      </c>
    </row>
    <row r="12" spans="1:101" x14ac:dyDescent="0.2">
      <c r="A12" s="47" t="s">
        <v>2657</v>
      </c>
      <c r="B12" s="42" t="s">
        <v>16</v>
      </c>
      <c r="C12" s="42" t="s">
        <v>59</v>
      </c>
      <c r="D12" s="42" t="s">
        <v>2652</v>
      </c>
      <c r="E12" s="42">
        <v>18</v>
      </c>
      <c r="F12" s="42" t="s">
        <v>254</v>
      </c>
      <c r="G12" s="42" t="s">
        <v>22</v>
      </c>
      <c r="H12" s="43">
        <v>45448</v>
      </c>
      <c r="I12" s="43">
        <v>45573</v>
      </c>
      <c r="J12" s="42">
        <v>18</v>
      </c>
      <c r="K12" s="43">
        <v>45577</v>
      </c>
      <c r="L12" s="43">
        <v>45578</v>
      </c>
      <c r="M12" s="43">
        <v>45578</v>
      </c>
      <c r="N12" s="44">
        <v>0.158</v>
      </c>
      <c r="O12" s="44">
        <v>0.109</v>
      </c>
      <c r="P12" s="44">
        <v>0.88</v>
      </c>
      <c r="Q12" s="44">
        <v>0.88400000000000001</v>
      </c>
      <c r="R12" s="44">
        <v>9.9000000000000005E-2</v>
      </c>
      <c r="S12" s="44">
        <v>1.4999999999999999E-2</v>
      </c>
      <c r="T12" s="44">
        <v>1.7000000000000001E-2</v>
      </c>
      <c r="U12" s="45">
        <v>860</v>
      </c>
      <c r="V12" s="45">
        <v>2800</v>
      </c>
      <c r="W12" s="46" t="s">
        <v>2635</v>
      </c>
      <c r="X12" s="46" t="s">
        <v>2636</v>
      </c>
    </row>
    <row r="13" spans="1:101" x14ac:dyDescent="0.2">
      <c r="A13" s="47" t="s">
        <v>2658</v>
      </c>
      <c r="B13" s="42" t="s">
        <v>16</v>
      </c>
      <c r="C13" s="42" t="s">
        <v>59</v>
      </c>
      <c r="D13" s="42" t="s">
        <v>2659</v>
      </c>
      <c r="E13" s="42">
        <v>20</v>
      </c>
      <c r="F13" s="42" t="s">
        <v>21</v>
      </c>
      <c r="G13" s="42" t="s">
        <v>22</v>
      </c>
      <c r="H13" s="43">
        <v>45472</v>
      </c>
      <c r="I13" s="43">
        <v>45597</v>
      </c>
      <c r="J13" s="42">
        <v>20</v>
      </c>
      <c r="K13" s="43">
        <v>45577</v>
      </c>
      <c r="L13" s="43">
        <v>45578</v>
      </c>
      <c r="M13" s="43">
        <v>45578</v>
      </c>
      <c r="N13" s="44">
        <v>0.128</v>
      </c>
      <c r="O13" s="44">
        <v>0.106</v>
      </c>
      <c r="P13" s="44">
        <v>0.93</v>
      </c>
      <c r="Q13" s="44">
        <v>0.747</v>
      </c>
      <c r="R13" s="44">
        <v>0.20399999999999999</v>
      </c>
      <c r="S13" s="44">
        <v>4.7E-2</v>
      </c>
      <c r="T13" s="44">
        <v>4.9000000000000002E-2</v>
      </c>
      <c r="U13" s="45">
        <v>100</v>
      </c>
      <c r="V13" s="45">
        <v>2800</v>
      </c>
      <c r="W13" s="46" t="s">
        <v>2635</v>
      </c>
      <c r="X13" s="46" t="s">
        <v>2636</v>
      </c>
    </row>
    <row r="14" spans="1:101" x14ac:dyDescent="0.2">
      <c r="A14" s="47" t="s">
        <v>2660</v>
      </c>
      <c r="B14" s="42" t="s">
        <v>16</v>
      </c>
      <c r="C14" s="42" t="s">
        <v>59</v>
      </c>
      <c r="D14" s="42" t="s">
        <v>2661</v>
      </c>
      <c r="E14" s="42">
        <v>34</v>
      </c>
      <c r="F14" s="42" t="s">
        <v>21</v>
      </c>
      <c r="G14" s="42" t="s">
        <v>22</v>
      </c>
      <c r="H14" s="43">
        <v>45452</v>
      </c>
      <c r="I14" s="43">
        <v>45577</v>
      </c>
      <c r="J14" s="42">
        <v>34</v>
      </c>
      <c r="K14" s="43">
        <v>45577</v>
      </c>
      <c r="L14" s="43">
        <v>45578</v>
      </c>
      <c r="M14" s="43">
        <v>45578</v>
      </c>
      <c r="N14" s="44">
        <v>0.17799999999999999</v>
      </c>
      <c r="O14" s="44">
        <v>0.105</v>
      </c>
      <c r="P14" s="44">
        <v>0.94</v>
      </c>
      <c r="Q14" s="44">
        <v>0.83499999999999996</v>
      </c>
      <c r="R14" s="44">
        <v>0.13600000000000001</v>
      </c>
      <c r="S14" s="44">
        <v>2.7E-2</v>
      </c>
      <c r="T14" s="44">
        <v>2.9000000000000001E-2</v>
      </c>
      <c r="U14" s="45">
        <v>550</v>
      </c>
      <c r="V14" s="45">
        <v>2900</v>
      </c>
      <c r="W14" s="46" t="s">
        <v>2635</v>
      </c>
      <c r="X14" s="46" t="s">
        <v>2636</v>
      </c>
    </row>
    <row r="15" spans="1:101" x14ac:dyDescent="0.2">
      <c r="A15" s="47" t="s">
        <v>2662</v>
      </c>
      <c r="B15" s="42" t="s">
        <v>16</v>
      </c>
      <c r="C15" s="42" t="s">
        <v>59</v>
      </c>
      <c r="D15" s="42" t="s">
        <v>2663</v>
      </c>
      <c r="E15" s="42">
        <v>15</v>
      </c>
      <c r="F15" s="42" t="s">
        <v>21</v>
      </c>
      <c r="G15" s="42" t="s">
        <v>22</v>
      </c>
      <c r="H15" s="43">
        <v>45453</v>
      </c>
      <c r="I15" s="43">
        <v>45578</v>
      </c>
      <c r="J15" s="42">
        <v>15</v>
      </c>
      <c r="K15" s="43">
        <v>45577</v>
      </c>
      <c r="L15" s="43">
        <v>45578</v>
      </c>
      <c r="M15" s="43">
        <v>45578</v>
      </c>
      <c r="N15" s="44">
        <v>0.17699999999999999</v>
      </c>
      <c r="O15" s="44">
        <v>0.11600000000000001</v>
      </c>
      <c r="P15" s="44">
        <v>0.98</v>
      </c>
      <c r="Q15" s="44">
        <v>0.80800000000000005</v>
      </c>
      <c r="R15" s="44">
        <v>0.154</v>
      </c>
      <c r="S15" s="44">
        <v>3.7999999999999999E-2</v>
      </c>
      <c r="T15" s="44">
        <v>3.7999999999999999E-2</v>
      </c>
      <c r="U15" s="45">
        <v>930</v>
      </c>
      <c r="V15" s="45">
        <v>3600</v>
      </c>
      <c r="W15" s="46" t="s">
        <v>2641</v>
      </c>
      <c r="X15" s="46" t="s">
        <v>2642</v>
      </c>
    </row>
    <row r="16" spans="1:101" x14ac:dyDescent="0.2">
      <c r="A16" s="47" t="s">
        <v>2664</v>
      </c>
      <c r="B16" s="42" t="s">
        <v>16</v>
      </c>
      <c r="C16" s="42" t="s">
        <v>79</v>
      </c>
      <c r="D16" s="47" t="s">
        <v>2665</v>
      </c>
      <c r="E16" s="42">
        <v>30</v>
      </c>
      <c r="F16" s="42" t="s">
        <v>72</v>
      </c>
      <c r="G16" s="42" t="s">
        <v>73</v>
      </c>
      <c r="H16" s="43">
        <v>45443</v>
      </c>
      <c r="I16" s="43">
        <v>45568</v>
      </c>
      <c r="J16" s="42">
        <v>30</v>
      </c>
      <c r="K16" s="43">
        <v>45578</v>
      </c>
      <c r="L16" s="43">
        <v>45579</v>
      </c>
      <c r="M16" s="43">
        <v>45579</v>
      </c>
      <c r="N16" s="44">
        <v>0.17699999999999999</v>
      </c>
      <c r="O16" s="44">
        <v>0.106</v>
      </c>
      <c r="P16" s="44">
        <v>0.94</v>
      </c>
      <c r="Q16" s="44">
        <v>0.75800000000000001</v>
      </c>
      <c r="R16" s="44">
        <v>0.19</v>
      </c>
      <c r="S16" s="44">
        <v>0.05</v>
      </c>
      <c r="T16" s="44">
        <v>5.1999999999999998E-2</v>
      </c>
      <c r="U16" s="45">
        <v>1300</v>
      </c>
      <c r="V16" s="45">
        <v>2500</v>
      </c>
      <c r="W16" s="46" t="s">
        <v>2635</v>
      </c>
      <c r="X16" s="46" t="s">
        <v>2636</v>
      </c>
    </row>
    <row r="17" spans="1:24" x14ac:dyDescent="0.2">
      <c r="A17" s="47" t="s">
        <v>2666</v>
      </c>
      <c r="B17" s="42" t="s">
        <v>16</v>
      </c>
      <c r="C17" s="42" t="s">
        <v>68</v>
      </c>
      <c r="D17" s="47" t="s">
        <v>2667</v>
      </c>
      <c r="E17" s="42">
        <v>11</v>
      </c>
      <c r="F17" s="42" t="s">
        <v>72</v>
      </c>
      <c r="G17" s="42" t="s">
        <v>73</v>
      </c>
      <c r="H17" s="43">
        <v>45448</v>
      </c>
      <c r="I17" s="43">
        <v>45573</v>
      </c>
      <c r="J17" s="42">
        <v>11</v>
      </c>
      <c r="K17" s="43">
        <v>45578</v>
      </c>
      <c r="L17" s="43">
        <v>45579</v>
      </c>
      <c r="M17" s="43">
        <v>45579</v>
      </c>
      <c r="N17" s="44">
        <v>0.17</v>
      </c>
      <c r="O17" s="44">
        <v>0.114</v>
      </c>
      <c r="P17" s="44">
        <v>0.94</v>
      </c>
      <c r="Q17" s="44">
        <v>0.76</v>
      </c>
      <c r="R17" s="44">
        <v>0.18</v>
      </c>
      <c r="S17" s="44">
        <v>0.06</v>
      </c>
      <c r="T17" s="44">
        <v>0.06</v>
      </c>
      <c r="U17" s="45">
        <v>3100</v>
      </c>
      <c r="V17" s="45">
        <v>2700</v>
      </c>
      <c r="W17" s="46" t="s">
        <v>2635</v>
      </c>
      <c r="X17" s="46" t="s">
        <v>2668</v>
      </c>
    </row>
    <row r="18" spans="1:24" x14ac:dyDescent="0.2">
      <c r="A18" s="47" t="s">
        <v>2669</v>
      </c>
      <c r="B18" s="42" t="s">
        <v>16</v>
      </c>
      <c r="C18" s="42" t="s">
        <v>110</v>
      </c>
      <c r="D18" s="47" t="s">
        <v>2670</v>
      </c>
      <c r="E18" s="42">
        <v>29</v>
      </c>
      <c r="F18" s="42" t="s">
        <v>21</v>
      </c>
      <c r="G18" s="42" t="s">
        <v>73</v>
      </c>
      <c r="H18" s="43">
        <v>45446</v>
      </c>
      <c r="I18" s="43">
        <v>45571</v>
      </c>
      <c r="J18" s="42">
        <v>29</v>
      </c>
      <c r="K18" s="43">
        <v>45578</v>
      </c>
      <c r="L18" s="43">
        <v>45579</v>
      </c>
      <c r="M18" s="43">
        <v>45579</v>
      </c>
      <c r="N18" s="44">
        <v>0.18</v>
      </c>
      <c r="O18" s="44">
        <v>0.108</v>
      </c>
      <c r="P18" s="44">
        <v>0.98</v>
      </c>
      <c r="Q18" s="44">
        <v>0.79500000000000004</v>
      </c>
      <c r="R18" s="44">
        <v>0.19500000000000001</v>
      </c>
      <c r="S18" s="44">
        <v>0.01</v>
      </c>
      <c r="T18" s="44">
        <v>0.01</v>
      </c>
      <c r="U18" s="45">
        <v>1600</v>
      </c>
      <c r="V18" s="45">
        <v>2300</v>
      </c>
      <c r="W18" s="46" t="s">
        <v>2641</v>
      </c>
      <c r="X18" s="46" t="s">
        <v>2642</v>
      </c>
    </row>
    <row r="19" spans="1:24" x14ac:dyDescent="0.2">
      <c r="A19" s="47" t="s">
        <v>2671</v>
      </c>
      <c r="B19" s="42" t="s">
        <v>16</v>
      </c>
      <c r="C19" s="42" t="s">
        <v>110</v>
      </c>
      <c r="D19" s="47" t="s">
        <v>2672</v>
      </c>
      <c r="E19" s="42">
        <v>20</v>
      </c>
      <c r="F19" s="42" t="s">
        <v>21</v>
      </c>
      <c r="G19" s="42" t="s">
        <v>73</v>
      </c>
      <c r="H19" s="43">
        <v>45447</v>
      </c>
      <c r="I19" s="43">
        <v>45571</v>
      </c>
      <c r="J19" s="42">
        <v>20</v>
      </c>
      <c r="K19" s="43">
        <v>45578</v>
      </c>
      <c r="L19" s="43">
        <v>45579</v>
      </c>
      <c r="M19" s="43">
        <v>45579</v>
      </c>
      <c r="N19" s="44">
        <v>0.18</v>
      </c>
      <c r="O19" s="44">
        <v>0.111</v>
      </c>
      <c r="P19" s="44">
        <v>0.95</v>
      </c>
      <c r="Q19" s="44">
        <v>0.83799999999999997</v>
      </c>
      <c r="R19" s="44">
        <v>0.13700000000000001</v>
      </c>
      <c r="S19" s="44">
        <v>2.4E-2</v>
      </c>
      <c r="T19" s="44">
        <v>2.5000000000000001E-2</v>
      </c>
      <c r="U19" s="45">
        <v>880</v>
      </c>
      <c r="V19" s="45">
        <v>2800</v>
      </c>
      <c r="W19" s="46" t="s">
        <v>2641</v>
      </c>
      <c r="X19" s="46" t="s">
        <v>2642</v>
      </c>
    </row>
    <row r="20" spans="1:24" x14ac:dyDescent="0.2">
      <c r="A20" s="47" t="s">
        <v>2673</v>
      </c>
      <c r="B20" s="42" t="s">
        <v>16</v>
      </c>
      <c r="C20" s="42" t="s">
        <v>110</v>
      </c>
      <c r="D20" s="47" t="s">
        <v>2674</v>
      </c>
      <c r="E20" s="42">
        <v>20</v>
      </c>
      <c r="F20" s="42" t="s">
        <v>21</v>
      </c>
      <c r="G20" s="42" t="s">
        <v>73</v>
      </c>
      <c r="H20" s="43">
        <v>45447</v>
      </c>
      <c r="I20" s="43">
        <v>45571</v>
      </c>
      <c r="J20" s="42">
        <v>20</v>
      </c>
      <c r="K20" s="43">
        <v>45578</v>
      </c>
      <c r="L20" s="43">
        <v>45579</v>
      </c>
      <c r="M20" s="43">
        <v>45579</v>
      </c>
      <c r="N20" s="44">
        <v>0.14499999999999999</v>
      </c>
      <c r="O20" s="44">
        <v>0.112</v>
      </c>
      <c r="P20" s="44">
        <v>0.98</v>
      </c>
      <c r="Q20" s="44">
        <v>0.42099999999999999</v>
      </c>
      <c r="R20" s="44">
        <v>0.438</v>
      </c>
      <c r="S20" s="44">
        <v>0.14099999999999999</v>
      </c>
      <c r="T20" s="44">
        <v>0.14099999999999999</v>
      </c>
      <c r="U20" s="45">
        <v>850</v>
      </c>
      <c r="V20" s="45">
        <v>2500</v>
      </c>
      <c r="W20" s="46" t="s">
        <v>2635</v>
      </c>
      <c r="X20" s="46" t="s">
        <v>2638</v>
      </c>
    </row>
    <row r="21" spans="1:24" x14ac:dyDescent="0.2">
      <c r="A21" s="47" t="s">
        <v>2675</v>
      </c>
      <c r="B21" s="42" t="s">
        <v>16</v>
      </c>
      <c r="C21" s="42" t="s">
        <v>59</v>
      </c>
      <c r="D21" s="47" t="s">
        <v>2676</v>
      </c>
      <c r="E21" s="42">
        <v>50</v>
      </c>
      <c r="F21" s="42" t="s">
        <v>101</v>
      </c>
      <c r="G21" s="42" t="s">
        <v>22</v>
      </c>
      <c r="H21" s="43">
        <v>45437</v>
      </c>
      <c r="I21" s="43">
        <v>45562</v>
      </c>
      <c r="J21" s="42">
        <v>50</v>
      </c>
      <c r="K21" s="43">
        <v>45578</v>
      </c>
      <c r="L21" s="43">
        <v>45579</v>
      </c>
      <c r="M21" s="43">
        <v>45579</v>
      </c>
      <c r="N21" s="44">
        <v>0.187</v>
      </c>
      <c r="O21" s="44">
        <v>0.126</v>
      </c>
      <c r="P21" s="44">
        <v>0.95</v>
      </c>
      <c r="Q21" s="44">
        <v>0.80800000000000005</v>
      </c>
      <c r="R21" s="44">
        <v>0.14399999999999999</v>
      </c>
      <c r="S21" s="44">
        <v>4.2000000000000003E-2</v>
      </c>
      <c r="T21" s="44">
        <v>4.3999999999999997E-2</v>
      </c>
      <c r="U21" s="45">
        <v>1300</v>
      </c>
      <c r="V21" s="45">
        <v>2400</v>
      </c>
      <c r="W21" s="46" t="s">
        <v>2641</v>
      </c>
      <c r="X21" s="46" t="s">
        <v>2642</v>
      </c>
    </row>
    <row r="22" spans="1:24" x14ac:dyDescent="0.2">
      <c r="A22" s="47" t="s">
        <v>2677</v>
      </c>
      <c r="B22" s="42" t="s">
        <v>16</v>
      </c>
      <c r="C22" s="42" t="s">
        <v>110</v>
      </c>
      <c r="D22" s="47" t="s">
        <v>2678</v>
      </c>
      <c r="E22" s="42">
        <v>8</v>
      </c>
      <c r="F22" s="42" t="s">
        <v>21</v>
      </c>
      <c r="G22" s="42" t="s">
        <v>73</v>
      </c>
      <c r="H22" s="43">
        <v>45444</v>
      </c>
      <c r="I22" s="43">
        <v>45569</v>
      </c>
      <c r="J22" s="42">
        <v>8</v>
      </c>
      <c r="K22" s="43">
        <v>45579</v>
      </c>
      <c r="L22" s="43">
        <v>45579</v>
      </c>
      <c r="M22" s="43">
        <v>45579</v>
      </c>
      <c r="N22" s="44">
        <v>0.14299999999999999</v>
      </c>
      <c r="O22" s="44">
        <v>0.113</v>
      </c>
      <c r="P22" s="44">
        <v>0.96</v>
      </c>
      <c r="Q22" s="44">
        <v>0.84</v>
      </c>
      <c r="R22" s="44">
        <v>0.125</v>
      </c>
      <c r="S22" s="44">
        <v>3.5000000000000003E-2</v>
      </c>
      <c r="T22" s="44">
        <v>3.5000000000000003E-2</v>
      </c>
      <c r="U22" s="45">
        <v>800</v>
      </c>
      <c r="V22" s="45">
        <v>2800</v>
      </c>
      <c r="W22" s="46" t="s">
        <v>2641</v>
      </c>
      <c r="X22" s="46" t="s">
        <v>2642</v>
      </c>
    </row>
    <row r="23" spans="1:24" x14ac:dyDescent="0.2">
      <c r="A23" s="47" t="s">
        <v>2679</v>
      </c>
      <c r="B23" s="42" t="s">
        <v>16</v>
      </c>
      <c r="C23" s="42" t="s">
        <v>59</v>
      </c>
      <c r="D23" s="47" t="s">
        <v>2680</v>
      </c>
      <c r="E23" s="42">
        <v>50</v>
      </c>
      <c r="F23" s="42" t="s">
        <v>101</v>
      </c>
      <c r="G23" s="42" t="s">
        <v>22</v>
      </c>
      <c r="H23" s="43">
        <v>45444</v>
      </c>
      <c r="I23" s="43">
        <v>45569</v>
      </c>
      <c r="J23" s="42">
        <v>50</v>
      </c>
      <c r="K23" s="43">
        <v>45578</v>
      </c>
      <c r="L23" s="43">
        <v>45579</v>
      </c>
      <c r="M23" s="43">
        <v>45579</v>
      </c>
      <c r="N23" s="44">
        <v>0.155</v>
      </c>
      <c r="O23" s="44">
        <v>0.11600000000000001</v>
      </c>
      <c r="P23" s="44">
        <v>0.94</v>
      </c>
      <c r="Q23" s="44">
        <v>0.83099999999999996</v>
      </c>
      <c r="R23" s="44">
        <v>0.13100000000000001</v>
      </c>
      <c r="S23" s="44">
        <v>3.7999999999999999E-2</v>
      </c>
      <c r="T23" s="44">
        <v>3.7999999999999999E-2</v>
      </c>
      <c r="U23" s="45">
        <v>1200</v>
      </c>
      <c r="V23" s="45">
        <v>2400</v>
      </c>
      <c r="W23" s="46" t="s">
        <v>2635</v>
      </c>
      <c r="X23" s="46" t="s">
        <v>2636</v>
      </c>
    </row>
    <row r="24" spans="1:24" x14ac:dyDescent="0.2">
      <c r="A24" s="47" t="s">
        <v>2681</v>
      </c>
      <c r="B24" s="42" t="s">
        <v>16</v>
      </c>
      <c r="C24" s="42" t="s">
        <v>59</v>
      </c>
      <c r="D24" s="47" t="s">
        <v>2682</v>
      </c>
      <c r="E24" s="42">
        <v>50</v>
      </c>
      <c r="F24" s="42" t="s">
        <v>101</v>
      </c>
      <c r="G24" s="42" t="s">
        <v>22</v>
      </c>
      <c r="H24" s="43">
        <v>45437</v>
      </c>
      <c r="I24" s="43">
        <v>45562</v>
      </c>
      <c r="J24" s="42">
        <v>50</v>
      </c>
      <c r="K24" s="43">
        <v>45578</v>
      </c>
      <c r="L24" s="43">
        <v>45579</v>
      </c>
      <c r="M24" s="43">
        <v>45579</v>
      </c>
      <c r="N24" s="44">
        <v>0.17</v>
      </c>
      <c r="O24" s="44">
        <v>0.126</v>
      </c>
      <c r="P24" s="44">
        <v>0.98</v>
      </c>
      <c r="Q24" s="44">
        <v>0.81499999999999995</v>
      </c>
      <c r="R24" s="44">
        <v>0.14399999999999999</v>
      </c>
      <c r="S24" s="44">
        <v>4.1000000000000002E-2</v>
      </c>
      <c r="T24" s="44">
        <v>4.1000000000000002E-2</v>
      </c>
      <c r="U24" s="45">
        <v>690</v>
      </c>
      <c r="V24" s="45">
        <v>2900</v>
      </c>
      <c r="W24" s="46" t="s">
        <v>2641</v>
      </c>
      <c r="X24" s="46" t="s">
        <v>2642</v>
      </c>
    </row>
    <row r="25" spans="1:24" x14ac:dyDescent="0.2">
      <c r="A25" s="47" t="s">
        <v>2683</v>
      </c>
      <c r="B25" s="42" t="s">
        <v>16</v>
      </c>
      <c r="C25" s="42" t="s">
        <v>59</v>
      </c>
      <c r="D25" s="47" t="s">
        <v>2684</v>
      </c>
      <c r="E25" s="42">
        <v>53</v>
      </c>
      <c r="F25" s="42" t="s">
        <v>101</v>
      </c>
      <c r="G25" s="42" t="s">
        <v>22</v>
      </c>
      <c r="H25" s="43">
        <v>45444</v>
      </c>
      <c r="I25" s="43">
        <v>45569</v>
      </c>
      <c r="J25" s="42">
        <v>53</v>
      </c>
      <c r="K25" s="43">
        <v>45578</v>
      </c>
      <c r="L25" s="43">
        <v>45579</v>
      </c>
      <c r="M25" s="43">
        <v>45579</v>
      </c>
      <c r="N25" s="44">
        <v>0.152</v>
      </c>
      <c r="O25" s="44">
        <v>0.127</v>
      </c>
      <c r="P25" s="44">
        <v>0.97</v>
      </c>
      <c r="Q25" s="44">
        <v>0.81299999999999994</v>
      </c>
      <c r="R25" s="44">
        <v>0.16</v>
      </c>
      <c r="S25" s="44">
        <v>2.5000000000000001E-2</v>
      </c>
      <c r="T25" s="44">
        <v>2.7E-2</v>
      </c>
      <c r="U25" s="45">
        <v>690</v>
      </c>
      <c r="V25" s="45">
        <v>2400</v>
      </c>
      <c r="W25" s="46" t="s">
        <v>2641</v>
      </c>
      <c r="X25" s="46" t="s">
        <v>2642</v>
      </c>
    </row>
    <row r="26" spans="1:24" x14ac:dyDescent="0.2">
      <c r="A26" s="47" t="s">
        <v>2721</v>
      </c>
      <c r="B26" s="42" t="s">
        <v>16</v>
      </c>
      <c r="C26" s="42" t="s">
        <v>110</v>
      </c>
      <c r="D26" s="47" t="s">
        <v>2720</v>
      </c>
      <c r="E26" s="42">
        <v>12</v>
      </c>
      <c r="F26" s="42" t="s">
        <v>21</v>
      </c>
      <c r="G26" s="42" t="s">
        <v>22</v>
      </c>
      <c r="H26" s="43">
        <v>45455</v>
      </c>
      <c r="I26" s="43">
        <v>45580</v>
      </c>
      <c r="J26" s="42">
        <v>12</v>
      </c>
      <c r="K26" s="43">
        <v>45579</v>
      </c>
      <c r="L26" s="43">
        <v>45580</v>
      </c>
      <c r="M26" s="43">
        <v>45580</v>
      </c>
      <c r="N26" s="44">
        <v>0.17699999999999999</v>
      </c>
      <c r="O26" s="44">
        <v>0.104</v>
      </c>
      <c r="P26" s="44">
        <v>0.93</v>
      </c>
      <c r="Q26" s="44">
        <v>0.94499999999999995</v>
      </c>
      <c r="R26" s="44">
        <v>4.5999999999999999E-2</v>
      </c>
      <c r="S26" s="44">
        <v>7.0000000000000001E-3</v>
      </c>
      <c r="T26" s="44">
        <v>8.9999999999999993E-3</v>
      </c>
      <c r="U26" s="45">
        <v>450</v>
      </c>
      <c r="V26" s="45">
        <v>3200</v>
      </c>
      <c r="W26" s="46" t="s">
        <v>2635</v>
      </c>
      <c r="X26" s="46" t="s">
        <v>2636</v>
      </c>
    </row>
    <row r="27" spans="1:24" x14ac:dyDescent="0.2">
      <c r="A27" s="47" t="s">
        <v>2722</v>
      </c>
      <c r="B27" s="42" t="s">
        <v>16</v>
      </c>
      <c r="C27" s="42" t="s">
        <v>110</v>
      </c>
      <c r="D27" s="47" t="s">
        <v>2723</v>
      </c>
      <c r="E27" s="42">
        <v>29</v>
      </c>
      <c r="F27" s="42" t="s">
        <v>21</v>
      </c>
      <c r="G27" s="42" t="s">
        <v>22</v>
      </c>
      <c r="H27" s="43">
        <v>45447</v>
      </c>
      <c r="I27" s="43">
        <v>45572</v>
      </c>
      <c r="J27" s="42">
        <v>29</v>
      </c>
      <c r="K27" s="43">
        <v>45579</v>
      </c>
      <c r="L27" s="43">
        <v>45580</v>
      </c>
      <c r="M27" s="43">
        <v>45580</v>
      </c>
      <c r="N27" s="44">
        <v>0.18</v>
      </c>
      <c r="O27" s="44">
        <v>0.104</v>
      </c>
      <c r="P27" s="44">
        <v>0.96</v>
      </c>
      <c r="Q27" s="44">
        <v>0.91</v>
      </c>
      <c r="R27" s="44">
        <v>7.8E-2</v>
      </c>
      <c r="S27" s="44">
        <v>1.0999999999999999E-2</v>
      </c>
      <c r="T27" s="44">
        <v>1.2E-2</v>
      </c>
      <c r="U27" s="45">
        <v>160</v>
      </c>
      <c r="V27" s="45">
        <v>2900</v>
      </c>
      <c r="W27" s="46" t="s">
        <v>2641</v>
      </c>
      <c r="X27" s="46" t="s">
        <v>2642</v>
      </c>
    </row>
    <row r="28" spans="1:24" x14ac:dyDescent="0.2">
      <c r="A28" s="47" t="s">
        <v>2724</v>
      </c>
      <c r="B28" s="42" t="s">
        <v>16</v>
      </c>
      <c r="C28" s="42" t="s">
        <v>157</v>
      </c>
      <c r="D28" s="47" t="s">
        <v>2725</v>
      </c>
      <c r="E28" s="42">
        <v>17</v>
      </c>
      <c r="F28" s="42" t="s">
        <v>21</v>
      </c>
      <c r="G28" s="42" t="s">
        <v>22</v>
      </c>
      <c r="H28" s="43">
        <v>45448</v>
      </c>
      <c r="I28" s="43">
        <v>45573</v>
      </c>
      <c r="J28" s="42">
        <v>17</v>
      </c>
      <c r="K28" s="43">
        <v>45579</v>
      </c>
      <c r="L28" s="43">
        <v>45579</v>
      </c>
      <c r="M28" s="43">
        <v>45580</v>
      </c>
      <c r="N28" s="44">
        <v>0.17499999999999999</v>
      </c>
      <c r="O28" s="44">
        <v>9.6000000000000002E-2</v>
      </c>
      <c r="P28" s="44">
        <v>0.97</v>
      </c>
      <c r="Q28" s="44">
        <v>0.94599999999999995</v>
      </c>
      <c r="R28" s="44">
        <v>4.5999999999999999E-2</v>
      </c>
      <c r="S28" s="44">
        <v>8.0000000000000002E-3</v>
      </c>
      <c r="T28" s="44">
        <v>8.0000000000000002E-3</v>
      </c>
      <c r="U28" s="45">
        <v>100</v>
      </c>
      <c r="V28" s="45">
        <v>2900</v>
      </c>
      <c r="W28" s="46" t="s">
        <v>2641</v>
      </c>
      <c r="X28" s="46" t="s">
        <v>2642</v>
      </c>
    </row>
    <row r="29" spans="1:24" x14ac:dyDescent="0.2">
      <c r="A29" s="47" t="s">
        <v>2726</v>
      </c>
      <c r="B29" s="42" t="s">
        <v>16</v>
      </c>
      <c r="C29" s="42" t="s">
        <v>59</v>
      </c>
      <c r="D29" s="47" t="s">
        <v>2728</v>
      </c>
      <c r="E29" s="42">
        <v>7</v>
      </c>
      <c r="F29" s="42" t="s">
        <v>21</v>
      </c>
      <c r="G29" s="42" t="s">
        <v>22</v>
      </c>
      <c r="H29" s="43">
        <v>45447</v>
      </c>
      <c r="I29" s="43">
        <v>45572</v>
      </c>
      <c r="J29" s="42">
        <v>7</v>
      </c>
      <c r="K29" s="43">
        <v>45579</v>
      </c>
      <c r="L29" s="43">
        <v>45579</v>
      </c>
      <c r="M29" s="43">
        <v>45580</v>
      </c>
      <c r="N29" s="44">
        <v>0.17799999999999999</v>
      </c>
      <c r="O29" s="44">
        <v>0.111</v>
      </c>
      <c r="P29" s="44">
        <v>0.98</v>
      </c>
      <c r="Q29" s="44">
        <v>0.79600000000000004</v>
      </c>
      <c r="R29" s="44">
        <v>0.112</v>
      </c>
      <c r="S29" s="44">
        <v>0.03</v>
      </c>
      <c r="T29" s="44">
        <v>3.2000000000000001E-2</v>
      </c>
      <c r="U29" s="45">
        <v>130</v>
      </c>
      <c r="V29" s="45">
        <v>3300</v>
      </c>
      <c r="W29" s="46" t="s">
        <v>2641</v>
      </c>
      <c r="X29" s="46" t="s">
        <v>2642</v>
      </c>
    </row>
    <row r="30" spans="1:24" x14ac:dyDescent="0.2">
      <c r="D30" s="47"/>
      <c r="W30" s="46"/>
      <c r="X30" s="46"/>
    </row>
    <row r="31" spans="1:24" x14ac:dyDescent="0.2">
      <c r="D31" s="47"/>
      <c r="W31" s="46"/>
      <c r="X31" s="46"/>
    </row>
    <row r="32" spans="1:24" x14ac:dyDescent="0.2">
      <c r="D32" s="47"/>
      <c r="W32" s="46"/>
      <c r="X32" s="46"/>
    </row>
    <row r="33" spans="4:24" x14ac:dyDescent="0.2">
      <c r="D33" s="47"/>
      <c r="W33" s="46"/>
      <c r="X33" s="46"/>
    </row>
    <row r="34" spans="4:24" x14ac:dyDescent="0.2">
      <c r="D34" s="47"/>
      <c r="W34" s="46"/>
      <c r="X34" s="46"/>
    </row>
    <row r="35" spans="4:24" x14ac:dyDescent="0.2">
      <c r="D35" s="47"/>
      <c r="W35" s="46"/>
      <c r="X35" s="46"/>
    </row>
    <row r="36" spans="4:24" x14ac:dyDescent="0.2">
      <c r="D36" s="47"/>
      <c r="W36" s="46"/>
      <c r="X36" s="46"/>
    </row>
    <row r="37" spans="4:24" x14ac:dyDescent="0.2">
      <c r="D37" s="47"/>
      <c r="W37" s="46"/>
      <c r="X37" s="46"/>
    </row>
    <row r="38" spans="4:24" x14ac:dyDescent="0.2">
      <c r="D38" s="47"/>
      <c r="W38" s="46"/>
      <c r="X38" s="46"/>
    </row>
    <row r="39" spans="4:24" x14ac:dyDescent="0.2">
      <c r="D39" s="47"/>
      <c r="W39" s="46"/>
      <c r="X39" s="46"/>
    </row>
    <row r="40" spans="4:24" x14ac:dyDescent="0.2">
      <c r="D40" s="47"/>
      <c r="W40" s="46"/>
      <c r="X40" s="46"/>
    </row>
    <row r="41" spans="4:24" x14ac:dyDescent="0.2">
      <c r="D41" s="47"/>
      <c r="W41" s="46"/>
      <c r="X41" s="46"/>
    </row>
    <row r="42" spans="4:24" x14ac:dyDescent="0.2">
      <c r="D42" s="47"/>
      <c r="W42" s="46"/>
      <c r="X42" s="46"/>
    </row>
    <row r="43" spans="4:24" x14ac:dyDescent="0.2">
      <c r="D43" s="47"/>
      <c r="W43" s="46"/>
      <c r="X43" s="46"/>
    </row>
    <row r="44" spans="4:24" x14ac:dyDescent="0.2">
      <c r="D44" s="47"/>
      <c r="W44" s="46"/>
      <c r="X44" s="46"/>
    </row>
    <row r="45" spans="4:24" x14ac:dyDescent="0.2">
      <c r="D45" s="47"/>
      <c r="W45" s="46"/>
      <c r="X45" s="46"/>
    </row>
    <row r="46" spans="4:24" x14ac:dyDescent="0.2">
      <c r="D46" s="47"/>
      <c r="W46" s="46"/>
      <c r="X46" s="46"/>
    </row>
    <row r="47" spans="4:24" x14ac:dyDescent="0.2">
      <c r="D47" s="47"/>
      <c r="W47" s="46"/>
      <c r="X47" s="46"/>
    </row>
    <row r="48" spans="4:24" x14ac:dyDescent="0.2">
      <c r="D48" s="47"/>
      <c r="W48" s="46"/>
      <c r="X48" s="46"/>
    </row>
    <row r="49" spans="4:24" x14ac:dyDescent="0.2">
      <c r="D49" s="47"/>
      <c r="W49" s="46"/>
      <c r="X49" s="46"/>
    </row>
    <row r="50" spans="4:24" x14ac:dyDescent="0.2">
      <c r="D50" s="47"/>
      <c r="W50" s="46"/>
      <c r="X50" s="46"/>
    </row>
    <row r="51" spans="4:24" x14ac:dyDescent="0.2">
      <c r="D51" s="47"/>
      <c r="W51" s="46"/>
      <c r="X51" s="46"/>
    </row>
    <row r="52" spans="4:24" x14ac:dyDescent="0.2">
      <c r="D52" s="47"/>
      <c r="W52" s="46"/>
      <c r="X52" s="46"/>
    </row>
    <row r="53" spans="4:24" x14ac:dyDescent="0.2">
      <c r="D53" s="47"/>
      <c r="W53" s="46"/>
      <c r="X53" s="46"/>
    </row>
    <row r="54" spans="4:24" x14ac:dyDescent="0.2">
      <c r="D54" s="47"/>
      <c r="W54" s="46"/>
      <c r="X54" s="46"/>
    </row>
    <row r="55" spans="4:24" x14ac:dyDescent="0.2">
      <c r="D55" s="47"/>
      <c r="W55" s="46"/>
      <c r="X55" s="46"/>
    </row>
    <row r="56" spans="4:24" x14ac:dyDescent="0.2">
      <c r="D56" s="47"/>
      <c r="W56" s="46"/>
      <c r="X56" s="46"/>
    </row>
    <row r="57" spans="4:24" x14ac:dyDescent="0.2">
      <c r="D57" s="47"/>
      <c r="W57" s="46"/>
      <c r="X57" s="46"/>
    </row>
    <row r="58" spans="4:24" x14ac:dyDescent="0.2">
      <c r="D58" s="47"/>
      <c r="W58" s="46"/>
      <c r="X58" s="46"/>
    </row>
    <row r="59" spans="4:24" x14ac:dyDescent="0.2">
      <c r="D59" s="47"/>
      <c r="W59" s="46"/>
      <c r="X59" s="46"/>
    </row>
    <row r="60" spans="4:24" x14ac:dyDescent="0.2">
      <c r="D60" s="47"/>
      <c r="W60" s="46"/>
      <c r="X60" s="46"/>
    </row>
    <row r="61" spans="4:24" x14ac:dyDescent="0.2">
      <c r="D61" s="47"/>
      <c r="W61" s="46"/>
      <c r="X61" s="46"/>
    </row>
    <row r="62" spans="4:24" x14ac:dyDescent="0.2">
      <c r="D62" s="47"/>
      <c r="W62" s="46"/>
      <c r="X62" s="46"/>
    </row>
    <row r="63" spans="4:24" x14ac:dyDescent="0.2">
      <c r="D63" s="47"/>
      <c r="W63" s="46"/>
      <c r="X63" s="46"/>
    </row>
    <row r="64" spans="4:24" x14ac:dyDescent="0.2">
      <c r="D64" s="47"/>
      <c r="W64" s="46"/>
      <c r="X64" s="46"/>
    </row>
    <row r="65" spans="4:24" x14ac:dyDescent="0.2">
      <c r="D65" s="47"/>
      <c r="W65" s="46"/>
      <c r="X65" s="46"/>
    </row>
    <row r="66" spans="4:24" x14ac:dyDescent="0.2">
      <c r="D66" s="47"/>
      <c r="W66" s="46"/>
      <c r="X66" s="46"/>
    </row>
    <row r="67" spans="4:24" x14ac:dyDescent="0.2">
      <c r="D67" s="47"/>
      <c r="W67" s="46"/>
      <c r="X67" s="46"/>
    </row>
    <row r="68" spans="4:24" x14ac:dyDescent="0.2">
      <c r="D68" s="47"/>
      <c r="W68" s="46"/>
      <c r="X68" s="46"/>
    </row>
    <row r="69" spans="4:24" x14ac:dyDescent="0.2">
      <c r="D69" s="47"/>
      <c r="W69" s="46"/>
      <c r="X69" s="46"/>
    </row>
    <row r="70" spans="4:24" x14ac:dyDescent="0.2">
      <c r="D70" s="47"/>
      <c r="W70" s="46"/>
      <c r="X70" s="46"/>
    </row>
    <row r="71" spans="4:24" x14ac:dyDescent="0.2">
      <c r="D71" s="47"/>
      <c r="W71" s="46"/>
      <c r="X71" s="46"/>
    </row>
    <row r="72" spans="4:24" x14ac:dyDescent="0.2">
      <c r="D72" s="47"/>
      <c r="W72" s="46"/>
      <c r="X72" s="46"/>
    </row>
    <row r="73" spans="4:24" x14ac:dyDescent="0.2">
      <c r="D73" s="47"/>
      <c r="W73" s="46"/>
      <c r="X73" s="46"/>
    </row>
    <row r="74" spans="4:24" x14ac:dyDescent="0.2">
      <c r="D74" s="47"/>
      <c r="W74" s="46"/>
      <c r="X74" s="46"/>
    </row>
    <row r="75" spans="4:24" x14ac:dyDescent="0.2">
      <c r="D75" s="47"/>
      <c r="W75" s="46"/>
      <c r="X75" s="46"/>
    </row>
    <row r="76" spans="4:24" x14ac:dyDescent="0.2">
      <c r="D76" s="47"/>
      <c r="W76" s="46"/>
      <c r="X76" s="46"/>
    </row>
    <row r="77" spans="4:24" x14ac:dyDescent="0.2">
      <c r="D77" s="47"/>
      <c r="W77" s="46"/>
      <c r="X77" s="46"/>
    </row>
    <row r="78" spans="4:24" x14ac:dyDescent="0.2">
      <c r="D78" s="47"/>
      <c r="W78" s="46"/>
      <c r="X78" s="46"/>
    </row>
    <row r="79" spans="4:24" x14ac:dyDescent="0.2">
      <c r="D79" s="47"/>
      <c r="W79" s="46"/>
      <c r="X79" s="46"/>
    </row>
    <row r="80" spans="4:24" x14ac:dyDescent="0.2">
      <c r="D80" s="47"/>
      <c r="W80" s="46"/>
      <c r="X80" s="46"/>
    </row>
    <row r="81" spans="4:24" x14ac:dyDescent="0.2">
      <c r="D81" s="47"/>
      <c r="W81" s="46"/>
      <c r="X81" s="46"/>
    </row>
    <row r="82" spans="4:24" x14ac:dyDescent="0.2">
      <c r="D82" s="47"/>
      <c r="W82" s="46"/>
      <c r="X82" s="46"/>
    </row>
    <row r="83" spans="4:24" x14ac:dyDescent="0.2">
      <c r="D83" s="47"/>
      <c r="W83" s="46"/>
      <c r="X83" s="46"/>
    </row>
    <row r="84" spans="4:24" x14ac:dyDescent="0.2">
      <c r="D84" s="47"/>
      <c r="W84" s="46"/>
      <c r="X84" s="46"/>
    </row>
    <row r="85" spans="4:24" x14ac:dyDescent="0.2">
      <c r="D85" s="47"/>
      <c r="W85" s="46"/>
      <c r="X85" s="46"/>
    </row>
    <row r="86" spans="4:24" x14ac:dyDescent="0.2">
      <c r="D86" s="47"/>
      <c r="W86" s="46"/>
      <c r="X86" s="46"/>
    </row>
    <row r="87" spans="4:24" x14ac:dyDescent="0.2">
      <c r="D87" s="47"/>
      <c r="W87" s="46"/>
      <c r="X87" s="46"/>
    </row>
    <row r="88" spans="4:24" x14ac:dyDescent="0.2">
      <c r="D88" s="47"/>
      <c r="W88" s="46"/>
      <c r="X88" s="46"/>
    </row>
    <row r="89" spans="4:24" x14ac:dyDescent="0.2">
      <c r="D89" s="47"/>
      <c r="W89" s="46"/>
      <c r="X89" s="46"/>
    </row>
    <row r="90" spans="4:24" x14ac:dyDescent="0.2">
      <c r="D90" s="47"/>
      <c r="W90" s="46"/>
      <c r="X90" s="46"/>
    </row>
    <row r="91" spans="4:24" x14ac:dyDescent="0.2">
      <c r="D91" s="47"/>
      <c r="W91" s="46"/>
      <c r="X91" s="46"/>
    </row>
    <row r="92" spans="4:24" x14ac:dyDescent="0.2">
      <c r="D92" s="47"/>
      <c r="W92" s="46"/>
      <c r="X92" s="46"/>
    </row>
    <row r="93" spans="4:24" x14ac:dyDescent="0.2">
      <c r="D93" s="47"/>
      <c r="W93" s="46"/>
      <c r="X93" s="46"/>
    </row>
    <row r="94" spans="4:24" x14ac:dyDescent="0.2">
      <c r="D94" s="47"/>
      <c r="W94" s="46"/>
      <c r="X94" s="46"/>
    </row>
    <row r="95" spans="4:24" x14ac:dyDescent="0.2">
      <c r="D95" s="47"/>
      <c r="W95" s="46"/>
      <c r="X95" s="46"/>
    </row>
    <row r="96" spans="4:24" x14ac:dyDescent="0.2">
      <c r="D96" s="47"/>
      <c r="W96" s="46"/>
      <c r="X96" s="46"/>
    </row>
    <row r="97" spans="4:24" x14ac:dyDescent="0.2">
      <c r="D97" s="47"/>
      <c r="W97" s="46"/>
      <c r="X97" s="46"/>
    </row>
    <row r="98" spans="4:24" x14ac:dyDescent="0.2">
      <c r="D98" s="47"/>
      <c r="W98" s="46"/>
      <c r="X98" s="46"/>
    </row>
    <row r="99" spans="4:24" x14ac:dyDescent="0.2">
      <c r="D99" s="47"/>
      <c r="W99" s="46"/>
      <c r="X99" s="46"/>
    </row>
    <row r="100" spans="4:24" x14ac:dyDescent="0.2">
      <c r="D100" s="47"/>
      <c r="W100" s="46"/>
      <c r="X100" s="46"/>
    </row>
    <row r="101" spans="4:24" x14ac:dyDescent="0.2">
      <c r="D101" s="47"/>
      <c r="W101" s="46"/>
      <c r="X101" s="46"/>
    </row>
    <row r="102" spans="4:24" x14ac:dyDescent="0.2">
      <c r="D102" s="47"/>
      <c r="W102" s="46"/>
      <c r="X102" s="46"/>
    </row>
    <row r="103" spans="4:24" x14ac:dyDescent="0.2">
      <c r="D103" s="47"/>
      <c r="W103" s="46"/>
      <c r="X103" s="46"/>
    </row>
    <row r="104" spans="4:24" x14ac:dyDescent="0.2">
      <c r="D104" s="47"/>
      <c r="W104" s="46"/>
      <c r="X104" s="46"/>
    </row>
    <row r="105" spans="4:24" x14ac:dyDescent="0.2">
      <c r="D105" s="47"/>
      <c r="W105" s="46"/>
      <c r="X105" s="46"/>
    </row>
    <row r="106" spans="4:24" x14ac:dyDescent="0.2">
      <c r="D106" s="47"/>
      <c r="W106" s="46"/>
      <c r="X106" s="46"/>
    </row>
    <row r="107" spans="4:24" x14ac:dyDescent="0.2">
      <c r="D107" s="47"/>
      <c r="W107" s="46"/>
      <c r="X107" s="46"/>
    </row>
    <row r="108" spans="4:24" x14ac:dyDescent="0.2">
      <c r="D108" s="47"/>
      <c r="W108" s="46"/>
      <c r="X108" s="46"/>
    </row>
    <row r="109" spans="4:24" x14ac:dyDescent="0.2">
      <c r="D109" s="47"/>
      <c r="W109" s="46"/>
      <c r="X109" s="46"/>
    </row>
    <row r="110" spans="4:24" x14ac:dyDescent="0.2">
      <c r="D110" s="47"/>
      <c r="W110" s="46"/>
      <c r="X110" s="46"/>
    </row>
    <row r="111" spans="4:24" x14ac:dyDescent="0.2">
      <c r="D111" s="47"/>
      <c r="W111" s="46"/>
      <c r="X111" s="46"/>
    </row>
    <row r="112" spans="4:24" x14ac:dyDescent="0.2">
      <c r="D112" s="47"/>
      <c r="W112" s="46"/>
      <c r="X112" s="46"/>
    </row>
    <row r="113" spans="4:24" x14ac:dyDescent="0.2">
      <c r="D113" s="47"/>
      <c r="W113" s="46"/>
      <c r="X113" s="46"/>
    </row>
    <row r="114" spans="4:24" x14ac:dyDescent="0.2">
      <c r="D114" s="47"/>
      <c r="W114" s="46"/>
      <c r="X114" s="46"/>
    </row>
    <row r="115" spans="4:24" x14ac:dyDescent="0.2">
      <c r="D115" s="47"/>
      <c r="W115" s="46"/>
      <c r="X115" s="46"/>
    </row>
    <row r="116" spans="4:24" x14ac:dyDescent="0.2">
      <c r="D116" s="47"/>
      <c r="W116" s="46"/>
      <c r="X116" s="46"/>
    </row>
    <row r="117" spans="4:24" x14ac:dyDescent="0.2">
      <c r="D117" s="47"/>
      <c r="W117" s="46"/>
      <c r="X117" s="46"/>
    </row>
    <row r="118" spans="4:24" x14ac:dyDescent="0.2">
      <c r="D118" s="47"/>
      <c r="W118" s="46"/>
      <c r="X118" s="46"/>
    </row>
    <row r="119" spans="4:24" x14ac:dyDescent="0.2">
      <c r="D119" s="47"/>
      <c r="W119" s="46"/>
      <c r="X119" s="46"/>
    </row>
    <row r="120" spans="4:24" x14ac:dyDescent="0.2">
      <c r="D120" s="47"/>
      <c r="W120" s="46"/>
      <c r="X120" s="46"/>
    </row>
    <row r="121" spans="4:24" x14ac:dyDescent="0.2">
      <c r="D121" s="47"/>
      <c r="W121" s="46"/>
      <c r="X121" s="46"/>
    </row>
    <row r="122" spans="4:24" x14ac:dyDescent="0.2">
      <c r="D122" s="47"/>
      <c r="W122" s="46"/>
      <c r="X122" s="46"/>
    </row>
    <row r="123" spans="4:24" x14ac:dyDescent="0.2">
      <c r="D123" s="47"/>
      <c r="W123" s="46"/>
      <c r="X123" s="46"/>
    </row>
    <row r="124" spans="4:24" x14ac:dyDescent="0.2">
      <c r="D124" s="47"/>
      <c r="W124" s="46"/>
      <c r="X124" s="46"/>
    </row>
    <row r="125" spans="4:24" x14ac:dyDescent="0.2">
      <c r="D125" s="47"/>
      <c r="W125" s="46"/>
      <c r="X125" s="46"/>
    </row>
    <row r="126" spans="4:24" x14ac:dyDescent="0.2">
      <c r="D126" s="47"/>
      <c r="W126" s="46"/>
      <c r="X126" s="46"/>
    </row>
    <row r="127" spans="4:24" x14ac:dyDescent="0.2">
      <c r="D127" s="47"/>
      <c r="W127" s="46"/>
      <c r="X127" s="46"/>
    </row>
    <row r="128" spans="4:24" x14ac:dyDescent="0.2">
      <c r="D128" s="47"/>
      <c r="W128" s="46"/>
      <c r="X128" s="46"/>
    </row>
    <row r="129" spans="4:24" x14ac:dyDescent="0.2">
      <c r="D129" s="47"/>
      <c r="W129" s="46"/>
      <c r="X129" s="46"/>
    </row>
    <row r="130" spans="4:24" x14ac:dyDescent="0.2">
      <c r="D130" s="47"/>
      <c r="W130" s="46"/>
      <c r="X130" s="46"/>
    </row>
    <row r="131" spans="4:24" x14ac:dyDescent="0.2">
      <c r="D131" s="47"/>
      <c r="W131" s="46"/>
      <c r="X131" s="46"/>
    </row>
    <row r="132" spans="4:24" x14ac:dyDescent="0.2">
      <c r="D132" s="47"/>
      <c r="W132" s="46"/>
      <c r="X132" s="46"/>
    </row>
    <row r="133" spans="4:24" x14ac:dyDescent="0.2">
      <c r="D133" s="47"/>
      <c r="W133" s="46"/>
      <c r="X133" s="46"/>
    </row>
    <row r="134" spans="4:24" x14ac:dyDescent="0.2">
      <c r="D134" s="47"/>
      <c r="W134" s="46"/>
      <c r="X134" s="46"/>
    </row>
    <row r="135" spans="4:24" x14ac:dyDescent="0.2">
      <c r="D135" s="47"/>
      <c r="W135" s="46"/>
      <c r="X135" s="46"/>
    </row>
    <row r="136" spans="4:24" x14ac:dyDescent="0.2">
      <c r="D136" s="47"/>
      <c r="W136" s="46"/>
      <c r="X136" s="46"/>
    </row>
    <row r="137" spans="4:24" x14ac:dyDescent="0.2">
      <c r="D137" s="47"/>
      <c r="W137" s="46"/>
      <c r="X137" s="46"/>
    </row>
    <row r="138" spans="4:24" x14ac:dyDescent="0.2">
      <c r="D138" s="47"/>
      <c r="W138" s="46"/>
      <c r="X138" s="46"/>
    </row>
    <row r="139" spans="4:24" x14ac:dyDescent="0.2">
      <c r="D139" s="47"/>
      <c r="W139" s="46"/>
      <c r="X139" s="46"/>
    </row>
    <row r="140" spans="4:24" x14ac:dyDescent="0.2">
      <c r="D140" s="47"/>
      <c r="W140" s="46"/>
      <c r="X140" s="46"/>
    </row>
    <row r="141" spans="4:24" x14ac:dyDescent="0.2">
      <c r="D141" s="47"/>
      <c r="W141" s="46"/>
      <c r="X141" s="46"/>
    </row>
    <row r="142" spans="4:24" x14ac:dyDescent="0.2">
      <c r="D142" s="47"/>
      <c r="W142" s="46"/>
      <c r="X142" s="46"/>
    </row>
    <row r="143" spans="4:24" x14ac:dyDescent="0.2">
      <c r="D143" s="47"/>
      <c r="W143" s="46"/>
      <c r="X143" s="46"/>
    </row>
    <row r="144" spans="4:24" x14ac:dyDescent="0.2">
      <c r="D144" s="47"/>
      <c r="W144" s="46"/>
      <c r="X144" s="46"/>
    </row>
    <row r="145" spans="4:24" x14ac:dyDescent="0.2">
      <c r="D145" s="47"/>
      <c r="W145" s="46"/>
      <c r="X145" s="46"/>
    </row>
    <row r="146" spans="4:24" x14ac:dyDescent="0.2">
      <c r="D146" s="47"/>
      <c r="W146" s="46"/>
      <c r="X146" s="46"/>
    </row>
    <row r="147" spans="4:24" x14ac:dyDescent="0.2">
      <c r="D147" s="47"/>
      <c r="W147" s="46"/>
      <c r="X147" s="46"/>
    </row>
    <row r="148" spans="4:24" x14ac:dyDescent="0.2">
      <c r="D148" s="47"/>
      <c r="W148" s="46"/>
      <c r="X148" s="46"/>
    </row>
    <row r="149" spans="4:24" x14ac:dyDescent="0.2">
      <c r="D149" s="47"/>
      <c r="W149" s="46"/>
      <c r="X149" s="46"/>
    </row>
    <row r="150" spans="4:24" x14ac:dyDescent="0.2">
      <c r="D150" s="47"/>
      <c r="W150" s="46"/>
      <c r="X150" s="46"/>
    </row>
    <row r="151" spans="4:24" x14ac:dyDescent="0.2">
      <c r="D151" s="47"/>
      <c r="W151" s="46"/>
      <c r="X151" s="46"/>
    </row>
    <row r="152" spans="4:24" x14ac:dyDescent="0.2">
      <c r="D152" s="47"/>
      <c r="W152" s="46"/>
      <c r="X152" s="46"/>
    </row>
    <row r="153" spans="4:24" x14ac:dyDescent="0.2">
      <c r="D153" s="47"/>
      <c r="W153" s="46"/>
      <c r="X153" s="46"/>
    </row>
    <row r="154" spans="4:24" x14ac:dyDescent="0.2">
      <c r="D154" s="47"/>
      <c r="W154" s="46"/>
      <c r="X154" s="46"/>
    </row>
    <row r="155" spans="4:24" x14ac:dyDescent="0.2">
      <c r="D155" s="47"/>
      <c r="W155" s="46"/>
      <c r="X155" s="46"/>
    </row>
    <row r="156" spans="4:24" x14ac:dyDescent="0.2">
      <c r="D156" s="47"/>
      <c r="W156" s="46"/>
      <c r="X156" s="46"/>
    </row>
    <row r="157" spans="4:24" x14ac:dyDescent="0.2">
      <c r="D157" s="47"/>
      <c r="W157" s="46"/>
      <c r="X157" s="46"/>
    </row>
    <row r="158" spans="4:24" x14ac:dyDescent="0.2">
      <c r="D158" s="47"/>
      <c r="W158" s="46"/>
      <c r="X158" s="46"/>
    </row>
    <row r="159" spans="4:24" x14ac:dyDescent="0.2">
      <c r="D159" s="47"/>
      <c r="W159" s="46"/>
      <c r="X159" s="46"/>
    </row>
    <row r="160" spans="4:24" x14ac:dyDescent="0.2">
      <c r="D160" s="47"/>
      <c r="W160" s="46"/>
      <c r="X160" s="46"/>
    </row>
    <row r="161" spans="4:24" x14ac:dyDescent="0.2">
      <c r="D161" s="47"/>
      <c r="W161" s="46"/>
      <c r="X161" s="46"/>
    </row>
    <row r="162" spans="4:24" x14ac:dyDescent="0.2">
      <c r="D162" s="47"/>
      <c r="W162" s="46"/>
      <c r="X162" s="46"/>
    </row>
    <row r="163" spans="4:24" x14ac:dyDescent="0.2">
      <c r="D163" s="47"/>
      <c r="W163" s="46"/>
      <c r="X163" s="46"/>
    </row>
    <row r="164" spans="4:24" x14ac:dyDescent="0.2">
      <c r="D164" s="47"/>
      <c r="W164" s="46"/>
      <c r="X164" s="46"/>
    </row>
    <row r="165" spans="4:24" x14ac:dyDescent="0.2">
      <c r="D165" s="47"/>
      <c r="W165" s="46"/>
      <c r="X165" s="46"/>
    </row>
    <row r="166" spans="4:24" x14ac:dyDescent="0.2">
      <c r="D166" s="47"/>
      <c r="W166" s="46"/>
      <c r="X166" s="46"/>
    </row>
    <row r="167" spans="4:24" x14ac:dyDescent="0.2">
      <c r="D167" s="47"/>
      <c r="W167" s="46"/>
      <c r="X167" s="46"/>
    </row>
    <row r="168" spans="4:24" x14ac:dyDescent="0.2">
      <c r="D168" s="47"/>
      <c r="W168" s="46"/>
      <c r="X168" s="46"/>
    </row>
    <row r="169" spans="4:24" x14ac:dyDescent="0.2">
      <c r="D169" s="47"/>
      <c r="W169" s="46"/>
      <c r="X169" s="46"/>
    </row>
    <row r="170" spans="4:24" x14ac:dyDescent="0.2">
      <c r="D170" s="47"/>
      <c r="W170" s="46"/>
      <c r="X170" s="46"/>
    </row>
    <row r="171" spans="4:24" x14ac:dyDescent="0.2">
      <c r="D171" s="47"/>
      <c r="W171" s="46"/>
      <c r="X171" s="46"/>
    </row>
    <row r="172" spans="4:24" x14ac:dyDescent="0.2">
      <c r="D172" s="47"/>
      <c r="W172" s="46"/>
      <c r="X172" s="46"/>
    </row>
    <row r="173" spans="4:24" x14ac:dyDescent="0.2">
      <c r="D173" s="47"/>
      <c r="W173" s="46"/>
      <c r="X173" s="46"/>
    </row>
    <row r="174" spans="4:24" x14ac:dyDescent="0.2">
      <c r="D174" s="47"/>
      <c r="W174" s="46"/>
      <c r="X174" s="46"/>
    </row>
    <row r="175" spans="4:24" x14ac:dyDescent="0.2">
      <c r="D175" s="47"/>
      <c r="W175" s="46"/>
      <c r="X175" s="46"/>
    </row>
    <row r="176" spans="4:24" x14ac:dyDescent="0.2">
      <c r="D176" s="47"/>
      <c r="W176" s="46"/>
      <c r="X176" s="46"/>
    </row>
    <row r="177" spans="4:24" x14ac:dyDescent="0.2">
      <c r="D177" s="47"/>
      <c r="W177" s="46"/>
      <c r="X177" s="46"/>
    </row>
    <row r="178" spans="4:24" x14ac:dyDescent="0.2">
      <c r="D178" s="47"/>
      <c r="W178" s="46"/>
      <c r="X178" s="46"/>
    </row>
    <row r="179" spans="4:24" x14ac:dyDescent="0.2">
      <c r="D179" s="47"/>
      <c r="W179" s="46"/>
      <c r="X179" s="46"/>
    </row>
    <row r="180" spans="4:24" x14ac:dyDescent="0.2">
      <c r="D180" s="47"/>
      <c r="W180" s="46"/>
      <c r="X180" s="46"/>
    </row>
    <row r="181" spans="4:24" x14ac:dyDescent="0.2">
      <c r="D181" s="47"/>
      <c r="W181" s="46"/>
      <c r="X181" s="46"/>
    </row>
    <row r="182" spans="4:24" x14ac:dyDescent="0.2">
      <c r="D182" s="47"/>
      <c r="W182" s="46"/>
      <c r="X182" s="46"/>
    </row>
    <row r="183" spans="4:24" x14ac:dyDescent="0.2">
      <c r="D183" s="47"/>
      <c r="W183" s="46"/>
      <c r="X183" s="46"/>
    </row>
    <row r="184" spans="4:24" x14ac:dyDescent="0.2">
      <c r="D184" s="47"/>
      <c r="W184" s="46"/>
      <c r="X184" s="46"/>
    </row>
    <row r="185" spans="4:24" x14ac:dyDescent="0.2">
      <c r="D185" s="47"/>
      <c r="W185" s="46"/>
      <c r="X185" s="46"/>
    </row>
    <row r="186" spans="4:24" x14ac:dyDescent="0.2">
      <c r="D186" s="47"/>
      <c r="W186" s="46"/>
      <c r="X186" s="46"/>
    </row>
    <row r="187" spans="4:24" x14ac:dyDescent="0.2">
      <c r="D187" s="47"/>
      <c r="W187" s="46"/>
      <c r="X187" s="46"/>
    </row>
    <row r="188" spans="4:24" x14ac:dyDescent="0.2">
      <c r="D188" s="47"/>
      <c r="W188" s="46"/>
      <c r="X188" s="46"/>
    </row>
    <row r="189" spans="4:24" x14ac:dyDescent="0.2">
      <c r="D189" s="47"/>
      <c r="W189" s="46"/>
      <c r="X189" s="46"/>
    </row>
    <row r="190" spans="4:24" x14ac:dyDescent="0.2">
      <c r="D190" s="47"/>
      <c r="W190" s="46"/>
      <c r="X190" s="46"/>
    </row>
    <row r="191" spans="4:24" x14ac:dyDescent="0.2">
      <c r="D191" s="47"/>
      <c r="W191" s="46"/>
      <c r="X191" s="46"/>
    </row>
    <row r="192" spans="4:24" x14ac:dyDescent="0.2">
      <c r="D192" s="47"/>
      <c r="W192" s="46"/>
      <c r="X192" s="46"/>
    </row>
    <row r="193" spans="4:24" x14ac:dyDescent="0.2">
      <c r="D193" s="47"/>
      <c r="W193" s="46"/>
      <c r="X193" s="46"/>
    </row>
    <row r="194" spans="4:24" x14ac:dyDescent="0.2">
      <c r="D194" s="47"/>
      <c r="W194" s="46"/>
      <c r="X194" s="46"/>
    </row>
    <row r="195" spans="4:24" x14ac:dyDescent="0.2">
      <c r="D195" s="47"/>
      <c r="W195" s="46"/>
      <c r="X195" s="46"/>
    </row>
    <row r="196" spans="4:24" x14ac:dyDescent="0.2">
      <c r="D196" s="47"/>
      <c r="W196" s="46"/>
      <c r="X196" s="46"/>
    </row>
    <row r="197" spans="4:24" x14ac:dyDescent="0.2">
      <c r="D197" s="47"/>
      <c r="W197" s="46"/>
      <c r="X197" s="46"/>
    </row>
    <row r="198" spans="4:24" x14ac:dyDescent="0.2">
      <c r="D198" s="47"/>
      <c r="W198" s="46"/>
      <c r="X198" s="46"/>
    </row>
    <row r="199" spans="4:24" x14ac:dyDescent="0.2">
      <c r="D199" s="47"/>
      <c r="W199" s="46"/>
      <c r="X199" s="46"/>
    </row>
    <row r="200" spans="4:24" x14ac:dyDescent="0.2">
      <c r="D200" s="47"/>
      <c r="W200" s="46"/>
      <c r="X200" s="46"/>
    </row>
    <row r="201" spans="4:24" x14ac:dyDescent="0.2">
      <c r="D201" s="47"/>
    </row>
    <row r="202" spans="4:24" x14ac:dyDescent="0.2">
      <c r="D202" s="47"/>
    </row>
    <row r="203" spans="4:24" x14ac:dyDescent="0.2">
      <c r="D203" s="47"/>
    </row>
    <row r="204" spans="4:24" x14ac:dyDescent="0.2">
      <c r="D204" s="47"/>
    </row>
    <row r="205" spans="4:24" x14ac:dyDescent="0.2">
      <c r="D205" s="47"/>
    </row>
    <row r="206" spans="4:24" x14ac:dyDescent="0.2">
      <c r="D206" s="47"/>
    </row>
    <row r="207" spans="4:24" x14ac:dyDescent="0.2">
      <c r="D207" s="47"/>
    </row>
    <row r="208" spans="4:24" x14ac:dyDescent="0.2">
      <c r="D208" s="47"/>
    </row>
    <row r="209" spans="4:4" x14ac:dyDescent="0.2">
      <c r="D209" s="47"/>
    </row>
    <row r="210" spans="4:4" x14ac:dyDescent="0.2">
      <c r="D210" s="47"/>
    </row>
    <row r="211" spans="4:4" x14ac:dyDescent="0.2">
      <c r="D211" s="47"/>
    </row>
    <row r="212" spans="4:4" x14ac:dyDescent="0.2">
      <c r="D212" s="47"/>
    </row>
    <row r="213" spans="4:4" x14ac:dyDescent="0.2">
      <c r="D213" s="47"/>
    </row>
    <row r="214" spans="4:4" x14ac:dyDescent="0.2">
      <c r="D214" s="47"/>
    </row>
    <row r="215" spans="4:4" x14ac:dyDescent="0.2">
      <c r="D215" s="47"/>
    </row>
    <row r="216" spans="4:4" x14ac:dyDescent="0.2">
      <c r="D216" s="47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Amostra é válida?" prompt="Atende ou não atende os parâmetros de qualidade?" xr:uid="{D9C78E5D-6DF9-4A26-883C-6210B434F36F}">
          <x14:formula1>
            <xm:f>Entradas!$B$2:$B$3</xm:f>
          </x14:formula1>
          <xm:sqref>W2:W200</xm:sqref>
        </x14:dataValidation>
        <x14:dataValidation type="list" allowBlank="1" showInputMessage="1" showErrorMessage="1" xr:uid="{94F84512-D1C0-4552-B426-CEB6EEEB3BBF}">
          <x14:formula1>
            <xm:f>INDIRECT(Entradas!$C$1:$C$1)</xm:f>
          </x14:formula1>
          <xm:sqref>X2:X200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B9CCF-2AA9-4C2A-B06C-72A898C941A9}">
  <dimension ref="A1:P185"/>
  <sheetViews>
    <sheetView zoomScaleNormal="100" workbookViewId="0">
      <pane ySplit="2" topLeftCell="A3" activePane="bottomLeft" state="frozen"/>
      <selection pane="bottomLeft" activeCell="R166" sqref="R166"/>
    </sheetView>
  </sheetViews>
  <sheetFormatPr defaultRowHeight="15" x14ac:dyDescent="0.25"/>
  <cols>
    <col min="1" max="1" width="9.28515625" customWidth="1"/>
    <col min="2" max="2" width="19.85546875" customWidth="1"/>
    <col min="3" max="3" width="19.28515625" customWidth="1"/>
    <col min="4" max="4" width="18.140625" customWidth="1"/>
    <col min="5" max="5" width="13.5703125" customWidth="1"/>
    <col min="6" max="6" width="16.85546875" customWidth="1"/>
    <col min="7" max="7" width="17.5703125" customWidth="1"/>
    <col min="8" max="8" width="12" customWidth="1"/>
    <col min="13" max="13" width="19.140625" customWidth="1"/>
    <col min="14" max="14" width="22.5703125" customWidth="1"/>
    <col min="15" max="15" width="22.85546875" bestFit="1" customWidth="1"/>
    <col min="16" max="16" width="12.5703125" bestFit="1" customWidth="1"/>
  </cols>
  <sheetData>
    <row r="1" spans="1:16" x14ac:dyDescent="0.25">
      <c r="A1" s="1"/>
      <c r="B1" s="1"/>
      <c r="C1" s="1"/>
      <c r="D1" s="1"/>
      <c r="E1" s="6"/>
      <c r="F1" s="2">
        <f>SUBTOTAL(9,F3:F1043)</f>
        <v>5392.949995243549</v>
      </c>
      <c r="G1" s="2">
        <f>SUBTOTAL(9,G3:G1043)</f>
        <v>1341.4</v>
      </c>
      <c r="H1" s="1"/>
      <c r="I1" s="1"/>
      <c r="J1" s="1"/>
      <c r="K1" s="1"/>
      <c r="L1" s="26"/>
      <c r="M1" s="1"/>
      <c r="N1" s="9"/>
      <c r="O1" s="1"/>
      <c r="P1" s="1"/>
    </row>
    <row r="2" spans="1:16" ht="45" x14ac:dyDescent="0.25">
      <c r="A2" s="3" t="s">
        <v>0</v>
      </c>
      <c r="B2" s="3" t="s">
        <v>1</v>
      </c>
      <c r="C2" s="4" t="s">
        <v>2</v>
      </c>
      <c r="D2" s="4" t="s">
        <v>3</v>
      </c>
      <c r="E2" s="7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18" t="s">
        <v>10</v>
      </c>
      <c r="L2" s="27" t="s">
        <v>11</v>
      </c>
      <c r="M2" s="5" t="s">
        <v>12</v>
      </c>
      <c r="N2" s="8" t="s">
        <v>13</v>
      </c>
      <c r="O2" s="3" t="s">
        <v>14</v>
      </c>
      <c r="P2" s="3" t="s">
        <v>15</v>
      </c>
    </row>
    <row r="3" spans="1:16" x14ac:dyDescent="0.25">
      <c r="A3" s="13" t="s">
        <v>16</v>
      </c>
      <c r="B3" s="14" t="s">
        <v>17</v>
      </c>
      <c r="C3" s="14" t="s">
        <v>18</v>
      </c>
      <c r="D3" s="14" t="s">
        <v>19</v>
      </c>
      <c r="E3" s="11" t="s">
        <v>20</v>
      </c>
      <c r="F3" s="21">
        <v>14</v>
      </c>
      <c r="G3" s="21">
        <v>0</v>
      </c>
      <c r="H3" s="14" t="s">
        <v>21</v>
      </c>
      <c r="I3" s="13" t="s">
        <v>22</v>
      </c>
      <c r="J3" s="20">
        <v>45422</v>
      </c>
      <c r="K3" s="20">
        <f t="shared" ref="K3:K34" si="0">J3+125</f>
        <v>45547</v>
      </c>
      <c r="L3" s="29">
        <v>130</v>
      </c>
      <c r="M3" s="14" t="s">
        <v>23</v>
      </c>
      <c r="N3" s="11" t="s">
        <v>24</v>
      </c>
      <c r="O3" s="14" t="s">
        <v>25</v>
      </c>
      <c r="P3" s="14" t="s">
        <v>26</v>
      </c>
    </row>
    <row r="4" spans="1:16" x14ac:dyDescent="0.25">
      <c r="A4" s="13" t="s">
        <v>16</v>
      </c>
      <c r="B4" s="14" t="s">
        <v>17</v>
      </c>
      <c r="C4" s="14" t="s">
        <v>27</v>
      </c>
      <c r="D4" s="14" t="s">
        <v>28</v>
      </c>
      <c r="E4" s="11" t="s">
        <v>29</v>
      </c>
      <c r="F4" s="21">
        <v>34</v>
      </c>
      <c r="G4" s="21">
        <v>0</v>
      </c>
      <c r="H4" s="14" t="s">
        <v>21</v>
      </c>
      <c r="I4" s="13" t="s">
        <v>22</v>
      </c>
      <c r="J4" s="20">
        <v>45422</v>
      </c>
      <c r="K4" s="20">
        <f t="shared" si="0"/>
        <v>45547</v>
      </c>
      <c r="L4" s="29">
        <v>130</v>
      </c>
      <c r="M4" s="13" t="s">
        <v>30</v>
      </c>
      <c r="N4" s="16" t="s">
        <v>31</v>
      </c>
      <c r="O4" s="14" t="s">
        <v>25</v>
      </c>
      <c r="P4" s="14" t="s">
        <v>26</v>
      </c>
    </row>
    <row r="5" spans="1:16" x14ac:dyDescent="0.25">
      <c r="A5" s="13" t="s">
        <v>16</v>
      </c>
      <c r="B5" s="14" t="s">
        <v>17</v>
      </c>
      <c r="C5" s="14" t="s">
        <v>32</v>
      </c>
      <c r="D5" s="14" t="s">
        <v>19</v>
      </c>
      <c r="E5" s="11" t="s">
        <v>33</v>
      </c>
      <c r="F5" s="21">
        <v>14</v>
      </c>
      <c r="G5" s="21">
        <v>0</v>
      </c>
      <c r="H5" s="14" t="s">
        <v>21</v>
      </c>
      <c r="I5" s="13" t="s">
        <v>22</v>
      </c>
      <c r="J5" s="20">
        <v>45423</v>
      </c>
      <c r="K5" s="20">
        <f t="shared" si="0"/>
        <v>45548</v>
      </c>
      <c r="L5" s="29">
        <v>130</v>
      </c>
      <c r="M5" s="14" t="s">
        <v>23</v>
      </c>
      <c r="N5" s="16" t="s">
        <v>34</v>
      </c>
      <c r="O5" s="14" t="s">
        <v>25</v>
      </c>
      <c r="P5" s="14" t="s">
        <v>26</v>
      </c>
    </row>
    <row r="6" spans="1:16" x14ac:dyDescent="0.25">
      <c r="A6" s="13" t="s">
        <v>16</v>
      </c>
      <c r="B6" s="14" t="s">
        <v>17</v>
      </c>
      <c r="C6" s="14" t="s">
        <v>35</v>
      </c>
      <c r="D6" s="14" t="s">
        <v>36</v>
      </c>
      <c r="E6" s="11" t="s">
        <v>37</v>
      </c>
      <c r="F6" s="21">
        <v>11</v>
      </c>
      <c r="G6" s="21">
        <v>0</v>
      </c>
      <c r="H6" s="14" t="s">
        <v>21</v>
      </c>
      <c r="I6" s="13" t="s">
        <v>22</v>
      </c>
      <c r="J6" s="20">
        <v>45428</v>
      </c>
      <c r="K6" s="20">
        <f t="shared" si="0"/>
        <v>45553</v>
      </c>
      <c r="L6" s="29">
        <v>130</v>
      </c>
      <c r="M6" s="14" t="s">
        <v>23</v>
      </c>
      <c r="N6" s="11" t="s">
        <v>38</v>
      </c>
      <c r="O6" s="14" t="s">
        <v>25</v>
      </c>
      <c r="P6" s="14" t="s">
        <v>26</v>
      </c>
    </row>
    <row r="7" spans="1:16" x14ac:dyDescent="0.25">
      <c r="A7" s="13" t="s">
        <v>16</v>
      </c>
      <c r="B7" s="14" t="s">
        <v>17</v>
      </c>
      <c r="C7" s="14" t="s">
        <v>39</v>
      </c>
      <c r="D7" s="14" t="s">
        <v>28</v>
      </c>
      <c r="E7" s="11" t="s">
        <v>40</v>
      </c>
      <c r="F7" s="21">
        <v>9</v>
      </c>
      <c r="G7" s="21">
        <v>0</v>
      </c>
      <c r="H7" s="14" t="s">
        <v>21</v>
      </c>
      <c r="I7" s="13" t="s">
        <v>22</v>
      </c>
      <c r="J7" s="20">
        <v>45429</v>
      </c>
      <c r="K7" s="20">
        <f t="shared" si="0"/>
        <v>45554</v>
      </c>
      <c r="L7" s="29">
        <v>130</v>
      </c>
      <c r="M7" s="14" t="s">
        <v>23</v>
      </c>
      <c r="N7" s="11" t="s">
        <v>41</v>
      </c>
      <c r="O7" s="14" t="s">
        <v>25</v>
      </c>
      <c r="P7" s="14" t="s">
        <v>26</v>
      </c>
    </row>
    <row r="8" spans="1:16" x14ac:dyDescent="0.25">
      <c r="A8" s="13" t="s">
        <v>16</v>
      </c>
      <c r="B8" s="14" t="s">
        <v>17</v>
      </c>
      <c r="C8" s="14" t="s">
        <v>42</v>
      </c>
      <c r="D8" s="14" t="s">
        <v>43</v>
      </c>
      <c r="E8" s="11" t="s">
        <v>44</v>
      </c>
      <c r="F8" s="21">
        <v>13</v>
      </c>
      <c r="G8" s="21">
        <v>0</v>
      </c>
      <c r="H8" s="14" t="s">
        <v>21</v>
      </c>
      <c r="I8" s="13" t="s">
        <v>22</v>
      </c>
      <c r="J8" s="20">
        <v>45429</v>
      </c>
      <c r="K8" s="20">
        <f t="shared" si="0"/>
        <v>45554</v>
      </c>
      <c r="L8" s="29">
        <v>130</v>
      </c>
      <c r="M8" s="14" t="s">
        <v>23</v>
      </c>
      <c r="N8" s="11" t="s">
        <v>45</v>
      </c>
      <c r="O8" s="14" t="s">
        <v>25</v>
      </c>
      <c r="P8" s="14" t="s">
        <v>26</v>
      </c>
    </row>
    <row r="9" spans="1:16" x14ac:dyDescent="0.25">
      <c r="A9" s="13" t="s">
        <v>16</v>
      </c>
      <c r="B9" s="14" t="s">
        <v>17</v>
      </c>
      <c r="C9" s="14" t="s">
        <v>46</v>
      </c>
      <c r="D9" s="14" t="s">
        <v>28</v>
      </c>
      <c r="E9" s="11" t="s">
        <v>47</v>
      </c>
      <c r="F9" s="21">
        <v>12</v>
      </c>
      <c r="G9" s="21">
        <v>0</v>
      </c>
      <c r="H9" s="14" t="s">
        <v>21</v>
      </c>
      <c r="I9" s="13" t="s">
        <v>22</v>
      </c>
      <c r="J9" s="20">
        <v>45429</v>
      </c>
      <c r="K9" s="20">
        <f t="shared" si="0"/>
        <v>45554</v>
      </c>
      <c r="L9" s="29">
        <v>130</v>
      </c>
      <c r="M9" s="14" t="s">
        <v>23</v>
      </c>
      <c r="N9" s="11" t="s">
        <v>48</v>
      </c>
      <c r="O9" s="14" t="s">
        <v>25</v>
      </c>
      <c r="P9" s="14" t="s">
        <v>26</v>
      </c>
    </row>
    <row r="10" spans="1:16" x14ac:dyDescent="0.25">
      <c r="A10" s="13" t="s">
        <v>16</v>
      </c>
      <c r="B10" s="14" t="s">
        <v>17</v>
      </c>
      <c r="C10" s="14" t="s">
        <v>49</v>
      </c>
      <c r="D10" s="14" t="s">
        <v>36</v>
      </c>
      <c r="E10" s="11" t="s">
        <v>50</v>
      </c>
      <c r="F10" s="21">
        <v>29</v>
      </c>
      <c r="G10" s="21">
        <v>0</v>
      </c>
      <c r="H10" s="14" t="s">
        <v>21</v>
      </c>
      <c r="I10" s="13" t="s">
        <v>22</v>
      </c>
      <c r="J10" s="20">
        <v>45429</v>
      </c>
      <c r="K10" s="20">
        <f t="shared" si="0"/>
        <v>45554</v>
      </c>
      <c r="L10" s="29">
        <v>130</v>
      </c>
      <c r="M10" s="14" t="s">
        <v>23</v>
      </c>
      <c r="N10" s="11" t="s">
        <v>51</v>
      </c>
      <c r="O10" s="14" t="s">
        <v>25</v>
      </c>
      <c r="P10" s="14" t="s">
        <v>26</v>
      </c>
    </row>
    <row r="11" spans="1:16" x14ac:dyDescent="0.25">
      <c r="A11" s="13" t="s">
        <v>16</v>
      </c>
      <c r="B11" s="14" t="s">
        <v>17</v>
      </c>
      <c r="C11" s="14" t="s">
        <v>52</v>
      </c>
      <c r="D11" s="14" t="s">
        <v>53</v>
      </c>
      <c r="E11" s="11" t="s">
        <v>54</v>
      </c>
      <c r="F11" s="21">
        <v>6</v>
      </c>
      <c r="G11" s="21">
        <v>0</v>
      </c>
      <c r="H11" s="14" t="s">
        <v>21</v>
      </c>
      <c r="I11" s="13" t="s">
        <v>22</v>
      </c>
      <c r="J11" s="20">
        <v>45430</v>
      </c>
      <c r="K11" s="20">
        <f t="shared" si="0"/>
        <v>45555</v>
      </c>
      <c r="L11" s="29">
        <v>130</v>
      </c>
      <c r="M11" s="14" t="s">
        <v>23</v>
      </c>
      <c r="N11" s="11" t="s">
        <v>55</v>
      </c>
      <c r="O11" s="14" t="s">
        <v>25</v>
      </c>
      <c r="P11" s="14" t="s">
        <v>26</v>
      </c>
    </row>
    <row r="12" spans="1:16" x14ac:dyDescent="0.25">
      <c r="A12" s="13" t="s">
        <v>16</v>
      </c>
      <c r="B12" s="14" t="s">
        <v>17</v>
      </c>
      <c r="C12" s="14" t="s">
        <v>56</v>
      </c>
      <c r="D12" s="14" t="s">
        <v>53</v>
      </c>
      <c r="E12" s="11" t="s">
        <v>57</v>
      </c>
      <c r="F12" s="21">
        <v>5</v>
      </c>
      <c r="G12" s="21">
        <v>0</v>
      </c>
      <c r="H12" s="14" t="s">
        <v>21</v>
      </c>
      <c r="I12" s="13" t="s">
        <v>22</v>
      </c>
      <c r="J12" s="20">
        <v>45430</v>
      </c>
      <c r="K12" s="20">
        <f t="shared" si="0"/>
        <v>45555</v>
      </c>
      <c r="L12" s="29">
        <v>130</v>
      </c>
      <c r="M12" s="14" t="s">
        <v>23</v>
      </c>
      <c r="N12" s="11" t="s">
        <v>58</v>
      </c>
      <c r="O12" s="14" t="s">
        <v>25</v>
      </c>
      <c r="P12" s="14" t="s">
        <v>26</v>
      </c>
    </row>
    <row r="13" spans="1:16" x14ac:dyDescent="0.25">
      <c r="A13" s="13" t="s">
        <v>16</v>
      </c>
      <c r="B13" s="13" t="s">
        <v>59</v>
      </c>
      <c r="C13" s="17" t="s">
        <v>60</v>
      </c>
      <c r="D13" s="13" t="s">
        <v>61</v>
      </c>
      <c r="E13" s="10" t="s">
        <v>62</v>
      </c>
      <c r="F13" s="19">
        <v>91</v>
      </c>
      <c r="G13" s="19">
        <v>0</v>
      </c>
      <c r="H13" s="13" t="s">
        <v>63</v>
      </c>
      <c r="I13" s="13" t="s">
        <v>22</v>
      </c>
      <c r="J13" s="20">
        <v>45432</v>
      </c>
      <c r="K13" s="20">
        <f t="shared" si="0"/>
        <v>45557</v>
      </c>
      <c r="L13" s="28">
        <v>150</v>
      </c>
      <c r="M13" s="13" t="s">
        <v>64</v>
      </c>
      <c r="N13" s="10" t="s">
        <v>65</v>
      </c>
      <c r="O13" s="13" t="s">
        <v>66</v>
      </c>
      <c r="P13" s="13" t="s">
        <v>67</v>
      </c>
    </row>
    <row r="14" spans="1:16" x14ac:dyDescent="0.25">
      <c r="A14" s="13" t="s">
        <v>16</v>
      </c>
      <c r="B14" s="13" t="s">
        <v>68</v>
      </c>
      <c r="C14" s="17" t="s">
        <v>69</v>
      </c>
      <c r="D14" s="17" t="s">
        <v>70</v>
      </c>
      <c r="E14" s="12" t="s">
        <v>71</v>
      </c>
      <c r="F14" s="22">
        <v>12.3</v>
      </c>
      <c r="G14" s="22">
        <v>17.7</v>
      </c>
      <c r="H14" s="13" t="s">
        <v>72</v>
      </c>
      <c r="I14" s="13" t="s">
        <v>73</v>
      </c>
      <c r="J14" s="20">
        <v>45432</v>
      </c>
      <c r="K14" s="20">
        <f t="shared" si="0"/>
        <v>45557</v>
      </c>
      <c r="L14" s="28">
        <v>140</v>
      </c>
      <c r="M14" s="13" t="s">
        <v>74</v>
      </c>
      <c r="N14" s="10" t="s">
        <v>75</v>
      </c>
      <c r="O14" s="13" t="s">
        <v>76</v>
      </c>
      <c r="P14" s="13" t="s">
        <v>77</v>
      </c>
    </row>
    <row r="15" spans="1:16" x14ac:dyDescent="0.25">
      <c r="A15" s="13" t="s">
        <v>16</v>
      </c>
      <c r="B15" s="13" t="s">
        <v>68</v>
      </c>
      <c r="C15" s="17" t="s">
        <v>69</v>
      </c>
      <c r="D15" s="17" t="s">
        <v>70</v>
      </c>
      <c r="E15" s="12" t="s">
        <v>71</v>
      </c>
      <c r="F15" s="19">
        <v>0</v>
      </c>
      <c r="G15" s="22">
        <v>17.7</v>
      </c>
      <c r="H15" s="13" t="s">
        <v>21</v>
      </c>
      <c r="I15" s="13" t="s">
        <v>73</v>
      </c>
      <c r="J15" s="20">
        <v>45432</v>
      </c>
      <c r="K15" s="20">
        <f t="shared" si="0"/>
        <v>45557</v>
      </c>
      <c r="L15" s="28">
        <v>140</v>
      </c>
      <c r="M15" s="13" t="s">
        <v>74</v>
      </c>
      <c r="N15" s="10" t="s">
        <v>78</v>
      </c>
      <c r="O15" s="13" t="s">
        <v>76</v>
      </c>
      <c r="P15" s="13" t="s">
        <v>77</v>
      </c>
    </row>
    <row r="16" spans="1:16" x14ac:dyDescent="0.25">
      <c r="A16" s="13" t="s">
        <v>16</v>
      </c>
      <c r="B16" s="13" t="s">
        <v>79</v>
      </c>
      <c r="C16" s="13" t="s">
        <v>80</v>
      </c>
      <c r="D16" s="13" t="s">
        <v>81</v>
      </c>
      <c r="E16" s="10" t="s">
        <v>82</v>
      </c>
      <c r="F16" s="19">
        <v>43</v>
      </c>
      <c r="G16" s="19">
        <v>0</v>
      </c>
      <c r="H16" s="13" t="s">
        <v>72</v>
      </c>
      <c r="I16" s="13" t="s">
        <v>73</v>
      </c>
      <c r="J16" s="20">
        <v>45434</v>
      </c>
      <c r="K16" s="20">
        <f t="shared" si="0"/>
        <v>45559</v>
      </c>
      <c r="L16" s="28">
        <v>130</v>
      </c>
      <c r="M16" s="13" t="s">
        <v>83</v>
      </c>
      <c r="N16" s="11" t="s">
        <v>84</v>
      </c>
      <c r="O16" s="31" t="s">
        <v>85</v>
      </c>
      <c r="P16" s="31" t="s">
        <v>86</v>
      </c>
    </row>
    <row r="17" spans="1:16" x14ac:dyDescent="0.25">
      <c r="A17" s="13" t="s">
        <v>16</v>
      </c>
      <c r="B17" s="13" t="s">
        <v>79</v>
      </c>
      <c r="C17" s="13" t="s">
        <v>87</v>
      </c>
      <c r="D17" s="13" t="s">
        <v>88</v>
      </c>
      <c r="E17" s="10" t="s">
        <v>89</v>
      </c>
      <c r="F17" s="19">
        <v>2</v>
      </c>
      <c r="G17" s="19">
        <v>0</v>
      </c>
      <c r="H17" s="13" t="s">
        <v>72</v>
      </c>
      <c r="I17" s="13" t="s">
        <v>73</v>
      </c>
      <c r="J17" s="20">
        <v>45434</v>
      </c>
      <c r="K17" s="20">
        <f t="shared" si="0"/>
        <v>45559</v>
      </c>
      <c r="L17" s="28">
        <v>130</v>
      </c>
      <c r="M17" s="13" t="s">
        <v>83</v>
      </c>
      <c r="N17" s="11" t="s">
        <v>90</v>
      </c>
      <c r="O17" s="13" t="s">
        <v>91</v>
      </c>
      <c r="P17" s="13" t="s">
        <v>92</v>
      </c>
    </row>
    <row r="18" spans="1:16" x14ac:dyDescent="0.25">
      <c r="A18" s="13" t="s">
        <v>16</v>
      </c>
      <c r="B18" s="13" t="s">
        <v>59</v>
      </c>
      <c r="C18" s="17" t="s">
        <v>93</v>
      </c>
      <c r="D18" s="13" t="s">
        <v>94</v>
      </c>
      <c r="E18" s="10" t="s">
        <v>95</v>
      </c>
      <c r="F18" s="19">
        <v>27</v>
      </c>
      <c r="G18" s="19">
        <v>0</v>
      </c>
      <c r="H18" s="13" t="s">
        <v>63</v>
      </c>
      <c r="I18" s="13" t="s">
        <v>22</v>
      </c>
      <c r="J18" s="20">
        <v>45437</v>
      </c>
      <c r="K18" s="20">
        <f t="shared" si="0"/>
        <v>45562</v>
      </c>
      <c r="L18" s="28">
        <v>150</v>
      </c>
      <c r="M18" s="13" t="s">
        <v>96</v>
      </c>
      <c r="N18" s="10" t="s">
        <v>97</v>
      </c>
      <c r="O18" s="13" t="s">
        <v>66</v>
      </c>
      <c r="P18" s="13" t="s">
        <v>67</v>
      </c>
    </row>
    <row r="19" spans="1:16" x14ac:dyDescent="0.25">
      <c r="A19" s="13" t="s">
        <v>16</v>
      </c>
      <c r="B19" s="13" t="s">
        <v>59</v>
      </c>
      <c r="C19" s="17" t="s">
        <v>98</v>
      </c>
      <c r="D19" s="13" t="s">
        <v>99</v>
      </c>
      <c r="E19" s="10" t="s">
        <v>100</v>
      </c>
      <c r="F19" s="19">
        <v>0</v>
      </c>
      <c r="G19" s="19">
        <v>100</v>
      </c>
      <c r="H19" s="13" t="s">
        <v>101</v>
      </c>
      <c r="I19" s="13" t="s">
        <v>22</v>
      </c>
      <c r="J19" s="20">
        <v>45437</v>
      </c>
      <c r="K19" s="20">
        <f t="shared" si="0"/>
        <v>45562</v>
      </c>
      <c r="L19" s="28">
        <v>150</v>
      </c>
      <c r="M19" s="13" t="s">
        <v>102</v>
      </c>
      <c r="N19" s="10" t="s">
        <v>103</v>
      </c>
      <c r="O19" s="13" t="s">
        <v>66</v>
      </c>
      <c r="P19" s="13" t="s">
        <v>67</v>
      </c>
    </row>
    <row r="20" spans="1:16" x14ac:dyDescent="0.25">
      <c r="A20" s="13" t="s">
        <v>16</v>
      </c>
      <c r="B20" s="13" t="s">
        <v>79</v>
      </c>
      <c r="C20" s="13" t="s">
        <v>104</v>
      </c>
      <c r="D20" s="13" t="s">
        <v>105</v>
      </c>
      <c r="E20" s="10" t="s">
        <v>106</v>
      </c>
      <c r="F20" s="19">
        <v>12</v>
      </c>
      <c r="G20" s="19">
        <v>0</v>
      </c>
      <c r="H20" s="13" t="s">
        <v>72</v>
      </c>
      <c r="I20" s="13" t="s">
        <v>73</v>
      </c>
      <c r="J20" s="20">
        <v>45440</v>
      </c>
      <c r="K20" s="20">
        <f t="shared" si="0"/>
        <v>45565</v>
      </c>
      <c r="L20" s="28">
        <v>130</v>
      </c>
      <c r="M20" s="13" t="s">
        <v>74</v>
      </c>
      <c r="N20" s="11" t="s">
        <v>107</v>
      </c>
      <c r="O20" s="13" t="s">
        <v>108</v>
      </c>
      <c r="P20" s="13" t="s">
        <v>109</v>
      </c>
    </row>
    <row r="21" spans="1:16" x14ac:dyDescent="0.25">
      <c r="A21" s="13" t="s">
        <v>16</v>
      </c>
      <c r="B21" s="13" t="s">
        <v>110</v>
      </c>
      <c r="C21" s="13" t="s">
        <v>111</v>
      </c>
      <c r="D21" s="13" t="s">
        <v>112</v>
      </c>
      <c r="E21" s="10" t="s">
        <v>113</v>
      </c>
      <c r="F21" s="19">
        <v>17.479999542236328</v>
      </c>
      <c r="G21" s="19">
        <v>0</v>
      </c>
      <c r="H21" s="13" t="s">
        <v>21</v>
      </c>
      <c r="I21" s="13" t="s">
        <v>73</v>
      </c>
      <c r="J21" s="20">
        <v>45440</v>
      </c>
      <c r="K21" s="20">
        <f t="shared" si="0"/>
        <v>45565</v>
      </c>
      <c r="L21" s="28">
        <v>129.41176470588235</v>
      </c>
      <c r="M21" s="13" t="s">
        <v>114</v>
      </c>
      <c r="N21" s="10" t="s">
        <v>115</v>
      </c>
      <c r="O21" s="13" t="s">
        <v>116</v>
      </c>
      <c r="P21" s="13" t="s">
        <v>117</v>
      </c>
    </row>
    <row r="22" spans="1:16" x14ac:dyDescent="0.25">
      <c r="A22" s="13" t="s">
        <v>16</v>
      </c>
      <c r="B22" s="13" t="s">
        <v>79</v>
      </c>
      <c r="C22" s="13" t="s">
        <v>118</v>
      </c>
      <c r="D22" s="13" t="s">
        <v>119</v>
      </c>
      <c r="E22" s="10" t="s">
        <v>120</v>
      </c>
      <c r="F22" s="19">
        <v>2</v>
      </c>
      <c r="G22" s="19">
        <v>0</v>
      </c>
      <c r="H22" s="13" t="s">
        <v>72</v>
      </c>
      <c r="I22" s="13" t="s">
        <v>73</v>
      </c>
      <c r="J22" s="20">
        <v>45441</v>
      </c>
      <c r="K22" s="20">
        <f t="shared" si="0"/>
        <v>45566</v>
      </c>
      <c r="L22" s="28">
        <v>130</v>
      </c>
      <c r="M22" s="13" t="s">
        <v>121</v>
      </c>
      <c r="N22" s="11" t="s">
        <v>122</v>
      </c>
      <c r="O22" s="14" t="s">
        <v>123</v>
      </c>
      <c r="P22" s="14" t="s">
        <v>124</v>
      </c>
    </row>
    <row r="23" spans="1:16" x14ac:dyDescent="0.25">
      <c r="A23" s="13" t="s">
        <v>16</v>
      </c>
      <c r="B23" s="13" t="s">
        <v>79</v>
      </c>
      <c r="C23" s="13" t="s">
        <v>125</v>
      </c>
      <c r="D23" s="13" t="s">
        <v>119</v>
      </c>
      <c r="E23" s="10" t="s">
        <v>126</v>
      </c>
      <c r="F23" s="19">
        <v>2</v>
      </c>
      <c r="G23" s="19">
        <v>0</v>
      </c>
      <c r="H23" s="13" t="s">
        <v>72</v>
      </c>
      <c r="I23" s="13" t="s">
        <v>73</v>
      </c>
      <c r="J23" s="20">
        <v>45441</v>
      </c>
      <c r="K23" s="20">
        <f t="shared" si="0"/>
        <v>45566</v>
      </c>
      <c r="L23" s="29">
        <v>130</v>
      </c>
      <c r="M23" s="13" t="s">
        <v>121</v>
      </c>
      <c r="N23" s="11" t="s">
        <v>127</v>
      </c>
      <c r="O23" s="14" t="s">
        <v>123</v>
      </c>
      <c r="P23" s="14" t="s">
        <v>124</v>
      </c>
    </row>
    <row r="24" spans="1:16" x14ac:dyDescent="0.25">
      <c r="A24" s="13" t="s">
        <v>16</v>
      </c>
      <c r="B24" s="13" t="s">
        <v>79</v>
      </c>
      <c r="C24" s="13" t="s">
        <v>128</v>
      </c>
      <c r="D24" s="13" t="s">
        <v>129</v>
      </c>
      <c r="E24" s="10" t="s">
        <v>130</v>
      </c>
      <c r="F24" s="19">
        <v>2</v>
      </c>
      <c r="G24" s="19">
        <v>0</v>
      </c>
      <c r="H24" s="13" t="s">
        <v>72</v>
      </c>
      <c r="I24" s="13" t="s">
        <v>73</v>
      </c>
      <c r="J24" s="20">
        <v>45441</v>
      </c>
      <c r="K24" s="20">
        <f t="shared" si="0"/>
        <v>45566</v>
      </c>
      <c r="L24" s="28">
        <v>130</v>
      </c>
      <c r="M24" s="13" t="s">
        <v>121</v>
      </c>
      <c r="N24" s="11" t="s">
        <v>131</v>
      </c>
      <c r="O24" s="14" t="s">
        <v>123</v>
      </c>
      <c r="P24" s="14" t="s">
        <v>124</v>
      </c>
    </row>
    <row r="25" spans="1:16" x14ac:dyDescent="0.25">
      <c r="A25" s="13" t="s">
        <v>16</v>
      </c>
      <c r="B25" s="13" t="s">
        <v>79</v>
      </c>
      <c r="C25" s="13" t="s">
        <v>132</v>
      </c>
      <c r="D25" s="13" t="s">
        <v>133</v>
      </c>
      <c r="E25" s="10" t="s">
        <v>134</v>
      </c>
      <c r="F25" s="19">
        <v>5</v>
      </c>
      <c r="G25" s="19">
        <v>0</v>
      </c>
      <c r="H25" s="13" t="s">
        <v>72</v>
      </c>
      <c r="I25" s="13" t="s">
        <v>73</v>
      </c>
      <c r="J25" s="20">
        <v>45441</v>
      </c>
      <c r="K25" s="20">
        <f t="shared" si="0"/>
        <v>45566</v>
      </c>
      <c r="L25" s="29">
        <v>130</v>
      </c>
      <c r="M25" s="13" t="s">
        <v>121</v>
      </c>
      <c r="N25" s="11" t="s">
        <v>135</v>
      </c>
      <c r="O25" s="31" t="s">
        <v>136</v>
      </c>
      <c r="P25" s="31" t="s">
        <v>137</v>
      </c>
    </row>
    <row r="26" spans="1:16" x14ac:dyDescent="0.25">
      <c r="A26" s="13" t="s">
        <v>16</v>
      </c>
      <c r="B26" s="13" t="s">
        <v>79</v>
      </c>
      <c r="C26" s="13" t="s">
        <v>138</v>
      </c>
      <c r="D26" s="13" t="s">
        <v>139</v>
      </c>
      <c r="E26" s="10" t="s">
        <v>140</v>
      </c>
      <c r="F26" s="19">
        <v>12</v>
      </c>
      <c r="G26" s="19">
        <v>0</v>
      </c>
      <c r="H26" s="13" t="s">
        <v>72</v>
      </c>
      <c r="I26" s="13" t="s">
        <v>73</v>
      </c>
      <c r="J26" s="20">
        <v>45441</v>
      </c>
      <c r="K26" s="20">
        <f t="shared" si="0"/>
        <v>45566</v>
      </c>
      <c r="L26" s="29">
        <v>130</v>
      </c>
      <c r="M26" s="13" t="s">
        <v>141</v>
      </c>
      <c r="N26" s="11" t="s">
        <v>142</v>
      </c>
      <c r="O26" s="31" t="s">
        <v>143</v>
      </c>
      <c r="P26" s="31" t="s">
        <v>144</v>
      </c>
    </row>
    <row r="27" spans="1:16" x14ac:dyDescent="0.25">
      <c r="A27" s="13" t="s">
        <v>16</v>
      </c>
      <c r="B27" s="13" t="s">
        <v>68</v>
      </c>
      <c r="C27" s="17" t="s">
        <v>145</v>
      </c>
      <c r="D27" s="17" t="s">
        <v>146</v>
      </c>
      <c r="E27" s="12" t="s">
        <v>147</v>
      </c>
      <c r="F27" s="22">
        <v>12.3</v>
      </c>
      <c r="G27" s="19">
        <v>0</v>
      </c>
      <c r="H27" s="13" t="s">
        <v>72</v>
      </c>
      <c r="I27" s="13" t="s">
        <v>73</v>
      </c>
      <c r="J27" s="20">
        <v>45441</v>
      </c>
      <c r="K27" s="20">
        <f t="shared" si="0"/>
        <v>45566</v>
      </c>
      <c r="L27" s="28">
        <v>130</v>
      </c>
      <c r="M27" s="13" t="s">
        <v>141</v>
      </c>
      <c r="N27" s="10" t="s">
        <v>148</v>
      </c>
      <c r="O27" s="13" t="s">
        <v>76</v>
      </c>
      <c r="P27" s="13" t="s">
        <v>77</v>
      </c>
    </row>
    <row r="28" spans="1:16" x14ac:dyDescent="0.25">
      <c r="A28" s="13" t="s">
        <v>16</v>
      </c>
      <c r="B28" s="13" t="s">
        <v>68</v>
      </c>
      <c r="C28" s="17" t="s">
        <v>149</v>
      </c>
      <c r="D28" s="17" t="s">
        <v>150</v>
      </c>
      <c r="E28" s="12" t="s">
        <v>151</v>
      </c>
      <c r="F28" s="22">
        <v>12.3</v>
      </c>
      <c r="G28" s="19">
        <v>0</v>
      </c>
      <c r="H28" s="13" t="s">
        <v>72</v>
      </c>
      <c r="I28" s="13" t="s">
        <v>73</v>
      </c>
      <c r="J28" s="20">
        <v>45441</v>
      </c>
      <c r="K28" s="20">
        <f t="shared" si="0"/>
        <v>45566</v>
      </c>
      <c r="L28" s="28">
        <v>130</v>
      </c>
      <c r="M28" s="13" t="s">
        <v>141</v>
      </c>
      <c r="N28" s="10" t="s">
        <v>152</v>
      </c>
      <c r="O28" s="13" t="s">
        <v>76</v>
      </c>
      <c r="P28" s="13" t="s">
        <v>77</v>
      </c>
    </row>
    <row r="29" spans="1:16" x14ac:dyDescent="0.25">
      <c r="A29" s="13" t="s">
        <v>16</v>
      </c>
      <c r="B29" s="13" t="s">
        <v>68</v>
      </c>
      <c r="C29" s="17" t="s">
        <v>153</v>
      </c>
      <c r="D29" s="17" t="s">
        <v>154</v>
      </c>
      <c r="E29" s="12" t="s">
        <v>155</v>
      </c>
      <c r="F29" s="19">
        <v>10</v>
      </c>
      <c r="G29" s="19">
        <v>0</v>
      </c>
      <c r="H29" s="13" t="s">
        <v>72</v>
      </c>
      <c r="I29" s="13" t="s">
        <v>73</v>
      </c>
      <c r="J29" s="20">
        <v>45441</v>
      </c>
      <c r="K29" s="20">
        <f t="shared" si="0"/>
        <v>45566</v>
      </c>
      <c r="L29" s="28">
        <v>150</v>
      </c>
      <c r="M29" s="13" t="s">
        <v>83</v>
      </c>
      <c r="N29" s="10" t="s">
        <v>156</v>
      </c>
      <c r="O29" s="13" t="s">
        <v>76</v>
      </c>
      <c r="P29" s="13" t="s">
        <v>77</v>
      </c>
    </row>
    <row r="30" spans="1:16" x14ac:dyDescent="0.25">
      <c r="A30" s="13" t="s">
        <v>16</v>
      </c>
      <c r="B30" s="13" t="s">
        <v>157</v>
      </c>
      <c r="C30" s="13" t="s">
        <v>158</v>
      </c>
      <c r="D30" s="13" t="s">
        <v>159</v>
      </c>
      <c r="E30" s="10" t="s">
        <v>160</v>
      </c>
      <c r="F30" s="19">
        <v>32</v>
      </c>
      <c r="G30" s="19">
        <v>0</v>
      </c>
      <c r="H30" s="13" t="s">
        <v>21</v>
      </c>
      <c r="I30" s="13" t="s">
        <v>22</v>
      </c>
      <c r="J30" s="20">
        <v>45443</v>
      </c>
      <c r="K30" s="20">
        <f t="shared" si="0"/>
        <v>45568</v>
      </c>
      <c r="L30" s="28">
        <v>140</v>
      </c>
      <c r="M30" s="13" t="s">
        <v>161</v>
      </c>
      <c r="N30" s="10" t="s">
        <v>162</v>
      </c>
      <c r="O30" s="13" t="s">
        <v>163</v>
      </c>
      <c r="P30" s="13" t="s">
        <v>164</v>
      </c>
    </row>
    <row r="31" spans="1:16" x14ac:dyDescent="0.25">
      <c r="A31" s="13" t="s">
        <v>16</v>
      </c>
      <c r="B31" s="13" t="s">
        <v>79</v>
      </c>
      <c r="C31" s="13" t="s">
        <v>165</v>
      </c>
      <c r="D31" s="13" t="s">
        <v>166</v>
      </c>
      <c r="E31" s="10" t="s">
        <v>167</v>
      </c>
      <c r="F31" s="19">
        <v>12</v>
      </c>
      <c r="G31" s="19">
        <v>0</v>
      </c>
      <c r="H31" s="13" t="s">
        <v>72</v>
      </c>
      <c r="I31" s="13" t="s">
        <v>73</v>
      </c>
      <c r="J31" s="20">
        <v>45443</v>
      </c>
      <c r="K31" s="20">
        <f t="shared" si="0"/>
        <v>45568</v>
      </c>
      <c r="L31" s="28">
        <v>130</v>
      </c>
      <c r="M31" s="13" t="s">
        <v>168</v>
      </c>
      <c r="N31" s="11" t="s">
        <v>169</v>
      </c>
      <c r="O31" s="31" t="s">
        <v>143</v>
      </c>
      <c r="P31" s="31" t="s">
        <v>144</v>
      </c>
    </row>
    <row r="32" spans="1:16" x14ac:dyDescent="0.25">
      <c r="A32" s="13" t="s">
        <v>16</v>
      </c>
      <c r="B32" s="13" t="s">
        <v>79</v>
      </c>
      <c r="C32" s="13" t="s">
        <v>170</v>
      </c>
      <c r="D32" s="13" t="s">
        <v>171</v>
      </c>
      <c r="E32" s="10" t="s">
        <v>172</v>
      </c>
      <c r="F32" s="19">
        <v>6</v>
      </c>
      <c r="G32" s="19">
        <v>0</v>
      </c>
      <c r="H32" s="13" t="s">
        <v>72</v>
      </c>
      <c r="I32" s="13" t="s">
        <v>73</v>
      </c>
      <c r="J32" s="20">
        <v>45443</v>
      </c>
      <c r="K32" s="20">
        <f t="shared" si="0"/>
        <v>45568</v>
      </c>
      <c r="L32" s="28">
        <v>130</v>
      </c>
      <c r="M32" s="13" t="s">
        <v>173</v>
      </c>
      <c r="N32" s="10" t="s">
        <v>174</v>
      </c>
      <c r="O32" s="31" t="s">
        <v>175</v>
      </c>
      <c r="P32" s="31" t="s">
        <v>176</v>
      </c>
    </row>
    <row r="33" spans="1:16" x14ac:dyDescent="0.25">
      <c r="A33" s="13" t="s">
        <v>16</v>
      </c>
      <c r="B33" s="13" t="s">
        <v>79</v>
      </c>
      <c r="C33" s="13" t="s">
        <v>177</v>
      </c>
      <c r="D33" s="13" t="s">
        <v>178</v>
      </c>
      <c r="E33" s="10" t="s">
        <v>179</v>
      </c>
      <c r="F33" s="19">
        <v>1</v>
      </c>
      <c r="G33" s="19">
        <v>0</v>
      </c>
      <c r="H33" s="13" t="s">
        <v>72</v>
      </c>
      <c r="I33" s="13" t="s">
        <v>73</v>
      </c>
      <c r="J33" s="20">
        <v>45443</v>
      </c>
      <c r="K33" s="20">
        <f t="shared" si="0"/>
        <v>45568</v>
      </c>
      <c r="L33" s="28">
        <v>130</v>
      </c>
      <c r="M33" s="13" t="s">
        <v>180</v>
      </c>
      <c r="N33" s="10" t="s">
        <v>181</v>
      </c>
      <c r="O33" s="31" t="s">
        <v>175</v>
      </c>
      <c r="P33" s="31" t="s">
        <v>176</v>
      </c>
    </row>
    <row r="34" spans="1:16" x14ac:dyDescent="0.25">
      <c r="A34" s="13" t="s">
        <v>16</v>
      </c>
      <c r="B34" s="13" t="s">
        <v>79</v>
      </c>
      <c r="C34" s="13" t="s">
        <v>182</v>
      </c>
      <c r="D34" s="13" t="s">
        <v>183</v>
      </c>
      <c r="E34" s="10" t="s">
        <v>184</v>
      </c>
      <c r="F34" s="19">
        <v>30</v>
      </c>
      <c r="G34" s="19">
        <v>0</v>
      </c>
      <c r="H34" s="13" t="s">
        <v>72</v>
      </c>
      <c r="I34" s="13" t="s">
        <v>73</v>
      </c>
      <c r="J34" s="20">
        <v>45443</v>
      </c>
      <c r="K34" s="20">
        <f t="shared" si="0"/>
        <v>45568</v>
      </c>
      <c r="L34" s="29">
        <v>130</v>
      </c>
      <c r="M34" s="13" t="s">
        <v>185</v>
      </c>
      <c r="N34" s="10" t="s">
        <v>186</v>
      </c>
      <c r="O34" s="31" t="s">
        <v>85</v>
      </c>
      <c r="P34" s="31" t="s">
        <v>86</v>
      </c>
    </row>
    <row r="35" spans="1:16" x14ac:dyDescent="0.25">
      <c r="A35" s="13" t="s">
        <v>16</v>
      </c>
      <c r="B35" s="13" t="s">
        <v>79</v>
      </c>
      <c r="C35" s="13" t="s">
        <v>187</v>
      </c>
      <c r="D35" s="13" t="s">
        <v>178</v>
      </c>
      <c r="E35" s="10" t="s">
        <v>188</v>
      </c>
      <c r="F35" s="19">
        <v>1</v>
      </c>
      <c r="G35" s="19">
        <v>0</v>
      </c>
      <c r="H35" s="13" t="s">
        <v>72</v>
      </c>
      <c r="I35" s="13" t="s">
        <v>73</v>
      </c>
      <c r="J35" s="20">
        <v>45443</v>
      </c>
      <c r="K35" s="20">
        <f t="shared" ref="K35:K66" si="1">J35+125</f>
        <v>45568</v>
      </c>
      <c r="L35" s="28">
        <v>130</v>
      </c>
      <c r="M35" s="13" t="s">
        <v>83</v>
      </c>
      <c r="N35" s="11" t="s">
        <v>189</v>
      </c>
      <c r="O35" s="13" t="s">
        <v>108</v>
      </c>
      <c r="P35" s="13" t="s">
        <v>109</v>
      </c>
    </row>
    <row r="36" spans="1:16" x14ac:dyDescent="0.25">
      <c r="A36" s="13" t="s">
        <v>16</v>
      </c>
      <c r="B36" s="13" t="s">
        <v>190</v>
      </c>
      <c r="C36" s="13" t="s">
        <v>191</v>
      </c>
      <c r="D36" s="13" t="s">
        <v>192</v>
      </c>
      <c r="E36" s="10" t="s">
        <v>193</v>
      </c>
      <c r="F36" s="19">
        <v>20</v>
      </c>
      <c r="G36" s="19">
        <v>70</v>
      </c>
      <c r="H36" s="13" t="s">
        <v>21</v>
      </c>
      <c r="I36" s="13" t="s">
        <v>73</v>
      </c>
      <c r="J36" s="20">
        <v>45444</v>
      </c>
      <c r="K36" s="20">
        <f t="shared" si="1"/>
        <v>45569</v>
      </c>
      <c r="L36" s="28">
        <v>140</v>
      </c>
      <c r="M36" s="13" t="s">
        <v>168</v>
      </c>
      <c r="N36" s="10" t="s">
        <v>194</v>
      </c>
      <c r="O36" s="13" t="s">
        <v>195</v>
      </c>
      <c r="P36" s="13" t="s">
        <v>196</v>
      </c>
    </row>
    <row r="37" spans="1:16" x14ac:dyDescent="0.25">
      <c r="A37" s="13" t="s">
        <v>16</v>
      </c>
      <c r="B37" s="13" t="s">
        <v>190</v>
      </c>
      <c r="C37" s="13" t="s">
        <v>191</v>
      </c>
      <c r="D37" s="13" t="s">
        <v>192</v>
      </c>
      <c r="E37" s="10" t="s">
        <v>193</v>
      </c>
      <c r="F37" s="19">
        <v>20</v>
      </c>
      <c r="G37" s="19">
        <v>0</v>
      </c>
      <c r="H37" s="13" t="s">
        <v>72</v>
      </c>
      <c r="I37" s="13" t="s">
        <v>73</v>
      </c>
      <c r="J37" s="20">
        <v>45444</v>
      </c>
      <c r="K37" s="20">
        <f t="shared" si="1"/>
        <v>45569</v>
      </c>
      <c r="L37" s="28">
        <v>140</v>
      </c>
      <c r="M37" s="13" t="s">
        <v>168</v>
      </c>
      <c r="N37" s="10" t="s">
        <v>197</v>
      </c>
      <c r="O37" s="13" t="s">
        <v>195</v>
      </c>
      <c r="P37" s="13" t="s">
        <v>196</v>
      </c>
    </row>
    <row r="38" spans="1:16" x14ac:dyDescent="0.25">
      <c r="A38" s="13" t="s">
        <v>198</v>
      </c>
      <c r="B38" s="13" t="s">
        <v>199</v>
      </c>
      <c r="C38" s="13" t="s">
        <v>200</v>
      </c>
      <c r="D38" s="13" t="s">
        <v>201</v>
      </c>
      <c r="E38" s="10" t="s">
        <v>202</v>
      </c>
      <c r="F38" s="19">
        <v>7</v>
      </c>
      <c r="G38" s="19">
        <v>0</v>
      </c>
      <c r="H38" s="13" t="s">
        <v>72</v>
      </c>
      <c r="I38" s="13" t="s">
        <v>22</v>
      </c>
      <c r="J38" s="20">
        <v>45444</v>
      </c>
      <c r="K38" s="20">
        <f t="shared" si="1"/>
        <v>45569</v>
      </c>
      <c r="L38" s="28">
        <v>130</v>
      </c>
      <c r="M38" s="13" t="s">
        <v>203</v>
      </c>
      <c r="N38" s="10" t="s">
        <v>204</v>
      </c>
      <c r="O38" s="13" t="s">
        <v>205</v>
      </c>
      <c r="P38" s="13" t="s">
        <v>206</v>
      </c>
    </row>
    <row r="39" spans="1:16" x14ac:dyDescent="0.25">
      <c r="A39" s="13" t="s">
        <v>198</v>
      </c>
      <c r="B39" s="13" t="s">
        <v>199</v>
      </c>
      <c r="C39" s="13" t="s">
        <v>207</v>
      </c>
      <c r="D39" s="13" t="s">
        <v>208</v>
      </c>
      <c r="E39" s="10" t="s">
        <v>209</v>
      </c>
      <c r="F39" s="19">
        <v>13</v>
      </c>
      <c r="G39" s="19">
        <v>0</v>
      </c>
      <c r="H39" s="13" t="s">
        <v>72</v>
      </c>
      <c r="I39" s="13" t="s">
        <v>22</v>
      </c>
      <c r="J39" s="20">
        <v>45444</v>
      </c>
      <c r="K39" s="20">
        <f t="shared" si="1"/>
        <v>45569</v>
      </c>
      <c r="L39" s="28">
        <v>130</v>
      </c>
      <c r="M39" s="13" t="s">
        <v>203</v>
      </c>
      <c r="N39" s="10" t="s">
        <v>210</v>
      </c>
      <c r="O39" s="13" t="s">
        <v>205</v>
      </c>
      <c r="P39" s="13" t="s">
        <v>206</v>
      </c>
    </row>
    <row r="40" spans="1:16" x14ac:dyDescent="0.25">
      <c r="A40" s="13" t="s">
        <v>16</v>
      </c>
      <c r="B40" s="13" t="s">
        <v>59</v>
      </c>
      <c r="C40" s="17" t="s">
        <v>211</v>
      </c>
      <c r="D40" s="13" t="s">
        <v>212</v>
      </c>
      <c r="E40" s="10" t="s">
        <v>213</v>
      </c>
      <c r="F40" s="19">
        <v>14</v>
      </c>
      <c r="G40" s="19">
        <v>0</v>
      </c>
      <c r="H40" s="13" t="s">
        <v>63</v>
      </c>
      <c r="I40" s="13" t="s">
        <v>22</v>
      </c>
      <c r="J40" s="20">
        <v>45444</v>
      </c>
      <c r="K40" s="20">
        <f t="shared" si="1"/>
        <v>45569</v>
      </c>
      <c r="L40" s="28">
        <v>150</v>
      </c>
      <c r="M40" s="13" t="s">
        <v>214</v>
      </c>
      <c r="N40" s="10" t="s">
        <v>215</v>
      </c>
      <c r="O40" s="13" t="s">
        <v>66</v>
      </c>
      <c r="P40" s="13" t="s">
        <v>67</v>
      </c>
    </row>
    <row r="41" spans="1:16" x14ac:dyDescent="0.25">
      <c r="A41" s="13" t="s">
        <v>16</v>
      </c>
      <c r="B41" s="13" t="s">
        <v>59</v>
      </c>
      <c r="C41" s="17" t="s">
        <v>216</v>
      </c>
      <c r="D41" s="13" t="s">
        <v>217</v>
      </c>
      <c r="E41" s="10" t="s">
        <v>218</v>
      </c>
      <c r="F41" s="19">
        <v>13</v>
      </c>
      <c r="G41" s="19">
        <v>0</v>
      </c>
      <c r="H41" s="13" t="s">
        <v>63</v>
      </c>
      <c r="I41" s="13" t="s">
        <v>22</v>
      </c>
      <c r="J41" s="20">
        <v>45444</v>
      </c>
      <c r="K41" s="20">
        <f t="shared" si="1"/>
        <v>45569</v>
      </c>
      <c r="L41" s="28">
        <v>150</v>
      </c>
      <c r="M41" s="13" t="s">
        <v>214</v>
      </c>
      <c r="N41" s="10" t="s">
        <v>219</v>
      </c>
      <c r="O41" s="13" t="s">
        <v>66</v>
      </c>
      <c r="P41" s="13" t="s">
        <v>67</v>
      </c>
    </row>
    <row r="42" spans="1:16" x14ac:dyDescent="0.25">
      <c r="A42" s="13" t="s">
        <v>16</v>
      </c>
      <c r="B42" s="13" t="s">
        <v>59</v>
      </c>
      <c r="C42" s="17" t="s">
        <v>220</v>
      </c>
      <c r="D42" s="13" t="s">
        <v>221</v>
      </c>
      <c r="E42" s="10" t="s">
        <v>222</v>
      </c>
      <c r="F42" s="19">
        <v>5</v>
      </c>
      <c r="G42" s="19">
        <v>4</v>
      </c>
      <c r="H42" s="13" t="s">
        <v>63</v>
      </c>
      <c r="I42" s="13" t="s">
        <v>22</v>
      </c>
      <c r="J42" s="20">
        <v>45444</v>
      </c>
      <c r="K42" s="20">
        <f t="shared" si="1"/>
        <v>45569</v>
      </c>
      <c r="L42" s="28">
        <v>150</v>
      </c>
      <c r="M42" s="13" t="s">
        <v>223</v>
      </c>
      <c r="N42" s="10" t="s">
        <v>224</v>
      </c>
      <c r="O42" s="13" t="s">
        <v>66</v>
      </c>
      <c r="P42" s="13" t="s">
        <v>67</v>
      </c>
    </row>
    <row r="43" spans="1:16" x14ac:dyDescent="0.25">
      <c r="A43" s="13" t="s">
        <v>16</v>
      </c>
      <c r="B43" s="13" t="s">
        <v>110</v>
      </c>
      <c r="C43" s="13" t="s">
        <v>225</v>
      </c>
      <c r="D43" s="13" t="s">
        <v>226</v>
      </c>
      <c r="E43" s="10" t="s">
        <v>227</v>
      </c>
      <c r="F43" s="19">
        <v>20.190000534057617</v>
      </c>
      <c r="G43" s="19">
        <v>0</v>
      </c>
      <c r="H43" s="13" t="s">
        <v>21</v>
      </c>
      <c r="I43" s="13" t="s">
        <v>73</v>
      </c>
      <c r="J43" s="20">
        <v>45444</v>
      </c>
      <c r="K43" s="20">
        <f t="shared" si="1"/>
        <v>45569</v>
      </c>
      <c r="L43" s="28">
        <v>160</v>
      </c>
      <c r="M43" s="13" t="s">
        <v>173</v>
      </c>
      <c r="N43" s="10" t="s">
        <v>228</v>
      </c>
      <c r="O43" s="13" t="s">
        <v>229</v>
      </c>
      <c r="P43" s="13" t="s">
        <v>230</v>
      </c>
    </row>
    <row r="44" spans="1:16" x14ac:dyDescent="0.25">
      <c r="A44" s="13" t="s">
        <v>16</v>
      </c>
      <c r="B44" s="13" t="s">
        <v>110</v>
      </c>
      <c r="C44" s="13" t="s">
        <v>231</v>
      </c>
      <c r="D44" s="13" t="s">
        <v>232</v>
      </c>
      <c r="E44" s="10" t="s">
        <v>233</v>
      </c>
      <c r="F44" s="19">
        <v>7.190000057220459</v>
      </c>
      <c r="G44" s="19">
        <v>0</v>
      </c>
      <c r="H44" s="13" t="s">
        <v>21</v>
      </c>
      <c r="I44" s="13" t="s">
        <v>73</v>
      </c>
      <c r="J44" s="20">
        <v>45444</v>
      </c>
      <c r="K44" s="20">
        <f t="shared" si="1"/>
        <v>45569</v>
      </c>
      <c r="L44" s="28">
        <v>129.41176470588235</v>
      </c>
      <c r="M44" s="13" t="s">
        <v>114</v>
      </c>
      <c r="N44" s="10" t="s">
        <v>234</v>
      </c>
      <c r="O44" s="13" t="s">
        <v>235</v>
      </c>
      <c r="P44" s="13" t="s">
        <v>236</v>
      </c>
    </row>
    <row r="45" spans="1:16" x14ac:dyDescent="0.25">
      <c r="A45" s="13" t="s">
        <v>16</v>
      </c>
      <c r="B45" s="13" t="s">
        <v>110</v>
      </c>
      <c r="C45" s="13" t="s">
        <v>237</v>
      </c>
      <c r="D45" s="13" t="s">
        <v>238</v>
      </c>
      <c r="E45" s="10" t="s">
        <v>239</v>
      </c>
      <c r="F45" s="19">
        <v>7.570000171661377</v>
      </c>
      <c r="G45" s="19">
        <v>0</v>
      </c>
      <c r="H45" s="13" t="s">
        <v>21</v>
      </c>
      <c r="I45" s="13" t="s">
        <v>73</v>
      </c>
      <c r="J45" s="20">
        <v>45444</v>
      </c>
      <c r="K45" s="20">
        <f t="shared" si="1"/>
        <v>45569</v>
      </c>
      <c r="L45" s="28">
        <v>127.05882352941177</v>
      </c>
      <c r="M45" s="13" t="s">
        <v>240</v>
      </c>
      <c r="N45" s="10" t="s">
        <v>241</v>
      </c>
      <c r="O45" s="13" t="s">
        <v>242</v>
      </c>
      <c r="P45" s="13" t="s">
        <v>243</v>
      </c>
    </row>
    <row r="46" spans="1:16" x14ac:dyDescent="0.25">
      <c r="A46" s="13" t="s">
        <v>16</v>
      </c>
      <c r="B46" s="14" t="s">
        <v>17</v>
      </c>
      <c r="C46" s="14" t="s">
        <v>244</v>
      </c>
      <c r="D46" s="14" t="s">
        <v>245</v>
      </c>
      <c r="E46" s="11" t="s">
        <v>246</v>
      </c>
      <c r="F46" s="21">
        <v>12</v>
      </c>
      <c r="G46" s="21">
        <v>0</v>
      </c>
      <c r="H46" s="14" t="s">
        <v>21</v>
      </c>
      <c r="I46" s="13" t="s">
        <v>22</v>
      </c>
      <c r="J46" s="20">
        <v>45445</v>
      </c>
      <c r="K46" s="20">
        <f t="shared" si="1"/>
        <v>45570</v>
      </c>
      <c r="L46" s="29">
        <v>130</v>
      </c>
      <c r="M46" s="13" t="s">
        <v>64</v>
      </c>
      <c r="N46" s="11" t="s">
        <v>247</v>
      </c>
      <c r="O46" s="14" t="s">
        <v>248</v>
      </c>
      <c r="P46" s="14" t="s">
        <v>249</v>
      </c>
    </row>
    <row r="47" spans="1:16" x14ac:dyDescent="0.25">
      <c r="A47" s="13" t="s">
        <v>198</v>
      </c>
      <c r="B47" s="13" t="s">
        <v>250</v>
      </c>
      <c r="C47" s="13" t="s">
        <v>251</v>
      </c>
      <c r="D47" s="13" t="s">
        <v>252</v>
      </c>
      <c r="E47" s="10" t="s">
        <v>253</v>
      </c>
      <c r="F47" s="19">
        <v>30</v>
      </c>
      <c r="G47" s="19">
        <v>0</v>
      </c>
      <c r="H47" s="13" t="s">
        <v>254</v>
      </c>
      <c r="I47" s="13" t="s">
        <v>22</v>
      </c>
      <c r="J47" s="20">
        <v>45445</v>
      </c>
      <c r="K47" s="20">
        <f t="shared" si="1"/>
        <v>45570</v>
      </c>
      <c r="L47" s="28">
        <v>160</v>
      </c>
      <c r="M47" s="13" t="s">
        <v>255</v>
      </c>
      <c r="N47" s="13" t="s">
        <v>256</v>
      </c>
      <c r="O47" s="13" t="s">
        <v>257</v>
      </c>
      <c r="P47" s="13" t="s">
        <v>258</v>
      </c>
    </row>
    <row r="48" spans="1:16" x14ac:dyDescent="0.25">
      <c r="A48" s="13" t="s">
        <v>16</v>
      </c>
      <c r="B48" s="13" t="s">
        <v>68</v>
      </c>
      <c r="C48" s="13" t="s">
        <v>259</v>
      </c>
      <c r="D48" s="13" t="s">
        <v>260</v>
      </c>
      <c r="E48" s="10" t="s">
        <v>261</v>
      </c>
      <c r="F48" s="19">
        <v>6</v>
      </c>
      <c r="G48" s="19">
        <v>0</v>
      </c>
      <c r="H48" s="13" t="s">
        <v>72</v>
      </c>
      <c r="I48" s="13" t="s">
        <v>73</v>
      </c>
      <c r="J48" s="20">
        <v>45445</v>
      </c>
      <c r="K48" s="20">
        <f t="shared" si="1"/>
        <v>45570</v>
      </c>
      <c r="L48" s="28">
        <v>130</v>
      </c>
      <c r="M48" s="13" t="s">
        <v>141</v>
      </c>
      <c r="N48" s="10" t="s">
        <v>262</v>
      </c>
      <c r="O48" s="13" t="s">
        <v>263</v>
      </c>
      <c r="P48" s="13" t="s">
        <v>264</v>
      </c>
    </row>
    <row r="49" spans="1:16" x14ac:dyDescent="0.25">
      <c r="A49" s="13" t="s">
        <v>16</v>
      </c>
      <c r="B49" s="13" t="s">
        <v>68</v>
      </c>
      <c r="C49" s="13" t="s">
        <v>259</v>
      </c>
      <c r="D49" s="13" t="s">
        <v>260</v>
      </c>
      <c r="E49" s="10" t="s">
        <v>261</v>
      </c>
      <c r="F49" s="19">
        <v>12</v>
      </c>
      <c r="G49" s="19">
        <v>0</v>
      </c>
      <c r="H49" s="13" t="s">
        <v>72</v>
      </c>
      <c r="I49" s="13" t="s">
        <v>73</v>
      </c>
      <c r="J49" s="20">
        <v>45445</v>
      </c>
      <c r="K49" s="20">
        <f t="shared" si="1"/>
        <v>45570</v>
      </c>
      <c r="L49" s="28">
        <v>130</v>
      </c>
      <c r="M49" s="13" t="s">
        <v>141</v>
      </c>
      <c r="N49" s="10" t="s">
        <v>265</v>
      </c>
      <c r="O49" s="13" t="s">
        <v>263</v>
      </c>
      <c r="P49" s="13" t="s">
        <v>264</v>
      </c>
    </row>
    <row r="50" spans="1:16" x14ac:dyDescent="0.25">
      <c r="A50" s="13" t="s">
        <v>16</v>
      </c>
      <c r="B50" s="13" t="s">
        <v>110</v>
      </c>
      <c r="C50" s="13" t="s">
        <v>125</v>
      </c>
      <c r="D50" s="13" t="s">
        <v>266</v>
      </c>
      <c r="E50" s="10" t="s">
        <v>267</v>
      </c>
      <c r="F50" s="19">
        <v>17.940000534057617</v>
      </c>
      <c r="G50" s="19">
        <v>0</v>
      </c>
      <c r="H50" s="13" t="s">
        <v>21</v>
      </c>
      <c r="I50" s="13" t="s">
        <v>22</v>
      </c>
      <c r="J50" s="20">
        <v>45445</v>
      </c>
      <c r="K50" s="20">
        <f t="shared" si="1"/>
        <v>45570</v>
      </c>
      <c r="L50" s="28">
        <v>149.48096885813149</v>
      </c>
      <c r="M50" s="13" t="s">
        <v>96</v>
      </c>
      <c r="N50" s="10" t="s">
        <v>268</v>
      </c>
      <c r="O50" s="13" t="s">
        <v>269</v>
      </c>
      <c r="P50" s="13" t="s">
        <v>270</v>
      </c>
    </row>
    <row r="51" spans="1:16" x14ac:dyDescent="0.25">
      <c r="A51" s="13" t="s">
        <v>16</v>
      </c>
      <c r="B51" s="13" t="s">
        <v>110</v>
      </c>
      <c r="C51" s="13" t="s">
        <v>138</v>
      </c>
      <c r="D51" s="13" t="s">
        <v>271</v>
      </c>
      <c r="E51" s="10" t="s">
        <v>272</v>
      </c>
      <c r="F51" s="19">
        <v>12.010000228881836</v>
      </c>
      <c r="G51" s="19">
        <v>0</v>
      </c>
      <c r="H51" s="13" t="s">
        <v>21</v>
      </c>
      <c r="I51" s="13" t="s">
        <v>73</v>
      </c>
      <c r="J51" s="20">
        <v>45445</v>
      </c>
      <c r="K51" s="20">
        <f t="shared" si="1"/>
        <v>45570</v>
      </c>
      <c r="L51" s="28">
        <v>141.1764705882353</v>
      </c>
      <c r="M51" s="13" t="s">
        <v>114</v>
      </c>
      <c r="N51" s="10" t="s">
        <v>273</v>
      </c>
      <c r="O51" s="13" t="s">
        <v>235</v>
      </c>
      <c r="P51" s="13" t="s">
        <v>236</v>
      </c>
    </row>
    <row r="52" spans="1:16" x14ac:dyDescent="0.25">
      <c r="A52" s="13" t="s">
        <v>16</v>
      </c>
      <c r="B52" s="13" t="s">
        <v>110</v>
      </c>
      <c r="C52" s="13" t="s">
        <v>274</v>
      </c>
      <c r="D52" s="13" t="s">
        <v>275</v>
      </c>
      <c r="E52" s="10" t="s">
        <v>276</v>
      </c>
      <c r="F52" s="19">
        <v>4.929999828338623</v>
      </c>
      <c r="G52" s="19">
        <v>0</v>
      </c>
      <c r="H52" s="13" t="s">
        <v>21</v>
      </c>
      <c r="I52" s="13" t="s">
        <v>22</v>
      </c>
      <c r="J52" s="20">
        <v>45445</v>
      </c>
      <c r="K52" s="20">
        <f t="shared" si="1"/>
        <v>45570</v>
      </c>
      <c r="L52" s="28">
        <v>135</v>
      </c>
      <c r="M52" s="13" t="s">
        <v>161</v>
      </c>
      <c r="N52" s="10" t="s">
        <v>277</v>
      </c>
      <c r="O52" s="13" t="s">
        <v>278</v>
      </c>
      <c r="P52" s="13" t="s">
        <v>279</v>
      </c>
    </row>
    <row r="53" spans="1:16" x14ac:dyDescent="0.25">
      <c r="A53" s="13" t="s">
        <v>16</v>
      </c>
      <c r="B53" s="13" t="s">
        <v>110</v>
      </c>
      <c r="C53" s="13" t="s">
        <v>280</v>
      </c>
      <c r="D53" s="13" t="s">
        <v>281</v>
      </c>
      <c r="E53" s="10" t="s">
        <v>282</v>
      </c>
      <c r="F53" s="19">
        <v>23.870000839233398</v>
      </c>
      <c r="G53" s="19">
        <v>0</v>
      </c>
      <c r="H53" s="13" t="s">
        <v>21</v>
      </c>
      <c r="I53" s="13" t="s">
        <v>22</v>
      </c>
      <c r="J53" s="20">
        <v>45445</v>
      </c>
      <c r="K53" s="20">
        <f t="shared" si="1"/>
        <v>45570</v>
      </c>
      <c r="L53" s="28">
        <v>149.48096885813149</v>
      </c>
      <c r="M53" s="13" t="s">
        <v>96</v>
      </c>
      <c r="N53" s="10" t="s">
        <v>283</v>
      </c>
      <c r="O53" s="13" t="s">
        <v>269</v>
      </c>
      <c r="P53" s="13" t="s">
        <v>270</v>
      </c>
    </row>
    <row r="54" spans="1:16" x14ac:dyDescent="0.25">
      <c r="A54" s="13" t="s">
        <v>16</v>
      </c>
      <c r="B54" s="13" t="s">
        <v>157</v>
      </c>
      <c r="C54" s="13" t="s">
        <v>284</v>
      </c>
      <c r="D54" s="13" t="s">
        <v>285</v>
      </c>
      <c r="E54" s="10" t="s">
        <v>286</v>
      </c>
      <c r="F54" s="19">
        <v>140</v>
      </c>
      <c r="G54" s="19">
        <v>0</v>
      </c>
      <c r="H54" s="13" t="s">
        <v>21</v>
      </c>
      <c r="I54" s="13" t="s">
        <v>22</v>
      </c>
      <c r="J54" s="20">
        <v>45446</v>
      </c>
      <c r="K54" s="20">
        <f t="shared" si="1"/>
        <v>45571</v>
      </c>
      <c r="L54" s="28">
        <v>140</v>
      </c>
      <c r="M54" s="13" t="s">
        <v>161</v>
      </c>
      <c r="N54" s="10" t="s">
        <v>287</v>
      </c>
      <c r="O54" s="13" t="s">
        <v>163</v>
      </c>
      <c r="P54" s="13" t="s">
        <v>164</v>
      </c>
    </row>
    <row r="55" spans="1:16" x14ac:dyDescent="0.25">
      <c r="A55" s="13" t="s">
        <v>16</v>
      </c>
      <c r="B55" s="13" t="s">
        <v>157</v>
      </c>
      <c r="C55" s="13" t="s">
        <v>118</v>
      </c>
      <c r="D55" s="13" t="s">
        <v>288</v>
      </c>
      <c r="E55" s="10" t="s">
        <v>289</v>
      </c>
      <c r="F55" s="19">
        <v>0</v>
      </c>
      <c r="G55" s="19">
        <v>20</v>
      </c>
      <c r="H55" s="13" t="s">
        <v>21</v>
      </c>
      <c r="I55" s="13" t="s">
        <v>22</v>
      </c>
      <c r="J55" s="20">
        <v>45446</v>
      </c>
      <c r="K55" s="20">
        <f t="shared" si="1"/>
        <v>45571</v>
      </c>
      <c r="L55" s="28">
        <v>140</v>
      </c>
      <c r="M55" s="13" t="s">
        <v>290</v>
      </c>
      <c r="N55" s="10" t="s">
        <v>291</v>
      </c>
      <c r="O55" s="13" t="s">
        <v>163</v>
      </c>
      <c r="P55" s="13" t="s">
        <v>164</v>
      </c>
    </row>
    <row r="56" spans="1:16" x14ac:dyDescent="0.25">
      <c r="A56" s="13" t="s">
        <v>16</v>
      </c>
      <c r="B56" s="13" t="s">
        <v>157</v>
      </c>
      <c r="C56" s="13" t="s">
        <v>292</v>
      </c>
      <c r="D56" s="13" t="s">
        <v>293</v>
      </c>
      <c r="E56" s="10" t="s">
        <v>294</v>
      </c>
      <c r="F56" s="19">
        <v>17</v>
      </c>
      <c r="G56" s="19">
        <v>0</v>
      </c>
      <c r="H56" s="13" t="s">
        <v>21</v>
      </c>
      <c r="I56" s="13" t="s">
        <v>22</v>
      </c>
      <c r="J56" s="20">
        <v>45446</v>
      </c>
      <c r="K56" s="20">
        <f t="shared" si="1"/>
        <v>45571</v>
      </c>
      <c r="L56" s="28">
        <v>140</v>
      </c>
      <c r="M56" s="13" t="s">
        <v>295</v>
      </c>
      <c r="N56" s="10" t="s">
        <v>296</v>
      </c>
      <c r="O56" s="13" t="s">
        <v>163</v>
      </c>
      <c r="P56" s="13" t="s">
        <v>164</v>
      </c>
    </row>
    <row r="57" spans="1:16" x14ac:dyDescent="0.25">
      <c r="A57" s="13" t="s">
        <v>16</v>
      </c>
      <c r="B57" s="13" t="s">
        <v>157</v>
      </c>
      <c r="C57" s="13" t="s">
        <v>297</v>
      </c>
      <c r="D57" s="13" t="s">
        <v>298</v>
      </c>
      <c r="E57" s="10" t="s">
        <v>299</v>
      </c>
      <c r="F57" s="19">
        <v>35</v>
      </c>
      <c r="G57" s="19">
        <v>0</v>
      </c>
      <c r="H57" s="13" t="s">
        <v>21</v>
      </c>
      <c r="I57" s="13" t="s">
        <v>22</v>
      </c>
      <c r="J57" s="20">
        <v>45446</v>
      </c>
      <c r="K57" s="20">
        <f t="shared" si="1"/>
        <v>45571</v>
      </c>
      <c r="L57" s="28">
        <v>140</v>
      </c>
      <c r="M57" s="13" t="s">
        <v>161</v>
      </c>
      <c r="N57" s="10" t="s">
        <v>300</v>
      </c>
      <c r="O57" s="13" t="s">
        <v>163</v>
      </c>
      <c r="P57" s="13" t="s">
        <v>164</v>
      </c>
    </row>
    <row r="58" spans="1:16" x14ac:dyDescent="0.25">
      <c r="A58" s="13" t="s">
        <v>16</v>
      </c>
      <c r="B58" s="13" t="s">
        <v>157</v>
      </c>
      <c r="C58" s="13" t="s">
        <v>301</v>
      </c>
      <c r="D58" s="13" t="s">
        <v>302</v>
      </c>
      <c r="E58" s="10" t="s">
        <v>303</v>
      </c>
      <c r="F58" s="19">
        <v>11</v>
      </c>
      <c r="G58" s="19">
        <v>0</v>
      </c>
      <c r="H58" s="13" t="s">
        <v>21</v>
      </c>
      <c r="I58" s="13" t="s">
        <v>22</v>
      </c>
      <c r="J58" s="20">
        <v>45446</v>
      </c>
      <c r="K58" s="20">
        <f t="shared" si="1"/>
        <v>45571</v>
      </c>
      <c r="L58" s="28">
        <v>140</v>
      </c>
      <c r="M58" s="13" t="s">
        <v>161</v>
      </c>
      <c r="N58" s="10" t="s">
        <v>304</v>
      </c>
      <c r="O58" s="13" t="s">
        <v>163</v>
      </c>
      <c r="P58" s="13" t="s">
        <v>164</v>
      </c>
    </row>
    <row r="59" spans="1:16" x14ac:dyDescent="0.25">
      <c r="A59" s="13" t="s">
        <v>16</v>
      </c>
      <c r="B59" s="13" t="s">
        <v>157</v>
      </c>
      <c r="C59" s="13" t="s">
        <v>305</v>
      </c>
      <c r="D59" s="13" t="s">
        <v>306</v>
      </c>
      <c r="E59" s="10" t="s">
        <v>307</v>
      </c>
      <c r="F59" s="19">
        <v>12</v>
      </c>
      <c r="G59" s="19">
        <v>0</v>
      </c>
      <c r="H59" s="13" t="s">
        <v>21</v>
      </c>
      <c r="I59" s="13" t="s">
        <v>22</v>
      </c>
      <c r="J59" s="20">
        <v>45446</v>
      </c>
      <c r="K59" s="20">
        <f t="shared" si="1"/>
        <v>45571</v>
      </c>
      <c r="L59" s="28">
        <v>140</v>
      </c>
      <c r="M59" s="13" t="s">
        <v>308</v>
      </c>
      <c r="N59" s="10" t="s">
        <v>309</v>
      </c>
      <c r="O59" s="13" t="s">
        <v>163</v>
      </c>
      <c r="P59" s="13" t="s">
        <v>164</v>
      </c>
    </row>
    <row r="60" spans="1:16" x14ac:dyDescent="0.25">
      <c r="A60" s="13" t="s">
        <v>16</v>
      </c>
      <c r="B60" s="13" t="s">
        <v>79</v>
      </c>
      <c r="C60" s="13" t="s">
        <v>310</v>
      </c>
      <c r="D60" s="13" t="s">
        <v>311</v>
      </c>
      <c r="E60" s="10" t="s">
        <v>312</v>
      </c>
      <c r="F60" s="19">
        <v>30</v>
      </c>
      <c r="G60" s="19">
        <v>0</v>
      </c>
      <c r="H60" s="13" t="s">
        <v>72</v>
      </c>
      <c r="I60" s="13" t="s">
        <v>73</v>
      </c>
      <c r="J60" s="20">
        <v>45446</v>
      </c>
      <c r="K60" s="20">
        <f t="shared" si="1"/>
        <v>45571</v>
      </c>
      <c r="L60" s="29">
        <v>130</v>
      </c>
      <c r="M60" s="13" t="s">
        <v>313</v>
      </c>
      <c r="N60" s="11" t="s">
        <v>314</v>
      </c>
      <c r="O60" s="14" t="s">
        <v>315</v>
      </c>
      <c r="P60" s="14" t="str">
        <f>P50</f>
        <v>(54) 99682-7338</v>
      </c>
    </row>
    <row r="61" spans="1:16" x14ac:dyDescent="0.25">
      <c r="A61" s="13" t="s">
        <v>198</v>
      </c>
      <c r="B61" s="13" t="s">
        <v>199</v>
      </c>
      <c r="C61" s="13" t="s">
        <v>316</v>
      </c>
      <c r="D61" s="13" t="s">
        <v>317</v>
      </c>
      <c r="E61" s="10" t="s">
        <v>318</v>
      </c>
      <c r="F61" s="19">
        <v>16</v>
      </c>
      <c r="G61" s="19">
        <v>0</v>
      </c>
      <c r="H61" s="13" t="s">
        <v>72</v>
      </c>
      <c r="I61" s="13" t="s">
        <v>22</v>
      </c>
      <c r="J61" s="20">
        <v>45446</v>
      </c>
      <c r="K61" s="20">
        <f t="shared" si="1"/>
        <v>45571</v>
      </c>
      <c r="L61" s="28">
        <v>130</v>
      </c>
      <c r="M61" s="13" t="s">
        <v>319</v>
      </c>
      <c r="N61" s="12" t="s">
        <v>320</v>
      </c>
      <c r="O61" s="13" t="s">
        <v>321</v>
      </c>
      <c r="P61" s="13" t="s">
        <v>322</v>
      </c>
    </row>
    <row r="62" spans="1:16" x14ac:dyDescent="0.25">
      <c r="A62" s="13" t="s">
        <v>198</v>
      </c>
      <c r="B62" s="13" t="s">
        <v>199</v>
      </c>
      <c r="C62" s="13" t="s">
        <v>280</v>
      </c>
      <c r="D62" s="13" t="s">
        <v>323</v>
      </c>
      <c r="E62" s="10" t="s">
        <v>324</v>
      </c>
      <c r="F62" s="19">
        <v>10</v>
      </c>
      <c r="G62" s="19">
        <v>0</v>
      </c>
      <c r="H62" s="13" t="s">
        <v>72</v>
      </c>
      <c r="I62" s="13" t="s">
        <v>22</v>
      </c>
      <c r="J62" s="20">
        <v>45446</v>
      </c>
      <c r="K62" s="20">
        <f t="shared" si="1"/>
        <v>45571</v>
      </c>
      <c r="L62" s="28">
        <v>130</v>
      </c>
      <c r="M62" s="13" t="s">
        <v>325</v>
      </c>
      <c r="N62" s="15" t="s">
        <v>326</v>
      </c>
      <c r="O62" s="13" t="s">
        <v>321</v>
      </c>
      <c r="P62" s="13" t="s">
        <v>322</v>
      </c>
    </row>
    <row r="63" spans="1:16" x14ac:dyDescent="0.25">
      <c r="A63" s="13" t="s">
        <v>198</v>
      </c>
      <c r="B63" s="13" t="s">
        <v>250</v>
      </c>
      <c r="C63" s="13" t="s">
        <v>327</v>
      </c>
      <c r="D63" s="13" t="s">
        <v>328</v>
      </c>
      <c r="E63" s="10" t="s">
        <v>329</v>
      </c>
      <c r="F63" s="19">
        <v>20</v>
      </c>
      <c r="G63" s="19">
        <v>0</v>
      </c>
      <c r="H63" s="13" t="s">
        <v>254</v>
      </c>
      <c r="I63" s="13" t="s">
        <v>22</v>
      </c>
      <c r="J63" s="20">
        <v>45446</v>
      </c>
      <c r="K63" s="20">
        <f t="shared" si="1"/>
        <v>45571</v>
      </c>
      <c r="L63" s="28">
        <v>170</v>
      </c>
      <c r="M63" s="13" t="s">
        <v>255</v>
      </c>
      <c r="N63" s="13" t="s">
        <v>330</v>
      </c>
      <c r="O63" s="13" t="s">
        <v>257</v>
      </c>
      <c r="P63" s="13" t="s">
        <v>258</v>
      </c>
    </row>
    <row r="64" spans="1:16" x14ac:dyDescent="0.25">
      <c r="A64" s="13" t="s">
        <v>198</v>
      </c>
      <c r="B64" s="13" t="s">
        <v>331</v>
      </c>
      <c r="C64" s="13" t="s">
        <v>332</v>
      </c>
      <c r="D64" s="13" t="s">
        <v>333</v>
      </c>
      <c r="E64" s="10" t="s">
        <v>334</v>
      </c>
      <c r="F64" s="19">
        <v>0</v>
      </c>
      <c r="G64" s="19">
        <v>40</v>
      </c>
      <c r="H64" s="13" t="s">
        <v>335</v>
      </c>
      <c r="I64" s="13" t="s">
        <v>22</v>
      </c>
      <c r="J64" s="20">
        <v>45446</v>
      </c>
      <c r="K64" s="20">
        <f t="shared" si="1"/>
        <v>45571</v>
      </c>
      <c r="L64" s="28">
        <v>140</v>
      </c>
      <c r="M64" s="13" t="s">
        <v>336</v>
      </c>
      <c r="N64" s="13" t="s">
        <v>337</v>
      </c>
      <c r="O64" s="13" t="s">
        <v>338</v>
      </c>
      <c r="P64" s="13" t="s">
        <v>339</v>
      </c>
    </row>
    <row r="65" spans="1:16" x14ac:dyDescent="0.25">
      <c r="A65" s="13" t="s">
        <v>16</v>
      </c>
      <c r="B65" s="13" t="s">
        <v>110</v>
      </c>
      <c r="C65" s="13" t="s">
        <v>340</v>
      </c>
      <c r="D65" s="13" t="s">
        <v>341</v>
      </c>
      <c r="E65" s="10" t="s">
        <v>342</v>
      </c>
      <c r="F65" s="19">
        <v>3.9000000953674321</v>
      </c>
      <c r="G65" s="19">
        <v>0</v>
      </c>
      <c r="H65" s="13" t="s">
        <v>21</v>
      </c>
      <c r="I65" s="13" t="s">
        <v>22</v>
      </c>
      <c r="J65" s="20">
        <v>45446</v>
      </c>
      <c r="K65" s="20">
        <f t="shared" si="1"/>
        <v>45571</v>
      </c>
      <c r="L65" s="28">
        <v>129.41176470588235</v>
      </c>
      <c r="M65" s="13" t="s">
        <v>336</v>
      </c>
      <c r="N65" s="10" t="s">
        <v>343</v>
      </c>
      <c r="O65" s="13" t="s">
        <v>344</v>
      </c>
      <c r="P65" s="13" t="s">
        <v>345</v>
      </c>
    </row>
    <row r="66" spans="1:16" x14ac:dyDescent="0.25">
      <c r="A66" s="13" t="s">
        <v>16</v>
      </c>
      <c r="B66" s="13" t="s">
        <v>110</v>
      </c>
      <c r="C66" s="13" t="s">
        <v>346</v>
      </c>
      <c r="D66" s="13" t="s">
        <v>347</v>
      </c>
      <c r="E66" s="10" t="s">
        <v>348</v>
      </c>
      <c r="F66" s="19">
        <v>52.900001525878906</v>
      </c>
      <c r="G66" s="19">
        <v>0</v>
      </c>
      <c r="H66" s="13" t="s">
        <v>21</v>
      </c>
      <c r="I66" s="13" t="s">
        <v>22</v>
      </c>
      <c r="J66" s="20">
        <v>45446</v>
      </c>
      <c r="K66" s="20">
        <f t="shared" si="1"/>
        <v>45571</v>
      </c>
      <c r="L66" s="28">
        <v>129.41176470588235</v>
      </c>
      <c r="M66" s="13" t="s">
        <v>96</v>
      </c>
      <c r="N66" s="10" t="s">
        <v>349</v>
      </c>
      <c r="O66" s="13" t="s">
        <v>350</v>
      </c>
      <c r="P66" s="13" t="s">
        <v>351</v>
      </c>
    </row>
    <row r="67" spans="1:16" x14ac:dyDescent="0.25">
      <c r="A67" s="13" t="s">
        <v>16</v>
      </c>
      <c r="B67" s="13" t="s">
        <v>157</v>
      </c>
      <c r="C67" s="13" t="s">
        <v>352</v>
      </c>
      <c r="D67" s="13" t="s">
        <v>353</v>
      </c>
      <c r="E67" s="10" t="s">
        <v>354</v>
      </c>
      <c r="F67" s="19">
        <v>0</v>
      </c>
      <c r="G67" s="19">
        <v>30</v>
      </c>
      <c r="H67" s="13" t="s">
        <v>21</v>
      </c>
      <c r="I67" s="13" t="s">
        <v>22</v>
      </c>
      <c r="J67" s="20">
        <v>45447</v>
      </c>
      <c r="K67" s="20">
        <f t="shared" ref="K67:K98" si="2">J67+125</f>
        <v>45572</v>
      </c>
      <c r="L67" s="28">
        <v>140</v>
      </c>
      <c r="M67" s="13" t="s">
        <v>295</v>
      </c>
      <c r="N67" s="10" t="s">
        <v>355</v>
      </c>
      <c r="O67" s="13" t="s">
        <v>163</v>
      </c>
      <c r="P67" s="13" t="s">
        <v>164</v>
      </c>
    </row>
    <row r="68" spans="1:16" x14ac:dyDescent="0.25">
      <c r="A68" s="13" t="s">
        <v>16</v>
      </c>
      <c r="B68" s="13" t="s">
        <v>157</v>
      </c>
      <c r="C68" s="13" t="s">
        <v>356</v>
      </c>
      <c r="D68" s="13" t="s">
        <v>357</v>
      </c>
      <c r="E68" s="10" t="s">
        <v>358</v>
      </c>
      <c r="F68" s="19">
        <v>15</v>
      </c>
      <c r="G68" s="19">
        <v>0</v>
      </c>
      <c r="H68" s="13" t="s">
        <v>21</v>
      </c>
      <c r="I68" s="13" t="s">
        <v>22</v>
      </c>
      <c r="J68" s="20">
        <v>45447</v>
      </c>
      <c r="K68" s="20">
        <f t="shared" si="2"/>
        <v>45572</v>
      </c>
      <c r="L68" s="28">
        <v>140</v>
      </c>
      <c r="M68" s="13" t="s">
        <v>214</v>
      </c>
      <c r="N68" s="10" t="s">
        <v>359</v>
      </c>
      <c r="O68" s="13" t="s">
        <v>163</v>
      </c>
      <c r="P68" s="13" t="s">
        <v>164</v>
      </c>
    </row>
    <row r="69" spans="1:16" x14ac:dyDescent="0.25">
      <c r="A69" s="13" t="s">
        <v>16</v>
      </c>
      <c r="B69" s="13" t="s">
        <v>157</v>
      </c>
      <c r="C69" s="13" t="s">
        <v>360</v>
      </c>
      <c r="D69" s="13" t="s">
        <v>361</v>
      </c>
      <c r="E69" s="10" t="s">
        <v>362</v>
      </c>
      <c r="F69" s="19">
        <v>0</v>
      </c>
      <c r="G69" s="19">
        <v>28</v>
      </c>
      <c r="H69" s="13" t="s">
        <v>21</v>
      </c>
      <c r="I69" s="13" t="s">
        <v>22</v>
      </c>
      <c r="J69" s="20">
        <v>45447</v>
      </c>
      <c r="K69" s="20">
        <f t="shared" si="2"/>
        <v>45572</v>
      </c>
      <c r="L69" s="28">
        <v>140</v>
      </c>
      <c r="M69" s="13" t="s">
        <v>363</v>
      </c>
      <c r="N69" s="10" t="s">
        <v>364</v>
      </c>
      <c r="O69" s="13" t="s">
        <v>163</v>
      </c>
      <c r="P69" s="13" t="s">
        <v>164</v>
      </c>
    </row>
    <row r="70" spans="1:16" x14ac:dyDescent="0.25">
      <c r="A70" s="13" t="s">
        <v>16</v>
      </c>
      <c r="B70" s="13" t="s">
        <v>157</v>
      </c>
      <c r="C70" s="13" t="s">
        <v>365</v>
      </c>
      <c r="D70" s="13" t="s">
        <v>366</v>
      </c>
      <c r="E70" s="10" t="s">
        <v>367</v>
      </c>
      <c r="F70" s="19">
        <v>28</v>
      </c>
      <c r="G70" s="19">
        <v>0</v>
      </c>
      <c r="H70" s="13" t="s">
        <v>21</v>
      </c>
      <c r="I70" s="13" t="s">
        <v>22</v>
      </c>
      <c r="J70" s="20">
        <v>45447</v>
      </c>
      <c r="K70" s="20">
        <f t="shared" si="2"/>
        <v>45572</v>
      </c>
      <c r="L70" s="28">
        <v>140</v>
      </c>
      <c r="M70" s="13" t="s">
        <v>23</v>
      </c>
      <c r="N70" s="10" t="s">
        <v>368</v>
      </c>
      <c r="O70" s="13" t="s">
        <v>163</v>
      </c>
      <c r="P70" s="13" t="s">
        <v>164</v>
      </c>
    </row>
    <row r="71" spans="1:16" x14ac:dyDescent="0.25">
      <c r="A71" s="13" t="s">
        <v>16</v>
      </c>
      <c r="B71" s="13" t="s">
        <v>157</v>
      </c>
      <c r="C71" s="13" t="s">
        <v>369</v>
      </c>
      <c r="D71" s="13" t="s">
        <v>370</v>
      </c>
      <c r="E71" s="10" t="s">
        <v>371</v>
      </c>
      <c r="F71" s="19">
        <v>35</v>
      </c>
      <c r="G71" s="19">
        <v>0</v>
      </c>
      <c r="H71" s="13" t="s">
        <v>21</v>
      </c>
      <c r="I71" s="13" t="s">
        <v>22</v>
      </c>
      <c r="J71" s="20">
        <v>45447</v>
      </c>
      <c r="K71" s="20">
        <f t="shared" si="2"/>
        <v>45572</v>
      </c>
      <c r="L71" s="28">
        <v>140</v>
      </c>
      <c r="M71" s="13" t="s">
        <v>161</v>
      </c>
      <c r="N71" s="10" t="s">
        <v>372</v>
      </c>
      <c r="O71" s="13" t="s">
        <v>163</v>
      </c>
      <c r="P71" s="13" t="s">
        <v>164</v>
      </c>
    </row>
    <row r="72" spans="1:16" x14ac:dyDescent="0.25">
      <c r="A72" s="13" t="s">
        <v>16</v>
      </c>
      <c r="B72" s="13" t="s">
        <v>157</v>
      </c>
      <c r="C72" s="13" t="s">
        <v>373</v>
      </c>
      <c r="D72" s="13" t="s">
        <v>374</v>
      </c>
      <c r="E72" s="10" t="s">
        <v>375</v>
      </c>
      <c r="F72" s="19">
        <v>20</v>
      </c>
      <c r="G72" s="19">
        <v>0</v>
      </c>
      <c r="H72" s="13" t="s">
        <v>21</v>
      </c>
      <c r="I72" s="13" t="s">
        <v>22</v>
      </c>
      <c r="J72" s="20">
        <v>45447</v>
      </c>
      <c r="K72" s="20">
        <f t="shared" si="2"/>
        <v>45572</v>
      </c>
      <c r="L72" s="28">
        <v>140</v>
      </c>
      <c r="M72" s="13" t="s">
        <v>161</v>
      </c>
      <c r="N72" s="10" t="s">
        <v>376</v>
      </c>
      <c r="O72" s="13" t="s">
        <v>163</v>
      </c>
      <c r="P72" s="13" t="s">
        <v>164</v>
      </c>
    </row>
    <row r="73" spans="1:16" x14ac:dyDescent="0.25">
      <c r="A73" s="13" t="s">
        <v>16</v>
      </c>
      <c r="B73" s="13" t="s">
        <v>79</v>
      </c>
      <c r="C73" s="13" t="s">
        <v>377</v>
      </c>
      <c r="D73" s="13" t="s">
        <v>378</v>
      </c>
      <c r="E73" s="10" t="s">
        <v>379</v>
      </c>
      <c r="F73" s="19">
        <v>3</v>
      </c>
      <c r="G73" s="19">
        <v>0</v>
      </c>
      <c r="H73" s="13" t="s">
        <v>72</v>
      </c>
      <c r="I73" s="13" t="s">
        <v>73</v>
      </c>
      <c r="J73" s="20">
        <v>45447</v>
      </c>
      <c r="K73" s="20">
        <f t="shared" si="2"/>
        <v>45572</v>
      </c>
      <c r="L73" s="28">
        <v>130</v>
      </c>
      <c r="M73" s="13" t="s">
        <v>313</v>
      </c>
      <c r="N73" s="10" t="s">
        <v>380</v>
      </c>
      <c r="O73" s="14" t="s">
        <v>123</v>
      </c>
      <c r="P73" s="14" t="s">
        <v>124</v>
      </c>
    </row>
    <row r="74" spans="1:16" x14ac:dyDescent="0.25">
      <c r="A74" s="13" t="s">
        <v>16</v>
      </c>
      <c r="B74" s="13" t="s">
        <v>79</v>
      </c>
      <c r="C74" s="13" t="s">
        <v>381</v>
      </c>
      <c r="D74" s="13" t="s">
        <v>382</v>
      </c>
      <c r="E74" s="10" t="s">
        <v>383</v>
      </c>
      <c r="F74" s="19">
        <v>20</v>
      </c>
      <c r="G74" s="19">
        <v>0</v>
      </c>
      <c r="H74" s="13" t="s">
        <v>72</v>
      </c>
      <c r="I74" s="13" t="s">
        <v>73</v>
      </c>
      <c r="J74" s="20">
        <v>45447</v>
      </c>
      <c r="K74" s="20">
        <f t="shared" si="2"/>
        <v>45572</v>
      </c>
      <c r="L74" s="28">
        <v>130</v>
      </c>
      <c r="M74" s="13" t="s">
        <v>313</v>
      </c>
      <c r="N74" s="10" t="s">
        <v>384</v>
      </c>
      <c r="O74" s="14" t="s">
        <v>385</v>
      </c>
      <c r="P74" s="14" t="s">
        <v>386</v>
      </c>
    </row>
    <row r="75" spans="1:16" x14ac:dyDescent="0.25">
      <c r="A75" s="13" t="s">
        <v>16</v>
      </c>
      <c r="B75" s="13" t="s">
        <v>387</v>
      </c>
      <c r="C75" s="13" t="s">
        <v>138</v>
      </c>
      <c r="D75" s="13" t="s">
        <v>388</v>
      </c>
      <c r="E75" s="10" t="s">
        <v>389</v>
      </c>
      <c r="F75" s="19">
        <v>60</v>
      </c>
      <c r="G75" s="19">
        <v>120</v>
      </c>
      <c r="H75" s="13" t="s">
        <v>21</v>
      </c>
      <c r="I75" s="13" t="s">
        <v>22</v>
      </c>
      <c r="J75" s="20">
        <v>45447</v>
      </c>
      <c r="K75" s="20">
        <f t="shared" si="2"/>
        <v>45572</v>
      </c>
      <c r="L75" s="28">
        <v>110</v>
      </c>
      <c r="M75" s="13" t="s">
        <v>390</v>
      </c>
      <c r="N75" s="10" t="s">
        <v>391</v>
      </c>
      <c r="O75" s="13" t="s">
        <v>138</v>
      </c>
      <c r="P75" s="13" t="s">
        <v>392</v>
      </c>
    </row>
    <row r="76" spans="1:16" x14ac:dyDescent="0.25">
      <c r="A76" s="13" t="s">
        <v>16</v>
      </c>
      <c r="B76" s="13" t="s">
        <v>59</v>
      </c>
      <c r="C76" s="17" t="s">
        <v>393</v>
      </c>
      <c r="D76" s="13" t="s">
        <v>394</v>
      </c>
      <c r="E76" s="10" t="s">
        <v>395</v>
      </c>
      <c r="F76" s="19">
        <v>7</v>
      </c>
      <c r="G76" s="19">
        <v>0</v>
      </c>
      <c r="H76" s="13" t="s">
        <v>63</v>
      </c>
      <c r="I76" s="13" t="s">
        <v>22</v>
      </c>
      <c r="J76" s="20">
        <v>45447</v>
      </c>
      <c r="K76" s="20">
        <f t="shared" si="2"/>
        <v>45572</v>
      </c>
      <c r="L76" s="28">
        <v>150</v>
      </c>
      <c r="M76" s="13" t="s">
        <v>396</v>
      </c>
      <c r="N76" s="10" t="s">
        <v>397</v>
      </c>
      <c r="O76" s="13" t="s">
        <v>66</v>
      </c>
      <c r="P76" s="13" t="s">
        <v>67</v>
      </c>
    </row>
    <row r="77" spans="1:16" x14ac:dyDescent="0.25">
      <c r="A77" s="13" t="s">
        <v>16</v>
      </c>
      <c r="B77" s="13" t="s">
        <v>68</v>
      </c>
      <c r="C77" s="13" t="s">
        <v>398</v>
      </c>
      <c r="D77" s="13" t="s">
        <v>399</v>
      </c>
      <c r="E77" s="10" t="s">
        <v>400</v>
      </c>
      <c r="F77" s="19">
        <v>7</v>
      </c>
      <c r="G77" s="19">
        <v>0</v>
      </c>
      <c r="H77" s="13" t="s">
        <v>72</v>
      </c>
      <c r="I77" s="13" t="s">
        <v>73</v>
      </c>
      <c r="J77" s="20">
        <v>45447</v>
      </c>
      <c r="K77" s="20">
        <f t="shared" si="2"/>
        <v>45572</v>
      </c>
      <c r="L77" s="28">
        <v>125</v>
      </c>
      <c r="M77" s="13" t="s">
        <v>141</v>
      </c>
      <c r="N77" s="10" t="s">
        <v>401</v>
      </c>
      <c r="O77" s="13" t="s">
        <v>263</v>
      </c>
      <c r="P77" s="13" t="s">
        <v>264</v>
      </c>
    </row>
    <row r="78" spans="1:16" x14ac:dyDescent="0.25">
      <c r="A78" s="13" t="s">
        <v>16</v>
      </c>
      <c r="B78" s="13" t="s">
        <v>110</v>
      </c>
      <c r="C78" s="13" t="s">
        <v>402</v>
      </c>
      <c r="D78" s="13" t="s">
        <v>403</v>
      </c>
      <c r="E78" s="10" t="s">
        <v>404</v>
      </c>
      <c r="F78" s="19">
        <v>16.239999771118164</v>
      </c>
      <c r="G78" s="19">
        <v>0</v>
      </c>
      <c r="H78" s="13" t="s">
        <v>21</v>
      </c>
      <c r="I78" s="13" t="s">
        <v>22</v>
      </c>
      <c r="J78" s="20">
        <v>45447</v>
      </c>
      <c r="K78" s="20">
        <f t="shared" si="2"/>
        <v>45572</v>
      </c>
      <c r="L78" s="28">
        <v>129.41176470588235</v>
      </c>
      <c r="M78" s="13" t="s">
        <v>396</v>
      </c>
      <c r="N78" s="10" t="s">
        <v>405</v>
      </c>
      <c r="O78" s="13" t="s">
        <v>350</v>
      </c>
      <c r="P78" s="13" t="s">
        <v>351</v>
      </c>
    </row>
    <row r="79" spans="1:16" x14ac:dyDescent="0.25">
      <c r="A79" s="13" t="s">
        <v>16</v>
      </c>
      <c r="B79" s="13" t="s">
        <v>110</v>
      </c>
      <c r="C79" s="13" t="s">
        <v>402</v>
      </c>
      <c r="D79" s="13" t="s">
        <v>403</v>
      </c>
      <c r="E79" s="10" t="s">
        <v>404</v>
      </c>
      <c r="F79" s="19">
        <v>0.76999998092651367</v>
      </c>
      <c r="G79" s="19">
        <v>0</v>
      </c>
      <c r="H79" s="13" t="s">
        <v>21</v>
      </c>
      <c r="I79" s="13" t="s">
        <v>22</v>
      </c>
      <c r="J79" s="20">
        <v>45447</v>
      </c>
      <c r="K79" s="20">
        <f t="shared" si="2"/>
        <v>45572</v>
      </c>
      <c r="L79" s="28">
        <v>129.41176470588235</v>
      </c>
      <c r="M79" s="13" t="s">
        <v>396</v>
      </c>
      <c r="N79" s="10" t="s">
        <v>406</v>
      </c>
      <c r="O79" s="13" t="s">
        <v>350</v>
      </c>
      <c r="P79" s="13" t="s">
        <v>351</v>
      </c>
    </row>
    <row r="80" spans="1:16" x14ac:dyDescent="0.25">
      <c r="A80" s="13" t="s">
        <v>16</v>
      </c>
      <c r="B80" s="13" t="s">
        <v>110</v>
      </c>
      <c r="C80" s="13" t="s">
        <v>402</v>
      </c>
      <c r="D80" s="13" t="s">
        <v>403</v>
      </c>
      <c r="E80" s="10" t="s">
        <v>404</v>
      </c>
      <c r="F80" s="19">
        <v>5.4099998474121094</v>
      </c>
      <c r="G80" s="19">
        <v>0</v>
      </c>
      <c r="H80" s="13" t="s">
        <v>21</v>
      </c>
      <c r="I80" s="13" t="s">
        <v>22</v>
      </c>
      <c r="J80" s="20">
        <v>45447</v>
      </c>
      <c r="K80" s="20">
        <f t="shared" si="2"/>
        <v>45572</v>
      </c>
      <c r="L80" s="28">
        <v>129.41176470588235</v>
      </c>
      <c r="M80" s="13" t="s">
        <v>396</v>
      </c>
      <c r="N80" s="10" t="s">
        <v>407</v>
      </c>
      <c r="O80" s="13" t="s">
        <v>350</v>
      </c>
      <c r="P80" s="13" t="s">
        <v>351</v>
      </c>
    </row>
    <row r="81" spans="1:16" x14ac:dyDescent="0.25">
      <c r="A81" s="13" t="s">
        <v>16</v>
      </c>
      <c r="B81" s="13" t="s">
        <v>110</v>
      </c>
      <c r="C81" s="13" t="s">
        <v>402</v>
      </c>
      <c r="D81" s="13" t="s">
        <v>403</v>
      </c>
      <c r="E81" s="10" t="s">
        <v>404</v>
      </c>
      <c r="F81" s="19">
        <v>4.5900001525878906</v>
      </c>
      <c r="G81" s="19">
        <v>0</v>
      </c>
      <c r="H81" s="13" t="s">
        <v>21</v>
      </c>
      <c r="I81" s="13" t="s">
        <v>22</v>
      </c>
      <c r="J81" s="20">
        <v>45447</v>
      </c>
      <c r="K81" s="20">
        <f t="shared" si="2"/>
        <v>45572</v>
      </c>
      <c r="L81" s="28">
        <v>129.41176470588235</v>
      </c>
      <c r="M81" s="13" t="s">
        <v>396</v>
      </c>
      <c r="N81" s="10" t="s">
        <v>408</v>
      </c>
      <c r="O81" s="13" t="s">
        <v>350</v>
      </c>
      <c r="P81" s="13" t="s">
        <v>351</v>
      </c>
    </row>
    <row r="82" spans="1:16" x14ac:dyDescent="0.25">
      <c r="A82" s="13" t="s">
        <v>16</v>
      </c>
      <c r="B82" s="13" t="s">
        <v>110</v>
      </c>
      <c r="C82" s="13" t="s">
        <v>402</v>
      </c>
      <c r="D82" s="13" t="s">
        <v>403</v>
      </c>
      <c r="E82" s="10" t="s">
        <v>404</v>
      </c>
      <c r="F82" s="19">
        <v>2.130000114440918</v>
      </c>
      <c r="G82" s="19">
        <v>0</v>
      </c>
      <c r="H82" s="13" t="s">
        <v>21</v>
      </c>
      <c r="I82" s="13" t="s">
        <v>22</v>
      </c>
      <c r="J82" s="20">
        <v>45447</v>
      </c>
      <c r="K82" s="20">
        <f t="shared" si="2"/>
        <v>45572</v>
      </c>
      <c r="L82" s="28">
        <v>129.41176470588235</v>
      </c>
      <c r="M82" s="13" t="s">
        <v>396</v>
      </c>
      <c r="N82" s="10" t="s">
        <v>409</v>
      </c>
      <c r="O82" s="13" t="s">
        <v>350</v>
      </c>
      <c r="P82" s="13" t="s">
        <v>351</v>
      </c>
    </row>
    <row r="83" spans="1:16" x14ac:dyDescent="0.25">
      <c r="A83" s="13" t="s">
        <v>16</v>
      </c>
      <c r="B83" s="13" t="s">
        <v>110</v>
      </c>
      <c r="C83" s="13" t="s">
        <v>410</v>
      </c>
      <c r="D83" s="13" t="s">
        <v>411</v>
      </c>
      <c r="E83" s="10" t="s">
        <v>412</v>
      </c>
      <c r="F83" s="19">
        <v>8.3999996185302734</v>
      </c>
      <c r="G83" s="19">
        <v>0</v>
      </c>
      <c r="H83" s="13" t="s">
        <v>21</v>
      </c>
      <c r="I83" s="13" t="s">
        <v>22</v>
      </c>
      <c r="J83" s="20">
        <v>45447</v>
      </c>
      <c r="K83" s="20">
        <f t="shared" si="2"/>
        <v>45572</v>
      </c>
      <c r="L83" s="28">
        <v>129.41176470588235</v>
      </c>
      <c r="M83" s="13" t="s">
        <v>396</v>
      </c>
      <c r="N83" s="10" t="s">
        <v>413</v>
      </c>
      <c r="O83" s="13" t="s">
        <v>350</v>
      </c>
      <c r="P83" s="13" t="s">
        <v>351</v>
      </c>
    </row>
    <row r="84" spans="1:16" x14ac:dyDescent="0.25">
      <c r="A84" s="13" t="s">
        <v>16</v>
      </c>
      <c r="B84" s="13" t="s">
        <v>110</v>
      </c>
      <c r="C84" s="13" t="s">
        <v>410</v>
      </c>
      <c r="D84" s="13" t="s">
        <v>411</v>
      </c>
      <c r="E84" s="10" t="s">
        <v>412</v>
      </c>
      <c r="F84" s="19">
        <v>9.8599996566772461</v>
      </c>
      <c r="G84" s="19">
        <v>0</v>
      </c>
      <c r="H84" s="13" t="s">
        <v>21</v>
      </c>
      <c r="I84" s="13" t="s">
        <v>22</v>
      </c>
      <c r="J84" s="20">
        <v>45447</v>
      </c>
      <c r="K84" s="20">
        <f t="shared" si="2"/>
        <v>45572</v>
      </c>
      <c r="L84" s="28">
        <v>129.41176470588235</v>
      </c>
      <c r="M84" s="13" t="s">
        <v>223</v>
      </c>
      <c r="N84" s="10" t="s">
        <v>414</v>
      </c>
      <c r="O84" s="13" t="s">
        <v>350</v>
      </c>
      <c r="P84" s="13" t="s">
        <v>351</v>
      </c>
    </row>
    <row r="85" spans="1:16" x14ac:dyDescent="0.25">
      <c r="A85" s="13" t="s">
        <v>16</v>
      </c>
      <c r="B85" s="13" t="s">
        <v>157</v>
      </c>
      <c r="C85" s="13" t="s">
        <v>415</v>
      </c>
      <c r="D85" s="13" t="s">
        <v>347</v>
      </c>
      <c r="E85" s="10" t="s">
        <v>416</v>
      </c>
      <c r="F85" s="19">
        <v>170</v>
      </c>
      <c r="G85" s="19">
        <v>0</v>
      </c>
      <c r="H85" s="13" t="s">
        <v>21</v>
      </c>
      <c r="I85" s="13" t="s">
        <v>22</v>
      </c>
      <c r="J85" s="20">
        <v>45448</v>
      </c>
      <c r="K85" s="20">
        <f t="shared" si="2"/>
        <v>45573</v>
      </c>
      <c r="L85" s="28">
        <v>140</v>
      </c>
      <c r="M85" s="13" t="s">
        <v>417</v>
      </c>
      <c r="N85" s="10" t="s">
        <v>418</v>
      </c>
      <c r="O85" s="13" t="s">
        <v>163</v>
      </c>
      <c r="P85" s="13" t="s">
        <v>164</v>
      </c>
    </row>
    <row r="86" spans="1:16" x14ac:dyDescent="0.25">
      <c r="A86" s="13" t="s">
        <v>16</v>
      </c>
      <c r="B86" s="13" t="s">
        <v>157</v>
      </c>
      <c r="C86" s="13" t="s">
        <v>419</v>
      </c>
      <c r="D86" s="13" t="s">
        <v>420</v>
      </c>
      <c r="E86" s="10" t="s">
        <v>421</v>
      </c>
      <c r="F86" s="19">
        <v>43</v>
      </c>
      <c r="G86" s="19">
        <v>0</v>
      </c>
      <c r="H86" s="13" t="s">
        <v>21</v>
      </c>
      <c r="I86" s="13" t="s">
        <v>22</v>
      </c>
      <c r="J86" s="20">
        <v>45448</v>
      </c>
      <c r="K86" s="20">
        <f t="shared" si="2"/>
        <v>45573</v>
      </c>
      <c r="L86" s="28">
        <v>140</v>
      </c>
      <c r="M86" s="13" t="s">
        <v>214</v>
      </c>
      <c r="N86" s="10" t="s">
        <v>422</v>
      </c>
      <c r="O86" s="13" t="s">
        <v>163</v>
      </c>
      <c r="P86" s="13" t="s">
        <v>164</v>
      </c>
    </row>
    <row r="87" spans="1:16" x14ac:dyDescent="0.25">
      <c r="A87" s="13" t="s">
        <v>16</v>
      </c>
      <c r="B87" s="13" t="s">
        <v>157</v>
      </c>
      <c r="C87" s="13" t="s">
        <v>423</v>
      </c>
      <c r="D87" s="13" t="s">
        <v>424</v>
      </c>
      <c r="E87" s="10" t="s">
        <v>425</v>
      </c>
      <c r="F87" s="19">
        <v>70</v>
      </c>
      <c r="G87" s="19">
        <v>0</v>
      </c>
      <c r="H87" s="13" t="s">
        <v>21</v>
      </c>
      <c r="I87" s="13" t="s">
        <v>22</v>
      </c>
      <c r="J87" s="20">
        <v>45448</v>
      </c>
      <c r="K87" s="20">
        <f t="shared" si="2"/>
        <v>45573</v>
      </c>
      <c r="L87" s="28">
        <v>140</v>
      </c>
      <c r="M87" s="13" t="s">
        <v>426</v>
      </c>
      <c r="N87" s="10" t="s">
        <v>427</v>
      </c>
      <c r="O87" s="13" t="s">
        <v>163</v>
      </c>
      <c r="P87" s="13" t="s">
        <v>164</v>
      </c>
    </row>
    <row r="88" spans="1:16" x14ac:dyDescent="0.25">
      <c r="A88" s="13" t="s">
        <v>16</v>
      </c>
      <c r="B88" s="13" t="s">
        <v>157</v>
      </c>
      <c r="C88" s="13" t="s">
        <v>428</v>
      </c>
      <c r="D88" s="13" t="s">
        <v>429</v>
      </c>
      <c r="E88" s="10" t="s">
        <v>430</v>
      </c>
      <c r="F88" s="19">
        <v>51</v>
      </c>
      <c r="G88" s="19">
        <v>0</v>
      </c>
      <c r="H88" s="13" t="s">
        <v>21</v>
      </c>
      <c r="I88" s="13" t="s">
        <v>22</v>
      </c>
      <c r="J88" s="20">
        <v>45448</v>
      </c>
      <c r="K88" s="20">
        <f t="shared" si="2"/>
        <v>45573</v>
      </c>
      <c r="L88" s="28">
        <v>140</v>
      </c>
      <c r="M88" s="13" t="s">
        <v>214</v>
      </c>
      <c r="N88" s="10" t="s">
        <v>431</v>
      </c>
      <c r="O88" s="13" t="s">
        <v>163</v>
      </c>
      <c r="P88" s="13" t="s">
        <v>164</v>
      </c>
    </row>
    <row r="89" spans="1:16" x14ac:dyDescent="0.25">
      <c r="A89" s="13" t="s">
        <v>16</v>
      </c>
      <c r="B89" s="13" t="s">
        <v>157</v>
      </c>
      <c r="C89" s="13" t="s">
        <v>432</v>
      </c>
      <c r="D89" s="13" t="s">
        <v>433</v>
      </c>
      <c r="E89" s="10" t="s">
        <v>434</v>
      </c>
      <c r="F89" s="19">
        <v>25</v>
      </c>
      <c r="G89" s="19">
        <v>0</v>
      </c>
      <c r="H89" s="13" t="s">
        <v>21</v>
      </c>
      <c r="I89" s="13" t="s">
        <v>22</v>
      </c>
      <c r="J89" s="20">
        <v>45448</v>
      </c>
      <c r="K89" s="20">
        <f t="shared" si="2"/>
        <v>45573</v>
      </c>
      <c r="L89" s="28">
        <v>140</v>
      </c>
      <c r="M89" s="13" t="s">
        <v>290</v>
      </c>
      <c r="N89" s="10" t="s">
        <v>435</v>
      </c>
      <c r="O89" s="13" t="s">
        <v>163</v>
      </c>
      <c r="P89" s="13" t="s">
        <v>164</v>
      </c>
    </row>
    <row r="90" spans="1:16" x14ac:dyDescent="0.25">
      <c r="A90" s="13" t="s">
        <v>16</v>
      </c>
      <c r="B90" s="13" t="s">
        <v>157</v>
      </c>
      <c r="C90" s="13" t="s">
        <v>436</v>
      </c>
      <c r="D90" s="13" t="s">
        <v>437</v>
      </c>
      <c r="E90" s="10" t="s">
        <v>438</v>
      </c>
      <c r="F90" s="19">
        <v>17</v>
      </c>
      <c r="G90" s="19">
        <v>0</v>
      </c>
      <c r="H90" s="13" t="s">
        <v>21</v>
      </c>
      <c r="I90" s="13" t="s">
        <v>22</v>
      </c>
      <c r="J90" s="20">
        <v>45448</v>
      </c>
      <c r="K90" s="20">
        <f t="shared" si="2"/>
        <v>45573</v>
      </c>
      <c r="L90" s="28">
        <v>140</v>
      </c>
      <c r="M90" s="13" t="s">
        <v>308</v>
      </c>
      <c r="N90" s="10" t="s">
        <v>439</v>
      </c>
      <c r="O90" s="13" t="s">
        <v>163</v>
      </c>
      <c r="P90" s="13" t="s">
        <v>164</v>
      </c>
    </row>
    <row r="91" spans="1:16" x14ac:dyDescent="0.25">
      <c r="A91" s="13" t="s">
        <v>16</v>
      </c>
      <c r="B91" s="13" t="s">
        <v>157</v>
      </c>
      <c r="C91" s="13" t="s">
        <v>440</v>
      </c>
      <c r="D91" s="13" t="s">
        <v>441</v>
      </c>
      <c r="E91" s="10" t="s">
        <v>442</v>
      </c>
      <c r="F91" s="19">
        <v>22</v>
      </c>
      <c r="G91" s="19">
        <v>0</v>
      </c>
      <c r="H91" s="13" t="s">
        <v>21</v>
      </c>
      <c r="I91" s="13" t="s">
        <v>22</v>
      </c>
      <c r="J91" s="20">
        <v>45448</v>
      </c>
      <c r="K91" s="20">
        <f t="shared" si="2"/>
        <v>45573</v>
      </c>
      <c r="L91" s="28">
        <v>140</v>
      </c>
      <c r="M91" s="13" t="s">
        <v>443</v>
      </c>
      <c r="N91" s="10" t="s">
        <v>444</v>
      </c>
      <c r="O91" s="13" t="s">
        <v>163</v>
      </c>
      <c r="P91" s="13" t="s">
        <v>164</v>
      </c>
    </row>
    <row r="92" spans="1:16" x14ac:dyDescent="0.25">
      <c r="A92" s="13" t="s">
        <v>16</v>
      </c>
      <c r="B92" s="13" t="s">
        <v>157</v>
      </c>
      <c r="C92" s="13" t="s">
        <v>445</v>
      </c>
      <c r="D92" s="13" t="s">
        <v>446</v>
      </c>
      <c r="E92" s="10" t="s">
        <v>447</v>
      </c>
      <c r="F92" s="19">
        <v>37</v>
      </c>
      <c r="G92" s="19">
        <v>0</v>
      </c>
      <c r="H92" s="13" t="s">
        <v>21</v>
      </c>
      <c r="I92" s="13" t="s">
        <v>22</v>
      </c>
      <c r="J92" s="20">
        <v>45448</v>
      </c>
      <c r="K92" s="20">
        <f t="shared" si="2"/>
        <v>45573</v>
      </c>
      <c r="L92" s="28">
        <v>140</v>
      </c>
      <c r="M92" s="13" t="s">
        <v>448</v>
      </c>
      <c r="N92" s="10" t="s">
        <v>449</v>
      </c>
      <c r="O92" s="13" t="s">
        <v>163</v>
      </c>
      <c r="P92" s="13" t="s">
        <v>164</v>
      </c>
    </row>
    <row r="93" spans="1:16" x14ac:dyDescent="0.25">
      <c r="A93" s="13" t="s">
        <v>16</v>
      </c>
      <c r="B93" s="13" t="s">
        <v>157</v>
      </c>
      <c r="C93" s="13" t="s">
        <v>450</v>
      </c>
      <c r="D93" s="13" t="s">
        <v>451</v>
      </c>
      <c r="E93" s="10" t="s">
        <v>452</v>
      </c>
      <c r="F93" s="19">
        <v>17</v>
      </c>
      <c r="G93" s="19">
        <v>0</v>
      </c>
      <c r="H93" s="13" t="s">
        <v>21</v>
      </c>
      <c r="I93" s="13" t="s">
        <v>22</v>
      </c>
      <c r="J93" s="20">
        <v>45448</v>
      </c>
      <c r="K93" s="20">
        <f t="shared" si="2"/>
        <v>45573</v>
      </c>
      <c r="L93" s="28">
        <v>140</v>
      </c>
      <c r="M93" s="13" t="s">
        <v>396</v>
      </c>
      <c r="N93" s="10" t="s">
        <v>453</v>
      </c>
      <c r="O93" s="13" t="s">
        <v>163</v>
      </c>
      <c r="P93" s="13" t="s">
        <v>164</v>
      </c>
    </row>
    <row r="94" spans="1:16" x14ac:dyDescent="0.25">
      <c r="A94" s="13" t="s">
        <v>16</v>
      </c>
      <c r="B94" s="13" t="s">
        <v>157</v>
      </c>
      <c r="C94" s="13" t="s">
        <v>365</v>
      </c>
      <c r="D94" s="13" t="s">
        <v>454</v>
      </c>
      <c r="E94" s="10" t="s">
        <v>455</v>
      </c>
      <c r="F94" s="19">
        <v>63</v>
      </c>
      <c r="G94" s="19">
        <v>0</v>
      </c>
      <c r="H94" s="13" t="s">
        <v>21</v>
      </c>
      <c r="I94" s="13" t="s">
        <v>22</v>
      </c>
      <c r="J94" s="20">
        <v>45448</v>
      </c>
      <c r="K94" s="20">
        <f t="shared" si="2"/>
        <v>45573</v>
      </c>
      <c r="L94" s="28">
        <v>140</v>
      </c>
      <c r="M94" s="13" t="s">
        <v>214</v>
      </c>
      <c r="N94" s="10" t="s">
        <v>456</v>
      </c>
      <c r="O94" s="13" t="s">
        <v>163</v>
      </c>
      <c r="P94" s="13" t="s">
        <v>164</v>
      </c>
    </row>
    <row r="95" spans="1:16" x14ac:dyDescent="0.25">
      <c r="A95" s="13" t="s">
        <v>16</v>
      </c>
      <c r="B95" s="13" t="s">
        <v>157</v>
      </c>
      <c r="C95" s="13" t="s">
        <v>457</v>
      </c>
      <c r="D95" s="13" t="s">
        <v>458</v>
      </c>
      <c r="E95" s="10" t="s">
        <v>459</v>
      </c>
      <c r="F95" s="19">
        <v>0</v>
      </c>
      <c r="G95" s="19">
        <v>32</v>
      </c>
      <c r="H95" s="13" t="s">
        <v>21</v>
      </c>
      <c r="I95" s="13" t="s">
        <v>22</v>
      </c>
      <c r="J95" s="20">
        <v>45448</v>
      </c>
      <c r="K95" s="20">
        <f t="shared" si="2"/>
        <v>45573</v>
      </c>
      <c r="L95" s="28">
        <v>140</v>
      </c>
      <c r="M95" s="13" t="s">
        <v>23</v>
      </c>
      <c r="N95" s="10" t="s">
        <v>460</v>
      </c>
      <c r="O95" s="13" t="s">
        <v>163</v>
      </c>
      <c r="P95" s="13" t="s">
        <v>164</v>
      </c>
    </row>
    <row r="96" spans="1:16" x14ac:dyDescent="0.25">
      <c r="A96" s="13" t="s">
        <v>16</v>
      </c>
      <c r="B96" s="13" t="s">
        <v>157</v>
      </c>
      <c r="C96" s="13" t="s">
        <v>461</v>
      </c>
      <c r="D96" s="13" t="s">
        <v>462</v>
      </c>
      <c r="E96" s="10" t="s">
        <v>463</v>
      </c>
      <c r="F96" s="19">
        <v>15</v>
      </c>
      <c r="G96" s="19">
        <v>0</v>
      </c>
      <c r="H96" s="13" t="s">
        <v>21</v>
      </c>
      <c r="I96" s="13" t="s">
        <v>22</v>
      </c>
      <c r="J96" s="20">
        <v>45448</v>
      </c>
      <c r="K96" s="20">
        <f t="shared" si="2"/>
        <v>45573</v>
      </c>
      <c r="L96" s="28">
        <v>140</v>
      </c>
      <c r="M96" s="13" t="s">
        <v>161</v>
      </c>
      <c r="N96" s="10" t="s">
        <v>464</v>
      </c>
      <c r="O96" s="13" t="s">
        <v>163</v>
      </c>
      <c r="P96" s="13" t="s">
        <v>164</v>
      </c>
    </row>
    <row r="97" spans="1:16" x14ac:dyDescent="0.25">
      <c r="A97" s="13" t="s">
        <v>16</v>
      </c>
      <c r="B97" s="13" t="s">
        <v>157</v>
      </c>
      <c r="C97" s="13" t="s">
        <v>465</v>
      </c>
      <c r="D97" s="13" t="s">
        <v>466</v>
      </c>
      <c r="E97" s="10" t="s">
        <v>467</v>
      </c>
      <c r="F97" s="19">
        <v>28</v>
      </c>
      <c r="G97" s="19">
        <v>0</v>
      </c>
      <c r="H97" s="13" t="s">
        <v>21</v>
      </c>
      <c r="I97" s="13" t="s">
        <v>22</v>
      </c>
      <c r="J97" s="20">
        <v>45448</v>
      </c>
      <c r="K97" s="20">
        <f t="shared" si="2"/>
        <v>45573</v>
      </c>
      <c r="L97" s="28">
        <v>140</v>
      </c>
      <c r="M97" s="13" t="s">
        <v>161</v>
      </c>
      <c r="N97" s="10" t="s">
        <v>468</v>
      </c>
      <c r="O97" s="13" t="s">
        <v>163</v>
      </c>
      <c r="P97" s="13" t="s">
        <v>164</v>
      </c>
    </row>
    <row r="98" spans="1:16" x14ac:dyDescent="0.25">
      <c r="A98" s="13" t="s">
        <v>16</v>
      </c>
      <c r="B98" s="13" t="s">
        <v>157</v>
      </c>
      <c r="C98" s="13" t="s">
        <v>469</v>
      </c>
      <c r="D98" s="13" t="s">
        <v>470</v>
      </c>
      <c r="E98" s="10" t="s">
        <v>471</v>
      </c>
      <c r="F98" s="19">
        <v>12</v>
      </c>
      <c r="G98" s="19">
        <v>0</v>
      </c>
      <c r="H98" s="13" t="s">
        <v>21</v>
      </c>
      <c r="I98" s="13" t="s">
        <v>22</v>
      </c>
      <c r="J98" s="20">
        <v>45448</v>
      </c>
      <c r="K98" s="20">
        <f t="shared" si="2"/>
        <v>45573</v>
      </c>
      <c r="L98" s="28">
        <v>140</v>
      </c>
      <c r="M98" s="13" t="s">
        <v>161</v>
      </c>
      <c r="N98" s="10" t="s">
        <v>472</v>
      </c>
      <c r="O98" s="13" t="s">
        <v>163</v>
      </c>
      <c r="P98" s="13" t="s">
        <v>164</v>
      </c>
    </row>
    <row r="99" spans="1:16" x14ac:dyDescent="0.25">
      <c r="A99" s="13" t="s">
        <v>16</v>
      </c>
      <c r="B99" s="14" t="s">
        <v>17</v>
      </c>
      <c r="C99" s="14" t="s">
        <v>473</v>
      </c>
      <c r="D99" s="14" t="s">
        <v>429</v>
      </c>
      <c r="E99" s="11" t="s">
        <v>474</v>
      </c>
      <c r="F99" s="21">
        <v>65</v>
      </c>
      <c r="G99" s="21">
        <v>0</v>
      </c>
      <c r="H99" s="14" t="s">
        <v>21</v>
      </c>
      <c r="I99" s="13" t="s">
        <v>22</v>
      </c>
      <c r="J99" s="20">
        <v>45448</v>
      </c>
      <c r="K99" s="20">
        <f t="shared" ref="K99:K130" si="3">J99+125</f>
        <v>45573</v>
      </c>
      <c r="L99" s="29">
        <v>130</v>
      </c>
      <c r="M99" s="13" t="s">
        <v>214</v>
      </c>
      <c r="N99" s="11" t="s">
        <v>475</v>
      </c>
      <c r="O99" s="14" t="s">
        <v>476</v>
      </c>
      <c r="P99" s="14" t="s">
        <v>477</v>
      </c>
    </row>
    <row r="100" spans="1:16" x14ac:dyDescent="0.25">
      <c r="A100" s="13" t="s">
        <v>198</v>
      </c>
      <c r="B100" s="13" t="s">
        <v>190</v>
      </c>
      <c r="C100" s="13" t="s">
        <v>478</v>
      </c>
      <c r="D100" s="13" t="s">
        <v>479</v>
      </c>
      <c r="E100" s="10" t="s">
        <v>480</v>
      </c>
      <c r="F100" s="19">
        <v>0</v>
      </c>
      <c r="G100" s="19">
        <v>34</v>
      </c>
      <c r="H100" s="13" t="s">
        <v>335</v>
      </c>
      <c r="I100" s="13" t="s">
        <v>22</v>
      </c>
      <c r="J100" s="20">
        <v>45448</v>
      </c>
      <c r="K100" s="20">
        <f t="shared" si="3"/>
        <v>45573</v>
      </c>
      <c r="L100" s="28">
        <v>140</v>
      </c>
      <c r="M100" s="13" t="s">
        <v>336</v>
      </c>
      <c r="N100" s="10" t="s">
        <v>481</v>
      </c>
      <c r="O100" s="13" t="s">
        <v>482</v>
      </c>
      <c r="P100" s="10" t="s">
        <v>483</v>
      </c>
    </row>
    <row r="101" spans="1:16" x14ac:dyDescent="0.25">
      <c r="A101" s="13" t="s">
        <v>198</v>
      </c>
      <c r="B101" s="13" t="s">
        <v>199</v>
      </c>
      <c r="C101" s="13" t="s">
        <v>484</v>
      </c>
      <c r="D101" s="13" t="s">
        <v>485</v>
      </c>
      <c r="E101" s="10" t="s">
        <v>486</v>
      </c>
      <c r="F101" s="19">
        <v>16</v>
      </c>
      <c r="G101" s="19">
        <v>0</v>
      </c>
      <c r="H101" s="13" t="s">
        <v>72</v>
      </c>
      <c r="I101" s="13" t="s">
        <v>22</v>
      </c>
      <c r="J101" s="20">
        <v>45448</v>
      </c>
      <c r="K101" s="20">
        <f t="shared" si="3"/>
        <v>45573</v>
      </c>
      <c r="L101" s="28">
        <v>130</v>
      </c>
      <c r="M101" s="13" t="s">
        <v>487</v>
      </c>
      <c r="N101" s="15" t="s">
        <v>488</v>
      </c>
      <c r="O101" s="13" t="s">
        <v>321</v>
      </c>
      <c r="P101" s="13" t="s">
        <v>322</v>
      </c>
    </row>
    <row r="102" spans="1:16" x14ac:dyDescent="0.25">
      <c r="A102" s="13" t="s">
        <v>16</v>
      </c>
      <c r="B102" s="13" t="s">
        <v>59</v>
      </c>
      <c r="C102" s="17" t="s">
        <v>489</v>
      </c>
      <c r="D102" s="13" t="s">
        <v>490</v>
      </c>
      <c r="E102" s="10" t="s">
        <v>491</v>
      </c>
      <c r="F102" s="19">
        <v>19</v>
      </c>
      <c r="G102" s="19">
        <v>30</v>
      </c>
      <c r="H102" s="13" t="s">
        <v>63</v>
      </c>
      <c r="I102" s="13" t="s">
        <v>22</v>
      </c>
      <c r="J102" s="20">
        <v>45448</v>
      </c>
      <c r="K102" s="20">
        <f t="shared" si="3"/>
        <v>45573</v>
      </c>
      <c r="L102" s="28">
        <v>150</v>
      </c>
      <c r="M102" s="13" t="s">
        <v>492</v>
      </c>
      <c r="N102" s="10" t="s">
        <v>493</v>
      </c>
      <c r="O102" s="13" t="s">
        <v>66</v>
      </c>
      <c r="P102" s="13" t="s">
        <v>67</v>
      </c>
    </row>
    <row r="103" spans="1:16" x14ac:dyDescent="0.25">
      <c r="A103" s="13" t="s">
        <v>16</v>
      </c>
      <c r="B103" s="13" t="s">
        <v>59</v>
      </c>
      <c r="C103" s="17" t="s">
        <v>494</v>
      </c>
      <c r="D103" s="13" t="s">
        <v>94</v>
      </c>
      <c r="E103" s="10" t="s">
        <v>495</v>
      </c>
      <c r="F103" s="19">
        <v>18</v>
      </c>
      <c r="G103" s="19">
        <v>0</v>
      </c>
      <c r="H103" s="13" t="s">
        <v>254</v>
      </c>
      <c r="I103" s="13" t="s">
        <v>22</v>
      </c>
      <c r="J103" s="20">
        <v>45448</v>
      </c>
      <c r="K103" s="20">
        <f t="shared" si="3"/>
        <v>45573</v>
      </c>
      <c r="L103" s="28">
        <v>180</v>
      </c>
      <c r="M103" s="13" t="s">
        <v>96</v>
      </c>
      <c r="N103" s="10" t="s">
        <v>496</v>
      </c>
      <c r="O103" s="13" t="s">
        <v>66</v>
      </c>
      <c r="P103" s="13" t="s">
        <v>67</v>
      </c>
    </row>
    <row r="104" spans="1:16" x14ac:dyDescent="0.25">
      <c r="A104" s="13" t="s">
        <v>16</v>
      </c>
      <c r="B104" s="13" t="s">
        <v>59</v>
      </c>
      <c r="C104" s="17" t="s">
        <v>497</v>
      </c>
      <c r="D104" s="13" t="s">
        <v>498</v>
      </c>
      <c r="E104" s="10" t="s">
        <v>499</v>
      </c>
      <c r="F104" s="19">
        <v>18</v>
      </c>
      <c r="G104" s="19">
        <v>0</v>
      </c>
      <c r="H104" s="13" t="s">
        <v>254</v>
      </c>
      <c r="I104" s="13" t="s">
        <v>22</v>
      </c>
      <c r="J104" s="20">
        <v>45448</v>
      </c>
      <c r="K104" s="20">
        <f t="shared" si="3"/>
        <v>45573</v>
      </c>
      <c r="L104" s="28">
        <v>180</v>
      </c>
      <c r="M104" s="13" t="s">
        <v>96</v>
      </c>
      <c r="N104" s="10" t="s">
        <v>500</v>
      </c>
      <c r="O104" s="13" t="s">
        <v>66</v>
      </c>
      <c r="P104" s="13" t="s">
        <v>67</v>
      </c>
    </row>
    <row r="105" spans="1:16" x14ac:dyDescent="0.25">
      <c r="A105" s="13" t="s">
        <v>198</v>
      </c>
      <c r="B105" s="13" t="s">
        <v>250</v>
      </c>
      <c r="C105" s="13" t="s">
        <v>501</v>
      </c>
      <c r="D105" s="13" t="s">
        <v>502</v>
      </c>
      <c r="E105" s="10" t="s">
        <v>503</v>
      </c>
      <c r="F105" s="19">
        <v>5</v>
      </c>
      <c r="G105" s="19">
        <v>0</v>
      </c>
      <c r="H105" s="13" t="s">
        <v>254</v>
      </c>
      <c r="I105" s="13" t="s">
        <v>22</v>
      </c>
      <c r="J105" s="20">
        <v>45448</v>
      </c>
      <c r="K105" s="20">
        <f t="shared" si="3"/>
        <v>45573</v>
      </c>
      <c r="L105" s="28">
        <v>160</v>
      </c>
      <c r="M105" s="13" t="s">
        <v>504</v>
      </c>
      <c r="N105" s="10" t="s">
        <v>505</v>
      </c>
      <c r="O105" s="13" t="s">
        <v>506</v>
      </c>
      <c r="P105" s="13" t="s">
        <v>507</v>
      </c>
    </row>
    <row r="106" spans="1:16" x14ac:dyDescent="0.25">
      <c r="A106" s="13" t="s">
        <v>198</v>
      </c>
      <c r="B106" s="13" t="s">
        <v>250</v>
      </c>
      <c r="C106" s="13" t="s">
        <v>508</v>
      </c>
      <c r="D106" s="13" t="s">
        <v>502</v>
      </c>
      <c r="E106" s="10" t="s">
        <v>509</v>
      </c>
      <c r="F106" s="19">
        <v>5</v>
      </c>
      <c r="G106" s="19">
        <v>0</v>
      </c>
      <c r="H106" s="13" t="s">
        <v>254</v>
      </c>
      <c r="I106" s="13" t="s">
        <v>22</v>
      </c>
      <c r="J106" s="20">
        <v>45448</v>
      </c>
      <c r="K106" s="20">
        <f t="shared" si="3"/>
        <v>45573</v>
      </c>
      <c r="L106" s="28">
        <v>160</v>
      </c>
      <c r="M106" s="13" t="s">
        <v>504</v>
      </c>
      <c r="N106" s="10" t="s">
        <v>505</v>
      </c>
      <c r="O106" s="13" t="s">
        <v>506</v>
      </c>
      <c r="P106" s="13" t="s">
        <v>507</v>
      </c>
    </row>
    <row r="107" spans="1:16" x14ac:dyDescent="0.25">
      <c r="A107" s="13" t="s">
        <v>198</v>
      </c>
      <c r="B107" s="13" t="s">
        <v>250</v>
      </c>
      <c r="C107" s="13" t="s">
        <v>510</v>
      </c>
      <c r="D107" s="13" t="s">
        <v>511</v>
      </c>
      <c r="E107" s="10" t="s">
        <v>512</v>
      </c>
      <c r="F107" s="19">
        <v>11</v>
      </c>
      <c r="G107" s="19">
        <v>0</v>
      </c>
      <c r="H107" s="13" t="s">
        <v>254</v>
      </c>
      <c r="I107" s="13" t="s">
        <v>22</v>
      </c>
      <c r="J107" s="20">
        <v>45448</v>
      </c>
      <c r="K107" s="20">
        <f t="shared" si="3"/>
        <v>45573</v>
      </c>
      <c r="L107" s="28">
        <v>140.9</v>
      </c>
      <c r="M107" s="13" t="s">
        <v>504</v>
      </c>
      <c r="N107" s="13" t="s">
        <v>513</v>
      </c>
      <c r="O107" s="13" t="s">
        <v>506</v>
      </c>
      <c r="P107" s="13" t="s">
        <v>507</v>
      </c>
    </row>
    <row r="108" spans="1:16" x14ac:dyDescent="0.25">
      <c r="A108" s="13" t="s">
        <v>198</v>
      </c>
      <c r="B108" s="13" t="s">
        <v>250</v>
      </c>
      <c r="C108" s="13" t="s">
        <v>514</v>
      </c>
      <c r="D108" s="13" t="s">
        <v>515</v>
      </c>
      <c r="E108" s="10" t="s">
        <v>516</v>
      </c>
      <c r="F108" s="19">
        <v>4</v>
      </c>
      <c r="G108" s="19">
        <v>0</v>
      </c>
      <c r="H108" s="13" t="s">
        <v>254</v>
      </c>
      <c r="I108" s="13" t="s">
        <v>22</v>
      </c>
      <c r="J108" s="20">
        <v>45448</v>
      </c>
      <c r="K108" s="20">
        <f t="shared" si="3"/>
        <v>45573</v>
      </c>
      <c r="L108" s="28">
        <v>150</v>
      </c>
      <c r="M108" s="13" t="s">
        <v>504</v>
      </c>
      <c r="N108" s="13" t="s">
        <v>517</v>
      </c>
      <c r="O108" s="13" t="s">
        <v>506</v>
      </c>
      <c r="P108" s="13" t="s">
        <v>507</v>
      </c>
    </row>
    <row r="109" spans="1:16" x14ac:dyDescent="0.25">
      <c r="A109" s="13" t="s">
        <v>198</v>
      </c>
      <c r="B109" s="13" t="s">
        <v>250</v>
      </c>
      <c r="C109" s="13" t="s">
        <v>518</v>
      </c>
      <c r="D109" s="13" t="s">
        <v>519</v>
      </c>
      <c r="E109" s="10" t="s">
        <v>520</v>
      </c>
      <c r="F109" s="19">
        <v>23</v>
      </c>
      <c r="G109" s="19">
        <v>0</v>
      </c>
      <c r="H109" s="13" t="s">
        <v>254</v>
      </c>
      <c r="I109" s="13" t="s">
        <v>22</v>
      </c>
      <c r="J109" s="20">
        <v>45448</v>
      </c>
      <c r="K109" s="20">
        <f t="shared" si="3"/>
        <v>45573</v>
      </c>
      <c r="L109" s="28">
        <v>150</v>
      </c>
      <c r="M109" s="13" t="s">
        <v>521</v>
      </c>
      <c r="N109" s="13" t="s">
        <v>522</v>
      </c>
      <c r="O109" s="13" t="s">
        <v>16</v>
      </c>
      <c r="P109" s="13" t="s">
        <v>523</v>
      </c>
    </row>
    <row r="110" spans="1:16" x14ac:dyDescent="0.25">
      <c r="A110" s="13" t="s">
        <v>198</v>
      </c>
      <c r="B110" s="13" t="s">
        <v>250</v>
      </c>
      <c r="C110" s="13" t="s">
        <v>524</v>
      </c>
      <c r="D110" s="13" t="s">
        <v>525</v>
      </c>
      <c r="E110" s="10" t="s">
        <v>526</v>
      </c>
      <c r="F110" s="19">
        <v>16</v>
      </c>
      <c r="G110" s="19">
        <v>0</v>
      </c>
      <c r="H110" s="13" t="s">
        <v>254</v>
      </c>
      <c r="I110" s="13" t="s">
        <v>22</v>
      </c>
      <c r="J110" s="20">
        <v>45448</v>
      </c>
      <c r="K110" s="20">
        <f t="shared" si="3"/>
        <v>45573</v>
      </c>
      <c r="L110" s="28">
        <v>150</v>
      </c>
      <c r="M110" s="13" t="s">
        <v>504</v>
      </c>
      <c r="N110" s="13" t="s">
        <v>527</v>
      </c>
      <c r="O110" s="13" t="s">
        <v>16</v>
      </c>
      <c r="P110" s="13" t="s">
        <v>523</v>
      </c>
    </row>
    <row r="111" spans="1:16" x14ac:dyDescent="0.25">
      <c r="A111" s="13" t="s">
        <v>198</v>
      </c>
      <c r="B111" s="13" t="s">
        <v>250</v>
      </c>
      <c r="C111" s="13" t="s">
        <v>207</v>
      </c>
      <c r="D111" s="13" t="s">
        <v>525</v>
      </c>
      <c r="E111" s="10" t="s">
        <v>528</v>
      </c>
      <c r="F111" s="19">
        <v>8</v>
      </c>
      <c r="G111" s="19">
        <v>0</v>
      </c>
      <c r="H111" s="13" t="s">
        <v>254</v>
      </c>
      <c r="I111" s="13" t="s">
        <v>22</v>
      </c>
      <c r="J111" s="20">
        <v>45448</v>
      </c>
      <c r="K111" s="20">
        <f t="shared" si="3"/>
        <v>45573</v>
      </c>
      <c r="L111" s="28">
        <v>150</v>
      </c>
      <c r="M111" s="13" t="s">
        <v>504</v>
      </c>
      <c r="N111" s="13" t="s">
        <v>529</v>
      </c>
      <c r="O111" s="13" t="s">
        <v>16</v>
      </c>
      <c r="P111" s="13" t="s">
        <v>523</v>
      </c>
    </row>
    <row r="112" spans="1:16" x14ac:dyDescent="0.25">
      <c r="A112" s="13" t="s">
        <v>198</v>
      </c>
      <c r="B112" s="13" t="s">
        <v>250</v>
      </c>
      <c r="C112" s="13" t="s">
        <v>530</v>
      </c>
      <c r="D112" s="13" t="s">
        <v>531</v>
      </c>
      <c r="E112" s="10" t="s">
        <v>532</v>
      </c>
      <c r="F112" s="19">
        <v>7</v>
      </c>
      <c r="G112" s="19">
        <v>0</v>
      </c>
      <c r="H112" s="13" t="s">
        <v>254</v>
      </c>
      <c r="I112" s="13" t="s">
        <v>22</v>
      </c>
      <c r="J112" s="20">
        <v>45448</v>
      </c>
      <c r="K112" s="20">
        <f t="shared" si="3"/>
        <v>45573</v>
      </c>
      <c r="L112" s="28">
        <v>140</v>
      </c>
      <c r="M112" s="13" t="s">
        <v>295</v>
      </c>
      <c r="N112" s="13" t="s">
        <v>533</v>
      </c>
      <c r="O112" s="13" t="s">
        <v>534</v>
      </c>
      <c r="P112" s="13" t="s">
        <v>535</v>
      </c>
    </row>
    <row r="113" spans="1:16" x14ac:dyDescent="0.25">
      <c r="A113" s="13" t="s">
        <v>198</v>
      </c>
      <c r="B113" s="13" t="s">
        <v>250</v>
      </c>
      <c r="C113" s="13" t="s">
        <v>536</v>
      </c>
      <c r="D113" s="13" t="s">
        <v>537</v>
      </c>
      <c r="E113" s="10" t="s">
        <v>538</v>
      </c>
      <c r="F113" s="19">
        <v>9</v>
      </c>
      <c r="G113" s="19">
        <v>0</v>
      </c>
      <c r="H113" s="13" t="s">
        <v>254</v>
      </c>
      <c r="I113" s="13" t="s">
        <v>22</v>
      </c>
      <c r="J113" s="20">
        <v>45448</v>
      </c>
      <c r="K113" s="20">
        <f t="shared" si="3"/>
        <v>45573</v>
      </c>
      <c r="L113" s="28">
        <v>150</v>
      </c>
      <c r="M113" s="13" t="s">
        <v>295</v>
      </c>
      <c r="N113" s="13" t="s">
        <v>539</v>
      </c>
      <c r="O113" s="13" t="s">
        <v>534</v>
      </c>
      <c r="P113" s="13" t="s">
        <v>535</v>
      </c>
    </row>
    <row r="114" spans="1:16" x14ac:dyDescent="0.25">
      <c r="A114" s="13" t="s">
        <v>198</v>
      </c>
      <c r="B114" s="13" t="s">
        <v>250</v>
      </c>
      <c r="C114" s="13" t="s">
        <v>540</v>
      </c>
      <c r="D114" s="13" t="s">
        <v>541</v>
      </c>
      <c r="E114" s="10" t="s">
        <v>542</v>
      </c>
      <c r="F114" s="19">
        <v>11</v>
      </c>
      <c r="G114" s="19">
        <v>0</v>
      </c>
      <c r="H114" s="13" t="s">
        <v>254</v>
      </c>
      <c r="I114" s="13" t="s">
        <v>22</v>
      </c>
      <c r="J114" s="20">
        <v>45448</v>
      </c>
      <c r="K114" s="20">
        <f t="shared" si="3"/>
        <v>45573</v>
      </c>
      <c r="L114" s="28">
        <v>150</v>
      </c>
      <c r="M114" s="13" t="s">
        <v>295</v>
      </c>
      <c r="N114" s="13" t="s">
        <v>543</v>
      </c>
      <c r="O114" s="13" t="s">
        <v>534</v>
      </c>
      <c r="P114" s="13" t="s">
        <v>535</v>
      </c>
    </row>
    <row r="115" spans="1:16" x14ac:dyDescent="0.25">
      <c r="A115" s="13" t="s">
        <v>198</v>
      </c>
      <c r="B115" s="13" t="s">
        <v>250</v>
      </c>
      <c r="C115" s="13" t="s">
        <v>544</v>
      </c>
      <c r="D115" s="13" t="s">
        <v>545</v>
      </c>
      <c r="E115" s="10" t="s">
        <v>546</v>
      </c>
      <c r="F115" s="19">
        <v>15</v>
      </c>
      <c r="G115" s="19">
        <v>0</v>
      </c>
      <c r="H115" s="13" t="s">
        <v>254</v>
      </c>
      <c r="I115" s="13" t="s">
        <v>22</v>
      </c>
      <c r="J115" s="20">
        <v>45448</v>
      </c>
      <c r="K115" s="20">
        <f t="shared" si="3"/>
        <v>45573</v>
      </c>
      <c r="L115" s="28">
        <v>160</v>
      </c>
      <c r="M115" s="13" t="s">
        <v>255</v>
      </c>
      <c r="N115" s="13" t="s">
        <v>547</v>
      </c>
      <c r="O115" s="13" t="s">
        <v>257</v>
      </c>
      <c r="P115" s="13" t="s">
        <v>258</v>
      </c>
    </row>
    <row r="116" spans="1:16" x14ac:dyDescent="0.25">
      <c r="A116" s="13" t="s">
        <v>198</v>
      </c>
      <c r="B116" s="13" t="s">
        <v>331</v>
      </c>
      <c r="C116" s="13" t="s">
        <v>548</v>
      </c>
      <c r="D116" s="13" t="s">
        <v>549</v>
      </c>
      <c r="E116" s="10" t="s">
        <v>550</v>
      </c>
      <c r="F116" s="19">
        <v>0</v>
      </c>
      <c r="G116" s="19">
        <v>40</v>
      </c>
      <c r="H116" s="13" t="s">
        <v>335</v>
      </c>
      <c r="I116" s="13" t="s">
        <v>22</v>
      </c>
      <c r="J116" s="20">
        <v>45448</v>
      </c>
      <c r="K116" s="20">
        <f t="shared" si="3"/>
        <v>45573</v>
      </c>
      <c r="L116" s="28">
        <v>140</v>
      </c>
      <c r="M116" s="13" t="s">
        <v>336</v>
      </c>
      <c r="N116" s="13" t="s">
        <v>551</v>
      </c>
      <c r="O116" s="13" t="s">
        <v>338</v>
      </c>
      <c r="P116" s="13" t="s">
        <v>339</v>
      </c>
    </row>
    <row r="117" spans="1:16" x14ac:dyDescent="0.25">
      <c r="A117" s="13" t="s">
        <v>198</v>
      </c>
      <c r="B117" s="13" t="s">
        <v>331</v>
      </c>
      <c r="C117" s="13" t="s">
        <v>552</v>
      </c>
      <c r="D117" s="13" t="s">
        <v>553</v>
      </c>
      <c r="E117" s="10" t="s">
        <v>554</v>
      </c>
      <c r="F117" s="19">
        <v>0</v>
      </c>
      <c r="G117" s="19">
        <v>15</v>
      </c>
      <c r="H117" s="13" t="s">
        <v>335</v>
      </c>
      <c r="I117" s="13" t="s">
        <v>22</v>
      </c>
      <c r="J117" s="20">
        <v>45448</v>
      </c>
      <c r="K117" s="20">
        <f t="shared" si="3"/>
        <v>45573</v>
      </c>
      <c r="L117" s="28">
        <v>140</v>
      </c>
      <c r="M117" s="13" t="s">
        <v>336</v>
      </c>
      <c r="N117" s="13" t="s">
        <v>555</v>
      </c>
      <c r="O117" s="13" t="s">
        <v>338</v>
      </c>
      <c r="P117" s="13" t="s">
        <v>339</v>
      </c>
    </row>
    <row r="118" spans="1:16" x14ac:dyDescent="0.25">
      <c r="A118" s="13" t="s">
        <v>16</v>
      </c>
      <c r="B118" s="13" t="s">
        <v>68</v>
      </c>
      <c r="C118" s="13" t="s">
        <v>556</v>
      </c>
      <c r="D118" s="13" t="s">
        <v>557</v>
      </c>
      <c r="E118" s="10" t="s">
        <v>558</v>
      </c>
      <c r="F118" s="19">
        <v>72</v>
      </c>
      <c r="G118" s="19">
        <v>50</v>
      </c>
      <c r="H118" s="13" t="s">
        <v>72</v>
      </c>
      <c r="I118" s="13" t="s">
        <v>73</v>
      </c>
      <c r="J118" s="20">
        <v>45448</v>
      </c>
      <c r="K118" s="20">
        <f t="shared" si="3"/>
        <v>45573</v>
      </c>
      <c r="L118" s="28">
        <v>110</v>
      </c>
      <c r="M118" s="13" t="s">
        <v>121</v>
      </c>
      <c r="N118" s="10" t="s">
        <v>559</v>
      </c>
      <c r="O118" s="13" t="s">
        <v>560</v>
      </c>
      <c r="P118" s="13" t="s">
        <v>561</v>
      </c>
    </row>
    <row r="119" spans="1:16" x14ac:dyDescent="0.25">
      <c r="A119" s="13" t="s">
        <v>198</v>
      </c>
      <c r="B119" s="13" t="s">
        <v>199</v>
      </c>
      <c r="C119" s="13" t="s">
        <v>562</v>
      </c>
      <c r="D119" s="13" t="s">
        <v>563</v>
      </c>
      <c r="E119" s="10" t="s">
        <v>564</v>
      </c>
      <c r="F119" s="19">
        <v>11</v>
      </c>
      <c r="G119" s="19">
        <v>0</v>
      </c>
      <c r="H119" s="13" t="s">
        <v>72</v>
      </c>
      <c r="I119" s="13" t="s">
        <v>22</v>
      </c>
      <c r="J119" s="20">
        <v>45450</v>
      </c>
      <c r="K119" s="20">
        <f t="shared" si="3"/>
        <v>45575</v>
      </c>
      <c r="L119" s="28">
        <v>130</v>
      </c>
      <c r="M119" s="13" t="s">
        <v>565</v>
      </c>
      <c r="N119" s="15" t="s">
        <v>566</v>
      </c>
      <c r="O119" s="13" t="s">
        <v>321</v>
      </c>
      <c r="P119" s="13" t="s">
        <v>322</v>
      </c>
    </row>
    <row r="120" spans="1:16" x14ac:dyDescent="0.25">
      <c r="A120" s="13" t="s">
        <v>198</v>
      </c>
      <c r="B120" s="13" t="s">
        <v>199</v>
      </c>
      <c r="C120" s="13" t="s">
        <v>567</v>
      </c>
      <c r="D120" s="13" t="s">
        <v>568</v>
      </c>
      <c r="E120" s="10" t="s">
        <v>569</v>
      </c>
      <c r="F120" s="19">
        <v>21</v>
      </c>
      <c r="G120" s="19">
        <v>0</v>
      </c>
      <c r="H120" s="13" t="s">
        <v>72</v>
      </c>
      <c r="I120" s="13" t="s">
        <v>22</v>
      </c>
      <c r="J120" s="20">
        <v>45450</v>
      </c>
      <c r="K120" s="20">
        <f t="shared" si="3"/>
        <v>45575</v>
      </c>
      <c r="L120" s="28">
        <v>130</v>
      </c>
      <c r="M120" s="13" t="s">
        <v>325</v>
      </c>
      <c r="N120" s="15" t="s">
        <v>570</v>
      </c>
      <c r="O120" s="13" t="s">
        <v>321</v>
      </c>
      <c r="P120" s="13" t="s">
        <v>322</v>
      </c>
    </row>
    <row r="121" spans="1:16" x14ac:dyDescent="0.25">
      <c r="A121" s="13" t="s">
        <v>198</v>
      </c>
      <c r="B121" s="13" t="s">
        <v>199</v>
      </c>
      <c r="C121" s="13" t="s">
        <v>484</v>
      </c>
      <c r="D121" s="13" t="s">
        <v>571</v>
      </c>
      <c r="E121" s="10" t="s">
        <v>572</v>
      </c>
      <c r="F121" s="19">
        <v>9</v>
      </c>
      <c r="G121" s="19">
        <v>0</v>
      </c>
      <c r="H121" s="13" t="s">
        <v>72</v>
      </c>
      <c r="I121" s="13" t="s">
        <v>22</v>
      </c>
      <c r="J121" s="20">
        <v>45450</v>
      </c>
      <c r="K121" s="20">
        <f t="shared" si="3"/>
        <v>45575</v>
      </c>
      <c r="L121" s="28">
        <v>130</v>
      </c>
      <c r="M121" s="13" t="s">
        <v>319</v>
      </c>
      <c r="N121" s="15" t="s">
        <v>573</v>
      </c>
      <c r="O121" s="13" t="s">
        <v>321</v>
      </c>
      <c r="P121" s="13" t="s">
        <v>322</v>
      </c>
    </row>
    <row r="122" spans="1:16" x14ac:dyDescent="0.25">
      <c r="A122" s="13" t="s">
        <v>198</v>
      </c>
      <c r="B122" s="13" t="s">
        <v>199</v>
      </c>
      <c r="C122" s="13" t="s">
        <v>574</v>
      </c>
      <c r="D122" s="13" t="s">
        <v>575</v>
      </c>
      <c r="E122" s="10" t="s">
        <v>576</v>
      </c>
      <c r="F122" s="19">
        <v>16</v>
      </c>
      <c r="G122" s="19">
        <v>0</v>
      </c>
      <c r="H122" s="13" t="s">
        <v>72</v>
      </c>
      <c r="I122" s="13" t="s">
        <v>22</v>
      </c>
      <c r="J122" s="20">
        <v>45450</v>
      </c>
      <c r="K122" s="20">
        <f t="shared" si="3"/>
        <v>45575</v>
      </c>
      <c r="L122" s="28">
        <v>130</v>
      </c>
      <c r="M122" s="13" t="s">
        <v>325</v>
      </c>
      <c r="N122" s="15" t="s">
        <v>577</v>
      </c>
      <c r="O122" s="13" t="s">
        <v>321</v>
      </c>
      <c r="P122" s="13" t="s">
        <v>322</v>
      </c>
    </row>
    <row r="123" spans="1:16" x14ac:dyDescent="0.25">
      <c r="A123" s="13" t="s">
        <v>198</v>
      </c>
      <c r="B123" s="13" t="s">
        <v>199</v>
      </c>
      <c r="C123" s="13" t="s">
        <v>578</v>
      </c>
      <c r="D123" s="13" t="s">
        <v>579</v>
      </c>
      <c r="E123" s="10" t="s">
        <v>580</v>
      </c>
      <c r="F123" s="19">
        <v>16</v>
      </c>
      <c r="G123" s="19">
        <v>0</v>
      </c>
      <c r="H123" s="13" t="s">
        <v>72</v>
      </c>
      <c r="I123" s="13" t="s">
        <v>22</v>
      </c>
      <c r="J123" s="20">
        <v>45450</v>
      </c>
      <c r="K123" s="20">
        <f t="shared" si="3"/>
        <v>45575</v>
      </c>
      <c r="L123" s="28">
        <v>130</v>
      </c>
      <c r="M123" s="13" t="s">
        <v>319</v>
      </c>
      <c r="N123" s="15" t="s">
        <v>581</v>
      </c>
      <c r="O123" s="13" t="s">
        <v>321</v>
      </c>
      <c r="P123" s="13" t="s">
        <v>322</v>
      </c>
    </row>
    <row r="124" spans="1:16" x14ac:dyDescent="0.25">
      <c r="A124" s="13" t="s">
        <v>198</v>
      </c>
      <c r="B124" s="13" t="s">
        <v>199</v>
      </c>
      <c r="C124" s="13" t="s">
        <v>42</v>
      </c>
      <c r="D124" s="13" t="s">
        <v>582</v>
      </c>
      <c r="E124" s="10" t="s">
        <v>583</v>
      </c>
      <c r="F124" s="19">
        <v>16</v>
      </c>
      <c r="G124" s="19">
        <v>0</v>
      </c>
      <c r="H124" s="13" t="s">
        <v>72</v>
      </c>
      <c r="I124" s="13" t="s">
        <v>22</v>
      </c>
      <c r="J124" s="20">
        <v>45450</v>
      </c>
      <c r="K124" s="20">
        <f t="shared" si="3"/>
        <v>45575</v>
      </c>
      <c r="L124" s="28">
        <v>130</v>
      </c>
      <c r="M124" s="13" t="s">
        <v>565</v>
      </c>
      <c r="N124" s="12" t="s">
        <v>584</v>
      </c>
      <c r="O124" s="13" t="s">
        <v>585</v>
      </c>
      <c r="P124" s="13" t="s">
        <v>586</v>
      </c>
    </row>
    <row r="125" spans="1:16" x14ac:dyDescent="0.25">
      <c r="A125" s="13" t="s">
        <v>198</v>
      </c>
      <c r="B125" s="13" t="s">
        <v>250</v>
      </c>
      <c r="C125" s="13" t="s">
        <v>587</v>
      </c>
      <c r="D125" s="13" t="s">
        <v>588</v>
      </c>
      <c r="E125" s="10" t="s">
        <v>589</v>
      </c>
      <c r="F125" s="19">
        <v>25</v>
      </c>
      <c r="G125" s="19">
        <v>0</v>
      </c>
      <c r="H125" s="13" t="s">
        <v>254</v>
      </c>
      <c r="I125" s="13" t="s">
        <v>22</v>
      </c>
      <c r="J125" s="20">
        <v>45450</v>
      </c>
      <c r="K125" s="20">
        <f t="shared" si="3"/>
        <v>45575</v>
      </c>
      <c r="L125" s="28">
        <v>145</v>
      </c>
      <c r="M125" s="13" t="s">
        <v>295</v>
      </c>
      <c r="N125" s="13" t="s">
        <v>590</v>
      </c>
      <c r="O125" s="13" t="s">
        <v>534</v>
      </c>
      <c r="P125" s="13" t="s">
        <v>535</v>
      </c>
    </row>
    <row r="126" spans="1:16" x14ac:dyDescent="0.25">
      <c r="A126" s="13" t="s">
        <v>198</v>
      </c>
      <c r="B126" s="13" t="s">
        <v>250</v>
      </c>
      <c r="C126" s="13" t="s">
        <v>518</v>
      </c>
      <c r="D126" s="13" t="s">
        <v>588</v>
      </c>
      <c r="E126" s="10" t="s">
        <v>591</v>
      </c>
      <c r="F126" s="19">
        <v>13</v>
      </c>
      <c r="G126" s="19">
        <v>0</v>
      </c>
      <c r="H126" s="13" t="s">
        <v>254</v>
      </c>
      <c r="I126" s="13" t="s">
        <v>22</v>
      </c>
      <c r="J126" s="20">
        <v>45450</v>
      </c>
      <c r="K126" s="20">
        <f t="shared" si="3"/>
        <v>45575</v>
      </c>
      <c r="L126" s="28">
        <v>145</v>
      </c>
      <c r="M126" s="13" t="s">
        <v>295</v>
      </c>
      <c r="N126" s="13" t="s">
        <v>592</v>
      </c>
      <c r="O126" s="13" t="s">
        <v>534</v>
      </c>
      <c r="P126" s="13" t="s">
        <v>535</v>
      </c>
    </row>
    <row r="127" spans="1:16" x14ac:dyDescent="0.25">
      <c r="A127" s="13" t="s">
        <v>16</v>
      </c>
      <c r="B127" s="13" t="s">
        <v>59</v>
      </c>
      <c r="C127" s="17" t="s">
        <v>593</v>
      </c>
      <c r="D127" s="13" t="s">
        <v>594</v>
      </c>
      <c r="E127" s="10" t="s">
        <v>595</v>
      </c>
      <c r="F127" s="19">
        <v>10</v>
      </c>
      <c r="G127" s="19">
        <v>0</v>
      </c>
      <c r="H127" s="13" t="s">
        <v>254</v>
      </c>
      <c r="I127" s="13" t="s">
        <v>22</v>
      </c>
      <c r="J127" s="20">
        <v>45451</v>
      </c>
      <c r="K127" s="20">
        <f t="shared" si="3"/>
        <v>45576</v>
      </c>
      <c r="L127" s="28">
        <v>180</v>
      </c>
      <c r="M127" s="13" t="s">
        <v>363</v>
      </c>
      <c r="N127" s="10" t="s">
        <v>596</v>
      </c>
      <c r="O127" s="13" t="s">
        <v>66</v>
      </c>
      <c r="P127" s="13" t="s">
        <v>67</v>
      </c>
    </row>
    <row r="128" spans="1:16" x14ac:dyDescent="0.25">
      <c r="A128" s="13" t="s">
        <v>16</v>
      </c>
      <c r="B128" s="13" t="s">
        <v>59</v>
      </c>
      <c r="C128" s="17" t="s">
        <v>597</v>
      </c>
      <c r="D128" s="13" t="s">
        <v>598</v>
      </c>
      <c r="E128" s="10" t="s">
        <v>599</v>
      </c>
      <c r="F128" s="19">
        <v>48</v>
      </c>
      <c r="G128" s="19">
        <v>0</v>
      </c>
      <c r="H128" s="13" t="s">
        <v>254</v>
      </c>
      <c r="I128" s="13" t="s">
        <v>22</v>
      </c>
      <c r="J128" s="20">
        <v>45451</v>
      </c>
      <c r="K128" s="20">
        <f t="shared" si="3"/>
        <v>45576</v>
      </c>
      <c r="L128" s="28">
        <v>180</v>
      </c>
      <c r="M128" s="13" t="s">
        <v>600</v>
      </c>
      <c r="N128" s="10" t="s">
        <v>601</v>
      </c>
      <c r="O128" s="13" t="s">
        <v>66</v>
      </c>
      <c r="P128" s="13" t="s">
        <v>67</v>
      </c>
    </row>
    <row r="129" spans="1:16" x14ac:dyDescent="0.25">
      <c r="A129" s="13" t="s">
        <v>198</v>
      </c>
      <c r="B129" s="13" t="s">
        <v>250</v>
      </c>
      <c r="C129" s="13" t="s">
        <v>602</v>
      </c>
      <c r="D129" s="13" t="s">
        <v>603</v>
      </c>
      <c r="E129" s="10" t="s">
        <v>604</v>
      </c>
      <c r="F129" s="19">
        <v>15</v>
      </c>
      <c r="G129" s="19">
        <v>0</v>
      </c>
      <c r="H129" s="13" t="s">
        <v>254</v>
      </c>
      <c r="I129" s="13" t="s">
        <v>22</v>
      </c>
      <c r="J129" s="20">
        <v>45451</v>
      </c>
      <c r="K129" s="20">
        <f t="shared" si="3"/>
        <v>45576</v>
      </c>
      <c r="L129" s="28">
        <v>160</v>
      </c>
      <c r="M129" s="13" t="s">
        <v>504</v>
      </c>
      <c r="N129" s="13" t="s">
        <v>605</v>
      </c>
      <c r="O129" s="13" t="s">
        <v>506</v>
      </c>
      <c r="P129" s="13" t="s">
        <v>507</v>
      </c>
    </row>
    <row r="130" spans="1:16" x14ac:dyDescent="0.25">
      <c r="A130" s="13" t="s">
        <v>16</v>
      </c>
      <c r="B130" s="13" t="s">
        <v>59</v>
      </c>
      <c r="C130" s="17" t="s">
        <v>606</v>
      </c>
      <c r="D130" s="13" t="s">
        <v>607</v>
      </c>
      <c r="E130" s="10" t="s">
        <v>608</v>
      </c>
      <c r="F130" s="19">
        <v>49</v>
      </c>
      <c r="G130" s="19">
        <v>0</v>
      </c>
      <c r="H130" s="13" t="s">
        <v>254</v>
      </c>
      <c r="I130" s="13" t="s">
        <v>22</v>
      </c>
      <c r="J130" s="20">
        <v>45452</v>
      </c>
      <c r="K130" s="20">
        <f t="shared" si="3"/>
        <v>45577</v>
      </c>
      <c r="L130" s="28">
        <v>180</v>
      </c>
      <c r="M130" s="13" t="s">
        <v>363</v>
      </c>
      <c r="N130" s="10" t="s">
        <v>609</v>
      </c>
      <c r="O130" s="13" t="s">
        <v>66</v>
      </c>
      <c r="P130" s="13" t="s">
        <v>67</v>
      </c>
    </row>
    <row r="131" spans="1:16" x14ac:dyDescent="0.25">
      <c r="A131" s="13" t="s">
        <v>16</v>
      </c>
      <c r="B131" s="13" t="s">
        <v>610</v>
      </c>
      <c r="C131" s="13" t="s">
        <v>611</v>
      </c>
      <c r="D131" s="13" t="s">
        <v>612</v>
      </c>
      <c r="E131" s="10" t="s">
        <v>613</v>
      </c>
      <c r="F131" s="19">
        <v>12</v>
      </c>
      <c r="G131" s="19">
        <v>0</v>
      </c>
      <c r="H131" s="13" t="s">
        <v>254</v>
      </c>
      <c r="I131" s="13" t="s">
        <v>614</v>
      </c>
      <c r="J131" s="20">
        <v>45453</v>
      </c>
      <c r="K131" s="20">
        <f t="shared" ref="K131:K162" si="4">J131+125</f>
        <v>45578</v>
      </c>
      <c r="L131" s="28">
        <v>154</v>
      </c>
      <c r="M131" s="13" t="s">
        <v>615</v>
      </c>
      <c r="N131" s="10" t="s">
        <v>616</v>
      </c>
      <c r="O131" s="13" t="s">
        <v>617</v>
      </c>
      <c r="P131" s="13" t="s">
        <v>618</v>
      </c>
    </row>
    <row r="132" spans="1:16" x14ac:dyDescent="0.25">
      <c r="A132" s="13" t="s">
        <v>16</v>
      </c>
      <c r="B132" s="13" t="s">
        <v>59</v>
      </c>
      <c r="C132" s="17" t="s">
        <v>352</v>
      </c>
      <c r="D132" s="13" t="s">
        <v>619</v>
      </c>
      <c r="E132" s="10" t="s">
        <v>620</v>
      </c>
      <c r="F132" s="19">
        <v>22</v>
      </c>
      <c r="G132" s="19">
        <v>0</v>
      </c>
      <c r="H132" s="13" t="s">
        <v>254</v>
      </c>
      <c r="I132" s="13" t="s">
        <v>614</v>
      </c>
      <c r="J132" s="20">
        <v>45453</v>
      </c>
      <c r="K132" s="20">
        <f t="shared" si="4"/>
        <v>45578</v>
      </c>
      <c r="L132" s="28">
        <v>180</v>
      </c>
      <c r="M132" s="13" t="s">
        <v>621</v>
      </c>
      <c r="N132" s="10" t="s">
        <v>622</v>
      </c>
      <c r="O132" s="13" t="s">
        <v>66</v>
      </c>
      <c r="P132" s="13" t="s">
        <v>67</v>
      </c>
    </row>
    <row r="133" spans="1:16" x14ac:dyDescent="0.25">
      <c r="A133" s="13" t="s">
        <v>198</v>
      </c>
      <c r="B133" s="13" t="s">
        <v>250</v>
      </c>
      <c r="C133" s="13" t="s">
        <v>623</v>
      </c>
      <c r="D133" s="13" t="s">
        <v>624</v>
      </c>
      <c r="E133" s="10" t="s">
        <v>625</v>
      </c>
      <c r="F133" s="19">
        <v>22</v>
      </c>
      <c r="G133" s="19">
        <v>0</v>
      </c>
      <c r="H133" s="13" t="s">
        <v>254</v>
      </c>
      <c r="I133" s="13" t="s">
        <v>22</v>
      </c>
      <c r="J133" s="20">
        <v>45453</v>
      </c>
      <c r="K133" s="20">
        <f t="shared" si="4"/>
        <v>45578</v>
      </c>
      <c r="L133" s="28">
        <v>155</v>
      </c>
      <c r="M133" s="13" t="s">
        <v>504</v>
      </c>
      <c r="N133" s="13" t="s">
        <v>626</v>
      </c>
      <c r="O133" s="13" t="s">
        <v>506</v>
      </c>
      <c r="P133" s="13" t="s">
        <v>507</v>
      </c>
    </row>
    <row r="134" spans="1:16" x14ac:dyDescent="0.25">
      <c r="A134" s="13" t="s">
        <v>198</v>
      </c>
      <c r="B134" s="13" t="s">
        <v>250</v>
      </c>
      <c r="C134" s="13" t="s">
        <v>627</v>
      </c>
      <c r="D134" s="13" t="s">
        <v>394</v>
      </c>
      <c r="E134" s="10" t="s">
        <v>628</v>
      </c>
      <c r="F134" s="19">
        <v>10</v>
      </c>
      <c r="G134" s="19">
        <v>0</v>
      </c>
      <c r="H134" s="13" t="s">
        <v>254</v>
      </c>
      <c r="I134" s="13" t="s">
        <v>22</v>
      </c>
      <c r="J134" s="20">
        <v>45453</v>
      </c>
      <c r="K134" s="20">
        <f t="shared" si="4"/>
        <v>45578</v>
      </c>
      <c r="L134" s="28">
        <v>145</v>
      </c>
      <c r="M134" s="13" t="s">
        <v>504</v>
      </c>
      <c r="N134" s="13" t="s">
        <v>629</v>
      </c>
      <c r="O134" s="13" t="s">
        <v>506</v>
      </c>
      <c r="P134" s="13" t="s">
        <v>507</v>
      </c>
    </row>
    <row r="135" spans="1:16" x14ac:dyDescent="0.25">
      <c r="A135" s="13" t="s">
        <v>198</v>
      </c>
      <c r="B135" s="13" t="s">
        <v>250</v>
      </c>
      <c r="C135" s="13" t="s">
        <v>630</v>
      </c>
      <c r="D135" s="13" t="s">
        <v>525</v>
      </c>
      <c r="E135" s="10" t="s">
        <v>631</v>
      </c>
      <c r="F135" s="19">
        <v>13</v>
      </c>
      <c r="G135" s="19">
        <v>0</v>
      </c>
      <c r="H135" s="13" t="s">
        <v>254</v>
      </c>
      <c r="I135" s="13" t="s">
        <v>22</v>
      </c>
      <c r="J135" s="20">
        <v>45453</v>
      </c>
      <c r="K135" s="20">
        <f t="shared" si="4"/>
        <v>45578</v>
      </c>
      <c r="L135" s="28">
        <v>150</v>
      </c>
      <c r="M135" s="13" t="s">
        <v>504</v>
      </c>
      <c r="N135" s="13" t="s">
        <v>632</v>
      </c>
      <c r="O135" s="13" t="s">
        <v>16</v>
      </c>
      <c r="P135" s="13" t="s">
        <v>523</v>
      </c>
    </row>
    <row r="136" spans="1:16" x14ac:dyDescent="0.25">
      <c r="A136" s="13" t="s">
        <v>198</v>
      </c>
      <c r="B136" s="13" t="s">
        <v>250</v>
      </c>
      <c r="C136" s="13" t="s">
        <v>633</v>
      </c>
      <c r="D136" s="13" t="s">
        <v>634</v>
      </c>
      <c r="E136" s="10" t="s">
        <v>635</v>
      </c>
      <c r="F136" s="19">
        <v>7.5</v>
      </c>
      <c r="G136" s="19">
        <v>0</v>
      </c>
      <c r="H136" s="13" t="s">
        <v>254</v>
      </c>
      <c r="I136" s="13" t="s">
        <v>22</v>
      </c>
      <c r="J136" s="20">
        <v>45453</v>
      </c>
      <c r="K136" s="20">
        <f t="shared" si="4"/>
        <v>45578</v>
      </c>
      <c r="L136" s="28">
        <v>150</v>
      </c>
      <c r="M136" s="13" t="s">
        <v>504</v>
      </c>
      <c r="N136" s="13" t="s">
        <v>636</v>
      </c>
      <c r="O136" s="13" t="s">
        <v>16</v>
      </c>
      <c r="P136" s="13" t="s">
        <v>523</v>
      </c>
    </row>
    <row r="137" spans="1:16" x14ac:dyDescent="0.25">
      <c r="A137" s="13" t="s">
        <v>198</v>
      </c>
      <c r="B137" s="13" t="s">
        <v>250</v>
      </c>
      <c r="C137" s="13" t="s">
        <v>518</v>
      </c>
      <c r="D137" s="13" t="s">
        <v>637</v>
      </c>
      <c r="E137" s="10" t="s">
        <v>638</v>
      </c>
      <c r="F137" s="19">
        <v>11</v>
      </c>
      <c r="G137" s="19">
        <v>0</v>
      </c>
      <c r="H137" s="13" t="s">
        <v>254</v>
      </c>
      <c r="I137" s="13" t="s">
        <v>22</v>
      </c>
      <c r="J137" s="20">
        <v>45453</v>
      </c>
      <c r="K137" s="20">
        <f t="shared" si="4"/>
        <v>45578</v>
      </c>
      <c r="L137" s="28">
        <v>140</v>
      </c>
      <c r="M137" s="13" t="s">
        <v>295</v>
      </c>
      <c r="N137" s="13" t="s">
        <v>639</v>
      </c>
      <c r="O137" s="13" t="s">
        <v>534</v>
      </c>
      <c r="P137" s="13" t="s">
        <v>535</v>
      </c>
    </row>
    <row r="138" spans="1:16" x14ac:dyDescent="0.25">
      <c r="A138" s="13" t="s">
        <v>198</v>
      </c>
      <c r="B138" s="13" t="s">
        <v>250</v>
      </c>
      <c r="C138" s="13" t="s">
        <v>640</v>
      </c>
      <c r="D138" s="13" t="s">
        <v>641</v>
      </c>
      <c r="E138" s="10" t="s">
        <v>642</v>
      </c>
      <c r="F138" s="19">
        <v>12</v>
      </c>
      <c r="G138" s="19">
        <v>0</v>
      </c>
      <c r="H138" s="13" t="s">
        <v>254</v>
      </c>
      <c r="I138" s="13" t="s">
        <v>22</v>
      </c>
      <c r="J138" s="20">
        <v>45453</v>
      </c>
      <c r="K138" s="20">
        <f t="shared" si="4"/>
        <v>45578</v>
      </c>
      <c r="L138" s="28">
        <v>160</v>
      </c>
      <c r="M138" s="13" t="s">
        <v>255</v>
      </c>
      <c r="N138" s="13" t="s">
        <v>643</v>
      </c>
      <c r="O138" s="13" t="s">
        <v>644</v>
      </c>
      <c r="P138" s="13" t="s">
        <v>645</v>
      </c>
    </row>
    <row r="139" spans="1:16" x14ac:dyDescent="0.25">
      <c r="A139" s="13" t="s">
        <v>198</v>
      </c>
      <c r="B139" s="13" t="s">
        <v>250</v>
      </c>
      <c r="C139" s="13" t="s">
        <v>646</v>
      </c>
      <c r="D139" s="13" t="s">
        <v>641</v>
      </c>
      <c r="E139" s="10" t="s">
        <v>647</v>
      </c>
      <c r="F139" s="19">
        <v>7</v>
      </c>
      <c r="G139" s="19">
        <v>0</v>
      </c>
      <c r="H139" s="13" t="s">
        <v>254</v>
      </c>
      <c r="I139" s="13" t="s">
        <v>22</v>
      </c>
      <c r="J139" s="20">
        <v>45453</v>
      </c>
      <c r="K139" s="20">
        <f t="shared" si="4"/>
        <v>45578</v>
      </c>
      <c r="L139" s="28">
        <v>160</v>
      </c>
      <c r="M139" s="13" t="s">
        <v>255</v>
      </c>
      <c r="N139" s="13" t="s">
        <v>643</v>
      </c>
      <c r="O139" s="13" t="s">
        <v>644</v>
      </c>
      <c r="P139" s="13" t="s">
        <v>645</v>
      </c>
    </row>
    <row r="140" spans="1:16" x14ac:dyDescent="0.25">
      <c r="A140" s="13" t="s">
        <v>16</v>
      </c>
      <c r="B140" s="13" t="s">
        <v>68</v>
      </c>
      <c r="C140" s="13" t="s">
        <v>648</v>
      </c>
      <c r="D140" s="13" t="s">
        <v>649</v>
      </c>
      <c r="E140" s="10" t="s">
        <v>650</v>
      </c>
      <c r="F140" s="19">
        <v>21</v>
      </c>
      <c r="G140" s="19">
        <v>21</v>
      </c>
      <c r="H140" s="13" t="s">
        <v>651</v>
      </c>
      <c r="I140" s="13" t="s">
        <v>73</v>
      </c>
      <c r="J140" s="20">
        <v>45453</v>
      </c>
      <c r="K140" s="20">
        <f t="shared" si="4"/>
        <v>45578</v>
      </c>
      <c r="L140" s="28">
        <v>180</v>
      </c>
      <c r="M140" s="13" t="s">
        <v>141</v>
      </c>
      <c r="N140" s="10" t="s">
        <v>652</v>
      </c>
      <c r="O140" s="13" t="s">
        <v>653</v>
      </c>
      <c r="P140" s="13" t="s">
        <v>654</v>
      </c>
    </row>
    <row r="141" spans="1:16" x14ac:dyDescent="0.25">
      <c r="A141" s="13" t="s">
        <v>16</v>
      </c>
      <c r="B141" s="13" t="s">
        <v>610</v>
      </c>
      <c r="C141" s="13" t="s">
        <v>655</v>
      </c>
      <c r="D141" s="13" t="s">
        <v>656</v>
      </c>
      <c r="E141" s="10" t="s">
        <v>657</v>
      </c>
      <c r="F141" s="19">
        <v>150</v>
      </c>
      <c r="G141" s="19">
        <v>0</v>
      </c>
      <c r="H141" s="13" t="s">
        <v>254</v>
      </c>
      <c r="I141" s="13" t="s">
        <v>614</v>
      </c>
      <c r="J141" s="20">
        <v>45454</v>
      </c>
      <c r="K141" s="20">
        <f t="shared" si="4"/>
        <v>45579</v>
      </c>
      <c r="L141" s="28">
        <v>160</v>
      </c>
      <c r="M141" s="13" t="s">
        <v>658</v>
      </c>
      <c r="N141" s="10" t="s">
        <v>659</v>
      </c>
      <c r="O141" s="13" t="s">
        <v>660</v>
      </c>
      <c r="P141" s="13" t="s">
        <v>661</v>
      </c>
    </row>
    <row r="142" spans="1:16" x14ac:dyDescent="0.25">
      <c r="A142" s="13" t="s">
        <v>16</v>
      </c>
      <c r="B142" s="13" t="s">
        <v>68</v>
      </c>
      <c r="C142" s="13" t="s">
        <v>623</v>
      </c>
      <c r="D142" s="13" t="s">
        <v>662</v>
      </c>
      <c r="E142" s="10" t="s">
        <v>663</v>
      </c>
      <c r="F142" s="19">
        <v>25</v>
      </c>
      <c r="G142" s="19">
        <v>25</v>
      </c>
      <c r="H142" s="13" t="s">
        <v>651</v>
      </c>
      <c r="I142" s="13" t="s">
        <v>73</v>
      </c>
      <c r="J142" s="20">
        <v>45454</v>
      </c>
      <c r="K142" s="20">
        <f t="shared" si="4"/>
        <v>45579</v>
      </c>
      <c r="L142" s="28">
        <v>170</v>
      </c>
      <c r="M142" s="13" t="s">
        <v>664</v>
      </c>
      <c r="N142" s="10" t="s">
        <v>665</v>
      </c>
      <c r="O142" s="13" t="s">
        <v>653</v>
      </c>
      <c r="P142" s="13" t="s">
        <v>654</v>
      </c>
    </row>
    <row r="143" spans="1:16" x14ac:dyDescent="0.25">
      <c r="A143" s="13" t="s">
        <v>198</v>
      </c>
      <c r="B143" s="13" t="s">
        <v>190</v>
      </c>
      <c r="C143" s="13" t="s">
        <v>666</v>
      </c>
      <c r="D143" s="13" t="s">
        <v>667</v>
      </c>
      <c r="E143" s="10" t="s">
        <v>668</v>
      </c>
      <c r="F143" s="19">
        <v>60</v>
      </c>
      <c r="G143" s="19">
        <v>0</v>
      </c>
      <c r="H143" s="13" t="s">
        <v>335</v>
      </c>
      <c r="I143" s="13" t="s">
        <v>73</v>
      </c>
      <c r="J143" s="20">
        <v>45455</v>
      </c>
      <c r="K143" s="20">
        <f t="shared" si="4"/>
        <v>45580</v>
      </c>
      <c r="L143" s="28">
        <v>140</v>
      </c>
      <c r="M143" s="13" t="s">
        <v>669</v>
      </c>
      <c r="N143" s="10" t="s">
        <v>670</v>
      </c>
      <c r="O143" s="13" t="s">
        <v>482</v>
      </c>
      <c r="P143" s="10" t="s">
        <v>483</v>
      </c>
    </row>
    <row r="144" spans="1:16" x14ac:dyDescent="0.25">
      <c r="A144" s="13" t="s">
        <v>198</v>
      </c>
      <c r="B144" s="13" t="s">
        <v>671</v>
      </c>
      <c r="C144" s="13" t="s">
        <v>672</v>
      </c>
      <c r="D144" s="14" t="s">
        <v>673</v>
      </c>
      <c r="E144" s="11" t="s">
        <v>674</v>
      </c>
      <c r="F144" s="23">
        <v>70</v>
      </c>
      <c r="G144" s="23">
        <v>40</v>
      </c>
      <c r="H144" s="14" t="s">
        <v>335</v>
      </c>
      <c r="I144" s="13" t="s">
        <v>614</v>
      </c>
      <c r="J144" s="24">
        <v>45455</v>
      </c>
      <c r="K144" s="20">
        <f t="shared" si="4"/>
        <v>45580</v>
      </c>
      <c r="L144" s="14">
        <v>150</v>
      </c>
      <c r="M144" s="14" t="s">
        <v>675</v>
      </c>
      <c r="N144" s="11" t="s">
        <v>676</v>
      </c>
      <c r="O144" s="13" t="s">
        <v>677</v>
      </c>
      <c r="P144" s="11" t="s">
        <v>678</v>
      </c>
    </row>
    <row r="145" spans="1:16" x14ac:dyDescent="0.25">
      <c r="A145" s="13" t="s">
        <v>16</v>
      </c>
      <c r="B145" s="13" t="s">
        <v>110</v>
      </c>
      <c r="C145" s="13" t="s">
        <v>627</v>
      </c>
      <c r="D145" s="13" t="s">
        <v>679</v>
      </c>
      <c r="E145" s="10" t="s">
        <v>680</v>
      </c>
      <c r="F145" s="19">
        <v>166.03999328613281</v>
      </c>
      <c r="G145" s="19">
        <v>0</v>
      </c>
      <c r="H145" s="13" t="s">
        <v>21</v>
      </c>
      <c r="I145" s="17" t="s">
        <v>614</v>
      </c>
      <c r="J145" s="20">
        <v>45456</v>
      </c>
      <c r="K145" s="20">
        <f t="shared" si="4"/>
        <v>45581</v>
      </c>
      <c r="L145" s="28">
        <v>174.39446366782011</v>
      </c>
      <c r="M145" s="13" t="s">
        <v>681</v>
      </c>
      <c r="N145" s="10" t="s">
        <v>682</v>
      </c>
      <c r="O145" s="13" t="s">
        <v>683</v>
      </c>
      <c r="P145" s="13" t="s">
        <v>684</v>
      </c>
    </row>
    <row r="146" spans="1:16" x14ac:dyDescent="0.25">
      <c r="A146" s="13" t="s">
        <v>16</v>
      </c>
      <c r="B146" s="13" t="s">
        <v>110</v>
      </c>
      <c r="C146" s="13" t="s">
        <v>685</v>
      </c>
      <c r="D146" s="13" t="s">
        <v>686</v>
      </c>
      <c r="E146" s="10" t="s">
        <v>687</v>
      </c>
      <c r="F146" s="19">
        <v>0.81000000238418579</v>
      </c>
      <c r="G146" s="19">
        <v>0</v>
      </c>
      <c r="H146" s="13" t="s">
        <v>21</v>
      </c>
      <c r="I146" s="17" t="s">
        <v>614</v>
      </c>
      <c r="J146" s="20">
        <v>45457</v>
      </c>
      <c r="K146" s="20">
        <f t="shared" si="4"/>
        <v>45582</v>
      </c>
      <c r="L146" s="28">
        <v>152.94117647058823</v>
      </c>
      <c r="M146" s="13" t="s">
        <v>688</v>
      </c>
      <c r="N146" s="10" t="s">
        <v>689</v>
      </c>
      <c r="O146" s="13" t="s">
        <v>690</v>
      </c>
      <c r="P146" s="13" t="s">
        <v>691</v>
      </c>
    </row>
    <row r="147" spans="1:16" x14ac:dyDescent="0.25">
      <c r="A147" s="13" t="s">
        <v>16</v>
      </c>
      <c r="B147" s="13" t="s">
        <v>110</v>
      </c>
      <c r="C147" s="13" t="s">
        <v>685</v>
      </c>
      <c r="D147" s="13" t="s">
        <v>686</v>
      </c>
      <c r="E147" s="10" t="s">
        <v>687</v>
      </c>
      <c r="F147" s="19">
        <v>2.880000114440918</v>
      </c>
      <c r="G147" s="19">
        <v>0</v>
      </c>
      <c r="H147" s="13" t="s">
        <v>21</v>
      </c>
      <c r="I147" s="17" t="s">
        <v>614</v>
      </c>
      <c r="J147" s="20">
        <v>45457</v>
      </c>
      <c r="K147" s="20">
        <f t="shared" si="4"/>
        <v>45582</v>
      </c>
      <c r="L147" s="28">
        <v>152.94117647058823</v>
      </c>
      <c r="M147" s="13" t="s">
        <v>688</v>
      </c>
      <c r="N147" s="10" t="s">
        <v>692</v>
      </c>
      <c r="O147" s="13" t="s">
        <v>690</v>
      </c>
      <c r="P147" s="13" t="s">
        <v>691</v>
      </c>
    </row>
    <row r="148" spans="1:16" x14ac:dyDescent="0.25">
      <c r="A148" s="13" t="s">
        <v>16</v>
      </c>
      <c r="B148" s="13" t="s">
        <v>110</v>
      </c>
      <c r="C148" s="13" t="s">
        <v>685</v>
      </c>
      <c r="D148" s="13" t="s">
        <v>686</v>
      </c>
      <c r="E148" s="10" t="s">
        <v>687</v>
      </c>
      <c r="F148" s="19">
        <v>1.7300000190734863</v>
      </c>
      <c r="G148" s="19">
        <v>0</v>
      </c>
      <c r="H148" s="13" t="s">
        <v>21</v>
      </c>
      <c r="I148" s="17" t="s">
        <v>614</v>
      </c>
      <c r="J148" s="20">
        <v>45457</v>
      </c>
      <c r="K148" s="20">
        <f t="shared" si="4"/>
        <v>45582</v>
      </c>
      <c r="L148" s="28">
        <v>152.94117647058823</v>
      </c>
      <c r="M148" s="13" t="s">
        <v>688</v>
      </c>
      <c r="N148" s="10" t="s">
        <v>693</v>
      </c>
      <c r="O148" s="13" t="s">
        <v>690</v>
      </c>
      <c r="P148" s="13" t="s">
        <v>691</v>
      </c>
    </row>
    <row r="149" spans="1:16" x14ac:dyDescent="0.25">
      <c r="A149" s="13" t="s">
        <v>16</v>
      </c>
      <c r="B149" s="13" t="s">
        <v>110</v>
      </c>
      <c r="C149" s="13" t="s">
        <v>685</v>
      </c>
      <c r="D149" s="13" t="s">
        <v>686</v>
      </c>
      <c r="E149" s="10" t="s">
        <v>687</v>
      </c>
      <c r="F149" s="19">
        <v>13.380000114440918</v>
      </c>
      <c r="G149" s="19">
        <v>0</v>
      </c>
      <c r="H149" s="13" t="s">
        <v>21</v>
      </c>
      <c r="I149" s="17" t="s">
        <v>614</v>
      </c>
      <c r="J149" s="20">
        <v>45457</v>
      </c>
      <c r="K149" s="20">
        <f t="shared" si="4"/>
        <v>45582</v>
      </c>
      <c r="L149" s="28">
        <v>152.94117647058823</v>
      </c>
      <c r="M149" s="13" t="s">
        <v>688</v>
      </c>
      <c r="N149" s="10" t="s">
        <v>694</v>
      </c>
      <c r="O149" s="13" t="s">
        <v>690</v>
      </c>
      <c r="P149" s="13" t="s">
        <v>691</v>
      </c>
    </row>
    <row r="150" spans="1:16" x14ac:dyDescent="0.25">
      <c r="A150" s="13" t="s">
        <v>16</v>
      </c>
      <c r="B150" s="13" t="s">
        <v>110</v>
      </c>
      <c r="C150" s="13" t="s">
        <v>685</v>
      </c>
      <c r="D150" s="13" t="s">
        <v>686</v>
      </c>
      <c r="E150" s="10" t="s">
        <v>687</v>
      </c>
      <c r="F150" s="19">
        <v>18.709999084472656</v>
      </c>
      <c r="G150" s="19">
        <v>0</v>
      </c>
      <c r="H150" s="13" t="s">
        <v>21</v>
      </c>
      <c r="I150" s="17" t="s">
        <v>614</v>
      </c>
      <c r="J150" s="20">
        <v>45457</v>
      </c>
      <c r="K150" s="20">
        <f t="shared" si="4"/>
        <v>45582</v>
      </c>
      <c r="L150" s="28">
        <v>152.94117647058823</v>
      </c>
      <c r="M150" s="13" t="s">
        <v>688</v>
      </c>
      <c r="N150" s="10" t="s">
        <v>695</v>
      </c>
      <c r="O150" s="13" t="s">
        <v>690</v>
      </c>
      <c r="P150" s="13" t="s">
        <v>691</v>
      </c>
    </row>
    <row r="151" spans="1:16" x14ac:dyDescent="0.25">
      <c r="A151" s="13" t="s">
        <v>16</v>
      </c>
      <c r="B151" s="13" t="s">
        <v>110</v>
      </c>
      <c r="C151" s="13" t="s">
        <v>685</v>
      </c>
      <c r="D151" s="13" t="s">
        <v>686</v>
      </c>
      <c r="E151" s="10" t="s">
        <v>687</v>
      </c>
      <c r="F151" s="19">
        <v>10.949999809265137</v>
      </c>
      <c r="G151" s="19">
        <v>0</v>
      </c>
      <c r="H151" s="13" t="s">
        <v>21</v>
      </c>
      <c r="I151" s="17" t="s">
        <v>614</v>
      </c>
      <c r="J151" s="20">
        <v>45457</v>
      </c>
      <c r="K151" s="20">
        <f t="shared" si="4"/>
        <v>45582</v>
      </c>
      <c r="L151" s="28">
        <v>152.94117647058823</v>
      </c>
      <c r="M151" s="13" t="s">
        <v>688</v>
      </c>
      <c r="N151" s="10" t="s">
        <v>696</v>
      </c>
      <c r="O151" s="13" t="s">
        <v>690</v>
      </c>
      <c r="P151" s="13" t="s">
        <v>691</v>
      </c>
    </row>
    <row r="152" spans="1:16" x14ac:dyDescent="0.25">
      <c r="A152" s="13" t="s">
        <v>16</v>
      </c>
      <c r="B152" s="13" t="s">
        <v>110</v>
      </c>
      <c r="C152" s="13" t="s">
        <v>685</v>
      </c>
      <c r="D152" s="13" t="s">
        <v>686</v>
      </c>
      <c r="E152" s="10" t="s">
        <v>687</v>
      </c>
      <c r="F152" s="19">
        <v>1.2000000476837158</v>
      </c>
      <c r="G152" s="19">
        <v>0</v>
      </c>
      <c r="H152" s="13" t="s">
        <v>21</v>
      </c>
      <c r="I152" s="17" t="s">
        <v>614</v>
      </c>
      <c r="J152" s="20">
        <v>45457</v>
      </c>
      <c r="K152" s="20">
        <f t="shared" si="4"/>
        <v>45582</v>
      </c>
      <c r="L152" s="28">
        <v>152.94117647058823</v>
      </c>
      <c r="M152" s="13" t="s">
        <v>688</v>
      </c>
      <c r="N152" s="10" t="s">
        <v>697</v>
      </c>
      <c r="O152" s="13" t="s">
        <v>690</v>
      </c>
      <c r="P152" s="13" t="s">
        <v>691</v>
      </c>
    </row>
    <row r="153" spans="1:16" x14ac:dyDescent="0.25">
      <c r="A153" s="13" t="s">
        <v>16</v>
      </c>
      <c r="B153" s="13" t="s">
        <v>59</v>
      </c>
      <c r="C153" s="17" t="s">
        <v>698</v>
      </c>
      <c r="D153" s="13" t="s">
        <v>619</v>
      </c>
      <c r="E153" s="10" t="s">
        <v>699</v>
      </c>
      <c r="F153" s="19">
        <v>109</v>
      </c>
      <c r="G153" s="19">
        <v>0</v>
      </c>
      <c r="H153" s="13" t="s">
        <v>254</v>
      </c>
      <c r="I153" s="13" t="s">
        <v>700</v>
      </c>
      <c r="J153" s="20">
        <v>45459</v>
      </c>
      <c r="K153" s="20">
        <f t="shared" si="4"/>
        <v>45584</v>
      </c>
      <c r="L153" s="28">
        <v>175</v>
      </c>
      <c r="M153" s="13" t="s">
        <v>701</v>
      </c>
      <c r="N153" s="10" t="s">
        <v>702</v>
      </c>
      <c r="O153" s="13" t="s">
        <v>66</v>
      </c>
      <c r="P153" s="13" t="s">
        <v>67</v>
      </c>
    </row>
    <row r="154" spans="1:16" x14ac:dyDescent="0.25">
      <c r="A154" s="13" t="s">
        <v>16</v>
      </c>
      <c r="B154" s="13" t="s">
        <v>59</v>
      </c>
      <c r="C154" s="17" t="s">
        <v>703</v>
      </c>
      <c r="D154" s="13" t="s">
        <v>704</v>
      </c>
      <c r="E154" s="10" t="s">
        <v>705</v>
      </c>
      <c r="F154" s="19">
        <v>51</v>
      </c>
      <c r="G154" s="19">
        <v>0</v>
      </c>
      <c r="H154" s="13" t="s">
        <v>254</v>
      </c>
      <c r="I154" s="13" t="s">
        <v>614</v>
      </c>
      <c r="J154" s="20">
        <v>45461</v>
      </c>
      <c r="K154" s="20">
        <f t="shared" si="4"/>
        <v>45586</v>
      </c>
      <c r="L154" s="28">
        <v>178</v>
      </c>
      <c r="M154" s="13" t="s">
        <v>706</v>
      </c>
      <c r="N154" s="10" t="s">
        <v>707</v>
      </c>
      <c r="O154" s="13" t="s">
        <v>66</v>
      </c>
      <c r="P154" s="13" t="s">
        <v>67</v>
      </c>
    </row>
    <row r="155" spans="1:16" x14ac:dyDescent="0.25">
      <c r="A155" s="13" t="s">
        <v>16</v>
      </c>
      <c r="B155" s="13" t="s">
        <v>59</v>
      </c>
      <c r="C155" s="17" t="s">
        <v>708</v>
      </c>
      <c r="D155" s="13" t="s">
        <v>709</v>
      </c>
      <c r="E155" s="10" t="s">
        <v>710</v>
      </c>
      <c r="F155" s="19">
        <v>105</v>
      </c>
      <c r="G155" s="19">
        <v>25</v>
      </c>
      <c r="H155" s="13" t="s">
        <v>63</v>
      </c>
      <c r="I155" s="13" t="s">
        <v>711</v>
      </c>
      <c r="J155" s="20">
        <v>45461</v>
      </c>
      <c r="K155" s="20">
        <f t="shared" si="4"/>
        <v>45586</v>
      </c>
      <c r="L155" s="28">
        <v>135</v>
      </c>
      <c r="M155" s="13" t="s">
        <v>712</v>
      </c>
      <c r="N155" s="10" t="s">
        <v>713</v>
      </c>
      <c r="O155" s="13" t="s">
        <v>66</v>
      </c>
      <c r="P155" s="13" t="s">
        <v>67</v>
      </c>
    </row>
    <row r="156" spans="1:16" x14ac:dyDescent="0.25">
      <c r="A156" s="13" t="s">
        <v>16</v>
      </c>
      <c r="B156" s="13" t="s">
        <v>59</v>
      </c>
      <c r="C156" s="17" t="s">
        <v>714</v>
      </c>
      <c r="D156" s="17" t="s">
        <v>715</v>
      </c>
      <c r="E156" s="12" t="s">
        <v>716</v>
      </c>
      <c r="F156" s="17">
        <v>32</v>
      </c>
      <c r="G156" s="17">
        <v>0</v>
      </c>
      <c r="H156" s="17" t="s">
        <v>63</v>
      </c>
      <c r="I156" s="17" t="s">
        <v>614</v>
      </c>
      <c r="J156" s="20">
        <v>45463</v>
      </c>
      <c r="K156" s="20">
        <f t="shared" si="4"/>
        <v>45588</v>
      </c>
      <c r="L156" s="32">
        <v>140</v>
      </c>
      <c r="M156" s="17" t="s">
        <v>706</v>
      </c>
      <c r="N156" s="10" t="s">
        <v>717</v>
      </c>
      <c r="O156" s="13" t="s">
        <v>66</v>
      </c>
      <c r="P156" s="13" t="s">
        <v>67</v>
      </c>
    </row>
    <row r="157" spans="1:16" x14ac:dyDescent="0.25">
      <c r="A157" s="13" t="s">
        <v>16</v>
      </c>
      <c r="B157" s="13" t="s">
        <v>59</v>
      </c>
      <c r="C157" s="13" t="s">
        <v>428</v>
      </c>
      <c r="D157" s="13" t="s">
        <v>718</v>
      </c>
      <c r="E157" s="10" t="s">
        <v>719</v>
      </c>
      <c r="F157" s="19">
        <v>14</v>
      </c>
      <c r="G157" s="19">
        <v>0</v>
      </c>
      <c r="H157" s="17" t="s">
        <v>63</v>
      </c>
      <c r="I157" s="17" t="s">
        <v>614</v>
      </c>
      <c r="J157" s="20">
        <v>45463</v>
      </c>
      <c r="K157" s="20">
        <f t="shared" si="4"/>
        <v>45588</v>
      </c>
      <c r="L157" s="28">
        <v>140</v>
      </c>
      <c r="M157" s="13" t="s">
        <v>706</v>
      </c>
      <c r="N157" s="10" t="s">
        <v>720</v>
      </c>
      <c r="O157" s="13" t="s">
        <v>66</v>
      </c>
      <c r="P157" s="13" t="s">
        <v>67</v>
      </c>
    </row>
    <row r="158" spans="1:16" x14ac:dyDescent="0.25">
      <c r="A158" s="13" t="s">
        <v>16</v>
      </c>
      <c r="B158" s="13" t="s">
        <v>59</v>
      </c>
      <c r="C158" s="13" t="s">
        <v>721</v>
      </c>
      <c r="D158" s="13" t="s">
        <v>722</v>
      </c>
      <c r="E158" s="10" t="s">
        <v>723</v>
      </c>
      <c r="F158" s="19">
        <v>58</v>
      </c>
      <c r="G158" s="19">
        <v>0</v>
      </c>
      <c r="H158" s="17" t="s">
        <v>63</v>
      </c>
      <c r="I158" s="17" t="s">
        <v>614</v>
      </c>
      <c r="J158" s="20">
        <v>45464</v>
      </c>
      <c r="K158" s="20">
        <f t="shared" si="4"/>
        <v>45589</v>
      </c>
      <c r="L158" s="28">
        <v>140</v>
      </c>
      <c r="M158" s="13" t="s">
        <v>724</v>
      </c>
      <c r="N158" s="10" t="s">
        <v>725</v>
      </c>
      <c r="O158" s="13" t="s">
        <v>66</v>
      </c>
      <c r="P158" s="13" t="s">
        <v>67</v>
      </c>
    </row>
    <row r="159" spans="1:16" x14ac:dyDescent="0.25">
      <c r="A159" s="13" t="s">
        <v>16</v>
      </c>
      <c r="B159" s="13" t="s">
        <v>59</v>
      </c>
      <c r="C159" s="17" t="s">
        <v>726</v>
      </c>
      <c r="D159" s="13" t="s">
        <v>727</v>
      </c>
      <c r="E159" s="10" t="s">
        <v>728</v>
      </c>
      <c r="F159" s="19">
        <v>18</v>
      </c>
      <c r="G159" s="19">
        <v>0</v>
      </c>
      <c r="H159" s="13" t="s">
        <v>254</v>
      </c>
      <c r="I159" s="13" t="s">
        <v>700</v>
      </c>
      <c r="J159" s="20">
        <v>45468</v>
      </c>
      <c r="K159" s="20">
        <f t="shared" si="4"/>
        <v>45593</v>
      </c>
      <c r="L159" s="28">
        <v>180</v>
      </c>
      <c r="M159" s="13" t="s">
        <v>706</v>
      </c>
      <c r="N159" s="10" t="s">
        <v>729</v>
      </c>
      <c r="O159" s="13" t="s">
        <v>66</v>
      </c>
      <c r="P159" s="13" t="s">
        <v>67</v>
      </c>
    </row>
    <row r="160" spans="1:16" x14ac:dyDescent="0.25">
      <c r="A160" s="13" t="s">
        <v>16</v>
      </c>
      <c r="B160" s="13" t="s">
        <v>59</v>
      </c>
      <c r="C160" s="17" t="s">
        <v>730</v>
      </c>
      <c r="D160" s="13" t="s">
        <v>731</v>
      </c>
      <c r="E160" s="10" t="s">
        <v>732</v>
      </c>
      <c r="F160" s="19">
        <v>208</v>
      </c>
      <c r="G160" s="19">
        <v>0</v>
      </c>
      <c r="H160" s="13" t="s">
        <v>72</v>
      </c>
      <c r="I160" s="13" t="s">
        <v>711</v>
      </c>
      <c r="J160" s="20">
        <v>45468</v>
      </c>
      <c r="K160" s="20">
        <f t="shared" si="4"/>
        <v>45593</v>
      </c>
      <c r="L160" s="28">
        <v>148</v>
      </c>
      <c r="M160" s="13" t="s">
        <v>733</v>
      </c>
      <c r="N160" s="10" t="s">
        <v>734</v>
      </c>
      <c r="O160" s="13" t="s">
        <v>66</v>
      </c>
      <c r="P160" s="13" t="s">
        <v>67</v>
      </c>
    </row>
    <row r="161" spans="1:16" x14ac:dyDescent="0.25">
      <c r="A161" s="13" t="s">
        <v>35</v>
      </c>
      <c r="B161" s="13" t="s">
        <v>190</v>
      </c>
      <c r="C161" s="14" t="s">
        <v>735</v>
      </c>
      <c r="D161" s="14" t="s">
        <v>736</v>
      </c>
      <c r="E161" s="10" t="s">
        <v>737</v>
      </c>
      <c r="F161" s="21">
        <v>116</v>
      </c>
      <c r="G161" s="21">
        <v>0</v>
      </c>
      <c r="H161" s="13" t="s">
        <v>254</v>
      </c>
      <c r="I161" s="14" t="s">
        <v>614</v>
      </c>
      <c r="J161" s="20">
        <v>45469</v>
      </c>
      <c r="K161" s="20">
        <f t="shared" si="4"/>
        <v>45594</v>
      </c>
      <c r="L161" s="28">
        <v>180</v>
      </c>
      <c r="M161" s="14" t="s">
        <v>658</v>
      </c>
      <c r="N161" s="14" t="s">
        <v>738</v>
      </c>
      <c r="O161" s="14" t="s">
        <v>739</v>
      </c>
      <c r="P161" s="13" t="s">
        <v>740</v>
      </c>
    </row>
    <row r="162" spans="1:16" x14ac:dyDescent="0.25">
      <c r="A162" s="13" t="s">
        <v>35</v>
      </c>
      <c r="B162" s="13" t="s">
        <v>190</v>
      </c>
      <c r="C162" s="14" t="s">
        <v>735</v>
      </c>
      <c r="D162" s="14" t="s">
        <v>736</v>
      </c>
      <c r="E162" s="10" t="s">
        <v>737</v>
      </c>
      <c r="F162" s="21">
        <v>212</v>
      </c>
      <c r="G162" s="21">
        <v>0</v>
      </c>
      <c r="H162" s="13" t="s">
        <v>254</v>
      </c>
      <c r="I162" s="14" t="s">
        <v>614</v>
      </c>
      <c r="J162" s="20">
        <v>45469</v>
      </c>
      <c r="K162" s="20">
        <f t="shared" si="4"/>
        <v>45594</v>
      </c>
      <c r="L162" s="28">
        <v>220</v>
      </c>
      <c r="M162" s="14" t="s">
        <v>741</v>
      </c>
      <c r="N162" s="14" t="s">
        <v>742</v>
      </c>
      <c r="O162" s="14" t="s">
        <v>739</v>
      </c>
      <c r="P162" s="13" t="s">
        <v>740</v>
      </c>
    </row>
    <row r="163" spans="1:16" x14ac:dyDescent="0.25">
      <c r="A163" s="13" t="s">
        <v>198</v>
      </c>
      <c r="B163" s="13" t="s">
        <v>190</v>
      </c>
      <c r="C163" s="13" t="s">
        <v>743</v>
      </c>
      <c r="D163" s="13" t="s">
        <v>744</v>
      </c>
      <c r="E163" s="10" t="s">
        <v>745</v>
      </c>
      <c r="F163" s="19">
        <v>0</v>
      </c>
      <c r="G163" s="19">
        <v>142</v>
      </c>
      <c r="H163" s="13" t="s">
        <v>101</v>
      </c>
      <c r="I163" s="13" t="s">
        <v>614</v>
      </c>
      <c r="J163" s="20">
        <v>45470</v>
      </c>
      <c r="K163" s="20">
        <f t="shared" ref="K163:K175" si="5">J163+125</f>
        <v>45595</v>
      </c>
      <c r="L163" s="28">
        <v>130</v>
      </c>
      <c r="M163" s="14" t="s">
        <v>675</v>
      </c>
      <c r="N163" s="10" t="s">
        <v>746</v>
      </c>
      <c r="O163" s="13" t="s">
        <v>482</v>
      </c>
      <c r="P163" s="10" t="s">
        <v>483</v>
      </c>
    </row>
    <row r="164" spans="1:16" x14ac:dyDescent="0.25">
      <c r="A164" s="13" t="s">
        <v>35</v>
      </c>
      <c r="B164" s="13" t="s">
        <v>190</v>
      </c>
      <c r="C164" s="14" t="s">
        <v>747</v>
      </c>
      <c r="D164" s="14" t="s">
        <v>748</v>
      </c>
      <c r="E164" s="10" t="s">
        <v>749</v>
      </c>
      <c r="F164" s="21">
        <v>300</v>
      </c>
      <c r="G164" s="21">
        <v>200</v>
      </c>
      <c r="H164" s="13" t="s">
        <v>254</v>
      </c>
      <c r="I164" s="14" t="s">
        <v>614</v>
      </c>
      <c r="J164" s="20">
        <v>45473</v>
      </c>
      <c r="K164" s="20">
        <f t="shared" si="5"/>
        <v>45598</v>
      </c>
      <c r="L164" s="28">
        <v>150</v>
      </c>
      <c r="M164" s="14" t="s">
        <v>675</v>
      </c>
      <c r="N164" s="14" t="s">
        <v>750</v>
      </c>
      <c r="O164" s="14" t="s">
        <v>739</v>
      </c>
      <c r="P164" s="13" t="s">
        <v>740</v>
      </c>
    </row>
    <row r="165" spans="1:16" x14ac:dyDescent="0.25">
      <c r="A165" s="13" t="s">
        <v>35</v>
      </c>
      <c r="B165" s="13" t="s">
        <v>190</v>
      </c>
      <c r="C165" s="14" t="s">
        <v>751</v>
      </c>
      <c r="D165" s="14" t="s">
        <v>748</v>
      </c>
      <c r="E165" s="10" t="s">
        <v>752</v>
      </c>
      <c r="F165" s="21">
        <v>200</v>
      </c>
      <c r="G165" s="21">
        <v>0</v>
      </c>
      <c r="H165" s="13" t="s">
        <v>254</v>
      </c>
      <c r="I165" s="14" t="s">
        <v>614</v>
      </c>
      <c r="J165" s="20">
        <v>45473</v>
      </c>
      <c r="K165" s="20">
        <f t="shared" si="5"/>
        <v>45598</v>
      </c>
      <c r="L165" s="28">
        <v>150</v>
      </c>
      <c r="M165" s="14" t="s">
        <v>614</v>
      </c>
      <c r="N165" s="14" t="s">
        <v>753</v>
      </c>
      <c r="O165" s="14" t="s">
        <v>739</v>
      </c>
      <c r="P165" s="13" t="s">
        <v>740</v>
      </c>
    </row>
    <row r="166" spans="1:16" x14ac:dyDescent="0.25">
      <c r="A166" s="13" t="s">
        <v>16</v>
      </c>
      <c r="B166" s="13" t="s">
        <v>610</v>
      </c>
      <c r="C166" s="13" t="s">
        <v>754</v>
      </c>
      <c r="D166" s="13" t="s">
        <v>755</v>
      </c>
      <c r="E166" s="10" t="s">
        <v>756</v>
      </c>
      <c r="F166" s="19">
        <v>16</v>
      </c>
      <c r="G166" s="19">
        <v>0</v>
      </c>
      <c r="H166" s="13" t="s">
        <v>254</v>
      </c>
      <c r="I166" s="13" t="s">
        <v>614</v>
      </c>
      <c r="J166" s="20">
        <v>45474</v>
      </c>
      <c r="K166" s="20">
        <f t="shared" si="5"/>
        <v>45599</v>
      </c>
      <c r="L166" s="28">
        <v>150</v>
      </c>
      <c r="M166" s="13" t="s">
        <v>615</v>
      </c>
      <c r="N166" s="10" t="s">
        <v>757</v>
      </c>
      <c r="O166" s="13" t="s">
        <v>758</v>
      </c>
      <c r="P166" s="13" t="s">
        <v>759</v>
      </c>
    </row>
    <row r="167" spans="1:16" x14ac:dyDescent="0.25">
      <c r="A167" s="13" t="s">
        <v>16</v>
      </c>
      <c r="B167" s="13" t="s">
        <v>610</v>
      </c>
      <c r="C167" s="13" t="s">
        <v>760</v>
      </c>
      <c r="D167" s="13" t="s">
        <v>761</v>
      </c>
      <c r="E167" s="10" t="s">
        <v>762</v>
      </c>
      <c r="F167" s="19">
        <v>50</v>
      </c>
      <c r="G167" s="19">
        <v>50</v>
      </c>
      <c r="H167" s="13" t="s">
        <v>254</v>
      </c>
      <c r="I167" s="13" t="s">
        <v>614</v>
      </c>
      <c r="J167" s="20">
        <v>45474</v>
      </c>
      <c r="K167" s="20">
        <f t="shared" si="5"/>
        <v>45599</v>
      </c>
      <c r="L167" s="28">
        <v>160</v>
      </c>
      <c r="M167" s="13" t="s">
        <v>658</v>
      </c>
      <c r="N167" s="10" t="s">
        <v>763</v>
      </c>
      <c r="O167" s="13" t="s">
        <v>660</v>
      </c>
      <c r="P167" s="13" t="s">
        <v>661</v>
      </c>
    </row>
    <row r="168" spans="1:16" x14ac:dyDescent="0.25">
      <c r="A168" s="13" t="s">
        <v>16</v>
      </c>
      <c r="B168" s="13" t="s">
        <v>110</v>
      </c>
      <c r="C168" s="13" t="s">
        <v>42</v>
      </c>
      <c r="D168" s="13" t="s">
        <v>764</v>
      </c>
      <c r="E168" s="10" t="s">
        <v>765</v>
      </c>
      <c r="F168" s="19">
        <v>15.220000267028809</v>
      </c>
      <c r="G168" s="19">
        <v>0</v>
      </c>
      <c r="H168" s="13" t="s">
        <v>21</v>
      </c>
      <c r="I168" s="17" t="s">
        <v>614</v>
      </c>
      <c r="J168" s="20">
        <v>45475</v>
      </c>
      <c r="K168" s="20">
        <f t="shared" si="5"/>
        <v>45600</v>
      </c>
      <c r="L168" s="28">
        <v>149.48096885813149</v>
      </c>
      <c r="M168" s="13" t="s">
        <v>688</v>
      </c>
      <c r="N168" s="10" t="s">
        <v>766</v>
      </c>
      <c r="O168" s="13" t="s">
        <v>767</v>
      </c>
      <c r="P168" s="13" t="s">
        <v>768</v>
      </c>
    </row>
    <row r="169" spans="1:16" x14ac:dyDescent="0.25">
      <c r="A169" s="13" t="s">
        <v>16</v>
      </c>
      <c r="B169" s="13" t="s">
        <v>110</v>
      </c>
      <c r="C169" s="13" t="s">
        <v>769</v>
      </c>
      <c r="D169" s="13" t="s">
        <v>770</v>
      </c>
      <c r="E169" s="10" t="s">
        <v>771</v>
      </c>
      <c r="F169" s="19">
        <v>43.25</v>
      </c>
      <c r="G169" s="19">
        <v>0</v>
      </c>
      <c r="H169" s="13" t="s">
        <v>21</v>
      </c>
      <c r="I169" s="17" t="s">
        <v>614</v>
      </c>
      <c r="J169" s="20">
        <v>45475</v>
      </c>
      <c r="K169" s="20">
        <f t="shared" si="5"/>
        <v>45600</v>
      </c>
      <c r="L169" s="28">
        <v>164.70588235294116</v>
      </c>
      <c r="M169" s="13" t="s">
        <v>615</v>
      </c>
      <c r="N169" s="10" t="s">
        <v>772</v>
      </c>
      <c r="O169" s="13" t="s">
        <v>690</v>
      </c>
      <c r="P169" s="13" t="s">
        <v>691</v>
      </c>
    </row>
    <row r="170" spans="1:16" x14ac:dyDescent="0.25">
      <c r="A170" s="13" t="s">
        <v>16</v>
      </c>
      <c r="B170" s="13" t="s">
        <v>110</v>
      </c>
      <c r="C170" s="13" t="s">
        <v>251</v>
      </c>
      <c r="D170" s="13" t="s">
        <v>773</v>
      </c>
      <c r="E170" s="10" t="s">
        <v>774</v>
      </c>
      <c r="F170" s="19">
        <v>19</v>
      </c>
      <c r="G170" s="19">
        <v>0</v>
      </c>
      <c r="H170" s="13" t="s">
        <v>21</v>
      </c>
      <c r="I170" s="17" t="s">
        <v>614</v>
      </c>
      <c r="J170" s="20">
        <v>45475</v>
      </c>
      <c r="K170" s="20">
        <f t="shared" si="5"/>
        <v>45600</v>
      </c>
      <c r="L170" s="28">
        <v>164.70588235294116</v>
      </c>
      <c r="M170" s="13" t="s">
        <v>775</v>
      </c>
      <c r="N170" s="10" t="s">
        <v>776</v>
      </c>
      <c r="O170" s="13" t="s">
        <v>690</v>
      </c>
      <c r="P170" s="13" t="s">
        <v>691</v>
      </c>
    </row>
    <row r="171" spans="1:16" x14ac:dyDescent="0.25">
      <c r="A171" s="13" t="s">
        <v>16</v>
      </c>
      <c r="B171" s="13" t="s">
        <v>777</v>
      </c>
      <c r="C171" s="13" t="s">
        <v>778</v>
      </c>
      <c r="D171" s="13" t="s">
        <v>779</v>
      </c>
      <c r="E171" s="10" t="s">
        <v>780</v>
      </c>
      <c r="F171" s="19">
        <v>60</v>
      </c>
      <c r="G171" s="19">
        <v>0</v>
      </c>
      <c r="H171" s="13" t="s">
        <v>254</v>
      </c>
      <c r="I171" s="13" t="s">
        <v>781</v>
      </c>
      <c r="J171" s="20">
        <v>45477</v>
      </c>
      <c r="K171" s="20">
        <f t="shared" si="5"/>
        <v>45602</v>
      </c>
      <c r="L171" s="28">
        <v>150</v>
      </c>
      <c r="M171" s="13" t="s">
        <v>782</v>
      </c>
      <c r="N171" s="10" t="s">
        <v>783</v>
      </c>
      <c r="O171" s="13" t="s">
        <v>784</v>
      </c>
      <c r="P171" s="13" t="s">
        <v>785</v>
      </c>
    </row>
    <row r="172" spans="1:16" x14ac:dyDescent="0.25">
      <c r="A172" s="13" t="s">
        <v>16</v>
      </c>
      <c r="B172" s="13" t="s">
        <v>610</v>
      </c>
      <c r="C172" s="13" t="s">
        <v>786</v>
      </c>
      <c r="D172" s="13" t="s">
        <v>787</v>
      </c>
      <c r="E172" s="10" t="s">
        <v>788</v>
      </c>
      <c r="F172" s="19">
        <v>0</v>
      </c>
      <c r="G172" s="19">
        <v>170</v>
      </c>
      <c r="H172" s="13" t="s">
        <v>101</v>
      </c>
      <c r="I172" s="13" t="s">
        <v>781</v>
      </c>
      <c r="J172" s="20">
        <v>45494</v>
      </c>
      <c r="K172" s="20">
        <f t="shared" si="5"/>
        <v>45619</v>
      </c>
      <c r="L172" s="28">
        <v>135</v>
      </c>
      <c r="M172" s="13" t="s">
        <v>789</v>
      </c>
      <c r="N172" s="10" t="s">
        <v>790</v>
      </c>
      <c r="O172" s="13" t="s">
        <v>791</v>
      </c>
      <c r="P172" s="13" t="s">
        <v>792</v>
      </c>
    </row>
    <row r="173" spans="1:16" x14ac:dyDescent="0.25">
      <c r="A173" s="13" t="s">
        <v>16</v>
      </c>
      <c r="B173" s="13" t="s">
        <v>610</v>
      </c>
      <c r="C173" s="13" t="s">
        <v>786</v>
      </c>
      <c r="D173" s="13" t="s">
        <v>787</v>
      </c>
      <c r="E173" s="10" t="s">
        <v>788</v>
      </c>
      <c r="F173" s="19">
        <v>100</v>
      </c>
      <c r="G173" s="19">
        <v>0</v>
      </c>
      <c r="H173" s="13" t="s">
        <v>72</v>
      </c>
      <c r="I173" s="13" t="s">
        <v>781</v>
      </c>
      <c r="J173" s="20">
        <v>45495</v>
      </c>
      <c r="K173" s="20">
        <f t="shared" si="5"/>
        <v>45620</v>
      </c>
      <c r="L173" s="28">
        <v>135</v>
      </c>
      <c r="M173" s="13" t="s">
        <v>789</v>
      </c>
      <c r="N173" s="10" t="s">
        <v>793</v>
      </c>
      <c r="O173" s="13" t="s">
        <v>791</v>
      </c>
      <c r="P173" s="13" t="s">
        <v>792</v>
      </c>
    </row>
    <row r="174" spans="1:16" x14ac:dyDescent="0.25">
      <c r="A174" s="13" t="s">
        <v>16</v>
      </c>
      <c r="B174" s="13" t="s">
        <v>610</v>
      </c>
      <c r="C174" s="13" t="s">
        <v>786</v>
      </c>
      <c r="D174" s="13" t="s">
        <v>787</v>
      </c>
      <c r="E174" s="10" t="s">
        <v>788</v>
      </c>
      <c r="F174" s="19">
        <v>40</v>
      </c>
      <c r="G174" s="19">
        <v>0</v>
      </c>
      <c r="H174" s="13" t="s">
        <v>254</v>
      </c>
      <c r="I174" s="13" t="s">
        <v>781</v>
      </c>
      <c r="J174" s="20">
        <v>45496</v>
      </c>
      <c r="K174" s="20">
        <f t="shared" si="5"/>
        <v>45621</v>
      </c>
      <c r="L174" s="28">
        <v>160</v>
      </c>
      <c r="M174" s="13" t="s">
        <v>789</v>
      </c>
      <c r="N174" s="10" t="s">
        <v>794</v>
      </c>
      <c r="O174" s="13" t="s">
        <v>791</v>
      </c>
      <c r="P174" s="13" t="s">
        <v>792</v>
      </c>
    </row>
    <row r="175" spans="1:16" x14ac:dyDescent="0.25">
      <c r="A175" s="13" t="s">
        <v>198</v>
      </c>
      <c r="B175" s="13" t="s">
        <v>190</v>
      </c>
      <c r="C175" s="13" t="s">
        <v>145</v>
      </c>
      <c r="D175" s="13" t="s">
        <v>744</v>
      </c>
      <c r="E175" s="10" t="s">
        <v>795</v>
      </c>
      <c r="F175" s="19">
        <v>200</v>
      </c>
      <c r="G175" s="19">
        <v>0</v>
      </c>
      <c r="H175" s="13" t="s">
        <v>72</v>
      </c>
      <c r="I175" s="13" t="s">
        <v>614</v>
      </c>
      <c r="J175" s="20">
        <v>45496</v>
      </c>
      <c r="K175" s="20">
        <f t="shared" si="5"/>
        <v>45621</v>
      </c>
      <c r="L175" s="28">
        <v>130</v>
      </c>
      <c r="M175" s="14" t="s">
        <v>675</v>
      </c>
      <c r="N175" s="10" t="s">
        <v>796</v>
      </c>
      <c r="O175" s="13" t="s">
        <v>482</v>
      </c>
      <c r="P175" s="10" t="s">
        <v>483</v>
      </c>
    </row>
    <row r="176" spans="1:16" x14ac:dyDescent="0.25">
      <c r="A176" s="13" t="s">
        <v>198</v>
      </c>
      <c r="B176" s="13" t="s">
        <v>671</v>
      </c>
      <c r="C176" s="13" t="s">
        <v>797</v>
      </c>
      <c r="D176" s="13" t="s">
        <v>798</v>
      </c>
      <c r="E176" s="10" t="s">
        <v>799</v>
      </c>
      <c r="F176" s="19">
        <v>20</v>
      </c>
      <c r="G176" s="19">
        <v>0</v>
      </c>
      <c r="H176" s="13" t="s">
        <v>21</v>
      </c>
      <c r="I176" s="13" t="s">
        <v>614</v>
      </c>
      <c r="J176" s="20">
        <v>45478</v>
      </c>
      <c r="K176" s="20">
        <f t="shared" ref="K176:K185" si="6">J176+125</f>
        <v>45603</v>
      </c>
      <c r="L176" s="13">
        <v>130</v>
      </c>
      <c r="M176" s="13" t="s">
        <v>675</v>
      </c>
      <c r="N176" s="10" t="s">
        <v>800</v>
      </c>
      <c r="O176" s="13" t="s">
        <v>801</v>
      </c>
      <c r="P176" s="10" t="s">
        <v>802</v>
      </c>
    </row>
    <row r="177" spans="1:16" x14ac:dyDescent="0.25">
      <c r="A177" s="13" t="s">
        <v>198</v>
      </c>
      <c r="B177" s="13" t="s">
        <v>671</v>
      </c>
      <c r="C177" s="13" t="s">
        <v>803</v>
      </c>
      <c r="D177" s="13" t="s">
        <v>804</v>
      </c>
      <c r="E177" s="10" t="s">
        <v>805</v>
      </c>
      <c r="F177" s="19">
        <v>80</v>
      </c>
      <c r="G177" s="19">
        <v>20</v>
      </c>
      <c r="H177" s="13" t="s">
        <v>21</v>
      </c>
      <c r="I177" s="13" t="s">
        <v>614</v>
      </c>
      <c r="J177" s="20">
        <v>45478</v>
      </c>
      <c r="K177" s="20">
        <f t="shared" si="6"/>
        <v>45603</v>
      </c>
      <c r="L177" s="13">
        <v>130</v>
      </c>
      <c r="M177" s="13" t="s">
        <v>675</v>
      </c>
      <c r="N177" s="10" t="s">
        <v>806</v>
      </c>
      <c r="O177" s="13" t="s">
        <v>801</v>
      </c>
      <c r="P177" s="10" t="s">
        <v>802</v>
      </c>
    </row>
    <row r="178" spans="1:16" x14ac:dyDescent="0.25">
      <c r="A178" s="13" t="s">
        <v>198</v>
      </c>
      <c r="B178" s="13" t="s">
        <v>671</v>
      </c>
      <c r="C178" s="13" t="s">
        <v>807</v>
      </c>
      <c r="D178" s="13" t="s">
        <v>804</v>
      </c>
      <c r="E178" s="10" t="s">
        <v>808</v>
      </c>
      <c r="F178" s="19">
        <v>50</v>
      </c>
      <c r="G178" s="19">
        <v>0</v>
      </c>
      <c r="H178" s="13" t="s">
        <v>21</v>
      </c>
      <c r="I178" s="13" t="s">
        <v>614</v>
      </c>
      <c r="J178" s="20">
        <v>45494</v>
      </c>
      <c r="K178" s="20">
        <f t="shared" si="6"/>
        <v>45619</v>
      </c>
      <c r="L178" s="13">
        <v>130</v>
      </c>
      <c r="M178" s="13" t="s">
        <v>675</v>
      </c>
      <c r="N178" s="10" t="s">
        <v>809</v>
      </c>
      <c r="O178" s="13" t="s">
        <v>801</v>
      </c>
      <c r="P178" s="10" t="s">
        <v>802</v>
      </c>
    </row>
    <row r="179" spans="1:16" x14ac:dyDescent="0.25">
      <c r="A179" s="13" t="s">
        <v>198</v>
      </c>
      <c r="B179" s="13" t="s">
        <v>671</v>
      </c>
      <c r="C179" s="13" t="s">
        <v>810</v>
      </c>
      <c r="D179" s="13" t="s">
        <v>811</v>
      </c>
      <c r="E179" s="10" t="s">
        <v>812</v>
      </c>
      <c r="F179" s="19">
        <v>30</v>
      </c>
      <c r="G179" s="19">
        <v>0</v>
      </c>
      <c r="H179" s="13" t="s">
        <v>21</v>
      </c>
      <c r="I179" s="13" t="s">
        <v>614</v>
      </c>
      <c r="J179" s="20">
        <v>45495</v>
      </c>
      <c r="K179" s="20">
        <f t="shared" si="6"/>
        <v>45620</v>
      </c>
      <c r="L179" s="13">
        <v>130</v>
      </c>
      <c r="M179" s="13" t="s">
        <v>675</v>
      </c>
      <c r="N179" s="10" t="s">
        <v>813</v>
      </c>
      <c r="O179" s="13" t="s">
        <v>801</v>
      </c>
      <c r="P179" s="10" t="s">
        <v>802</v>
      </c>
    </row>
    <row r="180" spans="1:16" x14ac:dyDescent="0.25">
      <c r="A180" s="13" t="s">
        <v>198</v>
      </c>
      <c r="B180" s="13" t="s">
        <v>671</v>
      </c>
      <c r="C180" s="13" t="s">
        <v>814</v>
      </c>
      <c r="D180" s="13" t="s">
        <v>815</v>
      </c>
      <c r="E180" s="10" t="s">
        <v>816</v>
      </c>
      <c r="F180" s="19">
        <v>20</v>
      </c>
      <c r="G180" s="19">
        <v>0</v>
      </c>
      <c r="H180" s="13" t="s">
        <v>21</v>
      </c>
      <c r="I180" s="13" t="s">
        <v>614</v>
      </c>
      <c r="J180" s="20">
        <v>45495</v>
      </c>
      <c r="K180" s="20">
        <f t="shared" si="6"/>
        <v>45620</v>
      </c>
      <c r="L180" s="13">
        <v>130</v>
      </c>
      <c r="M180" s="13" t="s">
        <v>675</v>
      </c>
      <c r="N180" s="10" t="s">
        <v>813</v>
      </c>
      <c r="O180" s="13" t="s">
        <v>801</v>
      </c>
      <c r="P180" s="10" t="s">
        <v>802</v>
      </c>
    </row>
    <row r="181" spans="1:16" x14ac:dyDescent="0.25">
      <c r="A181" s="13" t="s">
        <v>198</v>
      </c>
      <c r="B181" s="13" t="s">
        <v>671</v>
      </c>
      <c r="C181" s="13" t="s">
        <v>284</v>
      </c>
      <c r="D181" s="13" t="s">
        <v>612</v>
      </c>
      <c r="E181" s="10" t="s">
        <v>817</v>
      </c>
      <c r="F181" s="19">
        <v>38</v>
      </c>
      <c r="G181" s="19">
        <v>0</v>
      </c>
      <c r="H181" s="13" t="s">
        <v>21</v>
      </c>
      <c r="I181" s="13" t="s">
        <v>614</v>
      </c>
      <c r="J181" s="20">
        <v>45478</v>
      </c>
      <c r="K181" s="20">
        <f t="shared" si="6"/>
        <v>45603</v>
      </c>
      <c r="L181" s="13">
        <v>130</v>
      </c>
      <c r="M181" s="13" t="s">
        <v>615</v>
      </c>
      <c r="N181" s="10" t="s">
        <v>818</v>
      </c>
      <c r="O181" s="13" t="s">
        <v>801</v>
      </c>
      <c r="P181" s="10" t="s">
        <v>802</v>
      </c>
    </row>
    <row r="182" spans="1:16" x14ac:dyDescent="0.25">
      <c r="A182" s="13" t="s">
        <v>198</v>
      </c>
      <c r="B182" s="13" t="s">
        <v>671</v>
      </c>
      <c r="C182" s="13" t="s">
        <v>630</v>
      </c>
      <c r="D182" s="13" t="s">
        <v>804</v>
      </c>
      <c r="E182" s="10" t="s">
        <v>819</v>
      </c>
      <c r="F182" s="19">
        <v>16</v>
      </c>
      <c r="G182" s="19">
        <v>0</v>
      </c>
      <c r="H182" s="13" t="s">
        <v>21</v>
      </c>
      <c r="I182" s="13" t="s">
        <v>614</v>
      </c>
      <c r="J182" s="20">
        <v>45478</v>
      </c>
      <c r="K182" s="20">
        <f t="shared" si="6"/>
        <v>45603</v>
      </c>
      <c r="L182" s="13">
        <v>130</v>
      </c>
      <c r="M182" s="13" t="s">
        <v>615</v>
      </c>
      <c r="N182" s="10" t="s">
        <v>820</v>
      </c>
      <c r="O182" s="13" t="s">
        <v>801</v>
      </c>
      <c r="P182" s="10" t="s">
        <v>802</v>
      </c>
    </row>
    <row r="183" spans="1:16" x14ac:dyDescent="0.25">
      <c r="A183" s="13" t="s">
        <v>198</v>
      </c>
      <c r="B183" s="13" t="s">
        <v>671</v>
      </c>
      <c r="C183" s="13" t="s">
        <v>445</v>
      </c>
      <c r="D183" s="13" t="s">
        <v>804</v>
      </c>
      <c r="E183" s="10" t="s">
        <v>821</v>
      </c>
      <c r="F183" s="19">
        <v>16</v>
      </c>
      <c r="G183" s="19">
        <v>0</v>
      </c>
      <c r="H183" s="13" t="s">
        <v>21</v>
      </c>
      <c r="I183" s="13" t="s">
        <v>614</v>
      </c>
      <c r="J183" s="20">
        <v>45478</v>
      </c>
      <c r="K183" s="20">
        <f t="shared" si="6"/>
        <v>45603</v>
      </c>
      <c r="L183" s="13">
        <v>130</v>
      </c>
      <c r="M183" s="13" t="s">
        <v>615</v>
      </c>
      <c r="N183" s="10" t="s">
        <v>820</v>
      </c>
      <c r="O183" s="13" t="s">
        <v>801</v>
      </c>
      <c r="P183" s="10" t="s">
        <v>802</v>
      </c>
    </row>
    <row r="184" spans="1:16" x14ac:dyDescent="0.25">
      <c r="A184" s="13" t="s">
        <v>198</v>
      </c>
      <c r="B184" s="13" t="s">
        <v>671</v>
      </c>
      <c r="C184" s="13" t="s">
        <v>822</v>
      </c>
      <c r="D184" s="13" t="s">
        <v>823</v>
      </c>
      <c r="E184" s="10" t="s">
        <v>824</v>
      </c>
      <c r="F184" s="19">
        <v>15</v>
      </c>
      <c r="G184" s="19">
        <v>0</v>
      </c>
      <c r="H184" s="13" t="s">
        <v>21</v>
      </c>
      <c r="I184" s="13" t="s">
        <v>614</v>
      </c>
      <c r="J184" s="20">
        <v>45478</v>
      </c>
      <c r="K184" s="20">
        <f t="shared" si="6"/>
        <v>45603</v>
      </c>
      <c r="L184" s="13">
        <v>130</v>
      </c>
      <c r="M184" s="13" t="s">
        <v>775</v>
      </c>
      <c r="N184" s="10" t="s">
        <v>825</v>
      </c>
      <c r="O184" s="13" t="s">
        <v>801</v>
      </c>
      <c r="P184" s="10" t="s">
        <v>802</v>
      </c>
    </row>
    <row r="185" spans="1:16" x14ac:dyDescent="0.25">
      <c r="A185" s="13" t="s">
        <v>198</v>
      </c>
      <c r="B185" s="13" t="s">
        <v>671</v>
      </c>
      <c r="C185" s="13" t="s">
        <v>826</v>
      </c>
      <c r="D185" s="13" t="s">
        <v>823</v>
      </c>
      <c r="E185" s="10" t="s">
        <v>827</v>
      </c>
      <c r="F185" s="19">
        <v>15</v>
      </c>
      <c r="G185" s="19">
        <v>0</v>
      </c>
      <c r="H185" s="13" t="s">
        <v>21</v>
      </c>
      <c r="I185" s="13" t="s">
        <v>614</v>
      </c>
      <c r="J185" s="20">
        <v>45494</v>
      </c>
      <c r="K185" s="20">
        <f t="shared" si="6"/>
        <v>45619</v>
      </c>
      <c r="L185" s="13">
        <v>130</v>
      </c>
      <c r="M185" s="13" t="s">
        <v>775</v>
      </c>
      <c r="N185" s="10" t="s">
        <v>828</v>
      </c>
      <c r="O185" s="13" t="s">
        <v>801</v>
      </c>
      <c r="P185" s="10" t="s">
        <v>802</v>
      </c>
    </row>
  </sheetData>
  <sheetProtection algorithmName="SHA-512" hashValue="DfcqCrhA0RexwDmdWeXqI6HnBxlyY/Wp4AzNYKA55O7mKzZhFQHyyGQX+YaUPjv5mlSqS6Jpr9GAg5/5hmlhlA==" saltValue="tddZrcSCQH0qYgimPhYrVw==" spinCount="100000" sheet="1" objects="1" scenarios="1"/>
  <autoFilter ref="A2:P185" xr:uid="{DCEE6C99-2E4E-4307-A161-9D5ACB98BC3F}"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172C-16C4-4153-84F4-5BAE542AF226}">
  <dimension ref="A1:P731"/>
  <sheetViews>
    <sheetView workbookViewId="0">
      <pane ySplit="2" topLeftCell="A3" activePane="bottomLeft" state="frozen"/>
      <selection pane="bottomLeft" activeCell="M20" sqref="M20"/>
    </sheetView>
  </sheetViews>
  <sheetFormatPr defaultRowHeight="15" x14ac:dyDescent="0.25"/>
  <cols>
    <col min="1" max="1" width="9.28515625" customWidth="1"/>
    <col min="2" max="2" width="19.85546875" customWidth="1"/>
    <col min="3" max="3" width="19.28515625" customWidth="1"/>
    <col min="4" max="4" width="18.140625" customWidth="1"/>
    <col min="5" max="5" width="13.5703125" customWidth="1"/>
    <col min="6" max="6" width="16.85546875" customWidth="1"/>
    <col min="7" max="7" width="17.5703125" customWidth="1"/>
    <col min="8" max="8" width="12" customWidth="1"/>
    <col min="13" max="13" width="19.140625" customWidth="1"/>
    <col min="14" max="14" width="22.5703125" customWidth="1"/>
    <col min="15" max="15" width="22.85546875" bestFit="1" customWidth="1"/>
    <col min="16" max="16" width="12.5703125" bestFit="1" customWidth="1"/>
  </cols>
  <sheetData>
    <row r="1" spans="1:16" x14ac:dyDescent="0.25">
      <c r="A1" s="1"/>
      <c r="B1" s="1"/>
      <c r="C1" s="1"/>
      <c r="D1" s="1"/>
      <c r="E1" s="6"/>
      <c r="F1" s="2">
        <f>SUBTOTAL(9,F3:F1599)</f>
        <v>23866.426791992086</v>
      </c>
      <c r="G1" s="2">
        <f>SUBTOTAL(9,G3:G1599)</f>
        <v>4652.8999999999996</v>
      </c>
      <c r="H1" s="1"/>
      <c r="I1" s="1"/>
      <c r="J1" s="1"/>
      <c r="K1" s="1"/>
      <c r="L1" s="26"/>
      <c r="M1" s="1"/>
      <c r="N1" s="9"/>
      <c r="O1" s="1"/>
      <c r="P1" s="1"/>
    </row>
    <row r="2" spans="1:16" ht="45" x14ac:dyDescent="0.25">
      <c r="A2" s="3" t="s">
        <v>0</v>
      </c>
      <c r="B2" s="3" t="s">
        <v>1</v>
      </c>
      <c r="C2" s="4" t="s">
        <v>2</v>
      </c>
      <c r="D2" s="4" t="s">
        <v>3</v>
      </c>
      <c r="E2" s="7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18" t="s">
        <v>10</v>
      </c>
      <c r="L2" s="27" t="s">
        <v>11</v>
      </c>
      <c r="M2" s="5" t="s">
        <v>12</v>
      </c>
      <c r="N2" s="8" t="s">
        <v>13</v>
      </c>
      <c r="O2" s="3" t="s">
        <v>14</v>
      </c>
      <c r="P2" s="3" t="s">
        <v>15</v>
      </c>
    </row>
    <row r="3" spans="1:16" x14ac:dyDescent="0.25">
      <c r="A3" s="13" t="s">
        <v>16</v>
      </c>
      <c r="B3" s="13" t="s">
        <v>157</v>
      </c>
      <c r="C3" s="13" t="s">
        <v>415</v>
      </c>
      <c r="D3" s="13" t="s">
        <v>347</v>
      </c>
      <c r="E3" s="10" t="s">
        <v>416</v>
      </c>
      <c r="F3" s="19">
        <v>170</v>
      </c>
      <c r="G3" s="19">
        <v>0</v>
      </c>
      <c r="H3" s="13" t="s">
        <v>21</v>
      </c>
      <c r="I3" s="13" t="s">
        <v>22</v>
      </c>
      <c r="J3" s="20">
        <v>45448</v>
      </c>
      <c r="K3" s="20">
        <f>J3+125</f>
        <v>45573</v>
      </c>
      <c r="L3" s="28">
        <v>140</v>
      </c>
      <c r="M3" s="13" t="s">
        <v>417</v>
      </c>
      <c r="N3" s="10" t="s">
        <v>418</v>
      </c>
      <c r="O3" s="13" t="s">
        <v>163</v>
      </c>
      <c r="P3" s="13" t="s">
        <v>164</v>
      </c>
    </row>
    <row r="4" spans="1:16" x14ac:dyDescent="0.25">
      <c r="A4" s="13" t="s">
        <v>16</v>
      </c>
      <c r="B4" s="13" t="s">
        <v>157</v>
      </c>
      <c r="C4" s="13" t="s">
        <v>42</v>
      </c>
      <c r="D4" s="13" t="s">
        <v>43</v>
      </c>
      <c r="E4" s="10" t="s">
        <v>44</v>
      </c>
      <c r="F4" s="19">
        <v>23</v>
      </c>
      <c r="G4" s="19">
        <v>0</v>
      </c>
      <c r="H4" s="13" t="s">
        <v>21</v>
      </c>
      <c r="I4" s="13" t="s">
        <v>22</v>
      </c>
      <c r="J4" s="20">
        <v>45451</v>
      </c>
      <c r="K4" s="20">
        <f>J4+125</f>
        <v>45576</v>
      </c>
      <c r="L4" s="28">
        <v>140</v>
      </c>
      <c r="M4" s="13" t="s">
        <v>23</v>
      </c>
      <c r="N4" s="10" t="s">
        <v>829</v>
      </c>
      <c r="O4" s="13" t="s">
        <v>163</v>
      </c>
      <c r="P4" s="13" t="s">
        <v>164</v>
      </c>
    </row>
    <row r="5" spans="1:16" x14ac:dyDescent="0.25">
      <c r="A5" s="13" t="s">
        <v>16</v>
      </c>
      <c r="B5" s="13" t="s">
        <v>157</v>
      </c>
      <c r="C5" s="13" t="s">
        <v>284</v>
      </c>
      <c r="D5" s="13" t="s">
        <v>285</v>
      </c>
      <c r="E5" s="10" t="s">
        <v>286</v>
      </c>
      <c r="F5" s="19">
        <v>140</v>
      </c>
      <c r="G5" s="19">
        <v>0</v>
      </c>
      <c r="H5" s="13" t="s">
        <v>21</v>
      </c>
      <c r="I5" s="13" t="s">
        <v>22</v>
      </c>
      <c r="J5" s="20">
        <v>45446</v>
      </c>
      <c r="K5" s="20">
        <f>J5+125</f>
        <v>45571</v>
      </c>
      <c r="L5" s="28">
        <v>140</v>
      </c>
      <c r="M5" s="13" t="s">
        <v>161</v>
      </c>
      <c r="N5" s="10" t="s">
        <v>287</v>
      </c>
      <c r="O5" s="13" t="s">
        <v>163</v>
      </c>
      <c r="P5" s="13" t="s">
        <v>164</v>
      </c>
    </row>
    <row r="6" spans="1:16" x14ac:dyDescent="0.25">
      <c r="A6" s="13" t="s">
        <v>16</v>
      </c>
      <c r="B6" s="13" t="s">
        <v>157</v>
      </c>
      <c r="C6" s="13" t="s">
        <v>419</v>
      </c>
      <c r="D6" s="13" t="s">
        <v>420</v>
      </c>
      <c r="E6" s="10" t="s">
        <v>421</v>
      </c>
      <c r="F6" s="19">
        <v>43</v>
      </c>
      <c r="G6" s="19">
        <v>0</v>
      </c>
      <c r="H6" s="13" t="s">
        <v>21</v>
      </c>
      <c r="I6" s="13" t="s">
        <v>22</v>
      </c>
      <c r="J6" s="20">
        <v>45448</v>
      </c>
      <c r="K6" s="20">
        <f t="shared" ref="K6:K69" si="0">J6+125</f>
        <v>45573</v>
      </c>
      <c r="L6" s="28">
        <v>140</v>
      </c>
      <c r="M6" s="13" t="s">
        <v>214</v>
      </c>
      <c r="N6" s="10" t="s">
        <v>422</v>
      </c>
      <c r="O6" s="13" t="s">
        <v>163</v>
      </c>
      <c r="P6" s="13" t="s">
        <v>164</v>
      </c>
    </row>
    <row r="7" spans="1:16" x14ac:dyDescent="0.25">
      <c r="A7" s="13" t="s">
        <v>16</v>
      </c>
      <c r="B7" s="13" t="s">
        <v>157</v>
      </c>
      <c r="C7" s="13" t="s">
        <v>118</v>
      </c>
      <c r="D7" s="13" t="s">
        <v>288</v>
      </c>
      <c r="E7" s="10" t="s">
        <v>289</v>
      </c>
      <c r="F7" s="19">
        <v>0</v>
      </c>
      <c r="G7" s="19">
        <v>20</v>
      </c>
      <c r="H7" s="13" t="s">
        <v>21</v>
      </c>
      <c r="I7" s="13" t="s">
        <v>22</v>
      </c>
      <c r="J7" s="20">
        <v>45446</v>
      </c>
      <c r="K7" s="20">
        <f t="shared" si="0"/>
        <v>45571</v>
      </c>
      <c r="L7" s="28">
        <v>140</v>
      </c>
      <c r="M7" s="13" t="s">
        <v>290</v>
      </c>
      <c r="N7" s="10" t="s">
        <v>291</v>
      </c>
      <c r="O7" s="13" t="s">
        <v>163</v>
      </c>
      <c r="P7" s="13" t="s">
        <v>164</v>
      </c>
    </row>
    <row r="8" spans="1:16" x14ac:dyDescent="0.25">
      <c r="A8" s="13" t="s">
        <v>16</v>
      </c>
      <c r="B8" s="13" t="s">
        <v>157</v>
      </c>
      <c r="C8" s="13" t="s">
        <v>830</v>
      </c>
      <c r="D8" s="13" t="s">
        <v>831</v>
      </c>
      <c r="E8" s="10" t="s">
        <v>832</v>
      </c>
      <c r="F8" s="19">
        <v>30</v>
      </c>
      <c r="G8" s="19">
        <v>0</v>
      </c>
      <c r="H8" s="13" t="s">
        <v>21</v>
      </c>
      <c r="I8" s="13" t="s">
        <v>22</v>
      </c>
      <c r="J8" s="20">
        <v>45452</v>
      </c>
      <c r="K8" s="20">
        <f t="shared" si="0"/>
        <v>45577</v>
      </c>
      <c r="L8" s="28">
        <v>140</v>
      </c>
      <c r="M8" s="13" t="s">
        <v>295</v>
      </c>
      <c r="N8" s="10" t="s">
        <v>833</v>
      </c>
      <c r="O8" s="13" t="s">
        <v>163</v>
      </c>
      <c r="P8" s="13" t="s">
        <v>164</v>
      </c>
    </row>
    <row r="9" spans="1:16" x14ac:dyDescent="0.25">
      <c r="A9" s="13" t="s">
        <v>16</v>
      </c>
      <c r="B9" s="13" t="s">
        <v>157</v>
      </c>
      <c r="C9" s="13" t="s">
        <v>423</v>
      </c>
      <c r="D9" s="13" t="s">
        <v>424</v>
      </c>
      <c r="E9" s="10" t="s">
        <v>425</v>
      </c>
      <c r="F9" s="19">
        <v>70</v>
      </c>
      <c r="G9" s="19">
        <v>0</v>
      </c>
      <c r="H9" s="13" t="s">
        <v>21</v>
      </c>
      <c r="I9" s="13" t="s">
        <v>22</v>
      </c>
      <c r="J9" s="20">
        <v>45448</v>
      </c>
      <c r="K9" s="20">
        <f t="shared" si="0"/>
        <v>45573</v>
      </c>
      <c r="L9" s="28">
        <v>140</v>
      </c>
      <c r="M9" s="13" t="s">
        <v>426</v>
      </c>
      <c r="N9" s="10" t="s">
        <v>427</v>
      </c>
      <c r="O9" s="13" t="s">
        <v>163</v>
      </c>
      <c r="P9" s="13" t="s">
        <v>164</v>
      </c>
    </row>
    <row r="10" spans="1:16" x14ac:dyDescent="0.25">
      <c r="A10" s="13" t="s">
        <v>16</v>
      </c>
      <c r="B10" s="13" t="s">
        <v>157</v>
      </c>
      <c r="C10" s="13" t="s">
        <v>428</v>
      </c>
      <c r="D10" s="13" t="s">
        <v>429</v>
      </c>
      <c r="E10" s="10" t="s">
        <v>430</v>
      </c>
      <c r="F10" s="19">
        <v>51</v>
      </c>
      <c r="G10" s="19">
        <v>0</v>
      </c>
      <c r="H10" s="13" t="s">
        <v>21</v>
      </c>
      <c r="I10" s="13" t="s">
        <v>22</v>
      </c>
      <c r="J10" s="20">
        <v>45448</v>
      </c>
      <c r="K10" s="20">
        <f t="shared" si="0"/>
        <v>45573</v>
      </c>
      <c r="L10" s="28">
        <v>140</v>
      </c>
      <c r="M10" s="13" t="s">
        <v>214</v>
      </c>
      <c r="N10" s="10" t="s">
        <v>431</v>
      </c>
      <c r="O10" s="13" t="s">
        <v>163</v>
      </c>
      <c r="P10" s="13" t="s">
        <v>164</v>
      </c>
    </row>
    <row r="11" spans="1:16" x14ac:dyDescent="0.25">
      <c r="A11" s="13" t="s">
        <v>16</v>
      </c>
      <c r="B11" s="13" t="s">
        <v>157</v>
      </c>
      <c r="C11" s="13" t="s">
        <v>292</v>
      </c>
      <c r="D11" s="13" t="s">
        <v>293</v>
      </c>
      <c r="E11" s="10" t="s">
        <v>294</v>
      </c>
      <c r="F11" s="19">
        <v>17</v>
      </c>
      <c r="G11" s="19">
        <v>0</v>
      </c>
      <c r="H11" s="13" t="s">
        <v>21</v>
      </c>
      <c r="I11" s="13" t="s">
        <v>22</v>
      </c>
      <c r="J11" s="20">
        <v>45446</v>
      </c>
      <c r="K11" s="20">
        <f t="shared" si="0"/>
        <v>45571</v>
      </c>
      <c r="L11" s="28">
        <v>140</v>
      </c>
      <c r="M11" s="13" t="s">
        <v>295</v>
      </c>
      <c r="N11" s="10" t="s">
        <v>296</v>
      </c>
      <c r="O11" s="13" t="s">
        <v>163</v>
      </c>
      <c r="P11" s="13" t="s">
        <v>164</v>
      </c>
    </row>
    <row r="12" spans="1:16" x14ac:dyDescent="0.25">
      <c r="A12" s="13" t="s">
        <v>16</v>
      </c>
      <c r="B12" s="13" t="s">
        <v>157</v>
      </c>
      <c r="C12" s="13" t="s">
        <v>834</v>
      </c>
      <c r="D12" s="13" t="s">
        <v>835</v>
      </c>
      <c r="E12" s="10" t="s">
        <v>836</v>
      </c>
      <c r="F12" s="19">
        <v>23</v>
      </c>
      <c r="G12" s="19">
        <v>0</v>
      </c>
      <c r="H12" s="13" t="s">
        <v>21</v>
      </c>
      <c r="I12" s="13" t="s">
        <v>22</v>
      </c>
      <c r="J12" s="20">
        <v>45471</v>
      </c>
      <c r="K12" s="20">
        <f t="shared" si="0"/>
        <v>45596</v>
      </c>
      <c r="L12" s="28">
        <v>140</v>
      </c>
      <c r="M12" s="13" t="s">
        <v>161</v>
      </c>
      <c r="N12" s="10" t="s">
        <v>837</v>
      </c>
      <c r="O12" s="13" t="s">
        <v>163</v>
      </c>
      <c r="P12" s="13" t="s">
        <v>164</v>
      </c>
    </row>
    <row r="13" spans="1:16" x14ac:dyDescent="0.25">
      <c r="A13" s="13" t="s">
        <v>16</v>
      </c>
      <c r="B13" s="13" t="s">
        <v>157</v>
      </c>
      <c r="C13" s="13" t="s">
        <v>432</v>
      </c>
      <c r="D13" s="13" t="s">
        <v>433</v>
      </c>
      <c r="E13" s="10" t="s">
        <v>434</v>
      </c>
      <c r="F13" s="19">
        <v>25</v>
      </c>
      <c r="G13" s="19">
        <v>0</v>
      </c>
      <c r="H13" s="13" t="s">
        <v>21</v>
      </c>
      <c r="I13" s="13" t="s">
        <v>22</v>
      </c>
      <c r="J13" s="20">
        <v>45448</v>
      </c>
      <c r="K13" s="20">
        <f t="shared" si="0"/>
        <v>45573</v>
      </c>
      <c r="L13" s="28">
        <v>140</v>
      </c>
      <c r="M13" s="13" t="s">
        <v>290</v>
      </c>
      <c r="N13" s="10" t="s">
        <v>435</v>
      </c>
      <c r="O13" s="13" t="s">
        <v>163</v>
      </c>
      <c r="P13" s="13" t="s">
        <v>164</v>
      </c>
    </row>
    <row r="14" spans="1:16" x14ac:dyDescent="0.25">
      <c r="A14" s="13" t="s">
        <v>16</v>
      </c>
      <c r="B14" s="13" t="s">
        <v>157</v>
      </c>
      <c r="C14" s="13" t="s">
        <v>352</v>
      </c>
      <c r="D14" s="13" t="s">
        <v>353</v>
      </c>
      <c r="E14" s="10" t="s">
        <v>354</v>
      </c>
      <c r="F14" s="19">
        <v>0</v>
      </c>
      <c r="G14" s="19">
        <v>30</v>
      </c>
      <c r="H14" s="13" t="s">
        <v>21</v>
      </c>
      <c r="I14" s="13" t="s">
        <v>22</v>
      </c>
      <c r="J14" s="20">
        <v>45447</v>
      </c>
      <c r="K14" s="20">
        <f t="shared" si="0"/>
        <v>45572</v>
      </c>
      <c r="L14" s="28">
        <v>140</v>
      </c>
      <c r="M14" s="13" t="s">
        <v>295</v>
      </c>
      <c r="N14" s="10" t="s">
        <v>355</v>
      </c>
      <c r="O14" s="13" t="s">
        <v>163</v>
      </c>
      <c r="P14" s="13" t="s">
        <v>164</v>
      </c>
    </row>
    <row r="15" spans="1:16" x14ac:dyDescent="0.25">
      <c r="A15" s="13" t="s">
        <v>16</v>
      </c>
      <c r="B15" s="13" t="s">
        <v>157</v>
      </c>
      <c r="C15" s="13" t="s">
        <v>436</v>
      </c>
      <c r="D15" s="13" t="s">
        <v>437</v>
      </c>
      <c r="E15" s="10" t="s">
        <v>438</v>
      </c>
      <c r="F15" s="19">
        <v>17</v>
      </c>
      <c r="G15" s="19">
        <v>0</v>
      </c>
      <c r="H15" s="13" t="s">
        <v>21</v>
      </c>
      <c r="I15" s="13" t="s">
        <v>22</v>
      </c>
      <c r="J15" s="20">
        <v>45448</v>
      </c>
      <c r="K15" s="20">
        <f t="shared" si="0"/>
        <v>45573</v>
      </c>
      <c r="L15" s="28">
        <v>140</v>
      </c>
      <c r="M15" s="13" t="s">
        <v>308</v>
      </c>
      <c r="N15" s="10" t="s">
        <v>439</v>
      </c>
      <c r="O15" s="13" t="s">
        <v>163</v>
      </c>
      <c r="P15" s="13" t="s">
        <v>164</v>
      </c>
    </row>
    <row r="16" spans="1:16" x14ac:dyDescent="0.25">
      <c r="A16" s="13" t="s">
        <v>16</v>
      </c>
      <c r="B16" s="13" t="s">
        <v>157</v>
      </c>
      <c r="C16" s="13" t="s">
        <v>838</v>
      </c>
      <c r="D16" s="13" t="s">
        <v>28</v>
      </c>
      <c r="E16" s="10" t="s">
        <v>839</v>
      </c>
      <c r="F16" s="19">
        <v>115</v>
      </c>
      <c r="G16" s="19">
        <v>0</v>
      </c>
      <c r="H16" s="13" t="s">
        <v>21</v>
      </c>
      <c r="I16" s="13" t="s">
        <v>22</v>
      </c>
      <c r="J16" s="20">
        <v>45458</v>
      </c>
      <c r="K16" s="20">
        <f t="shared" si="0"/>
        <v>45583</v>
      </c>
      <c r="L16" s="28">
        <v>140</v>
      </c>
      <c r="M16" s="13" t="s">
        <v>161</v>
      </c>
      <c r="N16" s="10" t="s">
        <v>840</v>
      </c>
      <c r="O16" s="13" t="s">
        <v>163</v>
      </c>
      <c r="P16" s="13" t="s">
        <v>164</v>
      </c>
    </row>
    <row r="17" spans="1:16" x14ac:dyDescent="0.25">
      <c r="A17" s="13" t="s">
        <v>16</v>
      </c>
      <c r="B17" s="13" t="s">
        <v>157</v>
      </c>
      <c r="C17" s="13" t="s">
        <v>841</v>
      </c>
      <c r="D17" s="13" t="s">
        <v>159</v>
      </c>
      <c r="E17" s="10" t="s">
        <v>842</v>
      </c>
      <c r="F17" s="19">
        <v>13</v>
      </c>
      <c r="G17" s="19">
        <v>0</v>
      </c>
      <c r="H17" s="13" t="s">
        <v>21</v>
      </c>
      <c r="I17" s="13" t="s">
        <v>22</v>
      </c>
      <c r="J17" s="20">
        <v>45458</v>
      </c>
      <c r="K17" s="20">
        <f t="shared" si="0"/>
        <v>45583</v>
      </c>
      <c r="L17" s="28">
        <v>140</v>
      </c>
      <c r="M17" s="13" t="s">
        <v>161</v>
      </c>
      <c r="N17" s="10" t="s">
        <v>843</v>
      </c>
      <c r="O17" s="13" t="s">
        <v>163</v>
      </c>
      <c r="P17" s="13" t="s">
        <v>164</v>
      </c>
    </row>
    <row r="18" spans="1:16" x14ac:dyDescent="0.25">
      <c r="A18" s="13" t="s">
        <v>16</v>
      </c>
      <c r="B18" s="13" t="s">
        <v>157</v>
      </c>
      <c r="C18" s="13" t="s">
        <v>125</v>
      </c>
      <c r="D18" s="13" t="s">
        <v>302</v>
      </c>
      <c r="E18" s="10" t="s">
        <v>844</v>
      </c>
      <c r="F18" s="19">
        <v>23</v>
      </c>
      <c r="G18" s="19">
        <v>0</v>
      </c>
      <c r="H18" s="13" t="s">
        <v>21</v>
      </c>
      <c r="I18" s="13" t="s">
        <v>22</v>
      </c>
      <c r="J18" s="20">
        <v>45454</v>
      </c>
      <c r="K18" s="20">
        <f t="shared" si="0"/>
        <v>45579</v>
      </c>
      <c r="L18" s="28">
        <v>140</v>
      </c>
      <c r="M18" s="13" t="s">
        <v>161</v>
      </c>
      <c r="N18" s="10" t="s">
        <v>845</v>
      </c>
      <c r="O18" s="13" t="s">
        <v>163</v>
      </c>
      <c r="P18" s="13" t="s">
        <v>164</v>
      </c>
    </row>
    <row r="19" spans="1:16" x14ac:dyDescent="0.25">
      <c r="A19" s="13" t="s">
        <v>16</v>
      </c>
      <c r="B19" s="13" t="s">
        <v>157</v>
      </c>
      <c r="C19" s="13" t="s">
        <v>846</v>
      </c>
      <c r="D19" s="13" t="s">
        <v>847</v>
      </c>
      <c r="E19" s="10" t="s">
        <v>848</v>
      </c>
      <c r="F19" s="19">
        <v>57</v>
      </c>
      <c r="G19" s="19">
        <v>0</v>
      </c>
      <c r="H19" s="13" t="s">
        <v>21</v>
      </c>
      <c r="I19" s="13" t="s">
        <v>22</v>
      </c>
      <c r="J19" s="20">
        <v>45449</v>
      </c>
      <c r="K19" s="20">
        <f t="shared" si="0"/>
        <v>45574</v>
      </c>
      <c r="L19" s="28">
        <v>140</v>
      </c>
      <c r="M19" s="13" t="s">
        <v>426</v>
      </c>
      <c r="N19" s="10" t="s">
        <v>849</v>
      </c>
      <c r="O19" s="13" t="s">
        <v>163</v>
      </c>
      <c r="P19" s="13" t="s">
        <v>164</v>
      </c>
    </row>
    <row r="20" spans="1:16" x14ac:dyDescent="0.25">
      <c r="A20" s="13" t="s">
        <v>16</v>
      </c>
      <c r="B20" s="13" t="s">
        <v>157</v>
      </c>
      <c r="C20" s="13" t="s">
        <v>297</v>
      </c>
      <c r="D20" s="13" t="s">
        <v>298</v>
      </c>
      <c r="E20" s="10" t="s">
        <v>299</v>
      </c>
      <c r="F20" s="19">
        <v>35</v>
      </c>
      <c r="G20" s="19">
        <v>0</v>
      </c>
      <c r="H20" s="13" t="s">
        <v>21</v>
      </c>
      <c r="I20" s="13" t="s">
        <v>22</v>
      </c>
      <c r="J20" s="20">
        <v>45446</v>
      </c>
      <c r="K20" s="20">
        <f t="shared" si="0"/>
        <v>45571</v>
      </c>
      <c r="L20" s="28">
        <v>140</v>
      </c>
      <c r="M20" s="13" t="s">
        <v>161</v>
      </c>
      <c r="N20" s="10" t="s">
        <v>300</v>
      </c>
      <c r="O20" s="13" t="s">
        <v>163</v>
      </c>
      <c r="P20" s="13" t="s">
        <v>164</v>
      </c>
    </row>
    <row r="21" spans="1:16" x14ac:dyDescent="0.25">
      <c r="A21" s="13" t="s">
        <v>16</v>
      </c>
      <c r="B21" s="13" t="s">
        <v>157</v>
      </c>
      <c r="C21" s="13" t="s">
        <v>814</v>
      </c>
      <c r="D21" s="13" t="s">
        <v>850</v>
      </c>
      <c r="E21" s="10" t="s">
        <v>851</v>
      </c>
      <c r="F21" s="19">
        <v>0</v>
      </c>
      <c r="G21" s="19">
        <v>27</v>
      </c>
      <c r="H21" s="13" t="s">
        <v>21</v>
      </c>
      <c r="I21" s="13" t="s">
        <v>22</v>
      </c>
      <c r="J21" s="20">
        <v>45449</v>
      </c>
      <c r="K21" s="20">
        <f t="shared" si="0"/>
        <v>45574</v>
      </c>
      <c r="L21" s="28">
        <v>140</v>
      </c>
      <c r="M21" s="13" t="s">
        <v>161</v>
      </c>
      <c r="N21" s="10" t="s">
        <v>852</v>
      </c>
      <c r="O21" s="13" t="s">
        <v>163</v>
      </c>
      <c r="P21" s="13" t="s">
        <v>164</v>
      </c>
    </row>
    <row r="22" spans="1:16" x14ac:dyDescent="0.25">
      <c r="A22" s="13" t="s">
        <v>16</v>
      </c>
      <c r="B22" s="13" t="s">
        <v>157</v>
      </c>
      <c r="C22" s="13" t="s">
        <v>301</v>
      </c>
      <c r="D22" s="13" t="s">
        <v>302</v>
      </c>
      <c r="E22" s="10" t="s">
        <v>303</v>
      </c>
      <c r="F22" s="19">
        <v>11</v>
      </c>
      <c r="G22" s="19">
        <v>0</v>
      </c>
      <c r="H22" s="13" t="s">
        <v>21</v>
      </c>
      <c r="I22" s="13" t="s">
        <v>22</v>
      </c>
      <c r="J22" s="20">
        <v>45446</v>
      </c>
      <c r="K22" s="20">
        <f t="shared" si="0"/>
        <v>45571</v>
      </c>
      <c r="L22" s="28">
        <v>140</v>
      </c>
      <c r="M22" s="13" t="s">
        <v>161</v>
      </c>
      <c r="N22" s="10" t="s">
        <v>304</v>
      </c>
      <c r="O22" s="13" t="s">
        <v>163</v>
      </c>
      <c r="P22" s="13" t="s">
        <v>164</v>
      </c>
    </row>
    <row r="23" spans="1:16" x14ac:dyDescent="0.25">
      <c r="A23" s="13" t="s">
        <v>16</v>
      </c>
      <c r="B23" s="13" t="s">
        <v>157</v>
      </c>
      <c r="C23" s="13" t="s">
        <v>853</v>
      </c>
      <c r="D23" s="13" t="s">
        <v>854</v>
      </c>
      <c r="E23" s="10" t="s">
        <v>855</v>
      </c>
      <c r="F23" s="19">
        <v>25</v>
      </c>
      <c r="G23" s="19">
        <v>0</v>
      </c>
      <c r="H23" s="13" t="s">
        <v>21</v>
      </c>
      <c r="I23" s="13" t="s">
        <v>22</v>
      </c>
      <c r="J23" s="20">
        <v>45454</v>
      </c>
      <c r="K23" s="20">
        <f t="shared" si="0"/>
        <v>45579</v>
      </c>
      <c r="L23" s="28">
        <v>140</v>
      </c>
      <c r="M23" s="13" t="s">
        <v>290</v>
      </c>
      <c r="N23" s="10" t="s">
        <v>856</v>
      </c>
      <c r="O23" s="13" t="s">
        <v>163</v>
      </c>
      <c r="P23" s="13" t="s">
        <v>164</v>
      </c>
    </row>
    <row r="24" spans="1:16" x14ac:dyDescent="0.25">
      <c r="A24" s="13" t="s">
        <v>16</v>
      </c>
      <c r="B24" s="13" t="s">
        <v>157</v>
      </c>
      <c r="C24" s="13" t="s">
        <v>857</v>
      </c>
      <c r="D24" s="13" t="s">
        <v>858</v>
      </c>
      <c r="E24" s="10" t="s">
        <v>859</v>
      </c>
      <c r="F24" s="19">
        <v>30</v>
      </c>
      <c r="G24" s="19">
        <v>0</v>
      </c>
      <c r="H24" s="13" t="s">
        <v>21</v>
      </c>
      <c r="I24" s="13" t="s">
        <v>22</v>
      </c>
      <c r="J24" s="20">
        <v>45456</v>
      </c>
      <c r="K24" s="20">
        <f t="shared" si="0"/>
        <v>45581</v>
      </c>
      <c r="L24" s="28">
        <v>140</v>
      </c>
      <c r="M24" s="13" t="s">
        <v>161</v>
      </c>
      <c r="N24" s="10" t="s">
        <v>860</v>
      </c>
      <c r="O24" s="13" t="s">
        <v>163</v>
      </c>
      <c r="P24" s="13" t="s">
        <v>164</v>
      </c>
    </row>
    <row r="25" spans="1:16" x14ac:dyDescent="0.25">
      <c r="A25" s="13" t="s">
        <v>16</v>
      </c>
      <c r="B25" s="13" t="s">
        <v>157</v>
      </c>
      <c r="C25" s="13" t="s">
        <v>861</v>
      </c>
      <c r="D25" s="13" t="s">
        <v>862</v>
      </c>
      <c r="E25" s="10" t="s">
        <v>863</v>
      </c>
      <c r="F25" s="19">
        <v>11</v>
      </c>
      <c r="G25" s="19">
        <v>0</v>
      </c>
      <c r="H25" s="13" t="s">
        <v>21</v>
      </c>
      <c r="I25" s="13" t="s">
        <v>22</v>
      </c>
      <c r="J25" s="20">
        <v>45455</v>
      </c>
      <c r="K25" s="20">
        <f t="shared" si="0"/>
        <v>45580</v>
      </c>
      <c r="L25" s="28">
        <v>140</v>
      </c>
      <c r="M25" s="13" t="s">
        <v>161</v>
      </c>
      <c r="N25" s="10" t="s">
        <v>864</v>
      </c>
      <c r="O25" s="13" t="s">
        <v>163</v>
      </c>
      <c r="P25" s="13" t="s">
        <v>164</v>
      </c>
    </row>
    <row r="26" spans="1:16" x14ac:dyDescent="0.25">
      <c r="A26" s="13" t="s">
        <v>16</v>
      </c>
      <c r="B26" s="13" t="s">
        <v>157</v>
      </c>
      <c r="C26" s="13" t="s">
        <v>356</v>
      </c>
      <c r="D26" s="13" t="s">
        <v>357</v>
      </c>
      <c r="E26" s="10" t="s">
        <v>358</v>
      </c>
      <c r="F26" s="19">
        <v>15</v>
      </c>
      <c r="G26" s="19">
        <v>0</v>
      </c>
      <c r="H26" s="13" t="s">
        <v>21</v>
      </c>
      <c r="I26" s="13" t="s">
        <v>22</v>
      </c>
      <c r="J26" s="20">
        <v>45447</v>
      </c>
      <c r="K26" s="20">
        <f t="shared" si="0"/>
        <v>45572</v>
      </c>
      <c r="L26" s="28">
        <v>140</v>
      </c>
      <c r="M26" s="13" t="s">
        <v>214</v>
      </c>
      <c r="N26" s="10" t="s">
        <v>359</v>
      </c>
      <c r="O26" s="13" t="s">
        <v>163</v>
      </c>
      <c r="P26" s="13" t="s">
        <v>164</v>
      </c>
    </row>
    <row r="27" spans="1:16" x14ac:dyDescent="0.25">
      <c r="A27" s="13" t="s">
        <v>16</v>
      </c>
      <c r="B27" s="13" t="s">
        <v>157</v>
      </c>
      <c r="C27" s="13" t="s">
        <v>865</v>
      </c>
      <c r="D27" s="13" t="s">
        <v>866</v>
      </c>
      <c r="E27" s="10" t="s">
        <v>867</v>
      </c>
      <c r="F27" s="19">
        <v>10</v>
      </c>
      <c r="G27" s="19">
        <v>0</v>
      </c>
      <c r="H27" s="13" t="s">
        <v>21</v>
      </c>
      <c r="I27" s="13" t="s">
        <v>22</v>
      </c>
      <c r="J27" s="20">
        <v>45454</v>
      </c>
      <c r="K27" s="20">
        <f t="shared" si="0"/>
        <v>45579</v>
      </c>
      <c r="L27" s="28">
        <v>140</v>
      </c>
      <c r="M27" s="13" t="s">
        <v>161</v>
      </c>
      <c r="N27" s="10" t="s">
        <v>868</v>
      </c>
      <c r="O27" s="13" t="s">
        <v>163</v>
      </c>
      <c r="P27" s="13" t="s">
        <v>164</v>
      </c>
    </row>
    <row r="28" spans="1:16" x14ac:dyDescent="0.25">
      <c r="A28" s="13" t="s">
        <v>16</v>
      </c>
      <c r="B28" s="13" t="s">
        <v>157</v>
      </c>
      <c r="C28" s="13" t="s">
        <v>869</v>
      </c>
      <c r="D28" s="13" t="s">
        <v>870</v>
      </c>
      <c r="E28" s="10" t="s">
        <v>871</v>
      </c>
      <c r="F28" s="19">
        <v>35</v>
      </c>
      <c r="G28" s="19">
        <v>0</v>
      </c>
      <c r="H28" s="13" t="s">
        <v>21</v>
      </c>
      <c r="I28" s="13" t="s">
        <v>22</v>
      </c>
      <c r="J28" s="20">
        <v>45455</v>
      </c>
      <c r="K28" s="20">
        <f t="shared" si="0"/>
        <v>45580</v>
      </c>
      <c r="L28" s="28">
        <v>140</v>
      </c>
      <c r="M28" s="13" t="s">
        <v>161</v>
      </c>
      <c r="N28" s="10" t="s">
        <v>872</v>
      </c>
      <c r="O28" s="13" t="s">
        <v>163</v>
      </c>
      <c r="P28" s="13" t="s">
        <v>164</v>
      </c>
    </row>
    <row r="29" spans="1:16" x14ac:dyDescent="0.25">
      <c r="A29" s="13" t="s">
        <v>16</v>
      </c>
      <c r="B29" s="13" t="s">
        <v>157</v>
      </c>
      <c r="C29" s="13" t="s">
        <v>360</v>
      </c>
      <c r="D29" s="13" t="s">
        <v>361</v>
      </c>
      <c r="E29" s="10" t="s">
        <v>362</v>
      </c>
      <c r="F29" s="19">
        <v>0</v>
      </c>
      <c r="G29" s="19">
        <v>28</v>
      </c>
      <c r="H29" s="13" t="s">
        <v>21</v>
      </c>
      <c r="I29" s="13" t="s">
        <v>22</v>
      </c>
      <c r="J29" s="20">
        <v>45447</v>
      </c>
      <c r="K29" s="20">
        <f t="shared" si="0"/>
        <v>45572</v>
      </c>
      <c r="L29" s="28">
        <v>140</v>
      </c>
      <c r="M29" s="13" t="s">
        <v>363</v>
      </c>
      <c r="N29" s="10" t="s">
        <v>364</v>
      </c>
      <c r="O29" s="13" t="s">
        <v>163</v>
      </c>
      <c r="P29" s="13" t="s">
        <v>164</v>
      </c>
    </row>
    <row r="30" spans="1:16" x14ac:dyDescent="0.25">
      <c r="A30" s="13" t="s">
        <v>16</v>
      </c>
      <c r="B30" s="13" t="s">
        <v>157</v>
      </c>
      <c r="C30" s="13" t="s">
        <v>440</v>
      </c>
      <c r="D30" s="13" t="s">
        <v>441</v>
      </c>
      <c r="E30" s="10" t="s">
        <v>442</v>
      </c>
      <c r="F30" s="19">
        <v>22</v>
      </c>
      <c r="G30" s="19">
        <v>0</v>
      </c>
      <c r="H30" s="13" t="s">
        <v>21</v>
      </c>
      <c r="I30" s="13" t="s">
        <v>22</v>
      </c>
      <c r="J30" s="20">
        <v>45448</v>
      </c>
      <c r="K30" s="20">
        <f t="shared" si="0"/>
        <v>45573</v>
      </c>
      <c r="L30" s="28">
        <v>140</v>
      </c>
      <c r="M30" s="13" t="s">
        <v>443</v>
      </c>
      <c r="N30" s="10" t="s">
        <v>444</v>
      </c>
      <c r="O30" s="13" t="s">
        <v>163</v>
      </c>
      <c r="P30" s="13" t="s">
        <v>164</v>
      </c>
    </row>
    <row r="31" spans="1:16" x14ac:dyDescent="0.25">
      <c r="A31" s="13" t="s">
        <v>16</v>
      </c>
      <c r="B31" s="13" t="s">
        <v>157</v>
      </c>
      <c r="C31" s="13" t="s">
        <v>445</v>
      </c>
      <c r="D31" s="13" t="s">
        <v>446</v>
      </c>
      <c r="E31" s="10" t="s">
        <v>447</v>
      </c>
      <c r="F31" s="19">
        <v>37</v>
      </c>
      <c r="G31" s="19">
        <v>0</v>
      </c>
      <c r="H31" s="13" t="s">
        <v>21</v>
      </c>
      <c r="I31" s="13" t="s">
        <v>22</v>
      </c>
      <c r="J31" s="20">
        <v>45448</v>
      </c>
      <c r="K31" s="20">
        <f t="shared" si="0"/>
        <v>45573</v>
      </c>
      <c r="L31" s="28">
        <v>140</v>
      </c>
      <c r="M31" s="13" t="s">
        <v>448</v>
      </c>
      <c r="N31" s="10" t="s">
        <v>449</v>
      </c>
      <c r="O31" s="13" t="s">
        <v>163</v>
      </c>
      <c r="P31" s="13" t="s">
        <v>164</v>
      </c>
    </row>
    <row r="32" spans="1:16" x14ac:dyDescent="0.25">
      <c r="A32" s="13" t="s">
        <v>16</v>
      </c>
      <c r="B32" s="13" t="s">
        <v>157</v>
      </c>
      <c r="C32" s="13" t="s">
        <v>158</v>
      </c>
      <c r="D32" s="13" t="s">
        <v>159</v>
      </c>
      <c r="E32" s="10" t="s">
        <v>160</v>
      </c>
      <c r="F32" s="19">
        <v>32</v>
      </c>
      <c r="G32" s="19">
        <v>0</v>
      </c>
      <c r="H32" s="13" t="s">
        <v>21</v>
      </c>
      <c r="I32" s="13" t="s">
        <v>22</v>
      </c>
      <c r="J32" s="20">
        <v>45443</v>
      </c>
      <c r="K32" s="20">
        <f t="shared" si="0"/>
        <v>45568</v>
      </c>
      <c r="L32" s="28">
        <v>140</v>
      </c>
      <c r="M32" s="13" t="s">
        <v>161</v>
      </c>
      <c r="N32" s="10" t="s">
        <v>162</v>
      </c>
      <c r="O32" s="13" t="s">
        <v>163</v>
      </c>
      <c r="P32" s="13" t="s">
        <v>164</v>
      </c>
    </row>
    <row r="33" spans="1:16" x14ac:dyDescent="0.25">
      <c r="A33" s="13" t="s">
        <v>16</v>
      </c>
      <c r="B33" s="13" t="s">
        <v>157</v>
      </c>
      <c r="C33" s="13" t="s">
        <v>873</v>
      </c>
      <c r="D33" s="13" t="s">
        <v>588</v>
      </c>
      <c r="E33" s="10" t="s">
        <v>874</v>
      </c>
      <c r="F33" s="19">
        <v>11</v>
      </c>
      <c r="G33" s="19">
        <v>0</v>
      </c>
      <c r="H33" s="13" t="s">
        <v>21</v>
      </c>
      <c r="I33" s="13" t="s">
        <v>22</v>
      </c>
      <c r="J33" s="20">
        <v>45471</v>
      </c>
      <c r="K33" s="20">
        <f t="shared" si="0"/>
        <v>45596</v>
      </c>
      <c r="L33" s="28">
        <v>140</v>
      </c>
      <c r="M33" s="13" t="s">
        <v>295</v>
      </c>
      <c r="N33" s="10" t="s">
        <v>875</v>
      </c>
      <c r="O33" s="13" t="s">
        <v>163</v>
      </c>
      <c r="P33" s="13" t="s">
        <v>164</v>
      </c>
    </row>
    <row r="34" spans="1:16" x14ac:dyDescent="0.25">
      <c r="A34" s="13" t="s">
        <v>16</v>
      </c>
      <c r="B34" s="13" t="s">
        <v>157</v>
      </c>
      <c r="C34" s="13" t="s">
        <v>876</v>
      </c>
      <c r="D34" s="13" t="s">
        <v>877</v>
      </c>
      <c r="E34" s="10" t="s">
        <v>878</v>
      </c>
      <c r="F34" s="19">
        <v>0</v>
      </c>
      <c r="G34" s="19">
        <v>50</v>
      </c>
      <c r="H34" s="13" t="s">
        <v>21</v>
      </c>
      <c r="I34" s="13" t="s">
        <v>22</v>
      </c>
      <c r="J34" s="20">
        <v>45449</v>
      </c>
      <c r="K34" s="20">
        <f t="shared" si="0"/>
        <v>45574</v>
      </c>
      <c r="L34" s="28">
        <v>140</v>
      </c>
      <c r="M34" s="13" t="s">
        <v>96</v>
      </c>
      <c r="N34" s="10" t="s">
        <v>879</v>
      </c>
      <c r="O34" s="13" t="s">
        <v>163</v>
      </c>
      <c r="P34" s="13" t="s">
        <v>164</v>
      </c>
    </row>
    <row r="35" spans="1:16" x14ac:dyDescent="0.25">
      <c r="A35" s="13" t="s">
        <v>16</v>
      </c>
      <c r="B35" s="13" t="s">
        <v>157</v>
      </c>
      <c r="C35" s="13" t="s">
        <v>450</v>
      </c>
      <c r="D35" s="13" t="s">
        <v>451</v>
      </c>
      <c r="E35" s="10" t="s">
        <v>452</v>
      </c>
      <c r="F35" s="19">
        <v>17</v>
      </c>
      <c r="G35" s="19">
        <v>0</v>
      </c>
      <c r="H35" s="13" t="s">
        <v>21</v>
      </c>
      <c r="I35" s="13" t="s">
        <v>22</v>
      </c>
      <c r="J35" s="20">
        <v>45448</v>
      </c>
      <c r="K35" s="20">
        <f t="shared" si="0"/>
        <v>45573</v>
      </c>
      <c r="L35" s="28">
        <v>140</v>
      </c>
      <c r="M35" s="13" t="s">
        <v>396</v>
      </c>
      <c r="N35" s="10" t="s">
        <v>453</v>
      </c>
      <c r="O35" s="13" t="s">
        <v>163</v>
      </c>
      <c r="P35" s="13" t="s">
        <v>164</v>
      </c>
    </row>
    <row r="36" spans="1:16" x14ac:dyDescent="0.25">
      <c r="A36" s="13" t="s">
        <v>16</v>
      </c>
      <c r="B36" s="13" t="s">
        <v>157</v>
      </c>
      <c r="C36" s="13" t="s">
        <v>365</v>
      </c>
      <c r="D36" s="13" t="s">
        <v>454</v>
      </c>
      <c r="E36" s="10" t="s">
        <v>455</v>
      </c>
      <c r="F36" s="19">
        <v>63</v>
      </c>
      <c r="G36" s="19">
        <v>0</v>
      </c>
      <c r="H36" s="13" t="s">
        <v>21</v>
      </c>
      <c r="I36" s="13" t="s">
        <v>22</v>
      </c>
      <c r="J36" s="20">
        <v>45448</v>
      </c>
      <c r="K36" s="20">
        <f t="shared" si="0"/>
        <v>45573</v>
      </c>
      <c r="L36" s="28">
        <v>140</v>
      </c>
      <c r="M36" s="13" t="s">
        <v>214</v>
      </c>
      <c r="N36" s="10" t="s">
        <v>456</v>
      </c>
      <c r="O36" s="13" t="s">
        <v>163</v>
      </c>
      <c r="P36" s="13" t="s">
        <v>164</v>
      </c>
    </row>
    <row r="37" spans="1:16" x14ac:dyDescent="0.25">
      <c r="A37" s="13" t="s">
        <v>16</v>
      </c>
      <c r="B37" s="13" t="s">
        <v>157</v>
      </c>
      <c r="C37" s="13" t="s">
        <v>365</v>
      </c>
      <c r="D37" s="13" t="s">
        <v>366</v>
      </c>
      <c r="E37" s="10" t="s">
        <v>367</v>
      </c>
      <c r="F37" s="19">
        <v>28</v>
      </c>
      <c r="G37" s="19">
        <v>0</v>
      </c>
      <c r="H37" s="13" t="s">
        <v>21</v>
      </c>
      <c r="I37" s="13" t="s">
        <v>22</v>
      </c>
      <c r="J37" s="20">
        <v>45447</v>
      </c>
      <c r="K37" s="20">
        <f t="shared" si="0"/>
        <v>45572</v>
      </c>
      <c r="L37" s="28">
        <v>140</v>
      </c>
      <c r="M37" s="13" t="s">
        <v>23</v>
      </c>
      <c r="N37" s="10" t="s">
        <v>368</v>
      </c>
      <c r="O37" s="13" t="s">
        <v>163</v>
      </c>
      <c r="P37" s="13" t="s">
        <v>164</v>
      </c>
    </row>
    <row r="38" spans="1:16" x14ac:dyDescent="0.25">
      <c r="A38" s="13" t="s">
        <v>16</v>
      </c>
      <c r="B38" s="13" t="s">
        <v>157</v>
      </c>
      <c r="C38" s="13" t="s">
        <v>880</v>
      </c>
      <c r="D38" s="13" t="s">
        <v>881</v>
      </c>
      <c r="E38" s="10" t="s">
        <v>882</v>
      </c>
      <c r="F38" s="19">
        <v>10</v>
      </c>
      <c r="G38" s="19">
        <v>0</v>
      </c>
      <c r="H38" s="13" t="s">
        <v>21</v>
      </c>
      <c r="I38" s="13" t="s">
        <v>22</v>
      </c>
      <c r="J38" s="20">
        <v>45451</v>
      </c>
      <c r="K38" s="20">
        <f t="shared" si="0"/>
        <v>45576</v>
      </c>
      <c r="L38" s="28">
        <v>140</v>
      </c>
      <c r="M38" s="13" t="s">
        <v>161</v>
      </c>
      <c r="N38" s="10" t="s">
        <v>883</v>
      </c>
      <c r="O38" s="13" t="s">
        <v>163</v>
      </c>
      <c r="P38" s="13" t="s">
        <v>164</v>
      </c>
    </row>
    <row r="39" spans="1:16" x14ac:dyDescent="0.25">
      <c r="A39" s="13" t="s">
        <v>16</v>
      </c>
      <c r="B39" s="13" t="s">
        <v>157</v>
      </c>
      <c r="C39" s="13" t="s">
        <v>884</v>
      </c>
      <c r="D39" s="13" t="s">
        <v>885</v>
      </c>
      <c r="E39" s="10" t="s">
        <v>886</v>
      </c>
      <c r="F39" s="19">
        <v>13</v>
      </c>
      <c r="G39" s="19">
        <v>0</v>
      </c>
      <c r="H39" s="13" t="s">
        <v>21</v>
      </c>
      <c r="I39" s="13" t="s">
        <v>22</v>
      </c>
      <c r="J39" s="20">
        <v>45450</v>
      </c>
      <c r="K39" s="20">
        <f t="shared" si="0"/>
        <v>45575</v>
      </c>
      <c r="L39" s="28">
        <v>140</v>
      </c>
      <c r="M39" s="13" t="s">
        <v>96</v>
      </c>
      <c r="N39" s="10" t="s">
        <v>887</v>
      </c>
      <c r="O39" s="13" t="s">
        <v>163</v>
      </c>
      <c r="P39" s="13" t="s">
        <v>164</v>
      </c>
    </row>
    <row r="40" spans="1:16" x14ac:dyDescent="0.25">
      <c r="A40" s="13" t="s">
        <v>16</v>
      </c>
      <c r="B40" s="13" t="s">
        <v>157</v>
      </c>
      <c r="C40" s="13" t="s">
        <v>457</v>
      </c>
      <c r="D40" s="13" t="s">
        <v>458</v>
      </c>
      <c r="E40" s="10" t="s">
        <v>459</v>
      </c>
      <c r="F40" s="19">
        <v>0</v>
      </c>
      <c r="G40" s="19">
        <v>32</v>
      </c>
      <c r="H40" s="13" t="s">
        <v>21</v>
      </c>
      <c r="I40" s="13" t="s">
        <v>22</v>
      </c>
      <c r="J40" s="20">
        <v>45448</v>
      </c>
      <c r="K40" s="20">
        <f t="shared" si="0"/>
        <v>45573</v>
      </c>
      <c r="L40" s="28">
        <v>140</v>
      </c>
      <c r="M40" s="13" t="s">
        <v>23</v>
      </c>
      <c r="N40" s="10" t="s">
        <v>460</v>
      </c>
      <c r="O40" s="13" t="s">
        <v>163</v>
      </c>
      <c r="P40" s="13" t="s">
        <v>164</v>
      </c>
    </row>
    <row r="41" spans="1:16" x14ac:dyDescent="0.25">
      <c r="A41" s="13" t="s">
        <v>16</v>
      </c>
      <c r="B41" s="13" t="s">
        <v>157</v>
      </c>
      <c r="C41" s="13" t="s">
        <v>461</v>
      </c>
      <c r="D41" s="13" t="s">
        <v>462</v>
      </c>
      <c r="E41" s="10" t="s">
        <v>463</v>
      </c>
      <c r="F41" s="19">
        <v>15</v>
      </c>
      <c r="G41" s="19">
        <v>0</v>
      </c>
      <c r="H41" s="13" t="s">
        <v>21</v>
      </c>
      <c r="I41" s="13" t="s">
        <v>22</v>
      </c>
      <c r="J41" s="20">
        <v>45448</v>
      </c>
      <c r="K41" s="20">
        <f t="shared" si="0"/>
        <v>45573</v>
      </c>
      <c r="L41" s="28">
        <v>140</v>
      </c>
      <c r="M41" s="13" t="s">
        <v>161</v>
      </c>
      <c r="N41" s="10" t="s">
        <v>464</v>
      </c>
      <c r="O41" s="13" t="s">
        <v>163</v>
      </c>
      <c r="P41" s="13" t="s">
        <v>164</v>
      </c>
    </row>
    <row r="42" spans="1:16" x14ac:dyDescent="0.25">
      <c r="A42" s="13" t="s">
        <v>16</v>
      </c>
      <c r="B42" s="13" t="s">
        <v>157</v>
      </c>
      <c r="C42" s="13" t="s">
        <v>465</v>
      </c>
      <c r="D42" s="13" t="s">
        <v>466</v>
      </c>
      <c r="E42" s="10" t="s">
        <v>467</v>
      </c>
      <c r="F42" s="19">
        <v>28</v>
      </c>
      <c r="G42" s="19">
        <v>0</v>
      </c>
      <c r="H42" s="13" t="s">
        <v>21</v>
      </c>
      <c r="I42" s="13" t="s">
        <v>22</v>
      </c>
      <c r="J42" s="20">
        <v>45448</v>
      </c>
      <c r="K42" s="20">
        <f t="shared" si="0"/>
        <v>45573</v>
      </c>
      <c r="L42" s="28">
        <v>140</v>
      </c>
      <c r="M42" s="13" t="s">
        <v>161</v>
      </c>
      <c r="N42" s="10" t="s">
        <v>468</v>
      </c>
      <c r="O42" s="13" t="s">
        <v>163</v>
      </c>
      <c r="P42" s="13" t="s">
        <v>164</v>
      </c>
    </row>
    <row r="43" spans="1:16" x14ac:dyDescent="0.25">
      <c r="A43" s="13" t="s">
        <v>16</v>
      </c>
      <c r="B43" s="13" t="s">
        <v>157</v>
      </c>
      <c r="C43" s="13" t="s">
        <v>888</v>
      </c>
      <c r="D43" s="13" t="s">
        <v>889</v>
      </c>
      <c r="E43" s="10" t="s">
        <v>890</v>
      </c>
      <c r="F43" s="19">
        <v>0</v>
      </c>
      <c r="G43" s="19">
        <v>25</v>
      </c>
      <c r="H43" s="13" t="s">
        <v>21</v>
      </c>
      <c r="I43" s="13" t="s">
        <v>22</v>
      </c>
      <c r="J43" s="20">
        <v>45454</v>
      </c>
      <c r="K43" s="20">
        <f t="shared" si="0"/>
        <v>45579</v>
      </c>
      <c r="L43" s="28">
        <v>140</v>
      </c>
      <c r="M43" s="13" t="s">
        <v>96</v>
      </c>
      <c r="N43" s="10" t="s">
        <v>891</v>
      </c>
      <c r="O43" s="13" t="s">
        <v>163</v>
      </c>
      <c r="P43" s="13" t="s">
        <v>164</v>
      </c>
    </row>
    <row r="44" spans="1:16" x14ac:dyDescent="0.25">
      <c r="A44" s="13" t="s">
        <v>16</v>
      </c>
      <c r="B44" s="13" t="s">
        <v>157</v>
      </c>
      <c r="C44" s="13" t="s">
        <v>892</v>
      </c>
      <c r="D44" s="13" t="s">
        <v>429</v>
      </c>
      <c r="E44" s="10" t="s">
        <v>452</v>
      </c>
      <c r="F44" s="19">
        <v>30</v>
      </c>
      <c r="G44" s="19">
        <v>0</v>
      </c>
      <c r="H44" s="13" t="s">
        <v>21</v>
      </c>
      <c r="I44" s="13" t="s">
        <v>22</v>
      </c>
      <c r="J44" s="20">
        <v>45453</v>
      </c>
      <c r="K44" s="20">
        <f t="shared" si="0"/>
        <v>45578</v>
      </c>
      <c r="L44" s="28">
        <v>140</v>
      </c>
      <c r="M44" s="13" t="s">
        <v>214</v>
      </c>
      <c r="N44" s="10" t="s">
        <v>893</v>
      </c>
      <c r="O44" s="13" t="s">
        <v>163</v>
      </c>
      <c r="P44" s="13" t="s">
        <v>164</v>
      </c>
    </row>
    <row r="45" spans="1:16" x14ac:dyDescent="0.25">
      <c r="A45" s="13" t="s">
        <v>16</v>
      </c>
      <c r="B45" s="13" t="s">
        <v>157</v>
      </c>
      <c r="C45" s="13" t="s">
        <v>469</v>
      </c>
      <c r="D45" s="13" t="s">
        <v>470</v>
      </c>
      <c r="E45" s="10" t="s">
        <v>471</v>
      </c>
      <c r="F45" s="19">
        <v>12</v>
      </c>
      <c r="G45" s="19">
        <v>0</v>
      </c>
      <c r="H45" s="13" t="s">
        <v>21</v>
      </c>
      <c r="I45" s="13" t="s">
        <v>22</v>
      </c>
      <c r="J45" s="20">
        <v>45448</v>
      </c>
      <c r="K45" s="20">
        <f t="shared" si="0"/>
        <v>45573</v>
      </c>
      <c r="L45" s="28">
        <v>140</v>
      </c>
      <c r="M45" s="13" t="s">
        <v>161</v>
      </c>
      <c r="N45" s="10" t="s">
        <v>472</v>
      </c>
      <c r="O45" s="13" t="s">
        <v>163</v>
      </c>
      <c r="P45" s="13" t="s">
        <v>164</v>
      </c>
    </row>
    <row r="46" spans="1:16" x14ac:dyDescent="0.25">
      <c r="A46" s="13" t="s">
        <v>16</v>
      </c>
      <c r="B46" s="13" t="s">
        <v>157</v>
      </c>
      <c r="C46" s="13" t="s">
        <v>369</v>
      </c>
      <c r="D46" s="13" t="s">
        <v>370</v>
      </c>
      <c r="E46" s="10" t="s">
        <v>371</v>
      </c>
      <c r="F46" s="19">
        <v>35</v>
      </c>
      <c r="G46" s="19">
        <v>0</v>
      </c>
      <c r="H46" s="13" t="s">
        <v>21</v>
      </c>
      <c r="I46" s="13" t="s">
        <v>22</v>
      </c>
      <c r="J46" s="20">
        <v>45447</v>
      </c>
      <c r="K46" s="20">
        <f t="shared" si="0"/>
        <v>45572</v>
      </c>
      <c r="L46" s="28">
        <v>140</v>
      </c>
      <c r="M46" s="13" t="s">
        <v>161</v>
      </c>
      <c r="N46" s="10" t="s">
        <v>372</v>
      </c>
      <c r="O46" s="13" t="s">
        <v>163</v>
      </c>
      <c r="P46" s="13" t="s">
        <v>164</v>
      </c>
    </row>
    <row r="47" spans="1:16" x14ac:dyDescent="0.25">
      <c r="A47" s="13" t="s">
        <v>16</v>
      </c>
      <c r="B47" s="13" t="s">
        <v>157</v>
      </c>
      <c r="C47" s="13" t="s">
        <v>305</v>
      </c>
      <c r="D47" s="13" t="s">
        <v>306</v>
      </c>
      <c r="E47" s="10" t="s">
        <v>307</v>
      </c>
      <c r="F47" s="19">
        <v>12</v>
      </c>
      <c r="G47" s="19">
        <v>0</v>
      </c>
      <c r="H47" s="13" t="s">
        <v>21</v>
      </c>
      <c r="I47" s="13" t="s">
        <v>22</v>
      </c>
      <c r="J47" s="20">
        <v>45446</v>
      </c>
      <c r="K47" s="20">
        <f t="shared" si="0"/>
        <v>45571</v>
      </c>
      <c r="L47" s="28">
        <v>140</v>
      </c>
      <c r="M47" s="13" t="s">
        <v>308</v>
      </c>
      <c r="N47" s="10" t="s">
        <v>309</v>
      </c>
      <c r="O47" s="13" t="s">
        <v>163</v>
      </c>
      <c r="P47" s="13" t="s">
        <v>164</v>
      </c>
    </row>
    <row r="48" spans="1:16" x14ac:dyDescent="0.25">
      <c r="A48" s="13" t="s">
        <v>16</v>
      </c>
      <c r="B48" s="13" t="s">
        <v>157</v>
      </c>
      <c r="C48" s="13" t="s">
        <v>894</v>
      </c>
      <c r="D48" s="13" t="s">
        <v>895</v>
      </c>
      <c r="E48" s="10" t="s">
        <v>896</v>
      </c>
      <c r="F48" s="19">
        <v>0</v>
      </c>
      <c r="G48" s="19">
        <v>28</v>
      </c>
      <c r="H48" s="13" t="s">
        <v>21</v>
      </c>
      <c r="I48" s="13" t="s">
        <v>22</v>
      </c>
      <c r="J48" s="20">
        <v>45454</v>
      </c>
      <c r="K48" s="20">
        <f t="shared" si="0"/>
        <v>45579</v>
      </c>
      <c r="L48" s="28">
        <v>140</v>
      </c>
      <c r="M48" s="13" t="s">
        <v>363</v>
      </c>
      <c r="N48" s="10" t="s">
        <v>897</v>
      </c>
      <c r="O48" s="13" t="s">
        <v>163</v>
      </c>
      <c r="P48" s="13" t="s">
        <v>164</v>
      </c>
    </row>
    <row r="49" spans="1:16" x14ac:dyDescent="0.25">
      <c r="A49" s="13" t="s">
        <v>16</v>
      </c>
      <c r="B49" s="13" t="s">
        <v>157</v>
      </c>
      <c r="C49" s="13" t="s">
        <v>898</v>
      </c>
      <c r="D49" s="13" t="s">
        <v>899</v>
      </c>
      <c r="E49" s="10" t="s">
        <v>900</v>
      </c>
      <c r="F49" s="19">
        <v>13</v>
      </c>
      <c r="G49" s="19">
        <v>0</v>
      </c>
      <c r="H49" s="13" t="s">
        <v>21</v>
      </c>
      <c r="I49" s="13" t="s">
        <v>22</v>
      </c>
      <c r="J49" s="20">
        <v>45456</v>
      </c>
      <c r="K49" s="20">
        <f t="shared" si="0"/>
        <v>45581</v>
      </c>
      <c r="L49" s="28">
        <v>140</v>
      </c>
      <c r="M49" s="13" t="s">
        <v>161</v>
      </c>
      <c r="N49" s="10" t="s">
        <v>901</v>
      </c>
      <c r="O49" s="13" t="s">
        <v>163</v>
      </c>
      <c r="P49" s="13" t="s">
        <v>164</v>
      </c>
    </row>
    <row r="50" spans="1:16" x14ac:dyDescent="0.25">
      <c r="A50" s="13" t="s">
        <v>16</v>
      </c>
      <c r="B50" s="13" t="s">
        <v>157</v>
      </c>
      <c r="C50" s="13" t="s">
        <v>902</v>
      </c>
      <c r="D50" s="13" t="s">
        <v>275</v>
      </c>
      <c r="E50" s="10" t="s">
        <v>903</v>
      </c>
      <c r="F50" s="19">
        <v>0</v>
      </c>
      <c r="G50" s="19">
        <v>30</v>
      </c>
      <c r="H50" s="13" t="s">
        <v>21</v>
      </c>
      <c r="I50" s="13" t="s">
        <v>22</v>
      </c>
      <c r="J50" s="20">
        <v>45450</v>
      </c>
      <c r="K50" s="20">
        <f t="shared" si="0"/>
        <v>45575</v>
      </c>
      <c r="L50" s="28">
        <v>140</v>
      </c>
      <c r="M50" s="13" t="s">
        <v>161</v>
      </c>
      <c r="N50" s="10" t="s">
        <v>904</v>
      </c>
      <c r="O50" s="13" t="s">
        <v>163</v>
      </c>
      <c r="P50" s="13" t="s">
        <v>164</v>
      </c>
    </row>
    <row r="51" spans="1:16" x14ac:dyDescent="0.25">
      <c r="A51" s="13" t="s">
        <v>16</v>
      </c>
      <c r="B51" s="13" t="s">
        <v>157</v>
      </c>
      <c r="C51" s="13" t="s">
        <v>905</v>
      </c>
      <c r="D51" s="13" t="s">
        <v>245</v>
      </c>
      <c r="E51" s="10" t="s">
        <v>906</v>
      </c>
      <c r="F51" s="19">
        <v>43</v>
      </c>
      <c r="G51" s="19">
        <v>0</v>
      </c>
      <c r="H51" s="13" t="s">
        <v>21</v>
      </c>
      <c r="I51" s="13" t="s">
        <v>22</v>
      </c>
      <c r="J51" s="20">
        <v>45449</v>
      </c>
      <c r="K51" s="20">
        <f t="shared" si="0"/>
        <v>45574</v>
      </c>
      <c r="L51" s="28">
        <v>140</v>
      </c>
      <c r="M51" s="13" t="s">
        <v>443</v>
      </c>
      <c r="N51" s="10" t="s">
        <v>907</v>
      </c>
      <c r="O51" s="13" t="s">
        <v>163</v>
      </c>
      <c r="P51" s="13" t="s">
        <v>164</v>
      </c>
    </row>
    <row r="52" spans="1:16" x14ac:dyDescent="0.25">
      <c r="A52" s="13" t="s">
        <v>16</v>
      </c>
      <c r="B52" s="13" t="s">
        <v>157</v>
      </c>
      <c r="C52" s="13" t="s">
        <v>373</v>
      </c>
      <c r="D52" s="13" t="s">
        <v>374</v>
      </c>
      <c r="E52" s="10" t="s">
        <v>375</v>
      </c>
      <c r="F52" s="19">
        <v>20</v>
      </c>
      <c r="G52" s="19">
        <v>0</v>
      </c>
      <c r="H52" s="13" t="s">
        <v>21</v>
      </c>
      <c r="I52" s="13" t="s">
        <v>22</v>
      </c>
      <c r="J52" s="20">
        <v>45447</v>
      </c>
      <c r="K52" s="20">
        <f t="shared" si="0"/>
        <v>45572</v>
      </c>
      <c r="L52" s="28">
        <v>140</v>
      </c>
      <c r="M52" s="13" t="s">
        <v>161</v>
      </c>
      <c r="N52" s="10" t="s">
        <v>376</v>
      </c>
      <c r="O52" s="13" t="s">
        <v>163</v>
      </c>
      <c r="P52" s="13" t="s">
        <v>164</v>
      </c>
    </row>
    <row r="53" spans="1:16" x14ac:dyDescent="0.25">
      <c r="A53" s="13" t="s">
        <v>16</v>
      </c>
      <c r="B53" s="13" t="s">
        <v>777</v>
      </c>
      <c r="C53" s="13" t="s">
        <v>908</v>
      </c>
      <c r="D53" s="13" t="s">
        <v>777</v>
      </c>
      <c r="E53" s="10" t="s">
        <v>909</v>
      </c>
      <c r="F53" s="19">
        <v>250</v>
      </c>
      <c r="G53" s="19">
        <v>0</v>
      </c>
      <c r="H53" s="13" t="s">
        <v>254</v>
      </c>
      <c r="I53" s="13" t="s">
        <v>781</v>
      </c>
      <c r="J53" s="20">
        <v>45478</v>
      </c>
      <c r="K53" s="20">
        <f t="shared" si="0"/>
        <v>45603</v>
      </c>
      <c r="L53" s="28">
        <v>150</v>
      </c>
      <c r="M53" s="13" t="s">
        <v>789</v>
      </c>
      <c r="N53" s="10" t="s">
        <v>910</v>
      </c>
      <c r="O53" s="13" t="s">
        <v>784</v>
      </c>
      <c r="P53" s="13" t="s">
        <v>785</v>
      </c>
    </row>
    <row r="54" spans="1:16" x14ac:dyDescent="0.25">
      <c r="A54" s="13" t="s">
        <v>16</v>
      </c>
      <c r="B54" s="13" t="s">
        <v>777</v>
      </c>
      <c r="C54" s="13" t="s">
        <v>778</v>
      </c>
      <c r="D54" s="13" t="s">
        <v>779</v>
      </c>
      <c r="E54" s="10" t="s">
        <v>780</v>
      </c>
      <c r="F54" s="19">
        <v>60</v>
      </c>
      <c r="G54" s="19">
        <v>0</v>
      </c>
      <c r="H54" s="13" t="s">
        <v>254</v>
      </c>
      <c r="I54" s="13" t="s">
        <v>781</v>
      </c>
      <c r="J54" s="20">
        <v>45477</v>
      </c>
      <c r="K54" s="20">
        <f t="shared" si="0"/>
        <v>45602</v>
      </c>
      <c r="L54" s="28">
        <v>150</v>
      </c>
      <c r="M54" s="13" t="s">
        <v>782</v>
      </c>
      <c r="N54" s="10" t="s">
        <v>783</v>
      </c>
      <c r="O54" s="13" t="s">
        <v>784</v>
      </c>
      <c r="P54" s="13" t="s">
        <v>785</v>
      </c>
    </row>
    <row r="55" spans="1:16" x14ac:dyDescent="0.25">
      <c r="A55" s="13" t="s">
        <v>16</v>
      </c>
      <c r="B55" s="13" t="s">
        <v>190</v>
      </c>
      <c r="C55" s="13" t="s">
        <v>911</v>
      </c>
      <c r="D55" s="13" t="s">
        <v>912</v>
      </c>
      <c r="E55" s="10" t="s">
        <v>913</v>
      </c>
      <c r="F55" s="19">
        <v>100</v>
      </c>
      <c r="G55" s="19">
        <v>100</v>
      </c>
      <c r="H55" s="13" t="s">
        <v>72</v>
      </c>
      <c r="I55" s="13" t="s">
        <v>73</v>
      </c>
      <c r="J55" s="20">
        <v>45450</v>
      </c>
      <c r="K55" s="20">
        <f t="shared" si="0"/>
        <v>45575</v>
      </c>
      <c r="L55" s="28">
        <v>140</v>
      </c>
      <c r="M55" s="13" t="s">
        <v>914</v>
      </c>
      <c r="N55" s="10" t="s">
        <v>915</v>
      </c>
      <c r="O55" s="13" t="s">
        <v>195</v>
      </c>
      <c r="P55" s="13" t="s">
        <v>196</v>
      </c>
    </row>
    <row r="56" spans="1:16" x14ac:dyDescent="0.25">
      <c r="A56" s="13" t="s">
        <v>16</v>
      </c>
      <c r="B56" s="13" t="s">
        <v>190</v>
      </c>
      <c r="C56" s="13" t="s">
        <v>916</v>
      </c>
      <c r="D56" s="13" t="s">
        <v>917</v>
      </c>
      <c r="E56" s="10" t="s">
        <v>918</v>
      </c>
      <c r="F56" s="19">
        <v>100</v>
      </c>
      <c r="G56" s="19">
        <v>300</v>
      </c>
      <c r="H56" s="13" t="s">
        <v>21</v>
      </c>
      <c r="I56" s="13" t="s">
        <v>22</v>
      </c>
      <c r="J56" s="20">
        <v>45453</v>
      </c>
      <c r="K56" s="20">
        <f t="shared" si="0"/>
        <v>45578</v>
      </c>
      <c r="L56" s="28">
        <v>135</v>
      </c>
      <c r="M56" s="13" t="s">
        <v>30</v>
      </c>
      <c r="N56" s="10" t="s">
        <v>919</v>
      </c>
      <c r="O56" s="13" t="s">
        <v>195</v>
      </c>
      <c r="P56" s="13" t="s">
        <v>196</v>
      </c>
    </row>
    <row r="57" spans="1:16" x14ac:dyDescent="0.25">
      <c r="A57" s="13" t="s">
        <v>16</v>
      </c>
      <c r="B57" s="13" t="s">
        <v>190</v>
      </c>
      <c r="C57" s="13" t="s">
        <v>920</v>
      </c>
      <c r="D57" s="13" t="s">
        <v>912</v>
      </c>
      <c r="E57" s="10" t="s">
        <v>921</v>
      </c>
      <c r="F57" s="19">
        <v>200</v>
      </c>
      <c r="G57" s="19">
        <v>50</v>
      </c>
      <c r="H57" s="13" t="s">
        <v>72</v>
      </c>
      <c r="I57" s="13" t="s">
        <v>73</v>
      </c>
      <c r="J57" s="20">
        <v>45473</v>
      </c>
      <c r="K57" s="20">
        <f t="shared" si="0"/>
        <v>45598</v>
      </c>
      <c r="L57" s="28">
        <v>140</v>
      </c>
      <c r="M57" s="13" t="s">
        <v>922</v>
      </c>
      <c r="N57" s="10" t="s">
        <v>923</v>
      </c>
      <c r="O57" s="13" t="s">
        <v>195</v>
      </c>
      <c r="P57" s="13" t="s">
        <v>196</v>
      </c>
    </row>
    <row r="58" spans="1:16" x14ac:dyDescent="0.25">
      <c r="A58" s="13" t="s">
        <v>16</v>
      </c>
      <c r="B58" s="13" t="s">
        <v>190</v>
      </c>
      <c r="C58" s="13" t="s">
        <v>924</v>
      </c>
      <c r="D58" s="13" t="s">
        <v>925</v>
      </c>
      <c r="E58" s="10" t="s">
        <v>926</v>
      </c>
      <c r="F58" s="19">
        <v>0</v>
      </c>
      <c r="G58" s="19">
        <v>150</v>
      </c>
      <c r="H58" s="13" t="s">
        <v>101</v>
      </c>
      <c r="I58" s="13" t="s">
        <v>73</v>
      </c>
      <c r="J58" s="20">
        <v>45444</v>
      </c>
      <c r="K58" s="20">
        <f t="shared" si="0"/>
        <v>45569</v>
      </c>
      <c r="L58" s="28">
        <v>140</v>
      </c>
      <c r="M58" s="13" t="s">
        <v>927</v>
      </c>
      <c r="N58" s="10" t="s">
        <v>928</v>
      </c>
      <c r="O58" s="13" t="s">
        <v>195</v>
      </c>
      <c r="P58" s="13" t="s">
        <v>196</v>
      </c>
    </row>
    <row r="59" spans="1:16" x14ac:dyDescent="0.25">
      <c r="A59" s="13" t="s">
        <v>16</v>
      </c>
      <c r="B59" s="13" t="s">
        <v>190</v>
      </c>
      <c r="C59" s="13" t="s">
        <v>929</v>
      </c>
      <c r="D59" s="13" t="s">
        <v>912</v>
      </c>
      <c r="E59" s="10" t="s">
        <v>930</v>
      </c>
      <c r="F59" s="19">
        <v>200</v>
      </c>
      <c r="G59" s="19">
        <v>300</v>
      </c>
      <c r="H59" s="13" t="s">
        <v>72</v>
      </c>
      <c r="I59" s="13" t="s">
        <v>73</v>
      </c>
      <c r="J59" s="20">
        <v>45448</v>
      </c>
      <c r="K59" s="20">
        <f t="shared" si="0"/>
        <v>45573</v>
      </c>
      <c r="L59" s="28">
        <v>135</v>
      </c>
      <c r="M59" s="13" t="s">
        <v>922</v>
      </c>
      <c r="N59" s="10" t="s">
        <v>931</v>
      </c>
      <c r="O59" s="13" t="s">
        <v>195</v>
      </c>
      <c r="P59" s="13" t="s">
        <v>196</v>
      </c>
    </row>
    <row r="60" spans="1:16" x14ac:dyDescent="0.25">
      <c r="A60" s="13" t="s">
        <v>16</v>
      </c>
      <c r="B60" s="13" t="s">
        <v>190</v>
      </c>
      <c r="C60" s="13" t="s">
        <v>932</v>
      </c>
      <c r="D60" s="13" t="s">
        <v>933</v>
      </c>
      <c r="E60" s="10" t="s">
        <v>934</v>
      </c>
      <c r="F60" s="19">
        <v>60</v>
      </c>
      <c r="G60" s="19">
        <v>0</v>
      </c>
      <c r="H60" s="13" t="s">
        <v>21</v>
      </c>
      <c r="I60" s="13" t="s">
        <v>22</v>
      </c>
      <c r="J60" s="20">
        <v>45451</v>
      </c>
      <c r="K60" s="20">
        <f t="shared" si="0"/>
        <v>45576</v>
      </c>
      <c r="L60" s="28">
        <v>140</v>
      </c>
      <c r="M60" s="13" t="s">
        <v>336</v>
      </c>
      <c r="N60" s="10" t="s">
        <v>935</v>
      </c>
      <c r="O60" s="13" t="s">
        <v>195</v>
      </c>
      <c r="P60" s="13" t="s">
        <v>196</v>
      </c>
    </row>
    <row r="61" spans="1:16" x14ac:dyDescent="0.25">
      <c r="A61" s="13" t="s">
        <v>16</v>
      </c>
      <c r="B61" s="13" t="s">
        <v>190</v>
      </c>
      <c r="C61" s="13" t="s">
        <v>191</v>
      </c>
      <c r="D61" s="13" t="s">
        <v>192</v>
      </c>
      <c r="E61" s="10" t="s">
        <v>193</v>
      </c>
      <c r="F61" s="19">
        <v>20</v>
      </c>
      <c r="G61" s="19">
        <v>70</v>
      </c>
      <c r="H61" s="13" t="s">
        <v>21</v>
      </c>
      <c r="I61" s="13" t="s">
        <v>73</v>
      </c>
      <c r="J61" s="20">
        <v>45444</v>
      </c>
      <c r="K61" s="20">
        <f t="shared" si="0"/>
        <v>45569</v>
      </c>
      <c r="L61" s="28">
        <v>140</v>
      </c>
      <c r="M61" s="13" t="s">
        <v>168</v>
      </c>
      <c r="N61" s="10" t="s">
        <v>194</v>
      </c>
      <c r="O61" s="13" t="s">
        <v>195</v>
      </c>
      <c r="P61" s="13" t="s">
        <v>196</v>
      </c>
    </row>
    <row r="62" spans="1:16" x14ac:dyDescent="0.25">
      <c r="A62" s="13" t="s">
        <v>16</v>
      </c>
      <c r="B62" s="13" t="s">
        <v>190</v>
      </c>
      <c r="C62" s="13" t="s">
        <v>191</v>
      </c>
      <c r="D62" s="13" t="s">
        <v>192</v>
      </c>
      <c r="E62" s="10" t="s">
        <v>193</v>
      </c>
      <c r="F62" s="19">
        <v>20</v>
      </c>
      <c r="G62" s="19">
        <v>0</v>
      </c>
      <c r="H62" s="13" t="s">
        <v>72</v>
      </c>
      <c r="I62" s="13" t="s">
        <v>73</v>
      </c>
      <c r="J62" s="20">
        <v>45444</v>
      </c>
      <c r="K62" s="20">
        <f t="shared" si="0"/>
        <v>45569</v>
      </c>
      <c r="L62" s="28">
        <v>140</v>
      </c>
      <c r="M62" s="13" t="s">
        <v>168</v>
      </c>
      <c r="N62" s="10" t="s">
        <v>197</v>
      </c>
      <c r="O62" s="13" t="s">
        <v>195</v>
      </c>
      <c r="P62" s="13" t="s">
        <v>196</v>
      </c>
    </row>
    <row r="63" spans="1:16" x14ac:dyDescent="0.25">
      <c r="A63" s="13" t="s">
        <v>16</v>
      </c>
      <c r="B63" s="13" t="s">
        <v>190</v>
      </c>
      <c r="C63" s="13" t="s">
        <v>936</v>
      </c>
      <c r="D63" s="13" t="s">
        <v>912</v>
      </c>
      <c r="E63" s="10" t="s">
        <v>937</v>
      </c>
      <c r="F63" s="19">
        <v>120</v>
      </c>
      <c r="G63" s="19">
        <v>0</v>
      </c>
      <c r="H63" s="13" t="s">
        <v>72</v>
      </c>
      <c r="I63" s="13" t="s">
        <v>73</v>
      </c>
      <c r="J63" s="20">
        <v>45474</v>
      </c>
      <c r="K63" s="20">
        <f t="shared" si="0"/>
        <v>45599</v>
      </c>
      <c r="L63" s="28">
        <v>130</v>
      </c>
      <c r="M63" s="13" t="s">
        <v>914</v>
      </c>
      <c r="N63" s="10" t="s">
        <v>923</v>
      </c>
      <c r="O63" s="13" t="s">
        <v>195</v>
      </c>
      <c r="P63" s="13" t="s">
        <v>196</v>
      </c>
    </row>
    <row r="64" spans="1:16" x14ac:dyDescent="0.25">
      <c r="A64" s="13" t="s">
        <v>35</v>
      </c>
      <c r="B64" s="13" t="s">
        <v>190</v>
      </c>
      <c r="C64" s="14" t="s">
        <v>938</v>
      </c>
      <c r="D64" s="14"/>
      <c r="E64" s="10" t="s">
        <v>939</v>
      </c>
      <c r="F64" s="21">
        <v>156</v>
      </c>
      <c r="G64" s="21">
        <v>0</v>
      </c>
      <c r="H64" s="13" t="s">
        <v>254</v>
      </c>
      <c r="I64" s="14" t="s">
        <v>614</v>
      </c>
      <c r="J64" s="20">
        <v>45476</v>
      </c>
      <c r="K64" s="20">
        <f t="shared" si="0"/>
        <v>45601</v>
      </c>
      <c r="L64" s="28">
        <v>150</v>
      </c>
      <c r="M64" s="14" t="s">
        <v>614</v>
      </c>
      <c r="N64" s="14" t="s">
        <v>940</v>
      </c>
      <c r="O64" s="14" t="s">
        <v>739</v>
      </c>
      <c r="P64" s="13" t="s">
        <v>740</v>
      </c>
    </row>
    <row r="65" spans="1:16" x14ac:dyDescent="0.25">
      <c r="A65" s="13" t="s">
        <v>35</v>
      </c>
      <c r="B65" s="13" t="s">
        <v>190</v>
      </c>
      <c r="C65" s="14" t="s">
        <v>941</v>
      </c>
      <c r="D65" s="14" t="s">
        <v>744</v>
      </c>
      <c r="E65" s="10" t="s">
        <v>942</v>
      </c>
      <c r="F65" s="21">
        <v>100</v>
      </c>
      <c r="G65" s="21">
        <v>0</v>
      </c>
      <c r="H65" s="13" t="s">
        <v>254</v>
      </c>
      <c r="I65" s="14" t="s">
        <v>614</v>
      </c>
      <c r="J65" s="20">
        <v>45488</v>
      </c>
      <c r="K65" s="20">
        <f t="shared" si="0"/>
        <v>45613</v>
      </c>
      <c r="L65" s="28">
        <v>150</v>
      </c>
      <c r="M65" s="14" t="s">
        <v>658</v>
      </c>
      <c r="N65" s="14" t="s">
        <v>943</v>
      </c>
      <c r="O65" s="14" t="s">
        <v>739</v>
      </c>
      <c r="P65" s="13" t="s">
        <v>740</v>
      </c>
    </row>
    <row r="66" spans="1:16" x14ac:dyDescent="0.25">
      <c r="A66" s="13" t="s">
        <v>35</v>
      </c>
      <c r="B66" s="13" t="s">
        <v>190</v>
      </c>
      <c r="C66" s="14" t="s">
        <v>346</v>
      </c>
      <c r="D66" s="14" t="s">
        <v>944</v>
      </c>
      <c r="E66" s="10" t="s">
        <v>945</v>
      </c>
      <c r="F66" s="21">
        <v>310</v>
      </c>
      <c r="G66" s="21">
        <v>0</v>
      </c>
      <c r="H66" s="13" t="s">
        <v>254</v>
      </c>
      <c r="I66" s="14" t="s">
        <v>614</v>
      </c>
      <c r="J66" s="20">
        <v>45488</v>
      </c>
      <c r="K66" s="20">
        <f t="shared" si="0"/>
        <v>45613</v>
      </c>
      <c r="L66" s="28">
        <v>150</v>
      </c>
      <c r="M66" s="14" t="s">
        <v>946</v>
      </c>
      <c r="N66" s="14" t="s">
        <v>947</v>
      </c>
      <c r="O66" s="14" t="s">
        <v>739</v>
      </c>
      <c r="P66" s="13" t="s">
        <v>740</v>
      </c>
    </row>
    <row r="67" spans="1:16" x14ac:dyDescent="0.25">
      <c r="A67" s="13" t="s">
        <v>35</v>
      </c>
      <c r="B67" s="13" t="s">
        <v>190</v>
      </c>
      <c r="C67" s="14" t="s">
        <v>948</v>
      </c>
      <c r="D67" s="14" t="s">
        <v>949</v>
      </c>
      <c r="E67" s="10" t="s">
        <v>950</v>
      </c>
      <c r="F67" s="21">
        <v>70</v>
      </c>
      <c r="G67" s="21">
        <v>0</v>
      </c>
      <c r="H67" s="13" t="s">
        <v>254</v>
      </c>
      <c r="I67" s="14" t="s">
        <v>614</v>
      </c>
      <c r="J67" s="20">
        <v>45488</v>
      </c>
      <c r="K67" s="20">
        <f t="shared" si="0"/>
        <v>45613</v>
      </c>
      <c r="L67" s="28">
        <v>150</v>
      </c>
      <c r="M67" s="14" t="s">
        <v>658</v>
      </c>
      <c r="N67" s="14" t="s">
        <v>951</v>
      </c>
      <c r="O67" s="14" t="s">
        <v>739</v>
      </c>
      <c r="P67" s="13" t="s">
        <v>740</v>
      </c>
    </row>
    <row r="68" spans="1:16" x14ac:dyDescent="0.25">
      <c r="A68" s="13" t="s">
        <v>35</v>
      </c>
      <c r="B68" s="13" t="s">
        <v>190</v>
      </c>
      <c r="C68" s="14" t="s">
        <v>952</v>
      </c>
      <c r="D68" s="14" t="s">
        <v>953</v>
      </c>
      <c r="E68" s="10" t="s">
        <v>954</v>
      </c>
      <c r="F68" s="21">
        <v>150</v>
      </c>
      <c r="G68" s="21">
        <v>0</v>
      </c>
      <c r="H68" s="13" t="s">
        <v>254</v>
      </c>
      <c r="I68" s="13" t="s">
        <v>22</v>
      </c>
      <c r="J68" s="20">
        <v>45469</v>
      </c>
      <c r="K68" s="20">
        <f t="shared" si="0"/>
        <v>45594</v>
      </c>
      <c r="L68" s="28">
        <v>150</v>
      </c>
      <c r="M68" s="14" t="s">
        <v>417</v>
      </c>
      <c r="N68" s="14" t="s">
        <v>955</v>
      </c>
      <c r="O68" s="14" t="s">
        <v>739</v>
      </c>
      <c r="P68" s="13" t="s">
        <v>740</v>
      </c>
    </row>
    <row r="69" spans="1:16" x14ac:dyDescent="0.25">
      <c r="A69" s="13" t="s">
        <v>35</v>
      </c>
      <c r="B69" s="13" t="s">
        <v>190</v>
      </c>
      <c r="C69" s="14" t="s">
        <v>956</v>
      </c>
      <c r="D69" s="14" t="s">
        <v>957</v>
      </c>
      <c r="E69" s="10" t="s">
        <v>958</v>
      </c>
      <c r="F69" s="21">
        <v>108</v>
      </c>
      <c r="G69" s="21">
        <v>0</v>
      </c>
      <c r="H69" s="13" t="s">
        <v>254</v>
      </c>
      <c r="I69" s="14" t="s">
        <v>614</v>
      </c>
      <c r="J69" s="20">
        <v>45476</v>
      </c>
      <c r="K69" s="20">
        <f t="shared" si="0"/>
        <v>45601</v>
      </c>
      <c r="L69" s="28">
        <v>150</v>
      </c>
      <c r="M69" s="14" t="s">
        <v>614</v>
      </c>
      <c r="N69" s="14" t="s">
        <v>959</v>
      </c>
      <c r="O69" s="14" t="s">
        <v>739</v>
      </c>
      <c r="P69" s="13" t="s">
        <v>740</v>
      </c>
    </row>
    <row r="70" spans="1:16" x14ac:dyDescent="0.25">
      <c r="A70" s="13" t="s">
        <v>35</v>
      </c>
      <c r="B70" s="13" t="s">
        <v>190</v>
      </c>
      <c r="C70" s="14" t="s">
        <v>960</v>
      </c>
      <c r="D70" s="14" t="s">
        <v>961</v>
      </c>
      <c r="E70" s="10" t="s">
        <v>962</v>
      </c>
      <c r="F70" s="21">
        <v>120</v>
      </c>
      <c r="G70" s="21">
        <v>0</v>
      </c>
      <c r="H70" s="13" t="s">
        <v>254</v>
      </c>
      <c r="I70" s="14" t="s">
        <v>614</v>
      </c>
      <c r="J70" s="20">
        <v>45492</v>
      </c>
      <c r="K70" s="20">
        <f t="shared" ref="K70:K133" si="1">J70+125</f>
        <v>45617</v>
      </c>
      <c r="L70" s="28">
        <v>150</v>
      </c>
      <c r="M70" s="14" t="s">
        <v>614</v>
      </c>
      <c r="N70" s="14" t="s">
        <v>963</v>
      </c>
      <c r="O70" s="14" t="s">
        <v>739</v>
      </c>
      <c r="P70" s="13" t="s">
        <v>740</v>
      </c>
    </row>
    <row r="71" spans="1:16" x14ac:dyDescent="0.25">
      <c r="A71" s="13" t="s">
        <v>35</v>
      </c>
      <c r="B71" s="13" t="s">
        <v>190</v>
      </c>
      <c r="C71" s="14" t="s">
        <v>747</v>
      </c>
      <c r="D71" s="14" t="s">
        <v>748</v>
      </c>
      <c r="E71" s="10" t="s">
        <v>749</v>
      </c>
      <c r="F71" s="21">
        <v>300</v>
      </c>
      <c r="G71" s="21">
        <v>200</v>
      </c>
      <c r="H71" s="13" t="s">
        <v>254</v>
      </c>
      <c r="I71" s="14" t="s">
        <v>614</v>
      </c>
      <c r="J71" s="20">
        <v>45473</v>
      </c>
      <c r="K71" s="20">
        <f t="shared" si="1"/>
        <v>45598</v>
      </c>
      <c r="L71" s="28">
        <v>150</v>
      </c>
      <c r="M71" s="14" t="s">
        <v>675</v>
      </c>
      <c r="N71" s="14" t="s">
        <v>750</v>
      </c>
      <c r="O71" s="14" t="s">
        <v>739</v>
      </c>
      <c r="P71" s="13" t="s">
        <v>740</v>
      </c>
    </row>
    <row r="72" spans="1:16" x14ac:dyDescent="0.25">
      <c r="A72" s="13" t="s">
        <v>35</v>
      </c>
      <c r="B72" s="13" t="s">
        <v>190</v>
      </c>
      <c r="C72" s="14" t="s">
        <v>751</v>
      </c>
      <c r="D72" s="14" t="s">
        <v>748</v>
      </c>
      <c r="E72" s="10" t="s">
        <v>752</v>
      </c>
      <c r="F72" s="21">
        <v>200</v>
      </c>
      <c r="G72" s="21">
        <v>0</v>
      </c>
      <c r="H72" s="13" t="s">
        <v>254</v>
      </c>
      <c r="I72" s="14" t="s">
        <v>614</v>
      </c>
      <c r="J72" s="20">
        <v>45473</v>
      </c>
      <c r="K72" s="20">
        <f t="shared" si="1"/>
        <v>45598</v>
      </c>
      <c r="L72" s="28">
        <v>150</v>
      </c>
      <c r="M72" s="14" t="s">
        <v>614</v>
      </c>
      <c r="N72" s="14" t="s">
        <v>753</v>
      </c>
      <c r="O72" s="14" t="s">
        <v>739</v>
      </c>
      <c r="P72" s="13" t="s">
        <v>740</v>
      </c>
    </row>
    <row r="73" spans="1:16" x14ac:dyDescent="0.25">
      <c r="A73" s="13" t="s">
        <v>35</v>
      </c>
      <c r="B73" s="13" t="s">
        <v>190</v>
      </c>
      <c r="C73" s="14" t="s">
        <v>964</v>
      </c>
      <c r="D73" s="14"/>
      <c r="E73" s="10" t="s">
        <v>965</v>
      </c>
      <c r="F73" s="21">
        <v>280</v>
      </c>
      <c r="G73" s="21">
        <v>0</v>
      </c>
      <c r="H73" s="13" t="s">
        <v>254</v>
      </c>
      <c r="I73" s="14" t="s">
        <v>614</v>
      </c>
      <c r="J73" s="20">
        <v>45476</v>
      </c>
      <c r="K73" s="20">
        <f t="shared" si="1"/>
        <v>45601</v>
      </c>
      <c r="L73" s="28">
        <v>150</v>
      </c>
      <c r="M73" s="14" t="s">
        <v>614</v>
      </c>
      <c r="N73" s="14" t="s">
        <v>966</v>
      </c>
      <c r="O73" s="14" t="s">
        <v>739</v>
      </c>
      <c r="P73" s="13" t="s">
        <v>740</v>
      </c>
    </row>
    <row r="74" spans="1:16" x14ac:dyDescent="0.25">
      <c r="A74" s="13" t="s">
        <v>35</v>
      </c>
      <c r="B74" s="13" t="s">
        <v>190</v>
      </c>
      <c r="C74" s="14" t="s">
        <v>760</v>
      </c>
      <c r="D74" s="14" t="s">
        <v>967</v>
      </c>
      <c r="E74" s="10" t="s">
        <v>762</v>
      </c>
      <c r="F74" s="21">
        <v>171</v>
      </c>
      <c r="G74" s="21">
        <v>0</v>
      </c>
      <c r="H74" s="13" t="s">
        <v>254</v>
      </c>
      <c r="I74" s="14" t="s">
        <v>614</v>
      </c>
      <c r="J74" s="20">
        <v>45491</v>
      </c>
      <c r="K74" s="20">
        <f t="shared" si="1"/>
        <v>45616</v>
      </c>
      <c r="L74" s="28">
        <v>150</v>
      </c>
      <c r="M74" s="14" t="s">
        <v>658</v>
      </c>
      <c r="N74" s="14" t="s">
        <v>968</v>
      </c>
      <c r="O74" s="14" t="s">
        <v>739</v>
      </c>
      <c r="P74" s="13" t="s">
        <v>740</v>
      </c>
    </row>
    <row r="75" spans="1:16" x14ac:dyDescent="0.25">
      <c r="A75" s="13" t="s">
        <v>35</v>
      </c>
      <c r="B75" s="13" t="s">
        <v>190</v>
      </c>
      <c r="C75" s="14" t="s">
        <v>969</v>
      </c>
      <c r="D75" s="14" t="s">
        <v>970</v>
      </c>
      <c r="E75" s="10" t="s">
        <v>971</v>
      </c>
      <c r="F75" s="21">
        <v>50</v>
      </c>
      <c r="G75" s="21">
        <v>0</v>
      </c>
      <c r="H75" s="13" t="s">
        <v>254</v>
      </c>
      <c r="I75" s="14" t="s">
        <v>614</v>
      </c>
      <c r="J75" s="20">
        <v>45481</v>
      </c>
      <c r="K75" s="20">
        <f t="shared" si="1"/>
        <v>45606</v>
      </c>
      <c r="L75" s="28">
        <v>150</v>
      </c>
      <c r="M75" s="14" t="s">
        <v>614</v>
      </c>
      <c r="N75" s="14" t="s">
        <v>972</v>
      </c>
      <c r="O75" s="14" t="s">
        <v>739</v>
      </c>
      <c r="P75" s="13" t="s">
        <v>740</v>
      </c>
    </row>
    <row r="76" spans="1:16" x14ac:dyDescent="0.25">
      <c r="A76" s="13" t="s">
        <v>35</v>
      </c>
      <c r="B76" s="13" t="s">
        <v>190</v>
      </c>
      <c r="C76" s="14" t="s">
        <v>735</v>
      </c>
      <c r="D76" s="14" t="s">
        <v>736</v>
      </c>
      <c r="E76" s="10" t="s">
        <v>737</v>
      </c>
      <c r="F76" s="21">
        <v>116</v>
      </c>
      <c r="G76" s="21">
        <v>0</v>
      </c>
      <c r="H76" s="13" t="s">
        <v>254</v>
      </c>
      <c r="I76" s="14" t="s">
        <v>614</v>
      </c>
      <c r="J76" s="20">
        <v>45469</v>
      </c>
      <c r="K76" s="20">
        <f t="shared" si="1"/>
        <v>45594</v>
      </c>
      <c r="L76" s="28">
        <v>180</v>
      </c>
      <c r="M76" s="14" t="s">
        <v>658</v>
      </c>
      <c r="N76" s="14" t="s">
        <v>738</v>
      </c>
      <c r="O76" s="14" t="s">
        <v>739</v>
      </c>
      <c r="P76" s="13" t="s">
        <v>740</v>
      </c>
    </row>
    <row r="77" spans="1:16" x14ac:dyDescent="0.25">
      <c r="A77" s="13" t="s">
        <v>35</v>
      </c>
      <c r="B77" s="13" t="s">
        <v>190</v>
      </c>
      <c r="C77" s="14" t="s">
        <v>735</v>
      </c>
      <c r="D77" s="14" t="s">
        <v>736</v>
      </c>
      <c r="E77" s="10" t="s">
        <v>737</v>
      </c>
      <c r="F77" s="21">
        <v>212</v>
      </c>
      <c r="G77" s="21">
        <v>0</v>
      </c>
      <c r="H77" s="13" t="s">
        <v>254</v>
      </c>
      <c r="I77" s="14" t="s">
        <v>614</v>
      </c>
      <c r="J77" s="20">
        <v>45469</v>
      </c>
      <c r="K77" s="20">
        <f t="shared" si="1"/>
        <v>45594</v>
      </c>
      <c r="L77" s="28">
        <v>220</v>
      </c>
      <c r="M77" s="14" t="s">
        <v>741</v>
      </c>
      <c r="N77" s="14" t="s">
        <v>742</v>
      </c>
      <c r="O77" s="14" t="s">
        <v>739</v>
      </c>
      <c r="P77" s="13" t="s">
        <v>740</v>
      </c>
    </row>
    <row r="78" spans="1:16" x14ac:dyDescent="0.25">
      <c r="A78" s="13" t="s">
        <v>35</v>
      </c>
      <c r="B78" s="13" t="s">
        <v>190</v>
      </c>
      <c r="C78" s="13" t="s">
        <v>973</v>
      </c>
      <c r="D78" s="14" t="s">
        <v>974</v>
      </c>
      <c r="E78" s="10" t="s">
        <v>975</v>
      </c>
      <c r="F78" s="21">
        <v>35</v>
      </c>
      <c r="G78" s="21">
        <v>0</v>
      </c>
      <c r="H78" s="13" t="s">
        <v>254</v>
      </c>
      <c r="I78" s="14" t="s">
        <v>614</v>
      </c>
      <c r="J78" s="20">
        <v>45476</v>
      </c>
      <c r="K78" s="20">
        <f t="shared" si="1"/>
        <v>45601</v>
      </c>
      <c r="L78" s="28">
        <v>150</v>
      </c>
      <c r="M78" s="14" t="s">
        <v>658</v>
      </c>
      <c r="N78" s="14" t="s">
        <v>976</v>
      </c>
      <c r="O78" s="14" t="s">
        <v>739</v>
      </c>
      <c r="P78" s="13" t="s">
        <v>740</v>
      </c>
    </row>
    <row r="79" spans="1:16" x14ac:dyDescent="0.25">
      <c r="A79" s="13" t="s">
        <v>35</v>
      </c>
      <c r="B79" s="13" t="s">
        <v>190</v>
      </c>
      <c r="C79" s="13" t="s">
        <v>977</v>
      </c>
      <c r="D79" s="14" t="s">
        <v>978</v>
      </c>
      <c r="E79" s="10" t="s">
        <v>979</v>
      </c>
      <c r="F79" s="21">
        <v>65</v>
      </c>
      <c r="G79" s="21">
        <v>0</v>
      </c>
      <c r="H79" s="13" t="s">
        <v>254</v>
      </c>
      <c r="I79" s="14" t="s">
        <v>614</v>
      </c>
      <c r="J79" s="20">
        <v>45488</v>
      </c>
      <c r="K79" s="20">
        <f t="shared" si="1"/>
        <v>45613</v>
      </c>
      <c r="L79" s="28">
        <v>150</v>
      </c>
      <c r="M79" s="14" t="s">
        <v>614</v>
      </c>
      <c r="N79" s="14" t="s">
        <v>980</v>
      </c>
      <c r="O79" s="14" t="s">
        <v>739</v>
      </c>
      <c r="P79" s="13" t="s">
        <v>740</v>
      </c>
    </row>
    <row r="80" spans="1:16" x14ac:dyDescent="0.25">
      <c r="A80" s="13" t="s">
        <v>35</v>
      </c>
      <c r="B80" s="13" t="s">
        <v>190</v>
      </c>
      <c r="C80" s="13" t="s">
        <v>981</v>
      </c>
      <c r="D80" s="14" t="s">
        <v>982</v>
      </c>
      <c r="E80" s="10" t="s">
        <v>983</v>
      </c>
      <c r="F80" s="21">
        <v>50</v>
      </c>
      <c r="G80" s="21">
        <v>0</v>
      </c>
      <c r="H80" s="13" t="s">
        <v>254</v>
      </c>
      <c r="I80" s="14" t="s">
        <v>614</v>
      </c>
      <c r="J80" s="20">
        <v>45499</v>
      </c>
      <c r="K80" s="20">
        <f t="shared" si="1"/>
        <v>45624</v>
      </c>
      <c r="L80" s="28">
        <v>150</v>
      </c>
      <c r="M80" s="14" t="s">
        <v>658</v>
      </c>
      <c r="N80" s="14" t="s">
        <v>984</v>
      </c>
      <c r="O80" s="14" t="s">
        <v>739</v>
      </c>
      <c r="P80" s="13" t="s">
        <v>740</v>
      </c>
    </row>
    <row r="81" spans="1:16" x14ac:dyDescent="0.25">
      <c r="A81" s="13" t="s">
        <v>35</v>
      </c>
      <c r="B81" s="13" t="s">
        <v>190</v>
      </c>
      <c r="C81" s="13" t="s">
        <v>981</v>
      </c>
      <c r="D81" s="14" t="s">
        <v>982</v>
      </c>
      <c r="E81" s="10" t="s">
        <v>983</v>
      </c>
      <c r="F81" s="21">
        <v>0</v>
      </c>
      <c r="G81" s="21">
        <v>316</v>
      </c>
      <c r="H81" s="13" t="s">
        <v>101</v>
      </c>
      <c r="I81" s="14" t="s">
        <v>614</v>
      </c>
      <c r="J81" s="20">
        <v>45499</v>
      </c>
      <c r="K81" s="20">
        <f t="shared" si="1"/>
        <v>45624</v>
      </c>
      <c r="L81" s="28">
        <v>150</v>
      </c>
      <c r="M81" s="14" t="s">
        <v>658</v>
      </c>
      <c r="N81" s="14" t="s">
        <v>985</v>
      </c>
      <c r="O81" s="14" t="s">
        <v>739</v>
      </c>
      <c r="P81" s="13" t="s">
        <v>740</v>
      </c>
    </row>
    <row r="82" spans="1:16" x14ac:dyDescent="0.25">
      <c r="A82" s="13" t="s">
        <v>35</v>
      </c>
      <c r="B82" s="13" t="s">
        <v>190</v>
      </c>
      <c r="C82" s="34" t="s">
        <v>518</v>
      </c>
      <c r="D82" s="13" t="s">
        <v>986</v>
      </c>
      <c r="E82" s="10" t="s">
        <v>987</v>
      </c>
      <c r="F82" s="23">
        <v>2100</v>
      </c>
      <c r="G82" s="21">
        <v>0</v>
      </c>
      <c r="H82" s="13" t="s">
        <v>21</v>
      </c>
      <c r="I82" s="14" t="s">
        <v>614</v>
      </c>
      <c r="J82" s="20">
        <v>45500</v>
      </c>
      <c r="K82" s="20">
        <f t="shared" si="1"/>
        <v>45625</v>
      </c>
      <c r="L82" s="28">
        <v>150</v>
      </c>
      <c r="M82" s="14" t="s">
        <v>614</v>
      </c>
      <c r="N82" s="14" t="s">
        <v>988</v>
      </c>
      <c r="O82" s="14" t="s">
        <v>739</v>
      </c>
      <c r="P82" s="13" t="s">
        <v>740</v>
      </c>
    </row>
    <row r="83" spans="1:16" x14ac:dyDescent="0.25">
      <c r="A83" s="13" t="s">
        <v>35</v>
      </c>
      <c r="B83" s="13" t="s">
        <v>190</v>
      </c>
      <c r="C83" s="34" t="s">
        <v>518</v>
      </c>
      <c r="D83" s="13" t="s">
        <v>986</v>
      </c>
      <c r="E83" s="10" t="s">
        <v>987</v>
      </c>
      <c r="F83" s="23">
        <v>600</v>
      </c>
      <c r="G83" s="21">
        <v>0</v>
      </c>
      <c r="H83" s="13" t="s">
        <v>72</v>
      </c>
      <c r="I83" s="14" t="s">
        <v>614</v>
      </c>
      <c r="J83" s="20">
        <v>45489</v>
      </c>
      <c r="K83" s="20">
        <f t="shared" si="1"/>
        <v>45614</v>
      </c>
      <c r="L83" s="28">
        <v>150</v>
      </c>
      <c r="M83" s="14" t="s">
        <v>614</v>
      </c>
      <c r="N83" s="14" t="s">
        <v>989</v>
      </c>
      <c r="O83" s="14" t="s">
        <v>739</v>
      </c>
      <c r="P83" s="13" t="s">
        <v>740</v>
      </c>
    </row>
    <row r="84" spans="1:16" x14ac:dyDescent="0.25">
      <c r="A84" s="13" t="s">
        <v>35</v>
      </c>
      <c r="B84" s="13" t="s">
        <v>190</v>
      </c>
      <c r="C84" s="34" t="s">
        <v>518</v>
      </c>
      <c r="D84" s="13" t="s">
        <v>986</v>
      </c>
      <c r="E84" s="10" t="s">
        <v>987</v>
      </c>
      <c r="F84" s="23">
        <v>2025</v>
      </c>
      <c r="G84" s="21">
        <v>0</v>
      </c>
      <c r="H84" s="13" t="s">
        <v>254</v>
      </c>
      <c r="I84" s="14" t="s">
        <v>614</v>
      </c>
      <c r="J84" s="20">
        <v>45496</v>
      </c>
      <c r="K84" s="20">
        <f t="shared" si="1"/>
        <v>45621</v>
      </c>
      <c r="L84" s="28">
        <v>150</v>
      </c>
      <c r="M84" s="14" t="s">
        <v>614</v>
      </c>
      <c r="N84" s="14" t="s">
        <v>990</v>
      </c>
      <c r="O84" s="14" t="s">
        <v>739</v>
      </c>
      <c r="P84" s="13" t="s">
        <v>740</v>
      </c>
    </row>
    <row r="85" spans="1:16" x14ac:dyDescent="0.25">
      <c r="A85" s="13" t="s">
        <v>16</v>
      </c>
      <c r="B85" s="14" t="s">
        <v>17</v>
      </c>
      <c r="C85" s="14" t="s">
        <v>244</v>
      </c>
      <c r="D85" s="14" t="s">
        <v>245</v>
      </c>
      <c r="E85" s="11" t="s">
        <v>246</v>
      </c>
      <c r="F85" s="21">
        <v>12</v>
      </c>
      <c r="G85" s="21">
        <v>0</v>
      </c>
      <c r="H85" s="14" t="s">
        <v>21</v>
      </c>
      <c r="I85" s="13" t="s">
        <v>22</v>
      </c>
      <c r="J85" s="20">
        <v>45445</v>
      </c>
      <c r="K85" s="20">
        <f t="shared" si="1"/>
        <v>45570</v>
      </c>
      <c r="L85" s="29">
        <v>130</v>
      </c>
      <c r="M85" s="13" t="s">
        <v>64</v>
      </c>
      <c r="N85" s="11" t="s">
        <v>247</v>
      </c>
      <c r="O85" s="14" t="s">
        <v>248</v>
      </c>
      <c r="P85" s="14" t="s">
        <v>249</v>
      </c>
    </row>
    <row r="86" spans="1:16" x14ac:dyDescent="0.25">
      <c r="A86" s="13" t="s">
        <v>16</v>
      </c>
      <c r="B86" s="14" t="s">
        <v>17</v>
      </c>
      <c r="C86" s="14" t="s">
        <v>991</v>
      </c>
      <c r="D86" s="14" t="s">
        <v>992</v>
      </c>
      <c r="E86" s="11" t="s">
        <v>993</v>
      </c>
      <c r="F86" s="21">
        <v>7</v>
      </c>
      <c r="G86" s="21">
        <v>0</v>
      </c>
      <c r="H86" s="14" t="s">
        <v>21</v>
      </c>
      <c r="I86" s="13" t="s">
        <v>22</v>
      </c>
      <c r="J86" s="20">
        <v>45455</v>
      </c>
      <c r="K86" s="20">
        <f t="shared" si="1"/>
        <v>45580</v>
      </c>
      <c r="L86" s="29">
        <v>130</v>
      </c>
      <c r="M86" s="14" t="s">
        <v>994</v>
      </c>
      <c r="N86" s="11" t="s">
        <v>995</v>
      </c>
      <c r="O86" s="14" t="s">
        <v>248</v>
      </c>
      <c r="P86" s="14" t="s">
        <v>249</v>
      </c>
    </row>
    <row r="87" spans="1:16" x14ac:dyDescent="0.25">
      <c r="A87" s="13" t="s">
        <v>16</v>
      </c>
      <c r="B87" s="14" t="s">
        <v>17</v>
      </c>
      <c r="C87" s="14" t="s">
        <v>996</v>
      </c>
      <c r="D87" s="14" t="s">
        <v>997</v>
      </c>
      <c r="E87" s="11" t="s">
        <v>998</v>
      </c>
      <c r="F87" s="21">
        <v>15</v>
      </c>
      <c r="G87" s="21">
        <v>0</v>
      </c>
      <c r="H87" s="14" t="s">
        <v>21</v>
      </c>
      <c r="I87" s="13" t="s">
        <v>22</v>
      </c>
      <c r="J87" s="20">
        <v>45474</v>
      </c>
      <c r="K87" s="20">
        <f t="shared" si="1"/>
        <v>45599</v>
      </c>
      <c r="L87" s="29">
        <v>130</v>
      </c>
      <c r="M87" s="13" t="s">
        <v>30</v>
      </c>
      <c r="N87" s="11" t="s">
        <v>999</v>
      </c>
      <c r="O87" s="14" t="s">
        <v>248</v>
      </c>
      <c r="P87" s="14" t="s">
        <v>249</v>
      </c>
    </row>
    <row r="88" spans="1:16" x14ac:dyDescent="0.25">
      <c r="A88" s="13" t="s">
        <v>16</v>
      </c>
      <c r="B88" s="14" t="s">
        <v>17</v>
      </c>
      <c r="C88" s="14" t="s">
        <v>536</v>
      </c>
      <c r="D88" s="14" t="s">
        <v>1000</v>
      </c>
      <c r="E88" s="11" t="s">
        <v>1001</v>
      </c>
      <c r="F88" s="21">
        <v>6</v>
      </c>
      <c r="G88" s="21">
        <v>0</v>
      </c>
      <c r="H88" s="14" t="s">
        <v>21</v>
      </c>
      <c r="I88" s="13" t="s">
        <v>22</v>
      </c>
      <c r="J88" s="20">
        <v>45455</v>
      </c>
      <c r="K88" s="20">
        <f t="shared" si="1"/>
        <v>45580</v>
      </c>
      <c r="L88" s="29">
        <v>130</v>
      </c>
      <c r="M88" s="14" t="s">
        <v>994</v>
      </c>
      <c r="N88" s="11" t="s">
        <v>1002</v>
      </c>
      <c r="O88" s="14" t="s">
        <v>248</v>
      </c>
      <c r="P88" s="14" t="s">
        <v>249</v>
      </c>
    </row>
    <row r="89" spans="1:16" x14ac:dyDescent="0.25">
      <c r="A89" s="13" t="s">
        <v>16</v>
      </c>
      <c r="B89" s="14" t="s">
        <v>17</v>
      </c>
      <c r="C89" s="14" t="s">
        <v>170</v>
      </c>
      <c r="D89" s="14" t="s">
        <v>1003</v>
      </c>
      <c r="E89" s="11" t="s">
        <v>1004</v>
      </c>
      <c r="F89" s="21">
        <v>25</v>
      </c>
      <c r="G89" s="21">
        <v>0</v>
      </c>
      <c r="H89" s="14" t="s">
        <v>21</v>
      </c>
      <c r="I89" s="13" t="s">
        <v>22</v>
      </c>
      <c r="J89" s="20">
        <v>45453</v>
      </c>
      <c r="K89" s="20">
        <f t="shared" si="1"/>
        <v>45578</v>
      </c>
      <c r="L89" s="29">
        <v>135</v>
      </c>
      <c r="M89" s="13" t="s">
        <v>64</v>
      </c>
      <c r="N89" s="30" t="s">
        <v>1005</v>
      </c>
      <c r="O89" s="14" t="s">
        <v>1006</v>
      </c>
      <c r="P89" s="14" t="s">
        <v>1007</v>
      </c>
    </row>
    <row r="90" spans="1:16" x14ac:dyDescent="0.25">
      <c r="A90" s="13" t="s">
        <v>16</v>
      </c>
      <c r="B90" s="14" t="s">
        <v>17</v>
      </c>
      <c r="C90" s="14" t="s">
        <v>1008</v>
      </c>
      <c r="D90" s="14" t="s">
        <v>1009</v>
      </c>
      <c r="E90" s="11" t="s">
        <v>1010</v>
      </c>
      <c r="F90" s="21">
        <v>15</v>
      </c>
      <c r="G90" s="21">
        <v>0</v>
      </c>
      <c r="H90" s="14" t="s">
        <v>21</v>
      </c>
      <c r="I90" s="13" t="s">
        <v>22</v>
      </c>
      <c r="J90" s="20">
        <v>45476</v>
      </c>
      <c r="K90" s="20">
        <f t="shared" si="1"/>
        <v>45601</v>
      </c>
      <c r="L90" s="29">
        <v>135</v>
      </c>
      <c r="M90" s="13" t="s">
        <v>64</v>
      </c>
      <c r="N90" s="15" t="s">
        <v>1011</v>
      </c>
      <c r="O90" s="14" t="s">
        <v>1006</v>
      </c>
      <c r="P90" s="14" t="s">
        <v>1007</v>
      </c>
    </row>
    <row r="91" spans="1:16" x14ac:dyDescent="0.25">
      <c r="A91" s="13" t="s">
        <v>16</v>
      </c>
      <c r="B91" s="14" t="s">
        <v>17</v>
      </c>
      <c r="C91" s="14" t="s">
        <v>1012</v>
      </c>
      <c r="D91" s="14" t="s">
        <v>1009</v>
      </c>
      <c r="E91" s="11" t="s">
        <v>1013</v>
      </c>
      <c r="F91" s="21">
        <v>18</v>
      </c>
      <c r="G91" s="21">
        <v>0</v>
      </c>
      <c r="H91" s="14" t="s">
        <v>21</v>
      </c>
      <c r="I91" s="13" t="s">
        <v>22</v>
      </c>
      <c r="J91" s="20">
        <v>45476</v>
      </c>
      <c r="K91" s="20">
        <f t="shared" si="1"/>
        <v>45601</v>
      </c>
      <c r="L91" s="29">
        <v>135</v>
      </c>
      <c r="M91" s="13" t="s">
        <v>64</v>
      </c>
      <c r="N91" s="15" t="s">
        <v>1011</v>
      </c>
      <c r="O91" s="14" t="s">
        <v>1006</v>
      </c>
      <c r="P91" s="14" t="s">
        <v>1007</v>
      </c>
    </row>
    <row r="92" spans="1:16" x14ac:dyDescent="0.25">
      <c r="A92" s="13" t="s">
        <v>16</v>
      </c>
      <c r="B92" s="14" t="s">
        <v>17</v>
      </c>
      <c r="C92" s="14" t="s">
        <v>1014</v>
      </c>
      <c r="D92" s="14" t="s">
        <v>1015</v>
      </c>
      <c r="E92" s="11" t="s">
        <v>1016</v>
      </c>
      <c r="F92" s="21">
        <v>18</v>
      </c>
      <c r="G92" s="21">
        <v>0</v>
      </c>
      <c r="H92" s="14" t="s">
        <v>21</v>
      </c>
      <c r="I92" s="13" t="s">
        <v>22</v>
      </c>
      <c r="J92" s="20">
        <v>45455</v>
      </c>
      <c r="K92" s="20">
        <f t="shared" si="1"/>
        <v>45580</v>
      </c>
      <c r="L92" s="29">
        <v>130</v>
      </c>
      <c r="M92" s="14" t="s">
        <v>443</v>
      </c>
      <c r="N92" s="11" t="s">
        <v>1017</v>
      </c>
      <c r="O92" s="14" t="s">
        <v>1018</v>
      </c>
      <c r="P92" s="14" t="s">
        <v>1019</v>
      </c>
    </row>
    <row r="93" spans="1:16" x14ac:dyDescent="0.25">
      <c r="A93" s="13" t="s">
        <v>16</v>
      </c>
      <c r="B93" s="14" t="s">
        <v>17</v>
      </c>
      <c r="C93" s="14" t="s">
        <v>1020</v>
      </c>
      <c r="D93" s="14" t="s">
        <v>1021</v>
      </c>
      <c r="E93" s="11" t="s">
        <v>1022</v>
      </c>
      <c r="F93" s="21">
        <v>12</v>
      </c>
      <c r="G93" s="21">
        <v>0</v>
      </c>
      <c r="H93" s="14" t="s">
        <v>21</v>
      </c>
      <c r="I93" s="13" t="s">
        <v>22</v>
      </c>
      <c r="J93" s="20">
        <v>45456</v>
      </c>
      <c r="K93" s="20">
        <f t="shared" si="1"/>
        <v>45581</v>
      </c>
      <c r="L93" s="29">
        <v>130</v>
      </c>
      <c r="M93" s="14" t="s">
        <v>443</v>
      </c>
      <c r="N93" s="11" t="s">
        <v>1023</v>
      </c>
      <c r="O93" s="14" t="s">
        <v>1018</v>
      </c>
      <c r="P93" s="14" t="s">
        <v>1019</v>
      </c>
    </row>
    <row r="94" spans="1:16" x14ac:dyDescent="0.25">
      <c r="A94" s="13" t="s">
        <v>16</v>
      </c>
      <c r="B94" s="14" t="s">
        <v>17</v>
      </c>
      <c r="C94" s="14" t="s">
        <v>1024</v>
      </c>
      <c r="D94" s="14" t="s">
        <v>1025</v>
      </c>
      <c r="E94" s="11" t="s">
        <v>1026</v>
      </c>
      <c r="F94" s="21">
        <v>6</v>
      </c>
      <c r="G94" s="21">
        <v>0</v>
      </c>
      <c r="H94" s="14" t="s">
        <v>21</v>
      </c>
      <c r="I94" s="13" t="s">
        <v>22</v>
      </c>
      <c r="J94" s="20">
        <v>45462</v>
      </c>
      <c r="K94" s="20">
        <f t="shared" si="1"/>
        <v>45587</v>
      </c>
      <c r="L94" s="29">
        <v>130</v>
      </c>
      <c r="M94" s="14" t="s">
        <v>443</v>
      </c>
      <c r="N94" s="11" t="s">
        <v>1027</v>
      </c>
      <c r="O94" s="14" t="s">
        <v>1018</v>
      </c>
      <c r="P94" s="14" t="s">
        <v>1019</v>
      </c>
    </row>
    <row r="95" spans="1:16" x14ac:dyDescent="0.25">
      <c r="A95" s="13" t="s">
        <v>16</v>
      </c>
      <c r="B95" s="14" t="s">
        <v>17</v>
      </c>
      <c r="C95" s="14" t="s">
        <v>1028</v>
      </c>
      <c r="D95" s="14" t="s">
        <v>1029</v>
      </c>
      <c r="E95" s="11" t="s">
        <v>1030</v>
      </c>
      <c r="F95" s="21">
        <v>12</v>
      </c>
      <c r="G95" s="21">
        <v>0</v>
      </c>
      <c r="H95" s="14" t="s">
        <v>21</v>
      </c>
      <c r="I95" s="13" t="s">
        <v>22</v>
      </c>
      <c r="J95" s="20">
        <v>45462</v>
      </c>
      <c r="K95" s="20">
        <f t="shared" si="1"/>
        <v>45587</v>
      </c>
      <c r="L95" s="29">
        <v>130</v>
      </c>
      <c r="M95" s="14" t="s">
        <v>443</v>
      </c>
      <c r="N95" s="11" t="s">
        <v>1031</v>
      </c>
      <c r="O95" s="14" t="s">
        <v>1018</v>
      </c>
      <c r="P95" s="14" t="s">
        <v>1019</v>
      </c>
    </row>
    <row r="96" spans="1:16" x14ac:dyDescent="0.25">
      <c r="A96" s="13" t="s">
        <v>16</v>
      </c>
      <c r="B96" s="14" t="s">
        <v>17</v>
      </c>
      <c r="C96" s="14" t="s">
        <v>1032</v>
      </c>
      <c r="D96" s="14" t="s">
        <v>1033</v>
      </c>
      <c r="E96" s="11" t="s">
        <v>1034</v>
      </c>
      <c r="F96" s="21">
        <v>27</v>
      </c>
      <c r="G96" s="21">
        <v>0</v>
      </c>
      <c r="H96" s="14" t="s">
        <v>21</v>
      </c>
      <c r="I96" s="13" t="s">
        <v>22</v>
      </c>
      <c r="J96" s="20">
        <v>45450</v>
      </c>
      <c r="K96" s="20">
        <f t="shared" si="1"/>
        <v>45575</v>
      </c>
      <c r="L96" s="29">
        <v>130</v>
      </c>
      <c r="M96" s="14" t="s">
        <v>426</v>
      </c>
      <c r="N96" s="10" t="s">
        <v>1035</v>
      </c>
      <c r="O96" s="14" t="s">
        <v>1036</v>
      </c>
      <c r="P96" s="14" t="s">
        <v>1037</v>
      </c>
    </row>
    <row r="97" spans="1:16" x14ac:dyDescent="0.25">
      <c r="A97" s="13" t="s">
        <v>16</v>
      </c>
      <c r="B97" s="14" t="s">
        <v>17</v>
      </c>
      <c r="C97" s="14" t="s">
        <v>1038</v>
      </c>
      <c r="D97" s="14" t="s">
        <v>1039</v>
      </c>
      <c r="E97" s="11" t="s">
        <v>1040</v>
      </c>
      <c r="F97" s="21">
        <v>20</v>
      </c>
      <c r="G97" s="21">
        <v>0</v>
      </c>
      <c r="H97" s="14" t="s">
        <v>21</v>
      </c>
      <c r="I97" s="13" t="s">
        <v>22</v>
      </c>
      <c r="J97" s="20">
        <v>45453</v>
      </c>
      <c r="K97" s="20">
        <f t="shared" si="1"/>
        <v>45578</v>
      </c>
      <c r="L97" s="29">
        <v>130</v>
      </c>
      <c r="M97" s="13" t="s">
        <v>214</v>
      </c>
      <c r="N97" s="11" t="s">
        <v>1041</v>
      </c>
      <c r="O97" s="14" t="s">
        <v>476</v>
      </c>
      <c r="P97" s="14" t="s">
        <v>477</v>
      </c>
    </row>
    <row r="98" spans="1:16" x14ac:dyDescent="0.25">
      <c r="A98" s="13" t="s">
        <v>16</v>
      </c>
      <c r="B98" s="14" t="s">
        <v>17</v>
      </c>
      <c r="C98" s="14" t="s">
        <v>1042</v>
      </c>
      <c r="D98" s="14" t="s">
        <v>1039</v>
      </c>
      <c r="E98" s="11" t="s">
        <v>1043</v>
      </c>
      <c r="F98" s="21">
        <v>12</v>
      </c>
      <c r="G98" s="21">
        <v>0</v>
      </c>
      <c r="H98" s="14" t="s">
        <v>21</v>
      </c>
      <c r="I98" s="13" t="s">
        <v>22</v>
      </c>
      <c r="J98" s="20">
        <v>45453</v>
      </c>
      <c r="K98" s="20">
        <f t="shared" si="1"/>
        <v>45578</v>
      </c>
      <c r="L98" s="29">
        <v>130</v>
      </c>
      <c r="M98" s="13" t="s">
        <v>214</v>
      </c>
      <c r="N98" s="11" t="s">
        <v>1044</v>
      </c>
      <c r="O98" s="14" t="s">
        <v>476</v>
      </c>
      <c r="P98" s="14" t="s">
        <v>477</v>
      </c>
    </row>
    <row r="99" spans="1:16" x14ac:dyDescent="0.25">
      <c r="A99" s="13" t="s">
        <v>16</v>
      </c>
      <c r="B99" s="14" t="s">
        <v>17</v>
      </c>
      <c r="C99" s="14" t="s">
        <v>644</v>
      </c>
      <c r="D99" s="14" t="s">
        <v>1045</v>
      </c>
      <c r="E99" s="11" t="s">
        <v>1046</v>
      </c>
      <c r="F99" s="21">
        <v>12</v>
      </c>
      <c r="G99" s="21">
        <v>0</v>
      </c>
      <c r="H99" s="14" t="s">
        <v>21</v>
      </c>
      <c r="I99" s="13" t="s">
        <v>22</v>
      </c>
      <c r="J99" s="20">
        <v>45455</v>
      </c>
      <c r="K99" s="20">
        <f t="shared" si="1"/>
        <v>45580</v>
      </c>
      <c r="L99" s="29">
        <v>130</v>
      </c>
      <c r="M99" s="13" t="s">
        <v>214</v>
      </c>
      <c r="N99" s="11" t="s">
        <v>1047</v>
      </c>
      <c r="O99" s="14" t="s">
        <v>476</v>
      </c>
      <c r="P99" s="14" t="s">
        <v>477</v>
      </c>
    </row>
    <row r="100" spans="1:16" x14ac:dyDescent="0.25">
      <c r="A100" s="13" t="s">
        <v>16</v>
      </c>
      <c r="B100" s="14" t="s">
        <v>17</v>
      </c>
      <c r="C100" s="14" t="s">
        <v>473</v>
      </c>
      <c r="D100" s="14" t="s">
        <v>429</v>
      </c>
      <c r="E100" s="11" t="s">
        <v>474</v>
      </c>
      <c r="F100" s="21">
        <v>65</v>
      </c>
      <c r="G100" s="21">
        <v>0</v>
      </c>
      <c r="H100" s="14" t="s">
        <v>21</v>
      </c>
      <c r="I100" s="13" t="s">
        <v>22</v>
      </c>
      <c r="J100" s="20">
        <v>45448</v>
      </c>
      <c r="K100" s="20">
        <f t="shared" si="1"/>
        <v>45573</v>
      </c>
      <c r="L100" s="29">
        <v>130</v>
      </c>
      <c r="M100" s="13" t="s">
        <v>214</v>
      </c>
      <c r="N100" s="11" t="s">
        <v>475</v>
      </c>
      <c r="O100" s="14" t="s">
        <v>476</v>
      </c>
      <c r="P100" s="14" t="s">
        <v>477</v>
      </c>
    </row>
    <row r="101" spans="1:16" x14ac:dyDescent="0.25">
      <c r="A101" s="13" t="s">
        <v>16</v>
      </c>
      <c r="B101" s="14" t="s">
        <v>17</v>
      </c>
      <c r="C101" s="14" t="s">
        <v>1048</v>
      </c>
      <c r="D101" s="14" t="s">
        <v>1045</v>
      </c>
      <c r="E101" s="11" t="s">
        <v>1049</v>
      </c>
      <c r="F101" s="21">
        <v>12</v>
      </c>
      <c r="G101" s="21">
        <v>0</v>
      </c>
      <c r="H101" s="14" t="s">
        <v>21</v>
      </c>
      <c r="I101" s="13" t="s">
        <v>22</v>
      </c>
      <c r="J101" s="20">
        <v>45455</v>
      </c>
      <c r="K101" s="20">
        <f t="shared" si="1"/>
        <v>45580</v>
      </c>
      <c r="L101" s="29">
        <v>130</v>
      </c>
      <c r="M101" s="13" t="s">
        <v>214</v>
      </c>
      <c r="N101" s="11" t="s">
        <v>1050</v>
      </c>
      <c r="O101" s="14" t="s">
        <v>476</v>
      </c>
      <c r="P101" s="14" t="s">
        <v>477</v>
      </c>
    </row>
    <row r="102" spans="1:16" x14ac:dyDescent="0.25">
      <c r="A102" s="13" t="s">
        <v>16</v>
      </c>
      <c r="B102" s="14" t="s">
        <v>17</v>
      </c>
      <c r="C102" s="14" t="s">
        <v>1051</v>
      </c>
      <c r="D102" s="14" t="s">
        <v>1052</v>
      </c>
      <c r="E102" s="11" t="s">
        <v>1053</v>
      </c>
      <c r="F102" s="21">
        <v>20</v>
      </c>
      <c r="G102" s="21">
        <v>0</v>
      </c>
      <c r="H102" s="14" t="s">
        <v>21</v>
      </c>
      <c r="I102" s="13" t="s">
        <v>22</v>
      </c>
      <c r="J102" s="20">
        <v>45455</v>
      </c>
      <c r="K102" s="20">
        <f t="shared" si="1"/>
        <v>45580</v>
      </c>
      <c r="L102" s="29">
        <v>130</v>
      </c>
      <c r="M102" s="13" t="s">
        <v>96</v>
      </c>
      <c r="N102" s="11" t="s">
        <v>1054</v>
      </c>
      <c r="O102" s="14" t="s">
        <v>476</v>
      </c>
      <c r="P102" s="14" t="s">
        <v>477</v>
      </c>
    </row>
    <row r="103" spans="1:16" x14ac:dyDescent="0.25">
      <c r="A103" s="13" t="s">
        <v>16</v>
      </c>
      <c r="B103" s="14" t="s">
        <v>17</v>
      </c>
      <c r="C103" s="14" t="s">
        <v>536</v>
      </c>
      <c r="D103" s="14" t="s">
        <v>1055</v>
      </c>
      <c r="E103" s="11" t="s">
        <v>1056</v>
      </c>
      <c r="F103" s="21">
        <v>20</v>
      </c>
      <c r="G103" s="21">
        <v>0</v>
      </c>
      <c r="H103" s="14" t="s">
        <v>21</v>
      </c>
      <c r="I103" s="13" t="s">
        <v>22</v>
      </c>
      <c r="J103" s="20">
        <v>45453</v>
      </c>
      <c r="K103" s="20">
        <f t="shared" si="1"/>
        <v>45578</v>
      </c>
      <c r="L103" s="29">
        <v>130</v>
      </c>
      <c r="M103" s="13" t="s">
        <v>214</v>
      </c>
      <c r="N103" s="11" t="s">
        <v>1057</v>
      </c>
      <c r="O103" s="14" t="s">
        <v>476</v>
      </c>
      <c r="P103" s="14" t="s">
        <v>477</v>
      </c>
    </row>
    <row r="104" spans="1:16" x14ac:dyDescent="0.25">
      <c r="A104" s="13" t="s">
        <v>16</v>
      </c>
      <c r="B104" s="14" t="s">
        <v>17</v>
      </c>
      <c r="C104" s="14" t="s">
        <v>1058</v>
      </c>
      <c r="D104" s="14" t="s">
        <v>1059</v>
      </c>
      <c r="E104" s="11" t="s">
        <v>1060</v>
      </c>
      <c r="F104" s="21">
        <v>8</v>
      </c>
      <c r="G104" s="21">
        <v>0</v>
      </c>
      <c r="H104" s="14" t="s">
        <v>21</v>
      </c>
      <c r="I104" s="13" t="s">
        <v>22</v>
      </c>
      <c r="J104" s="20">
        <v>45451</v>
      </c>
      <c r="K104" s="20">
        <f t="shared" si="1"/>
        <v>45576</v>
      </c>
      <c r="L104" s="29">
        <v>130</v>
      </c>
      <c r="M104" s="13" t="s">
        <v>214</v>
      </c>
      <c r="N104" s="11" t="s">
        <v>1061</v>
      </c>
      <c r="O104" s="14" t="s">
        <v>476</v>
      </c>
      <c r="P104" s="14" t="s">
        <v>477</v>
      </c>
    </row>
    <row r="105" spans="1:16" x14ac:dyDescent="0.25">
      <c r="A105" s="13" t="s">
        <v>16</v>
      </c>
      <c r="B105" s="14" t="s">
        <v>17</v>
      </c>
      <c r="C105" s="14" t="s">
        <v>1062</v>
      </c>
      <c r="D105" s="14" t="s">
        <v>1059</v>
      </c>
      <c r="E105" s="11" t="s">
        <v>1063</v>
      </c>
      <c r="F105" s="21">
        <v>15</v>
      </c>
      <c r="G105" s="21">
        <v>0</v>
      </c>
      <c r="H105" s="14" t="s">
        <v>21</v>
      </c>
      <c r="I105" s="13" t="s">
        <v>22</v>
      </c>
      <c r="J105" s="20">
        <v>45455</v>
      </c>
      <c r="K105" s="20">
        <f t="shared" si="1"/>
        <v>45580</v>
      </c>
      <c r="L105" s="29">
        <v>130</v>
      </c>
      <c r="M105" s="13" t="s">
        <v>214</v>
      </c>
      <c r="N105" s="11" t="s">
        <v>1064</v>
      </c>
      <c r="O105" s="14" t="s">
        <v>476</v>
      </c>
      <c r="P105" s="14" t="s">
        <v>477</v>
      </c>
    </row>
    <row r="106" spans="1:16" x14ac:dyDescent="0.25">
      <c r="A106" s="13" t="s">
        <v>16</v>
      </c>
      <c r="B106" s="14" t="s">
        <v>17</v>
      </c>
      <c r="C106" s="14" t="s">
        <v>1065</v>
      </c>
      <c r="D106" s="14" t="s">
        <v>1059</v>
      </c>
      <c r="E106" s="11" t="s">
        <v>1066</v>
      </c>
      <c r="F106" s="21">
        <v>20</v>
      </c>
      <c r="G106" s="21">
        <v>0</v>
      </c>
      <c r="H106" s="14" t="s">
        <v>21</v>
      </c>
      <c r="I106" s="13" t="s">
        <v>22</v>
      </c>
      <c r="J106" s="20">
        <v>45453</v>
      </c>
      <c r="K106" s="20">
        <f t="shared" si="1"/>
        <v>45578</v>
      </c>
      <c r="L106" s="29">
        <v>130</v>
      </c>
      <c r="M106" s="13" t="s">
        <v>214</v>
      </c>
      <c r="N106" s="11" t="s">
        <v>1067</v>
      </c>
      <c r="O106" s="14" t="s">
        <v>476</v>
      </c>
      <c r="P106" s="14" t="s">
        <v>477</v>
      </c>
    </row>
    <row r="107" spans="1:16" x14ac:dyDescent="0.25">
      <c r="A107" s="13" t="s">
        <v>16</v>
      </c>
      <c r="B107" s="14" t="s">
        <v>17</v>
      </c>
      <c r="C107" s="14" t="s">
        <v>1068</v>
      </c>
      <c r="D107" s="14" t="s">
        <v>1059</v>
      </c>
      <c r="E107" s="11" t="s">
        <v>1069</v>
      </c>
      <c r="F107" s="21">
        <v>20</v>
      </c>
      <c r="G107" s="21">
        <v>0</v>
      </c>
      <c r="H107" s="14" t="s">
        <v>21</v>
      </c>
      <c r="I107" s="13" t="s">
        <v>22</v>
      </c>
      <c r="J107" s="20">
        <v>45451</v>
      </c>
      <c r="K107" s="20">
        <f t="shared" si="1"/>
        <v>45576</v>
      </c>
      <c r="L107" s="29">
        <v>130</v>
      </c>
      <c r="M107" s="13" t="s">
        <v>214</v>
      </c>
      <c r="N107" s="11" t="s">
        <v>1070</v>
      </c>
      <c r="O107" s="14" t="s">
        <v>476</v>
      </c>
      <c r="P107" s="14" t="s">
        <v>477</v>
      </c>
    </row>
    <row r="108" spans="1:16" x14ac:dyDescent="0.25">
      <c r="A108" s="13" t="s">
        <v>16</v>
      </c>
      <c r="B108" s="14" t="s">
        <v>17</v>
      </c>
      <c r="C108" s="14" t="s">
        <v>1071</v>
      </c>
      <c r="D108" s="14" t="s">
        <v>1072</v>
      </c>
      <c r="E108" s="11" t="s">
        <v>1073</v>
      </c>
      <c r="F108" s="21">
        <v>20</v>
      </c>
      <c r="G108" s="21">
        <v>0</v>
      </c>
      <c r="H108" s="14" t="s">
        <v>21</v>
      </c>
      <c r="I108" s="13" t="s">
        <v>22</v>
      </c>
      <c r="J108" s="20">
        <v>45458</v>
      </c>
      <c r="K108" s="20">
        <f t="shared" si="1"/>
        <v>45583</v>
      </c>
      <c r="L108" s="29">
        <v>130</v>
      </c>
      <c r="M108" s="13" t="s">
        <v>214</v>
      </c>
      <c r="N108" s="11" t="s">
        <v>1074</v>
      </c>
      <c r="O108" s="14" t="s">
        <v>476</v>
      </c>
      <c r="P108" s="14" t="s">
        <v>477</v>
      </c>
    </row>
    <row r="109" spans="1:16" x14ac:dyDescent="0.25">
      <c r="A109" s="13" t="s">
        <v>16</v>
      </c>
      <c r="B109" s="14" t="s">
        <v>17</v>
      </c>
      <c r="C109" s="14" t="s">
        <v>1075</v>
      </c>
      <c r="D109" s="14" t="s">
        <v>1076</v>
      </c>
      <c r="E109" s="11" t="s">
        <v>1077</v>
      </c>
      <c r="F109" s="21">
        <v>32</v>
      </c>
      <c r="G109" s="21">
        <v>0</v>
      </c>
      <c r="H109" s="14" t="s">
        <v>21</v>
      </c>
      <c r="I109" s="13" t="s">
        <v>22</v>
      </c>
      <c r="J109" s="20">
        <v>45455</v>
      </c>
      <c r="K109" s="20">
        <f t="shared" si="1"/>
        <v>45580</v>
      </c>
      <c r="L109" s="29">
        <v>130</v>
      </c>
      <c r="M109" s="13" t="s">
        <v>30</v>
      </c>
      <c r="N109" s="11" t="s">
        <v>1078</v>
      </c>
      <c r="O109" s="14" t="s">
        <v>476</v>
      </c>
      <c r="P109" s="14" t="s">
        <v>477</v>
      </c>
    </row>
    <row r="110" spans="1:16" x14ac:dyDescent="0.25">
      <c r="A110" s="13" t="s">
        <v>16</v>
      </c>
      <c r="B110" s="14" t="s">
        <v>17</v>
      </c>
      <c r="C110" s="14" t="s">
        <v>1079</v>
      </c>
      <c r="D110" s="14" t="s">
        <v>1072</v>
      </c>
      <c r="E110" s="11" t="s">
        <v>1080</v>
      </c>
      <c r="F110" s="21">
        <v>15</v>
      </c>
      <c r="G110" s="21">
        <v>0</v>
      </c>
      <c r="H110" s="14" t="s">
        <v>21</v>
      </c>
      <c r="I110" s="13" t="s">
        <v>22</v>
      </c>
      <c r="J110" s="20">
        <v>45458</v>
      </c>
      <c r="K110" s="20">
        <f t="shared" si="1"/>
        <v>45583</v>
      </c>
      <c r="L110" s="29">
        <v>130</v>
      </c>
      <c r="M110" s="13" t="s">
        <v>214</v>
      </c>
      <c r="N110" s="11" t="s">
        <v>1081</v>
      </c>
      <c r="O110" s="14" t="s">
        <v>476</v>
      </c>
      <c r="P110" s="14" t="s">
        <v>477</v>
      </c>
    </row>
    <row r="111" spans="1:16" x14ac:dyDescent="0.25">
      <c r="A111" s="13" t="s">
        <v>16</v>
      </c>
      <c r="B111" s="14" t="s">
        <v>17</v>
      </c>
      <c r="C111" s="14" t="s">
        <v>1082</v>
      </c>
      <c r="D111" s="14" t="s">
        <v>870</v>
      </c>
      <c r="E111" s="11" t="s">
        <v>1083</v>
      </c>
      <c r="F111" s="21">
        <v>12</v>
      </c>
      <c r="G111" s="21">
        <v>0</v>
      </c>
      <c r="H111" s="14" t="s">
        <v>21</v>
      </c>
      <c r="I111" s="13" t="s">
        <v>22</v>
      </c>
      <c r="J111" s="20">
        <v>45455</v>
      </c>
      <c r="K111" s="20">
        <f t="shared" si="1"/>
        <v>45580</v>
      </c>
      <c r="L111" s="29">
        <v>130</v>
      </c>
      <c r="M111" s="13" t="s">
        <v>214</v>
      </c>
      <c r="N111" s="11" t="s">
        <v>1084</v>
      </c>
      <c r="O111" s="14" t="s">
        <v>476</v>
      </c>
      <c r="P111" s="14" t="s">
        <v>477</v>
      </c>
    </row>
    <row r="112" spans="1:16" x14ac:dyDescent="0.25">
      <c r="A112" s="13" t="s">
        <v>16</v>
      </c>
      <c r="B112" s="14" t="s">
        <v>17</v>
      </c>
      <c r="C112" s="13" t="s">
        <v>1085</v>
      </c>
      <c r="D112" s="14" t="s">
        <v>1086</v>
      </c>
      <c r="E112" s="11" t="s">
        <v>1087</v>
      </c>
      <c r="F112" s="21">
        <v>15</v>
      </c>
      <c r="G112" s="21">
        <v>0</v>
      </c>
      <c r="H112" s="14" t="s">
        <v>21</v>
      </c>
      <c r="I112" s="13" t="s">
        <v>22</v>
      </c>
      <c r="J112" s="20">
        <v>45458</v>
      </c>
      <c r="K112" s="20">
        <f t="shared" si="1"/>
        <v>45583</v>
      </c>
      <c r="L112" s="29">
        <v>130</v>
      </c>
      <c r="M112" s="13" t="s">
        <v>214</v>
      </c>
      <c r="N112" s="11" t="s">
        <v>1088</v>
      </c>
      <c r="O112" s="14" t="s">
        <v>476</v>
      </c>
      <c r="P112" s="14" t="s">
        <v>477</v>
      </c>
    </row>
    <row r="113" spans="1:16" x14ac:dyDescent="0.25">
      <c r="A113" s="13" t="s">
        <v>16</v>
      </c>
      <c r="B113" s="14" t="s">
        <v>17</v>
      </c>
      <c r="C113" s="14" t="s">
        <v>791</v>
      </c>
      <c r="D113" s="14" t="s">
        <v>1089</v>
      </c>
      <c r="E113" s="11" t="s">
        <v>1090</v>
      </c>
      <c r="F113" s="21">
        <v>20</v>
      </c>
      <c r="G113" s="21">
        <v>0</v>
      </c>
      <c r="H113" s="14" t="s">
        <v>21</v>
      </c>
      <c r="I113" s="13" t="s">
        <v>22</v>
      </c>
      <c r="J113" s="20">
        <v>45453</v>
      </c>
      <c r="K113" s="20">
        <f t="shared" si="1"/>
        <v>45578</v>
      </c>
      <c r="L113" s="29">
        <v>130</v>
      </c>
      <c r="M113" s="13" t="s">
        <v>214</v>
      </c>
      <c r="N113" s="11" t="s">
        <v>1091</v>
      </c>
      <c r="O113" s="14" t="s">
        <v>476</v>
      </c>
      <c r="P113" s="14" t="s">
        <v>477</v>
      </c>
    </row>
    <row r="114" spans="1:16" x14ac:dyDescent="0.25">
      <c r="A114" s="13" t="s">
        <v>16</v>
      </c>
      <c r="B114" s="14" t="s">
        <v>17</v>
      </c>
      <c r="C114" s="14" t="s">
        <v>1092</v>
      </c>
      <c r="D114" s="14" t="s">
        <v>1093</v>
      </c>
      <c r="E114" s="11" t="s">
        <v>1094</v>
      </c>
      <c r="F114" s="21">
        <v>30</v>
      </c>
      <c r="G114" s="21">
        <v>0</v>
      </c>
      <c r="H114" s="14" t="s">
        <v>21</v>
      </c>
      <c r="I114" s="13" t="s">
        <v>22</v>
      </c>
      <c r="J114" s="20">
        <v>45453</v>
      </c>
      <c r="K114" s="20">
        <f t="shared" si="1"/>
        <v>45578</v>
      </c>
      <c r="L114" s="29">
        <v>130</v>
      </c>
      <c r="M114" s="13" t="s">
        <v>96</v>
      </c>
      <c r="N114" s="11" t="s">
        <v>1095</v>
      </c>
      <c r="O114" s="14" t="s">
        <v>476</v>
      </c>
      <c r="P114" s="14" t="s">
        <v>477</v>
      </c>
    </row>
    <row r="115" spans="1:16" x14ac:dyDescent="0.25">
      <c r="A115" s="13" t="s">
        <v>16</v>
      </c>
      <c r="B115" s="14" t="s">
        <v>17</v>
      </c>
      <c r="C115" s="14" t="s">
        <v>1096</v>
      </c>
      <c r="D115" s="14" t="s">
        <v>1097</v>
      </c>
      <c r="E115" s="11" t="s">
        <v>1098</v>
      </c>
      <c r="F115" s="21">
        <v>12</v>
      </c>
      <c r="G115" s="21">
        <v>0</v>
      </c>
      <c r="H115" s="14" t="s">
        <v>21</v>
      </c>
      <c r="I115" s="13" t="s">
        <v>22</v>
      </c>
      <c r="J115" s="20">
        <v>45454</v>
      </c>
      <c r="K115" s="20">
        <f t="shared" si="1"/>
        <v>45579</v>
      </c>
      <c r="L115" s="29">
        <v>130</v>
      </c>
      <c r="M115" s="13" t="s">
        <v>214</v>
      </c>
      <c r="N115" s="11" t="s">
        <v>1099</v>
      </c>
      <c r="O115" s="14" t="s">
        <v>476</v>
      </c>
      <c r="P115" s="14" t="s">
        <v>477</v>
      </c>
    </row>
    <row r="116" spans="1:16" x14ac:dyDescent="0.25">
      <c r="A116" s="13" t="s">
        <v>16</v>
      </c>
      <c r="B116" s="14" t="s">
        <v>17</v>
      </c>
      <c r="C116" s="14" t="s">
        <v>1100</v>
      </c>
      <c r="D116" s="14" t="s">
        <v>1101</v>
      </c>
      <c r="E116" s="11" t="s">
        <v>1102</v>
      </c>
      <c r="F116" s="21">
        <v>40</v>
      </c>
      <c r="G116" s="21">
        <v>0</v>
      </c>
      <c r="H116" s="14" t="s">
        <v>21</v>
      </c>
      <c r="I116" s="13" t="s">
        <v>22</v>
      </c>
      <c r="J116" s="20">
        <v>45453</v>
      </c>
      <c r="K116" s="20">
        <f t="shared" si="1"/>
        <v>45578</v>
      </c>
      <c r="L116" s="29">
        <v>130</v>
      </c>
      <c r="M116" s="13" t="s">
        <v>214</v>
      </c>
      <c r="N116" s="11" t="s">
        <v>1103</v>
      </c>
      <c r="O116" s="14" t="s">
        <v>476</v>
      </c>
      <c r="P116" s="14" t="s">
        <v>477</v>
      </c>
    </row>
    <row r="117" spans="1:16" x14ac:dyDescent="0.25">
      <c r="A117" s="13" t="s">
        <v>16</v>
      </c>
      <c r="B117" s="14" t="s">
        <v>17</v>
      </c>
      <c r="C117" s="14" t="s">
        <v>1104</v>
      </c>
      <c r="D117" s="14" t="s">
        <v>1105</v>
      </c>
      <c r="E117" s="11" t="s">
        <v>1106</v>
      </c>
      <c r="F117" s="21">
        <v>30</v>
      </c>
      <c r="G117" s="21">
        <v>0</v>
      </c>
      <c r="H117" s="14" t="s">
        <v>21</v>
      </c>
      <c r="I117" s="13" t="s">
        <v>22</v>
      </c>
      <c r="J117" s="20">
        <v>45457</v>
      </c>
      <c r="K117" s="20">
        <f t="shared" si="1"/>
        <v>45582</v>
      </c>
      <c r="L117" s="29">
        <v>125</v>
      </c>
      <c r="M117" s="14" t="s">
        <v>1107</v>
      </c>
      <c r="N117" s="12" t="s">
        <v>1108</v>
      </c>
      <c r="O117" s="14" t="s">
        <v>1109</v>
      </c>
      <c r="P117" s="14" t="s">
        <v>1110</v>
      </c>
    </row>
    <row r="118" spans="1:16" x14ac:dyDescent="0.25">
      <c r="A118" s="13" t="s">
        <v>16</v>
      </c>
      <c r="B118" s="14" t="s">
        <v>17</v>
      </c>
      <c r="C118" s="14" t="s">
        <v>39</v>
      </c>
      <c r="D118" s="14" t="s">
        <v>28</v>
      </c>
      <c r="E118" s="11" t="s">
        <v>40</v>
      </c>
      <c r="F118" s="21">
        <v>9</v>
      </c>
      <c r="G118" s="21">
        <v>0</v>
      </c>
      <c r="H118" s="14" t="s">
        <v>21</v>
      </c>
      <c r="I118" s="13" t="s">
        <v>22</v>
      </c>
      <c r="J118" s="20">
        <v>45429</v>
      </c>
      <c r="K118" s="20">
        <f t="shared" si="1"/>
        <v>45554</v>
      </c>
      <c r="L118" s="29">
        <v>130</v>
      </c>
      <c r="M118" s="14" t="s">
        <v>23</v>
      </c>
      <c r="N118" s="11" t="s">
        <v>41</v>
      </c>
      <c r="O118" s="14" t="s">
        <v>25</v>
      </c>
      <c r="P118" s="14" t="s">
        <v>26</v>
      </c>
    </row>
    <row r="119" spans="1:16" x14ac:dyDescent="0.25">
      <c r="A119" s="13" t="s">
        <v>16</v>
      </c>
      <c r="B119" s="14" t="s">
        <v>17</v>
      </c>
      <c r="C119" s="14" t="s">
        <v>32</v>
      </c>
      <c r="D119" s="14" t="s">
        <v>19</v>
      </c>
      <c r="E119" s="11" t="s">
        <v>33</v>
      </c>
      <c r="F119" s="21">
        <v>14</v>
      </c>
      <c r="G119" s="21">
        <v>0</v>
      </c>
      <c r="H119" s="14" t="s">
        <v>21</v>
      </c>
      <c r="I119" s="13" t="s">
        <v>22</v>
      </c>
      <c r="J119" s="20">
        <v>45423</v>
      </c>
      <c r="K119" s="20">
        <f t="shared" si="1"/>
        <v>45548</v>
      </c>
      <c r="L119" s="29">
        <v>130</v>
      </c>
      <c r="M119" s="14" t="s">
        <v>23</v>
      </c>
      <c r="N119" s="16" t="s">
        <v>34</v>
      </c>
      <c r="O119" s="14" t="s">
        <v>25</v>
      </c>
      <c r="P119" s="14" t="s">
        <v>26</v>
      </c>
    </row>
    <row r="120" spans="1:16" x14ac:dyDescent="0.25">
      <c r="A120" s="13" t="s">
        <v>16</v>
      </c>
      <c r="B120" s="14" t="s">
        <v>17</v>
      </c>
      <c r="C120" s="14" t="s">
        <v>18</v>
      </c>
      <c r="D120" s="14" t="s">
        <v>19</v>
      </c>
      <c r="E120" s="11" t="s">
        <v>20</v>
      </c>
      <c r="F120" s="21">
        <v>14</v>
      </c>
      <c r="G120" s="21">
        <v>0</v>
      </c>
      <c r="H120" s="14" t="s">
        <v>21</v>
      </c>
      <c r="I120" s="13" t="s">
        <v>22</v>
      </c>
      <c r="J120" s="20">
        <v>45422</v>
      </c>
      <c r="K120" s="20">
        <f t="shared" si="1"/>
        <v>45547</v>
      </c>
      <c r="L120" s="29">
        <v>130</v>
      </c>
      <c r="M120" s="14" t="s">
        <v>23</v>
      </c>
      <c r="N120" s="11" t="s">
        <v>24</v>
      </c>
      <c r="O120" s="14" t="s">
        <v>25</v>
      </c>
      <c r="P120" s="14" t="s">
        <v>26</v>
      </c>
    </row>
    <row r="121" spans="1:16" x14ac:dyDescent="0.25">
      <c r="A121" s="13" t="s">
        <v>16</v>
      </c>
      <c r="B121" s="14" t="s">
        <v>17</v>
      </c>
      <c r="C121" s="14" t="s">
        <v>42</v>
      </c>
      <c r="D121" s="14" t="s">
        <v>43</v>
      </c>
      <c r="E121" s="11" t="s">
        <v>44</v>
      </c>
      <c r="F121" s="21">
        <v>13</v>
      </c>
      <c r="G121" s="21">
        <v>0</v>
      </c>
      <c r="H121" s="14" t="s">
        <v>21</v>
      </c>
      <c r="I121" s="13" t="s">
        <v>22</v>
      </c>
      <c r="J121" s="20">
        <v>45429</v>
      </c>
      <c r="K121" s="20">
        <f t="shared" si="1"/>
        <v>45554</v>
      </c>
      <c r="L121" s="29">
        <v>130</v>
      </c>
      <c r="M121" s="14" t="s">
        <v>23</v>
      </c>
      <c r="N121" s="11" t="s">
        <v>45</v>
      </c>
      <c r="O121" s="14" t="s">
        <v>25</v>
      </c>
      <c r="P121" s="14" t="s">
        <v>26</v>
      </c>
    </row>
    <row r="122" spans="1:16" x14ac:dyDescent="0.25">
      <c r="A122" s="13" t="s">
        <v>16</v>
      </c>
      <c r="B122" s="14" t="s">
        <v>17</v>
      </c>
      <c r="C122" s="14" t="s">
        <v>46</v>
      </c>
      <c r="D122" s="14" t="s">
        <v>28</v>
      </c>
      <c r="E122" s="11" t="s">
        <v>47</v>
      </c>
      <c r="F122" s="21">
        <v>12</v>
      </c>
      <c r="G122" s="21">
        <v>0</v>
      </c>
      <c r="H122" s="14" t="s">
        <v>21</v>
      </c>
      <c r="I122" s="13" t="s">
        <v>22</v>
      </c>
      <c r="J122" s="20">
        <v>45429</v>
      </c>
      <c r="K122" s="20">
        <f t="shared" si="1"/>
        <v>45554</v>
      </c>
      <c r="L122" s="29">
        <v>130</v>
      </c>
      <c r="M122" s="14" t="s">
        <v>23</v>
      </c>
      <c r="N122" s="11" t="s">
        <v>48</v>
      </c>
      <c r="O122" s="14" t="s">
        <v>25</v>
      </c>
      <c r="P122" s="14" t="s">
        <v>26</v>
      </c>
    </row>
    <row r="123" spans="1:16" x14ac:dyDescent="0.25">
      <c r="A123" s="13" t="s">
        <v>16</v>
      </c>
      <c r="B123" s="14" t="s">
        <v>17</v>
      </c>
      <c r="C123" s="14" t="s">
        <v>1111</v>
      </c>
      <c r="D123" s="14" t="s">
        <v>36</v>
      </c>
      <c r="E123" s="11" t="s">
        <v>1112</v>
      </c>
      <c r="F123" s="21">
        <v>11</v>
      </c>
      <c r="G123" s="21">
        <v>0</v>
      </c>
      <c r="H123" s="14" t="s">
        <v>21</v>
      </c>
      <c r="I123" s="13" t="s">
        <v>22</v>
      </c>
      <c r="J123" s="20">
        <v>45455</v>
      </c>
      <c r="K123" s="20">
        <f t="shared" si="1"/>
        <v>45580</v>
      </c>
      <c r="L123" s="29">
        <v>130</v>
      </c>
      <c r="M123" s="14" t="s">
        <v>23</v>
      </c>
      <c r="N123" s="11" t="s">
        <v>1113</v>
      </c>
      <c r="O123" s="14" t="s">
        <v>25</v>
      </c>
      <c r="P123" s="14" t="s">
        <v>26</v>
      </c>
    </row>
    <row r="124" spans="1:16" x14ac:dyDescent="0.25">
      <c r="A124" s="13" t="s">
        <v>16</v>
      </c>
      <c r="B124" s="14" t="s">
        <v>17</v>
      </c>
      <c r="C124" s="14" t="s">
        <v>1114</v>
      </c>
      <c r="D124" s="14" t="s">
        <v>19</v>
      </c>
      <c r="E124" s="11" t="s">
        <v>1115</v>
      </c>
      <c r="F124" s="21">
        <v>6</v>
      </c>
      <c r="G124" s="21">
        <v>0</v>
      </c>
      <c r="H124" s="14" t="s">
        <v>21</v>
      </c>
      <c r="I124" s="13" t="s">
        <v>22</v>
      </c>
      <c r="J124" s="20">
        <v>45451</v>
      </c>
      <c r="K124" s="20">
        <f t="shared" si="1"/>
        <v>45576</v>
      </c>
      <c r="L124" s="29">
        <v>130</v>
      </c>
      <c r="M124" s="14" t="s">
        <v>23</v>
      </c>
      <c r="N124" s="11" t="s">
        <v>1116</v>
      </c>
      <c r="O124" s="14" t="s">
        <v>25</v>
      </c>
      <c r="P124" s="14" t="s">
        <v>26</v>
      </c>
    </row>
    <row r="125" spans="1:16" x14ac:dyDescent="0.25">
      <c r="A125" s="13" t="s">
        <v>16</v>
      </c>
      <c r="B125" s="14" t="s">
        <v>17</v>
      </c>
      <c r="C125" s="14" t="s">
        <v>35</v>
      </c>
      <c r="D125" s="14" t="s">
        <v>36</v>
      </c>
      <c r="E125" s="11" t="s">
        <v>37</v>
      </c>
      <c r="F125" s="21">
        <v>11</v>
      </c>
      <c r="G125" s="21">
        <v>0</v>
      </c>
      <c r="H125" s="14" t="s">
        <v>21</v>
      </c>
      <c r="I125" s="13" t="s">
        <v>22</v>
      </c>
      <c r="J125" s="20">
        <v>45428</v>
      </c>
      <c r="K125" s="20">
        <f t="shared" si="1"/>
        <v>45553</v>
      </c>
      <c r="L125" s="29">
        <v>130</v>
      </c>
      <c r="M125" s="14" t="s">
        <v>23</v>
      </c>
      <c r="N125" s="11" t="s">
        <v>38</v>
      </c>
      <c r="O125" s="14" t="s">
        <v>25</v>
      </c>
      <c r="P125" s="14" t="s">
        <v>26</v>
      </c>
    </row>
    <row r="126" spans="1:16" x14ac:dyDescent="0.25">
      <c r="A126" s="13" t="s">
        <v>16</v>
      </c>
      <c r="B126" s="14" t="s">
        <v>17</v>
      </c>
      <c r="C126" s="14" t="s">
        <v>49</v>
      </c>
      <c r="D126" s="14" t="s">
        <v>36</v>
      </c>
      <c r="E126" s="11" t="s">
        <v>50</v>
      </c>
      <c r="F126" s="21">
        <v>29</v>
      </c>
      <c r="G126" s="21">
        <v>0</v>
      </c>
      <c r="H126" s="14" t="s">
        <v>21</v>
      </c>
      <c r="I126" s="13" t="s">
        <v>22</v>
      </c>
      <c r="J126" s="20">
        <v>45429</v>
      </c>
      <c r="K126" s="20">
        <f t="shared" si="1"/>
        <v>45554</v>
      </c>
      <c r="L126" s="29">
        <v>130</v>
      </c>
      <c r="M126" s="14" t="s">
        <v>23</v>
      </c>
      <c r="N126" s="11" t="s">
        <v>51</v>
      </c>
      <c r="O126" s="14" t="s">
        <v>25</v>
      </c>
      <c r="P126" s="14" t="s">
        <v>26</v>
      </c>
    </row>
    <row r="127" spans="1:16" x14ac:dyDescent="0.25">
      <c r="A127" s="13" t="s">
        <v>16</v>
      </c>
      <c r="B127" s="14" t="s">
        <v>17</v>
      </c>
      <c r="C127" s="14" t="s">
        <v>1117</v>
      </c>
      <c r="D127" s="14" t="s">
        <v>19</v>
      </c>
      <c r="E127" s="11" t="s">
        <v>1118</v>
      </c>
      <c r="F127" s="21">
        <v>9</v>
      </c>
      <c r="G127" s="21">
        <v>0</v>
      </c>
      <c r="H127" s="14" t="s">
        <v>21</v>
      </c>
      <c r="I127" s="13" t="s">
        <v>22</v>
      </c>
      <c r="J127" s="20">
        <v>45451</v>
      </c>
      <c r="K127" s="20">
        <f t="shared" si="1"/>
        <v>45576</v>
      </c>
      <c r="L127" s="29">
        <v>130</v>
      </c>
      <c r="M127" s="14" t="s">
        <v>23</v>
      </c>
      <c r="N127" s="11" t="s">
        <v>1119</v>
      </c>
      <c r="O127" s="14" t="s">
        <v>25</v>
      </c>
      <c r="P127" s="14" t="s">
        <v>26</v>
      </c>
    </row>
    <row r="128" spans="1:16" x14ac:dyDescent="0.25">
      <c r="A128" s="13" t="s">
        <v>16</v>
      </c>
      <c r="B128" s="14" t="s">
        <v>17</v>
      </c>
      <c r="C128" s="14" t="s">
        <v>27</v>
      </c>
      <c r="D128" s="14" t="s">
        <v>28</v>
      </c>
      <c r="E128" s="11" t="s">
        <v>29</v>
      </c>
      <c r="F128" s="21">
        <v>34</v>
      </c>
      <c r="G128" s="21">
        <v>0</v>
      </c>
      <c r="H128" s="14" t="s">
        <v>21</v>
      </c>
      <c r="I128" s="13" t="s">
        <v>22</v>
      </c>
      <c r="J128" s="20">
        <v>45422</v>
      </c>
      <c r="K128" s="20">
        <f t="shared" si="1"/>
        <v>45547</v>
      </c>
      <c r="L128" s="29">
        <v>130</v>
      </c>
      <c r="M128" s="13" t="s">
        <v>30</v>
      </c>
      <c r="N128" s="16" t="s">
        <v>31</v>
      </c>
      <c r="O128" s="14" t="s">
        <v>25</v>
      </c>
      <c r="P128" s="14" t="s">
        <v>26</v>
      </c>
    </row>
    <row r="129" spans="1:16" x14ac:dyDescent="0.25">
      <c r="A129" s="13" t="s">
        <v>16</v>
      </c>
      <c r="B129" s="14" t="s">
        <v>17</v>
      </c>
      <c r="C129" s="14" t="s">
        <v>1120</v>
      </c>
      <c r="D129" s="14" t="s">
        <v>28</v>
      </c>
      <c r="E129" s="11" t="s">
        <v>1121</v>
      </c>
      <c r="F129" s="21">
        <v>5</v>
      </c>
      <c r="G129" s="21">
        <v>0</v>
      </c>
      <c r="H129" s="14" t="s">
        <v>21</v>
      </c>
      <c r="I129" s="13" t="s">
        <v>22</v>
      </c>
      <c r="J129" s="20">
        <v>45476</v>
      </c>
      <c r="K129" s="20">
        <f t="shared" si="1"/>
        <v>45601</v>
      </c>
      <c r="L129" s="29">
        <v>130</v>
      </c>
      <c r="M129" s="14" t="s">
        <v>23</v>
      </c>
      <c r="N129" s="11" t="s">
        <v>1122</v>
      </c>
      <c r="O129" s="14" t="s">
        <v>25</v>
      </c>
      <c r="P129" s="14" t="s">
        <v>26</v>
      </c>
    </row>
    <row r="130" spans="1:16" x14ac:dyDescent="0.25">
      <c r="A130" s="13" t="s">
        <v>16</v>
      </c>
      <c r="B130" s="14" t="s">
        <v>17</v>
      </c>
      <c r="C130" s="14" t="s">
        <v>52</v>
      </c>
      <c r="D130" s="14" t="s">
        <v>53</v>
      </c>
      <c r="E130" s="11" t="s">
        <v>54</v>
      </c>
      <c r="F130" s="21">
        <v>6</v>
      </c>
      <c r="G130" s="21">
        <v>0</v>
      </c>
      <c r="H130" s="14" t="s">
        <v>21</v>
      </c>
      <c r="I130" s="13" t="s">
        <v>22</v>
      </c>
      <c r="J130" s="20">
        <v>45430</v>
      </c>
      <c r="K130" s="20">
        <f t="shared" si="1"/>
        <v>45555</v>
      </c>
      <c r="L130" s="29">
        <v>130</v>
      </c>
      <c r="M130" s="14" t="s">
        <v>23</v>
      </c>
      <c r="N130" s="11" t="s">
        <v>55</v>
      </c>
      <c r="O130" s="14" t="s">
        <v>25</v>
      </c>
      <c r="P130" s="14" t="s">
        <v>26</v>
      </c>
    </row>
    <row r="131" spans="1:16" x14ac:dyDescent="0.25">
      <c r="A131" s="13" t="s">
        <v>16</v>
      </c>
      <c r="B131" s="14" t="s">
        <v>17</v>
      </c>
      <c r="C131" s="14" t="s">
        <v>56</v>
      </c>
      <c r="D131" s="14" t="s">
        <v>53</v>
      </c>
      <c r="E131" s="11" t="s">
        <v>57</v>
      </c>
      <c r="F131" s="21">
        <v>5</v>
      </c>
      <c r="G131" s="21">
        <v>0</v>
      </c>
      <c r="H131" s="14" t="s">
        <v>21</v>
      </c>
      <c r="I131" s="13" t="s">
        <v>22</v>
      </c>
      <c r="J131" s="20">
        <v>45430</v>
      </c>
      <c r="K131" s="20">
        <f t="shared" si="1"/>
        <v>45555</v>
      </c>
      <c r="L131" s="29">
        <v>130</v>
      </c>
      <c r="M131" s="14" t="s">
        <v>23</v>
      </c>
      <c r="N131" s="11" t="s">
        <v>58</v>
      </c>
      <c r="O131" s="14" t="s">
        <v>25</v>
      </c>
      <c r="P131" s="14" t="s">
        <v>26</v>
      </c>
    </row>
    <row r="132" spans="1:16" x14ac:dyDescent="0.25">
      <c r="A132" s="13" t="s">
        <v>16</v>
      </c>
      <c r="B132" s="14" t="s">
        <v>17</v>
      </c>
      <c r="C132" s="14" t="s">
        <v>1123</v>
      </c>
      <c r="D132" s="14" t="s">
        <v>895</v>
      </c>
      <c r="E132" s="11" t="s">
        <v>1124</v>
      </c>
      <c r="F132" s="21">
        <v>12</v>
      </c>
      <c r="G132" s="21">
        <v>0</v>
      </c>
      <c r="H132" s="14" t="s">
        <v>21</v>
      </c>
      <c r="I132" s="13" t="s">
        <v>22</v>
      </c>
      <c r="J132" s="20">
        <v>45453</v>
      </c>
      <c r="K132" s="20">
        <f t="shared" si="1"/>
        <v>45578</v>
      </c>
      <c r="L132" s="29">
        <v>130</v>
      </c>
      <c r="M132" s="14" t="s">
        <v>363</v>
      </c>
      <c r="N132" s="11" t="s">
        <v>1125</v>
      </c>
      <c r="O132" s="14" t="s">
        <v>25</v>
      </c>
      <c r="P132" s="14" t="s">
        <v>26</v>
      </c>
    </row>
    <row r="133" spans="1:16" x14ac:dyDescent="0.25">
      <c r="A133" s="13" t="s">
        <v>16</v>
      </c>
      <c r="B133" s="13" t="s">
        <v>610</v>
      </c>
      <c r="C133" s="13" t="s">
        <v>611</v>
      </c>
      <c r="D133" s="13" t="s">
        <v>612</v>
      </c>
      <c r="E133" s="10" t="s">
        <v>613</v>
      </c>
      <c r="F133" s="19">
        <v>12</v>
      </c>
      <c r="G133" s="19">
        <v>0</v>
      </c>
      <c r="H133" s="13" t="s">
        <v>254</v>
      </c>
      <c r="I133" s="13" t="s">
        <v>614</v>
      </c>
      <c r="J133" s="20">
        <v>45453</v>
      </c>
      <c r="K133" s="20">
        <f t="shared" si="1"/>
        <v>45578</v>
      </c>
      <c r="L133" s="28">
        <v>154</v>
      </c>
      <c r="M133" s="13" t="s">
        <v>615</v>
      </c>
      <c r="N133" s="10" t="s">
        <v>616</v>
      </c>
      <c r="O133" s="13" t="s">
        <v>617</v>
      </c>
      <c r="P133" s="13" t="s">
        <v>618</v>
      </c>
    </row>
    <row r="134" spans="1:16" x14ac:dyDescent="0.25">
      <c r="A134" s="13" t="s">
        <v>16</v>
      </c>
      <c r="B134" s="13" t="s">
        <v>610</v>
      </c>
      <c r="C134" s="13" t="s">
        <v>1126</v>
      </c>
      <c r="D134" s="13" t="s">
        <v>1127</v>
      </c>
      <c r="E134" s="10" t="s">
        <v>1128</v>
      </c>
      <c r="F134" s="19">
        <v>13</v>
      </c>
      <c r="G134" s="19">
        <v>0</v>
      </c>
      <c r="H134" s="13" t="s">
        <v>254</v>
      </c>
      <c r="I134" s="13" t="s">
        <v>614</v>
      </c>
      <c r="J134" s="20">
        <v>45476</v>
      </c>
      <c r="K134" s="20">
        <f t="shared" ref="K134:K197" si="2">J134+125</f>
        <v>45601</v>
      </c>
      <c r="L134" s="28">
        <v>151</v>
      </c>
      <c r="M134" s="13" t="s">
        <v>615</v>
      </c>
      <c r="N134" s="10" t="s">
        <v>1129</v>
      </c>
      <c r="O134" s="13" t="s">
        <v>617</v>
      </c>
      <c r="P134" s="13" t="s">
        <v>618</v>
      </c>
    </row>
    <row r="135" spans="1:16" x14ac:dyDescent="0.25">
      <c r="A135" s="13" t="s">
        <v>16</v>
      </c>
      <c r="B135" s="13" t="s">
        <v>610</v>
      </c>
      <c r="C135" s="13" t="s">
        <v>1130</v>
      </c>
      <c r="D135" s="13" t="s">
        <v>1131</v>
      </c>
      <c r="E135" s="10" t="s">
        <v>1132</v>
      </c>
      <c r="F135" s="19">
        <v>11</v>
      </c>
      <c r="G135" s="19">
        <v>0</v>
      </c>
      <c r="H135" s="13" t="s">
        <v>254</v>
      </c>
      <c r="I135" s="13" t="s">
        <v>614</v>
      </c>
      <c r="J135" s="20">
        <v>45475</v>
      </c>
      <c r="K135" s="20">
        <f t="shared" si="2"/>
        <v>45600</v>
      </c>
      <c r="L135" s="28">
        <v>159</v>
      </c>
      <c r="M135" s="13" t="s">
        <v>615</v>
      </c>
      <c r="N135" s="10" t="s">
        <v>1133</v>
      </c>
      <c r="O135" s="13" t="s">
        <v>617</v>
      </c>
      <c r="P135" s="13" t="s">
        <v>618</v>
      </c>
    </row>
    <row r="136" spans="1:16" x14ac:dyDescent="0.25">
      <c r="A136" s="13" t="s">
        <v>16</v>
      </c>
      <c r="B136" s="13" t="s">
        <v>610</v>
      </c>
      <c r="C136" s="13" t="s">
        <v>902</v>
      </c>
      <c r="D136" s="13" t="s">
        <v>1134</v>
      </c>
      <c r="E136" s="10" t="s">
        <v>1135</v>
      </c>
      <c r="F136" s="19">
        <v>11</v>
      </c>
      <c r="G136" s="19">
        <v>0</v>
      </c>
      <c r="H136" s="13" t="s">
        <v>254</v>
      </c>
      <c r="I136" s="13" t="s">
        <v>614</v>
      </c>
      <c r="J136" s="20">
        <v>45475</v>
      </c>
      <c r="K136" s="20">
        <f t="shared" si="2"/>
        <v>45600</v>
      </c>
      <c r="L136" s="28">
        <v>159</v>
      </c>
      <c r="M136" s="13" t="s">
        <v>615</v>
      </c>
      <c r="N136" s="10" t="s">
        <v>1136</v>
      </c>
      <c r="O136" s="13" t="s">
        <v>617</v>
      </c>
      <c r="P136" s="13" t="s">
        <v>618</v>
      </c>
    </row>
    <row r="137" spans="1:16" x14ac:dyDescent="0.25">
      <c r="A137" s="13" t="s">
        <v>16</v>
      </c>
      <c r="B137" s="13" t="s">
        <v>610</v>
      </c>
      <c r="C137" s="13" t="s">
        <v>1137</v>
      </c>
      <c r="D137" s="13" t="s">
        <v>823</v>
      </c>
      <c r="E137" s="10" t="s">
        <v>1138</v>
      </c>
      <c r="F137" s="19">
        <v>11.3</v>
      </c>
      <c r="G137" s="19">
        <v>0</v>
      </c>
      <c r="H137" s="13" t="s">
        <v>254</v>
      </c>
      <c r="I137" s="13" t="s">
        <v>614</v>
      </c>
      <c r="J137" s="20">
        <v>45496</v>
      </c>
      <c r="K137" s="20">
        <f t="shared" si="2"/>
        <v>45621</v>
      </c>
      <c r="L137" s="28">
        <v>150</v>
      </c>
      <c r="M137" s="13" t="s">
        <v>615</v>
      </c>
      <c r="N137" s="10" t="s">
        <v>1139</v>
      </c>
      <c r="O137" s="13" t="s">
        <v>758</v>
      </c>
      <c r="P137" s="13" t="s">
        <v>759</v>
      </c>
    </row>
    <row r="138" spans="1:16" x14ac:dyDescent="0.25">
      <c r="A138" s="13" t="s">
        <v>16</v>
      </c>
      <c r="B138" s="13" t="s">
        <v>610</v>
      </c>
      <c r="C138" s="13" t="s">
        <v>1140</v>
      </c>
      <c r="D138" s="13" t="s">
        <v>823</v>
      </c>
      <c r="E138" s="10" t="s">
        <v>1141</v>
      </c>
      <c r="F138" s="19">
        <v>11.3</v>
      </c>
      <c r="G138" s="19">
        <v>0</v>
      </c>
      <c r="H138" s="13" t="s">
        <v>254</v>
      </c>
      <c r="I138" s="13" t="s">
        <v>614</v>
      </c>
      <c r="J138" s="20">
        <v>45496</v>
      </c>
      <c r="K138" s="20">
        <f t="shared" si="2"/>
        <v>45621</v>
      </c>
      <c r="L138" s="28">
        <v>150</v>
      </c>
      <c r="M138" s="13" t="s">
        <v>615</v>
      </c>
      <c r="N138" s="10" t="s">
        <v>1142</v>
      </c>
      <c r="O138" s="13" t="s">
        <v>758</v>
      </c>
      <c r="P138" s="13" t="s">
        <v>759</v>
      </c>
    </row>
    <row r="139" spans="1:16" x14ac:dyDescent="0.25">
      <c r="A139" s="13" t="s">
        <v>16</v>
      </c>
      <c r="B139" s="13" t="s">
        <v>610</v>
      </c>
      <c r="C139" s="13" t="s">
        <v>1143</v>
      </c>
      <c r="D139" s="13" t="s">
        <v>1144</v>
      </c>
      <c r="E139" s="10" t="s">
        <v>1145</v>
      </c>
      <c r="F139" s="19">
        <v>8</v>
      </c>
      <c r="G139" s="19">
        <v>0</v>
      </c>
      <c r="H139" s="13" t="s">
        <v>254</v>
      </c>
      <c r="I139" s="13" t="s">
        <v>614</v>
      </c>
      <c r="J139" s="20">
        <v>45475</v>
      </c>
      <c r="K139" s="20">
        <f t="shared" si="2"/>
        <v>45600</v>
      </c>
      <c r="L139" s="28">
        <v>150</v>
      </c>
      <c r="M139" s="13" t="s">
        <v>615</v>
      </c>
      <c r="N139" s="10" t="s">
        <v>1146</v>
      </c>
      <c r="O139" s="13" t="s">
        <v>758</v>
      </c>
      <c r="P139" s="13" t="s">
        <v>759</v>
      </c>
    </row>
    <row r="140" spans="1:16" x14ac:dyDescent="0.25">
      <c r="A140" s="13" t="s">
        <v>16</v>
      </c>
      <c r="B140" s="13" t="s">
        <v>610</v>
      </c>
      <c r="C140" s="13" t="s">
        <v>1147</v>
      </c>
      <c r="D140" s="13" t="s">
        <v>1148</v>
      </c>
      <c r="E140" s="10" t="s">
        <v>1149</v>
      </c>
      <c r="F140" s="19">
        <v>60</v>
      </c>
      <c r="G140" s="19">
        <v>0</v>
      </c>
      <c r="H140" s="13" t="s">
        <v>254</v>
      </c>
      <c r="I140" s="13" t="s">
        <v>614</v>
      </c>
      <c r="J140" s="20">
        <v>45493</v>
      </c>
      <c r="K140" s="20">
        <f t="shared" si="2"/>
        <v>45618</v>
      </c>
      <c r="L140" s="28">
        <v>150</v>
      </c>
      <c r="M140" s="13" t="s">
        <v>615</v>
      </c>
      <c r="N140" s="10" t="s">
        <v>1150</v>
      </c>
      <c r="O140" s="13" t="s">
        <v>758</v>
      </c>
      <c r="P140" s="13" t="s">
        <v>759</v>
      </c>
    </row>
    <row r="141" spans="1:16" x14ac:dyDescent="0.25">
      <c r="A141" s="13" t="s">
        <v>16</v>
      </c>
      <c r="B141" s="13" t="s">
        <v>610</v>
      </c>
      <c r="C141" s="13" t="s">
        <v>1151</v>
      </c>
      <c r="D141" s="13" t="s">
        <v>1152</v>
      </c>
      <c r="E141" s="10" t="s">
        <v>1153</v>
      </c>
      <c r="F141" s="19">
        <v>26.6</v>
      </c>
      <c r="G141" s="19">
        <v>0</v>
      </c>
      <c r="H141" s="13" t="s">
        <v>254</v>
      </c>
      <c r="I141" s="13" t="s">
        <v>614</v>
      </c>
      <c r="J141" s="20">
        <v>45476</v>
      </c>
      <c r="K141" s="20">
        <f t="shared" si="2"/>
        <v>45601</v>
      </c>
      <c r="L141" s="28">
        <v>150</v>
      </c>
      <c r="M141" s="13" t="s">
        <v>615</v>
      </c>
      <c r="N141" s="10" t="s">
        <v>1154</v>
      </c>
      <c r="O141" s="13" t="s">
        <v>758</v>
      </c>
      <c r="P141" s="13" t="s">
        <v>759</v>
      </c>
    </row>
    <row r="142" spans="1:16" x14ac:dyDescent="0.25">
      <c r="A142" s="13" t="s">
        <v>16</v>
      </c>
      <c r="B142" s="13" t="s">
        <v>610</v>
      </c>
      <c r="C142" s="13" t="s">
        <v>1155</v>
      </c>
      <c r="D142" s="13" t="s">
        <v>1152</v>
      </c>
      <c r="E142" s="10" t="s">
        <v>1156</v>
      </c>
      <c r="F142" s="19">
        <v>23.3</v>
      </c>
      <c r="G142" s="19">
        <v>0</v>
      </c>
      <c r="H142" s="13" t="s">
        <v>254</v>
      </c>
      <c r="I142" s="13" t="s">
        <v>614</v>
      </c>
      <c r="J142" s="20">
        <v>45476</v>
      </c>
      <c r="K142" s="20">
        <f t="shared" si="2"/>
        <v>45601</v>
      </c>
      <c r="L142" s="28">
        <v>150</v>
      </c>
      <c r="M142" s="13" t="s">
        <v>615</v>
      </c>
      <c r="N142" s="10" t="s">
        <v>1157</v>
      </c>
      <c r="O142" s="13" t="s">
        <v>758</v>
      </c>
      <c r="P142" s="13" t="s">
        <v>759</v>
      </c>
    </row>
    <row r="143" spans="1:16" x14ac:dyDescent="0.25">
      <c r="A143" s="13" t="s">
        <v>16</v>
      </c>
      <c r="B143" s="13" t="s">
        <v>610</v>
      </c>
      <c r="C143" s="13" t="s">
        <v>1158</v>
      </c>
      <c r="D143" s="13" t="s">
        <v>1159</v>
      </c>
      <c r="E143" s="10" t="s">
        <v>1160</v>
      </c>
      <c r="F143" s="19">
        <v>24</v>
      </c>
      <c r="G143" s="19">
        <v>0</v>
      </c>
      <c r="H143" s="13" t="s">
        <v>254</v>
      </c>
      <c r="I143" s="13" t="s">
        <v>614</v>
      </c>
      <c r="J143" s="20">
        <v>45495</v>
      </c>
      <c r="K143" s="20">
        <f t="shared" si="2"/>
        <v>45620</v>
      </c>
      <c r="L143" s="28">
        <v>150</v>
      </c>
      <c r="M143" s="13" t="s">
        <v>615</v>
      </c>
      <c r="N143" s="10" t="s">
        <v>1161</v>
      </c>
      <c r="O143" s="13" t="s">
        <v>758</v>
      </c>
      <c r="P143" s="13" t="s">
        <v>759</v>
      </c>
    </row>
    <row r="144" spans="1:16" x14ac:dyDescent="0.25">
      <c r="A144" s="13" t="s">
        <v>16</v>
      </c>
      <c r="B144" s="13" t="s">
        <v>610</v>
      </c>
      <c r="C144" s="13" t="s">
        <v>1162</v>
      </c>
      <c r="D144" s="13" t="s">
        <v>1163</v>
      </c>
      <c r="E144" s="10" t="s">
        <v>1164</v>
      </c>
      <c r="F144" s="19">
        <v>23</v>
      </c>
      <c r="G144" s="19">
        <v>0</v>
      </c>
      <c r="H144" s="13" t="s">
        <v>254</v>
      </c>
      <c r="I144" s="13" t="s">
        <v>614</v>
      </c>
      <c r="J144" s="20">
        <v>45493</v>
      </c>
      <c r="K144" s="20">
        <f t="shared" si="2"/>
        <v>45618</v>
      </c>
      <c r="L144" s="28">
        <v>156</v>
      </c>
      <c r="M144" s="13" t="s">
        <v>615</v>
      </c>
      <c r="N144" s="10" t="s">
        <v>1165</v>
      </c>
      <c r="O144" s="13" t="s">
        <v>758</v>
      </c>
      <c r="P144" s="13" t="s">
        <v>759</v>
      </c>
    </row>
    <row r="145" spans="1:16" x14ac:dyDescent="0.25">
      <c r="A145" s="13" t="s">
        <v>16</v>
      </c>
      <c r="B145" s="13" t="s">
        <v>610</v>
      </c>
      <c r="C145" s="13" t="s">
        <v>1166</v>
      </c>
      <c r="D145" s="13" t="s">
        <v>1167</v>
      </c>
      <c r="E145" s="10" t="s">
        <v>1168</v>
      </c>
      <c r="F145" s="19">
        <v>35</v>
      </c>
      <c r="G145" s="19">
        <v>0</v>
      </c>
      <c r="H145" s="13" t="s">
        <v>254</v>
      </c>
      <c r="I145" s="13" t="s">
        <v>614</v>
      </c>
      <c r="J145" s="20">
        <v>45495</v>
      </c>
      <c r="K145" s="20">
        <f t="shared" si="2"/>
        <v>45620</v>
      </c>
      <c r="L145" s="28">
        <v>185</v>
      </c>
      <c r="M145" s="13" t="s">
        <v>615</v>
      </c>
      <c r="N145" s="10" t="s">
        <v>1169</v>
      </c>
      <c r="O145" s="13" t="s">
        <v>758</v>
      </c>
      <c r="P145" s="13" t="s">
        <v>759</v>
      </c>
    </row>
    <row r="146" spans="1:16" x14ac:dyDescent="0.25">
      <c r="A146" s="13" t="s">
        <v>16</v>
      </c>
      <c r="B146" s="13" t="s">
        <v>610</v>
      </c>
      <c r="C146" s="13" t="s">
        <v>754</v>
      </c>
      <c r="D146" s="13" t="s">
        <v>755</v>
      </c>
      <c r="E146" s="10" t="s">
        <v>756</v>
      </c>
      <c r="F146" s="19">
        <v>16</v>
      </c>
      <c r="G146" s="19">
        <v>0</v>
      </c>
      <c r="H146" s="13" t="s">
        <v>254</v>
      </c>
      <c r="I146" s="13" t="s">
        <v>614</v>
      </c>
      <c r="J146" s="20">
        <v>45474</v>
      </c>
      <c r="K146" s="20">
        <f t="shared" si="2"/>
        <v>45599</v>
      </c>
      <c r="L146" s="28">
        <v>150</v>
      </c>
      <c r="M146" s="13" t="s">
        <v>615</v>
      </c>
      <c r="N146" s="10" t="s">
        <v>757</v>
      </c>
      <c r="O146" s="13" t="s">
        <v>758</v>
      </c>
      <c r="P146" s="13" t="s">
        <v>759</v>
      </c>
    </row>
    <row r="147" spans="1:16" x14ac:dyDescent="0.25">
      <c r="A147" s="13" t="s">
        <v>16</v>
      </c>
      <c r="B147" s="13" t="s">
        <v>610</v>
      </c>
      <c r="C147" s="13" t="s">
        <v>1170</v>
      </c>
      <c r="D147" s="13" t="s">
        <v>755</v>
      </c>
      <c r="E147" s="10" t="s">
        <v>1171</v>
      </c>
      <c r="F147" s="13">
        <v>14</v>
      </c>
      <c r="G147" s="13">
        <v>0</v>
      </c>
      <c r="H147" s="13" t="s">
        <v>254</v>
      </c>
      <c r="I147" s="13" t="s">
        <v>614</v>
      </c>
      <c r="J147" s="20">
        <v>45502</v>
      </c>
      <c r="K147" s="20">
        <f t="shared" si="2"/>
        <v>45627</v>
      </c>
      <c r="L147" s="28">
        <v>150</v>
      </c>
      <c r="M147" s="13" t="s">
        <v>615</v>
      </c>
      <c r="N147" s="10" t="s">
        <v>1172</v>
      </c>
      <c r="O147" s="13" t="s">
        <v>610</v>
      </c>
      <c r="P147" s="13" t="s">
        <v>1173</v>
      </c>
    </row>
    <row r="148" spans="1:16" x14ac:dyDescent="0.25">
      <c r="A148" s="13" t="s">
        <v>16</v>
      </c>
      <c r="B148" s="13" t="s">
        <v>610</v>
      </c>
      <c r="C148" s="13" t="s">
        <v>1174</v>
      </c>
      <c r="D148" s="13" t="s">
        <v>1175</v>
      </c>
      <c r="E148" s="10" t="s">
        <v>1176</v>
      </c>
      <c r="F148" s="19">
        <v>22</v>
      </c>
      <c r="G148" s="19">
        <v>0</v>
      </c>
      <c r="H148" s="13" t="s">
        <v>254</v>
      </c>
      <c r="I148" s="13" t="s">
        <v>614</v>
      </c>
      <c r="J148" s="20">
        <v>45496</v>
      </c>
      <c r="K148" s="20">
        <f t="shared" si="2"/>
        <v>45621</v>
      </c>
      <c r="L148" s="28">
        <v>172</v>
      </c>
      <c r="M148" s="13" t="s">
        <v>615</v>
      </c>
      <c r="N148" s="10" t="s">
        <v>1177</v>
      </c>
      <c r="O148" s="13" t="s">
        <v>758</v>
      </c>
      <c r="P148" s="13" t="s">
        <v>759</v>
      </c>
    </row>
    <row r="149" spans="1:16" x14ac:dyDescent="0.25">
      <c r="A149" s="13" t="s">
        <v>16</v>
      </c>
      <c r="B149" s="13" t="s">
        <v>610</v>
      </c>
      <c r="C149" s="13" t="s">
        <v>1178</v>
      </c>
      <c r="D149" s="13" t="s">
        <v>1179</v>
      </c>
      <c r="E149" s="10" t="s">
        <v>1180</v>
      </c>
      <c r="F149" s="19">
        <v>114</v>
      </c>
      <c r="G149" s="19">
        <v>0</v>
      </c>
      <c r="H149" s="13" t="s">
        <v>254</v>
      </c>
      <c r="I149" s="13" t="s">
        <v>781</v>
      </c>
      <c r="J149" s="20">
        <v>45478</v>
      </c>
      <c r="K149" s="20">
        <f t="shared" si="2"/>
        <v>45603</v>
      </c>
      <c r="L149" s="28">
        <v>149</v>
      </c>
      <c r="M149" s="13" t="s">
        <v>789</v>
      </c>
      <c r="N149" s="10" t="s">
        <v>1181</v>
      </c>
      <c r="O149" s="13" t="s">
        <v>627</v>
      </c>
      <c r="P149" s="13" t="s">
        <v>1182</v>
      </c>
    </row>
    <row r="150" spans="1:16" x14ac:dyDescent="0.25">
      <c r="A150" s="13" t="s">
        <v>16</v>
      </c>
      <c r="B150" s="13" t="s">
        <v>610</v>
      </c>
      <c r="C150" s="13" t="s">
        <v>786</v>
      </c>
      <c r="D150" s="13" t="s">
        <v>787</v>
      </c>
      <c r="E150" s="10" t="s">
        <v>788</v>
      </c>
      <c r="F150" s="19">
        <v>0</v>
      </c>
      <c r="G150" s="19">
        <v>170</v>
      </c>
      <c r="H150" s="13" t="s">
        <v>101</v>
      </c>
      <c r="I150" s="13" t="s">
        <v>781</v>
      </c>
      <c r="J150" s="20">
        <v>45494</v>
      </c>
      <c r="K150" s="20">
        <f t="shared" si="2"/>
        <v>45619</v>
      </c>
      <c r="L150" s="28">
        <v>135</v>
      </c>
      <c r="M150" s="13" t="s">
        <v>789</v>
      </c>
      <c r="N150" s="10" t="s">
        <v>790</v>
      </c>
      <c r="O150" s="13" t="s">
        <v>791</v>
      </c>
      <c r="P150" s="13" t="s">
        <v>792</v>
      </c>
    </row>
    <row r="151" spans="1:16" x14ac:dyDescent="0.25">
      <c r="A151" s="13" t="s">
        <v>16</v>
      </c>
      <c r="B151" s="13" t="s">
        <v>610</v>
      </c>
      <c r="C151" s="13" t="s">
        <v>786</v>
      </c>
      <c r="D151" s="13" t="s">
        <v>787</v>
      </c>
      <c r="E151" s="10" t="s">
        <v>788</v>
      </c>
      <c r="F151" s="19">
        <v>100</v>
      </c>
      <c r="G151" s="19">
        <v>0</v>
      </c>
      <c r="H151" s="13" t="s">
        <v>72</v>
      </c>
      <c r="I151" s="13" t="s">
        <v>781</v>
      </c>
      <c r="J151" s="20">
        <v>45495</v>
      </c>
      <c r="K151" s="20">
        <f t="shared" si="2"/>
        <v>45620</v>
      </c>
      <c r="L151" s="28">
        <v>135</v>
      </c>
      <c r="M151" s="13" t="s">
        <v>789</v>
      </c>
      <c r="N151" s="10" t="s">
        <v>793</v>
      </c>
      <c r="O151" s="13" t="s">
        <v>791</v>
      </c>
      <c r="P151" s="13" t="s">
        <v>792</v>
      </c>
    </row>
    <row r="152" spans="1:16" x14ac:dyDescent="0.25">
      <c r="A152" s="13" t="s">
        <v>16</v>
      </c>
      <c r="B152" s="13" t="s">
        <v>610</v>
      </c>
      <c r="C152" s="13" t="s">
        <v>786</v>
      </c>
      <c r="D152" s="13" t="s">
        <v>787</v>
      </c>
      <c r="E152" s="10" t="s">
        <v>788</v>
      </c>
      <c r="F152" s="19">
        <v>40</v>
      </c>
      <c r="G152" s="19">
        <v>0</v>
      </c>
      <c r="H152" s="13" t="s">
        <v>254</v>
      </c>
      <c r="I152" s="13" t="s">
        <v>781</v>
      </c>
      <c r="J152" s="20">
        <v>45496</v>
      </c>
      <c r="K152" s="20">
        <f t="shared" si="2"/>
        <v>45621</v>
      </c>
      <c r="L152" s="28">
        <v>160</v>
      </c>
      <c r="M152" s="13" t="s">
        <v>789</v>
      </c>
      <c r="N152" s="10" t="s">
        <v>794</v>
      </c>
      <c r="O152" s="13" t="s">
        <v>791</v>
      </c>
      <c r="P152" s="13" t="s">
        <v>792</v>
      </c>
    </row>
    <row r="153" spans="1:16" x14ac:dyDescent="0.25">
      <c r="A153" s="13" t="s">
        <v>16</v>
      </c>
      <c r="B153" s="13" t="s">
        <v>610</v>
      </c>
      <c r="C153" s="13" t="s">
        <v>786</v>
      </c>
      <c r="D153" s="13" t="s">
        <v>787</v>
      </c>
      <c r="E153" s="10" t="s">
        <v>788</v>
      </c>
      <c r="F153" s="19">
        <v>0</v>
      </c>
      <c r="G153" s="19">
        <v>90</v>
      </c>
      <c r="H153" s="13" t="s">
        <v>72</v>
      </c>
      <c r="I153" s="13" t="s">
        <v>781</v>
      </c>
      <c r="J153" s="20">
        <v>45496</v>
      </c>
      <c r="K153" s="20">
        <f t="shared" si="2"/>
        <v>45621</v>
      </c>
      <c r="L153" s="28">
        <v>135</v>
      </c>
      <c r="M153" s="13" t="s">
        <v>789</v>
      </c>
      <c r="N153" s="10" t="s">
        <v>1183</v>
      </c>
      <c r="O153" s="13" t="s">
        <v>791</v>
      </c>
      <c r="P153" s="13" t="s">
        <v>792</v>
      </c>
    </row>
    <row r="154" spans="1:16" x14ac:dyDescent="0.25">
      <c r="A154" s="13" t="s">
        <v>16</v>
      </c>
      <c r="B154" s="13" t="s">
        <v>610</v>
      </c>
      <c r="C154" s="13" t="s">
        <v>655</v>
      </c>
      <c r="D154" s="13" t="s">
        <v>656</v>
      </c>
      <c r="E154" s="10" t="s">
        <v>657</v>
      </c>
      <c r="F154" s="19">
        <v>150</v>
      </c>
      <c r="G154" s="19">
        <v>0</v>
      </c>
      <c r="H154" s="13" t="s">
        <v>254</v>
      </c>
      <c r="I154" s="13" t="s">
        <v>614</v>
      </c>
      <c r="J154" s="20">
        <v>45454</v>
      </c>
      <c r="K154" s="20">
        <f t="shared" si="2"/>
        <v>45579</v>
      </c>
      <c r="L154" s="28">
        <v>160</v>
      </c>
      <c r="M154" s="13" t="s">
        <v>658</v>
      </c>
      <c r="N154" s="10" t="s">
        <v>659</v>
      </c>
      <c r="O154" s="13" t="s">
        <v>660</v>
      </c>
      <c r="P154" s="13" t="s">
        <v>661</v>
      </c>
    </row>
    <row r="155" spans="1:16" x14ac:dyDescent="0.25">
      <c r="A155" s="13" t="s">
        <v>16</v>
      </c>
      <c r="B155" s="13" t="s">
        <v>610</v>
      </c>
      <c r="C155" s="13" t="s">
        <v>760</v>
      </c>
      <c r="D155" s="13" t="s">
        <v>761</v>
      </c>
      <c r="E155" s="10" t="s">
        <v>762</v>
      </c>
      <c r="F155" s="19">
        <v>50</v>
      </c>
      <c r="G155" s="19">
        <v>50</v>
      </c>
      <c r="H155" s="13" t="s">
        <v>254</v>
      </c>
      <c r="I155" s="13" t="s">
        <v>614</v>
      </c>
      <c r="J155" s="20">
        <v>45474</v>
      </c>
      <c r="K155" s="20">
        <f t="shared" si="2"/>
        <v>45599</v>
      </c>
      <c r="L155" s="28">
        <v>160</v>
      </c>
      <c r="M155" s="13" t="s">
        <v>658</v>
      </c>
      <c r="N155" s="10" t="s">
        <v>763</v>
      </c>
      <c r="O155" s="13" t="s">
        <v>660</v>
      </c>
      <c r="P155" s="13" t="s">
        <v>661</v>
      </c>
    </row>
    <row r="156" spans="1:16" x14ac:dyDescent="0.25">
      <c r="A156" s="13" t="s">
        <v>16</v>
      </c>
      <c r="B156" s="13" t="s">
        <v>610</v>
      </c>
      <c r="C156" s="13" t="s">
        <v>1184</v>
      </c>
      <c r="D156" s="13" t="s">
        <v>1185</v>
      </c>
      <c r="E156" s="10" t="s">
        <v>1186</v>
      </c>
      <c r="F156" s="19">
        <v>50</v>
      </c>
      <c r="G156" s="19">
        <v>0</v>
      </c>
      <c r="H156" s="13" t="s">
        <v>254</v>
      </c>
      <c r="I156" s="13" t="s">
        <v>614</v>
      </c>
      <c r="J156" s="20">
        <v>45474</v>
      </c>
      <c r="K156" s="20">
        <f t="shared" si="2"/>
        <v>45599</v>
      </c>
      <c r="L156" s="28">
        <v>160</v>
      </c>
      <c r="M156" s="13" t="s">
        <v>658</v>
      </c>
      <c r="N156" s="10" t="s">
        <v>1187</v>
      </c>
      <c r="O156" s="13" t="s">
        <v>660</v>
      </c>
      <c r="P156" s="13" t="s">
        <v>661</v>
      </c>
    </row>
    <row r="157" spans="1:16" x14ac:dyDescent="0.25">
      <c r="A157" s="13" t="s">
        <v>16</v>
      </c>
      <c r="B157" s="13" t="s">
        <v>610</v>
      </c>
      <c r="C157" s="13" t="s">
        <v>1188</v>
      </c>
      <c r="D157" s="13" t="s">
        <v>1189</v>
      </c>
      <c r="E157" s="10" t="s">
        <v>1190</v>
      </c>
      <c r="F157" s="19">
        <v>35</v>
      </c>
      <c r="G157" s="19">
        <v>0</v>
      </c>
      <c r="H157" s="13" t="s">
        <v>254</v>
      </c>
      <c r="I157" s="13" t="s">
        <v>614</v>
      </c>
      <c r="J157" s="20">
        <v>45498</v>
      </c>
      <c r="K157" s="20">
        <f t="shared" si="2"/>
        <v>45623</v>
      </c>
      <c r="L157" s="28">
        <v>160</v>
      </c>
      <c r="M157" s="13" t="s">
        <v>1191</v>
      </c>
      <c r="N157" s="10" t="s">
        <v>1192</v>
      </c>
      <c r="O157" s="13" t="s">
        <v>1193</v>
      </c>
      <c r="P157" s="13" t="s">
        <v>1194</v>
      </c>
    </row>
    <row r="158" spans="1:16" x14ac:dyDescent="0.25">
      <c r="A158" s="13" t="s">
        <v>16</v>
      </c>
      <c r="B158" s="13" t="s">
        <v>79</v>
      </c>
      <c r="C158" s="13" t="s">
        <v>118</v>
      </c>
      <c r="D158" s="13" t="s">
        <v>119</v>
      </c>
      <c r="E158" s="10" t="s">
        <v>120</v>
      </c>
      <c r="F158" s="19">
        <v>2</v>
      </c>
      <c r="G158" s="19">
        <v>0</v>
      </c>
      <c r="H158" s="13" t="s">
        <v>72</v>
      </c>
      <c r="I158" s="13" t="s">
        <v>73</v>
      </c>
      <c r="J158" s="20">
        <v>45441</v>
      </c>
      <c r="K158" s="20">
        <f t="shared" si="2"/>
        <v>45566</v>
      </c>
      <c r="L158" s="28">
        <v>130</v>
      </c>
      <c r="M158" s="13" t="s">
        <v>121</v>
      </c>
      <c r="N158" s="11" t="s">
        <v>122</v>
      </c>
      <c r="O158" s="14" t="s">
        <v>123</v>
      </c>
      <c r="P158" s="14" t="s">
        <v>124</v>
      </c>
    </row>
    <row r="159" spans="1:16" x14ac:dyDescent="0.25">
      <c r="A159" s="13" t="s">
        <v>16</v>
      </c>
      <c r="B159" s="13" t="s">
        <v>79</v>
      </c>
      <c r="C159" s="13" t="s">
        <v>1195</v>
      </c>
      <c r="D159" s="13" t="s">
        <v>1196</v>
      </c>
      <c r="E159" s="10" t="s">
        <v>1197</v>
      </c>
      <c r="F159" s="19">
        <v>21</v>
      </c>
      <c r="G159" s="19">
        <v>0</v>
      </c>
      <c r="H159" s="13" t="s">
        <v>72</v>
      </c>
      <c r="I159" s="13" t="s">
        <v>73</v>
      </c>
      <c r="J159" s="20">
        <v>45450</v>
      </c>
      <c r="K159" s="20">
        <f t="shared" si="2"/>
        <v>45575</v>
      </c>
      <c r="L159" s="28">
        <v>130</v>
      </c>
      <c r="M159" s="13" t="s">
        <v>313</v>
      </c>
      <c r="N159" s="11" t="s">
        <v>1198</v>
      </c>
      <c r="O159" s="14" t="s">
        <v>123</v>
      </c>
      <c r="P159" s="14" t="s">
        <v>124</v>
      </c>
    </row>
    <row r="160" spans="1:16" x14ac:dyDescent="0.25">
      <c r="A160" s="13" t="s">
        <v>16</v>
      </c>
      <c r="B160" s="13" t="s">
        <v>79</v>
      </c>
      <c r="C160" s="13" t="s">
        <v>1199</v>
      </c>
      <c r="D160" s="13" t="s">
        <v>1200</v>
      </c>
      <c r="E160" s="10" t="s">
        <v>1201</v>
      </c>
      <c r="F160" s="19">
        <v>10</v>
      </c>
      <c r="G160" s="19">
        <v>0</v>
      </c>
      <c r="H160" s="13" t="s">
        <v>72</v>
      </c>
      <c r="I160" s="13" t="s">
        <v>73</v>
      </c>
      <c r="J160" s="20">
        <v>45448</v>
      </c>
      <c r="K160" s="20">
        <f t="shared" si="2"/>
        <v>45573</v>
      </c>
      <c r="L160" s="28">
        <v>130</v>
      </c>
      <c r="M160" s="13" t="s">
        <v>180</v>
      </c>
      <c r="N160" s="11" t="s">
        <v>1202</v>
      </c>
      <c r="O160" s="14" t="s">
        <v>1203</v>
      </c>
      <c r="P160" s="14" t="s">
        <v>1204</v>
      </c>
    </row>
    <row r="161" spans="1:16" x14ac:dyDescent="0.25">
      <c r="A161" s="13" t="s">
        <v>16</v>
      </c>
      <c r="B161" s="13" t="s">
        <v>79</v>
      </c>
      <c r="C161" s="13" t="s">
        <v>377</v>
      </c>
      <c r="D161" s="13" t="s">
        <v>378</v>
      </c>
      <c r="E161" s="10" t="s">
        <v>379</v>
      </c>
      <c r="F161" s="19">
        <v>3</v>
      </c>
      <c r="G161" s="19">
        <v>0</v>
      </c>
      <c r="H161" s="13" t="s">
        <v>72</v>
      </c>
      <c r="I161" s="13" t="s">
        <v>73</v>
      </c>
      <c r="J161" s="20">
        <v>45447</v>
      </c>
      <c r="K161" s="20">
        <f t="shared" si="2"/>
        <v>45572</v>
      </c>
      <c r="L161" s="28">
        <v>130</v>
      </c>
      <c r="M161" s="13" t="s">
        <v>313</v>
      </c>
      <c r="N161" s="10" t="s">
        <v>380</v>
      </c>
      <c r="O161" s="14" t="s">
        <v>123</v>
      </c>
      <c r="P161" s="14" t="s">
        <v>124</v>
      </c>
    </row>
    <row r="162" spans="1:16" x14ac:dyDescent="0.25">
      <c r="A162" s="13" t="s">
        <v>16</v>
      </c>
      <c r="B162" s="13" t="s">
        <v>79</v>
      </c>
      <c r="C162" s="13" t="s">
        <v>125</v>
      </c>
      <c r="D162" s="13" t="s">
        <v>119</v>
      </c>
      <c r="E162" s="10" t="s">
        <v>126</v>
      </c>
      <c r="F162" s="19">
        <v>2</v>
      </c>
      <c r="G162" s="19">
        <v>0</v>
      </c>
      <c r="H162" s="13" t="s">
        <v>72</v>
      </c>
      <c r="I162" s="13" t="s">
        <v>73</v>
      </c>
      <c r="J162" s="20">
        <v>45441</v>
      </c>
      <c r="K162" s="20">
        <f t="shared" si="2"/>
        <v>45566</v>
      </c>
      <c r="L162" s="29">
        <v>130</v>
      </c>
      <c r="M162" s="13" t="s">
        <v>121</v>
      </c>
      <c r="N162" s="11" t="s">
        <v>127</v>
      </c>
      <c r="O162" s="14" t="s">
        <v>123</v>
      </c>
      <c r="P162" s="14" t="s">
        <v>124</v>
      </c>
    </row>
    <row r="163" spans="1:16" x14ac:dyDescent="0.25">
      <c r="A163" s="13" t="s">
        <v>16</v>
      </c>
      <c r="B163" s="13" t="s">
        <v>79</v>
      </c>
      <c r="C163" s="13" t="s">
        <v>1205</v>
      </c>
      <c r="D163" s="13" t="s">
        <v>1206</v>
      </c>
      <c r="E163" s="10" t="s">
        <v>1207</v>
      </c>
      <c r="F163" s="19">
        <v>18</v>
      </c>
      <c r="G163" s="19">
        <v>0</v>
      </c>
      <c r="H163" s="13" t="s">
        <v>72</v>
      </c>
      <c r="I163" s="13" t="s">
        <v>73</v>
      </c>
      <c r="J163" s="20">
        <v>45453</v>
      </c>
      <c r="K163" s="20">
        <f t="shared" si="2"/>
        <v>45578</v>
      </c>
      <c r="L163" s="28">
        <v>130</v>
      </c>
      <c r="M163" s="13" t="s">
        <v>313</v>
      </c>
      <c r="N163" s="30" t="s">
        <v>1208</v>
      </c>
      <c r="O163" s="14" t="s">
        <v>315</v>
      </c>
      <c r="P163" s="14" t="s">
        <v>1209</v>
      </c>
    </row>
    <row r="164" spans="1:16" x14ac:dyDescent="0.25">
      <c r="A164" s="13" t="s">
        <v>16</v>
      </c>
      <c r="B164" s="13" t="s">
        <v>79</v>
      </c>
      <c r="C164" s="13" t="s">
        <v>1210</v>
      </c>
      <c r="D164" s="13" t="s">
        <v>1211</v>
      </c>
      <c r="E164" s="10" t="s">
        <v>1212</v>
      </c>
      <c r="F164" s="19">
        <v>2</v>
      </c>
      <c r="G164" s="19">
        <v>0</v>
      </c>
      <c r="H164" s="13" t="s">
        <v>72</v>
      </c>
      <c r="I164" s="13" t="s">
        <v>73</v>
      </c>
      <c r="J164" s="20">
        <v>45474</v>
      </c>
      <c r="K164" s="20">
        <f t="shared" si="2"/>
        <v>45599</v>
      </c>
      <c r="L164" s="28">
        <v>130</v>
      </c>
      <c r="M164" s="13" t="s">
        <v>141</v>
      </c>
      <c r="N164" s="11" t="s">
        <v>1213</v>
      </c>
      <c r="O164" s="31" t="s">
        <v>136</v>
      </c>
      <c r="P164" s="31" t="s">
        <v>137</v>
      </c>
    </row>
    <row r="165" spans="1:16" x14ac:dyDescent="0.25">
      <c r="A165" s="13" t="s">
        <v>16</v>
      </c>
      <c r="B165" s="13" t="s">
        <v>79</v>
      </c>
      <c r="C165" s="13" t="s">
        <v>861</v>
      </c>
      <c r="D165" s="13" t="s">
        <v>925</v>
      </c>
      <c r="E165" s="10" t="s">
        <v>1214</v>
      </c>
      <c r="F165" s="19">
        <v>6</v>
      </c>
      <c r="G165" s="19">
        <v>0</v>
      </c>
      <c r="H165" s="13" t="s">
        <v>72</v>
      </c>
      <c r="I165" s="13" t="s">
        <v>73</v>
      </c>
      <c r="J165" s="20">
        <v>45453</v>
      </c>
      <c r="K165" s="20">
        <f t="shared" si="2"/>
        <v>45578</v>
      </c>
      <c r="L165" s="28">
        <v>130</v>
      </c>
      <c r="M165" s="13" t="s">
        <v>313</v>
      </c>
      <c r="N165" s="11" t="s">
        <v>1215</v>
      </c>
      <c r="O165" s="14" t="s">
        <v>385</v>
      </c>
      <c r="P165" s="14" t="s">
        <v>386</v>
      </c>
    </row>
    <row r="166" spans="1:16" x14ac:dyDescent="0.25">
      <c r="A166" s="13" t="s">
        <v>16</v>
      </c>
      <c r="B166" s="13" t="s">
        <v>79</v>
      </c>
      <c r="C166" s="13" t="s">
        <v>1216</v>
      </c>
      <c r="D166" s="13" t="s">
        <v>1217</v>
      </c>
      <c r="E166" s="10" t="s">
        <v>1218</v>
      </c>
      <c r="F166" s="19">
        <v>35</v>
      </c>
      <c r="G166" s="19">
        <v>0</v>
      </c>
      <c r="H166" s="13" t="s">
        <v>72</v>
      </c>
      <c r="I166" s="13" t="s">
        <v>73</v>
      </c>
      <c r="J166" s="20">
        <v>45451</v>
      </c>
      <c r="K166" s="20">
        <f t="shared" si="2"/>
        <v>45576</v>
      </c>
      <c r="L166" s="28">
        <v>130</v>
      </c>
      <c r="M166" s="13" t="s">
        <v>313</v>
      </c>
      <c r="N166" s="11" t="s">
        <v>1219</v>
      </c>
      <c r="O166" s="14" t="s">
        <v>123</v>
      </c>
      <c r="P166" s="14" t="s">
        <v>124</v>
      </c>
    </row>
    <row r="167" spans="1:16" x14ac:dyDescent="0.25">
      <c r="A167" s="13" t="s">
        <v>16</v>
      </c>
      <c r="B167" s="13" t="s">
        <v>79</v>
      </c>
      <c r="C167" s="13" t="s">
        <v>128</v>
      </c>
      <c r="D167" s="13" t="s">
        <v>129</v>
      </c>
      <c r="E167" s="10" t="s">
        <v>130</v>
      </c>
      <c r="F167" s="19">
        <v>2</v>
      </c>
      <c r="G167" s="19">
        <v>0</v>
      </c>
      <c r="H167" s="13" t="s">
        <v>72</v>
      </c>
      <c r="I167" s="13" t="s">
        <v>73</v>
      </c>
      <c r="J167" s="20">
        <v>45441</v>
      </c>
      <c r="K167" s="20">
        <f t="shared" si="2"/>
        <v>45566</v>
      </c>
      <c r="L167" s="28">
        <v>130</v>
      </c>
      <c r="M167" s="13" t="s">
        <v>121</v>
      </c>
      <c r="N167" s="11" t="s">
        <v>131</v>
      </c>
      <c r="O167" s="14" t="s">
        <v>123</v>
      </c>
      <c r="P167" s="14" t="s">
        <v>124</v>
      </c>
    </row>
    <row r="168" spans="1:16" x14ac:dyDescent="0.25">
      <c r="A168" s="13" t="s">
        <v>16</v>
      </c>
      <c r="B168" s="13" t="s">
        <v>79</v>
      </c>
      <c r="C168" s="13" t="s">
        <v>381</v>
      </c>
      <c r="D168" s="13" t="s">
        <v>382</v>
      </c>
      <c r="E168" s="10" t="s">
        <v>383</v>
      </c>
      <c r="F168" s="19">
        <v>20</v>
      </c>
      <c r="G168" s="19">
        <v>0</v>
      </c>
      <c r="H168" s="13" t="s">
        <v>72</v>
      </c>
      <c r="I168" s="13" t="s">
        <v>73</v>
      </c>
      <c r="J168" s="20">
        <v>45447</v>
      </c>
      <c r="K168" s="20">
        <f t="shared" si="2"/>
        <v>45572</v>
      </c>
      <c r="L168" s="28">
        <v>130</v>
      </c>
      <c r="M168" s="13" t="s">
        <v>313</v>
      </c>
      <c r="N168" s="10" t="s">
        <v>384</v>
      </c>
      <c r="O168" s="14" t="s">
        <v>385</v>
      </c>
      <c r="P168" s="14" t="s">
        <v>386</v>
      </c>
    </row>
    <row r="169" spans="1:16" x14ac:dyDescent="0.25">
      <c r="A169" s="13" t="s">
        <v>16</v>
      </c>
      <c r="B169" s="13" t="s">
        <v>79</v>
      </c>
      <c r="C169" s="13" t="s">
        <v>1220</v>
      </c>
      <c r="D169" s="13" t="s">
        <v>139</v>
      </c>
      <c r="E169" s="10" t="s">
        <v>1221</v>
      </c>
      <c r="F169" s="19">
        <v>3</v>
      </c>
      <c r="G169" s="19">
        <v>0</v>
      </c>
      <c r="H169" s="13" t="s">
        <v>72</v>
      </c>
      <c r="I169" s="13" t="s">
        <v>73</v>
      </c>
      <c r="J169" s="20">
        <v>45448</v>
      </c>
      <c r="K169" s="20">
        <f t="shared" si="2"/>
        <v>45573</v>
      </c>
      <c r="L169" s="29">
        <v>130</v>
      </c>
      <c r="M169" s="13" t="s">
        <v>141</v>
      </c>
      <c r="N169" s="11" t="s">
        <v>1222</v>
      </c>
      <c r="O169" s="31" t="s">
        <v>143</v>
      </c>
      <c r="P169" s="31" t="s">
        <v>144</v>
      </c>
    </row>
    <row r="170" spans="1:16" x14ac:dyDescent="0.25">
      <c r="A170" s="13" t="s">
        <v>16</v>
      </c>
      <c r="B170" s="13" t="s">
        <v>79</v>
      </c>
      <c r="C170" s="13" t="s">
        <v>1223</v>
      </c>
      <c r="D170" s="13" t="s">
        <v>1055</v>
      </c>
      <c r="E170" s="10" t="s">
        <v>1224</v>
      </c>
      <c r="F170" s="19">
        <v>3</v>
      </c>
      <c r="G170" s="19">
        <v>0</v>
      </c>
      <c r="H170" s="13" t="s">
        <v>72</v>
      </c>
      <c r="I170" s="13" t="s">
        <v>73</v>
      </c>
      <c r="J170" s="20">
        <v>45454</v>
      </c>
      <c r="K170" s="20">
        <f t="shared" si="2"/>
        <v>45579</v>
      </c>
      <c r="L170" s="28">
        <v>130</v>
      </c>
      <c r="M170" s="13" t="s">
        <v>121</v>
      </c>
      <c r="N170" s="11" t="s">
        <v>1225</v>
      </c>
      <c r="O170" s="14" t="s">
        <v>123</v>
      </c>
      <c r="P170" s="14" t="s">
        <v>124</v>
      </c>
    </row>
    <row r="171" spans="1:16" x14ac:dyDescent="0.25">
      <c r="A171" s="13" t="s">
        <v>16</v>
      </c>
      <c r="B171" s="13" t="s">
        <v>79</v>
      </c>
      <c r="C171" s="13" t="s">
        <v>1226</v>
      </c>
      <c r="D171" s="13" t="s">
        <v>1200</v>
      </c>
      <c r="E171" s="10" t="s">
        <v>1227</v>
      </c>
      <c r="F171" s="19">
        <v>5</v>
      </c>
      <c r="G171" s="19">
        <v>0</v>
      </c>
      <c r="H171" s="13" t="s">
        <v>72</v>
      </c>
      <c r="I171" s="13" t="s">
        <v>73</v>
      </c>
      <c r="J171" s="20">
        <v>45448</v>
      </c>
      <c r="K171" s="20">
        <f t="shared" si="2"/>
        <v>45573</v>
      </c>
      <c r="L171" s="28">
        <v>130</v>
      </c>
      <c r="M171" s="13" t="s">
        <v>313</v>
      </c>
      <c r="N171" s="10" t="s">
        <v>1228</v>
      </c>
      <c r="O171" s="14" t="s">
        <v>1203</v>
      </c>
      <c r="P171" s="14" t="s">
        <v>1204</v>
      </c>
    </row>
    <row r="172" spans="1:16" x14ac:dyDescent="0.25">
      <c r="A172" s="13" t="s">
        <v>16</v>
      </c>
      <c r="B172" s="13" t="s">
        <v>79</v>
      </c>
      <c r="C172" s="13" t="s">
        <v>1229</v>
      </c>
      <c r="D172" s="13" t="s">
        <v>1230</v>
      </c>
      <c r="E172" s="10" t="s">
        <v>1231</v>
      </c>
      <c r="F172" s="19">
        <v>1</v>
      </c>
      <c r="G172" s="19">
        <v>0</v>
      </c>
      <c r="H172" s="13" t="s">
        <v>72</v>
      </c>
      <c r="I172" s="13" t="s">
        <v>73</v>
      </c>
      <c r="J172" s="20">
        <v>45454</v>
      </c>
      <c r="K172" s="20">
        <f t="shared" si="2"/>
        <v>45579</v>
      </c>
      <c r="L172" s="29">
        <v>130</v>
      </c>
      <c r="M172" s="13" t="s">
        <v>313</v>
      </c>
      <c r="N172" s="11" t="s">
        <v>1232</v>
      </c>
      <c r="O172" s="14" t="s">
        <v>385</v>
      </c>
      <c r="P172" s="14" t="str">
        <f>P165</f>
        <v>(54) 99925-2216</v>
      </c>
    </row>
    <row r="173" spans="1:16" x14ac:dyDescent="0.25">
      <c r="A173" s="13" t="s">
        <v>16</v>
      </c>
      <c r="B173" s="13" t="s">
        <v>79</v>
      </c>
      <c r="C173" s="13" t="s">
        <v>310</v>
      </c>
      <c r="D173" s="13" t="s">
        <v>311</v>
      </c>
      <c r="E173" s="10" t="s">
        <v>312</v>
      </c>
      <c r="F173" s="19">
        <v>30</v>
      </c>
      <c r="G173" s="19">
        <v>0</v>
      </c>
      <c r="H173" s="13" t="s">
        <v>72</v>
      </c>
      <c r="I173" s="13" t="s">
        <v>73</v>
      </c>
      <c r="J173" s="20">
        <v>45446</v>
      </c>
      <c r="K173" s="20">
        <f t="shared" si="2"/>
        <v>45571</v>
      </c>
      <c r="L173" s="29">
        <v>130</v>
      </c>
      <c r="M173" s="13" t="s">
        <v>313</v>
      </c>
      <c r="N173" s="11" t="s">
        <v>314</v>
      </c>
      <c r="O173" s="14" t="s">
        <v>315</v>
      </c>
      <c r="P173" s="14" t="str">
        <f>P163</f>
        <v>(54) 98406-1015</v>
      </c>
    </row>
    <row r="174" spans="1:16" x14ac:dyDescent="0.25">
      <c r="A174" s="13" t="s">
        <v>16</v>
      </c>
      <c r="B174" s="13" t="s">
        <v>79</v>
      </c>
      <c r="C174" s="13" t="s">
        <v>1233</v>
      </c>
      <c r="D174" s="13" t="s">
        <v>1234</v>
      </c>
      <c r="E174" s="10" t="s">
        <v>1235</v>
      </c>
      <c r="F174" s="19">
        <v>6</v>
      </c>
      <c r="G174" s="19">
        <v>0</v>
      </c>
      <c r="H174" s="13" t="s">
        <v>72</v>
      </c>
      <c r="I174" s="13" t="s">
        <v>73</v>
      </c>
      <c r="J174" s="20">
        <v>45453</v>
      </c>
      <c r="K174" s="20">
        <f t="shared" si="2"/>
        <v>45578</v>
      </c>
      <c r="L174" s="28">
        <v>130</v>
      </c>
      <c r="M174" s="13" t="s">
        <v>83</v>
      </c>
      <c r="N174" s="11" t="s">
        <v>1236</v>
      </c>
      <c r="O174" s="31" t="s">
        <v>143</v>
      </c>
      <c r="P174" s="31" t="s">
        <v>144</v>
      </c>
    </row>
    <row r="175" spans="1:16" x14ac:dyDescent="0.25">
      <c r="A175" s="13" t="s">
        <v>16</v>
      </c>
      <c r="B175" s="13" t="s">
        <v>79</v>
      </c>
      <c r="C175" s="13" t="s">
        <v>132</v>
      </c>
      <c r="D175" s="13" t="s">
        <v>133</v>
      </c>
      <c r="E175" s="10" t="s">
        <v>134</v>
      </c>
      <c r="F175" s="19">
        <v>5</v>
      </c>
      <c r="G175" s="19">
        <v>0</v>
      </c>
      <c r="H175" s="13" t="s">
        <v>72</v>
      </c>
      <c r="I175" s="13" t="s">
        <v>73</v>
      </c>
      <c r="J175" s="20">
        <v>45441</v>
      </c>
      <c r="K175" s="20">
        <f t="shared" si="2"/>
        <v>45566</v>
      </c>
      <c r="L175" s="29">
        <v>130</v>
      </c>
      <c r="M175" s="13" t="s">
        <v>121</v>
      </c>
      <c r="N175" s="11" t="s">
        <v>135</v>
      </c>
      <c r="O175" s="31" t="s">
        <v>136</v>
      </c>
      <c r="P175" s="31" t="s">
        <v>137</v>
      </c>
    </row>
    <row r="176" spans="1:16" x14ac:dyDescent="0.25">
      <c r="A176" s="13" t="s">
        <v>16</v>
      </c>
      <c r="B176" s="13" t="s">
        <v>79</v>
      </c>
      <c r="C176" s="13" t="s">
        <v>138</v>
      </c>
      <c r="D176" s="13" t="s">
        <v>139</v>
      </c>
      <c r="E176" s="10" t="s">
        <v>140</v>
      </c>
      <c r="F176" s="19">
        <v>12</v>
      </c>
      <c r="G176" s="19">
        <v>0</v>
      </c>
      <c r="H176" s="13" t="s">
        <v>72</v>
      </c>
      <c r="I176" s="13" t="s">
        <v>73</v>
      </c>
      <c r="J176" s="20">
        <v>45441</v>
      </c>
      <c r="K176" s="20">
        <f t="shared" si="2"/>
        <v>45566</v>
      </c>
      <c r="L176" s="29">
        <v>130</v>
      </c>
      <c r="M176" s="13" t="s">
        <v>141</v>
      </c>
      <c r="N176" s="11" t="s">
        <v>142</v>
      </c>
      <c r="O176" s="31" t="s">
        <v>143</v>
      </c>
      <c r="P176" s="31" t="s">
        <v>144</v>
      </c>
    </row>
    <row r="177" spans="1:16" x14ac:dyDescent="0.25">
      <c r="A177" s="13" t="s">
        <v>16</v>
      </c>
      <c r="B177" s="13" t="s">
        <v>79</v>
      </c>
      <c r="C177" s="13" t="s">
        <v>1237</v>
      </c>
      <c r="D177" s="13" t="s">
        <v>1238</v>
      </c>
      <c r="E177" s="10" t="s">
        <v>1239</v>
      </c>
      <c r="F177" s="19">
        <v>6</v>
      </c>
      <c r="G177" s="19">
        <v>0</v>
      </c>
      <c r="H177" s="13" t="s">
        <v>72</v>
      </c>
      <c r="I177" s="13" t="s">
        <v>73</v>
      </c>
      <c r="J177" s="20">
        <v>45450</v>
      </c>
      <c r="K177" s="20">
        <f t="shared" si="2"/>
        <v>45575</v>
      </c>
      <c r="L177" s="28">
        <v>130</v>
      </c>
      <c r="M177" s="13" t="s">
        <v>74</v>
      </c>
      <c r="N177" s="10" t="s">
        <v>1240</v>
      </c>
      <c r="O177" s="13" t="s">
        <v>108</v>
      </c>
      <c r="P177" s="13" t="s">
        <v>109</v>
      </c>
    </row>
    <row r="178" spans="1:16" x14ac:dyDescent="0.25">
      <c r="A178" s="13" t="s">
        <v>16</v>
      </c>
      <c r="B178" s="13" t="s">
        <v>79</v>
      </c>
      <c r="C178" s="13" t="s">
        <v>1241</v>
      </c>
      <c r="D178" s="13" t="s">
        <v>1242</v>
      </c>
      <c r="E178" s="10" t="s">
        <v>1243</v>
      </c>
      <c r="F178" s="19">
        <v>8</v>
      </c>
      <c r="G178" s="19">
        <v>0</v>
      </c>
      <c r="H178" s="13" t="s">
        <v>72</v>
      </c>
      <c r="I178" s="13" t="s">
        <v>73</v>
      </c>
      <c r="J178" s="20">
        <v>45464</v>
      </c>
      <c r="K178" s="20">
        <f t="shared" si="2"/>
        <v>45589</v>
      </c>
      <c r="L178" s="29">
        <v>130</v>
      </c>
      <c r="M178" s="13" t="s">
        <v>168</v>
      </c>
      <c r="N178" s="11" t="s">
        <v>1244</v>
      </c>
      <c r="O178" s="31" t="s">
        <v>143</v>
      </c>
      <c r="P178" s="31" t="s">
        <v>144</v>
      </c>
    </row>
    <row r="179" spans="1:16" x14ac:dyDescent="0.25">
      <c r="A179" s="13" t="s">
        <v>16</v>
      </c>
      <c r="B179" s="13" t="s">
        <v>79</v>
      </c>
      <c r="C179" s="13" t="s">
        <v>1245</v>
      </c>
      <c r="D179" s="13" t="s">
        <v>1246</v>
      </c>
      <c r="E179" s="10" t="s">
        <v>1247</v>
      </c>
      <c r="F179" s="19">
        <v>2</v>
      </c>
      <c r="G179" s="19">
        <v>0</v>
      </c>
      <c r="H179" s="13" t="s">
        <v>72</v>
      </c>
      <c r="I179" s="13" t="s">
        <v>73</v>
      </c>
      <c r="J179" s="20">
        <v>45453</v>
      </c>
      <c r="K179" s="20">
        <f t="shared" si="2"/>
        <v>45578</v>
      </c>
      <c r="L179" s="28">
        <v>130</v>
      </c>
      <c r="M179" s="13" t="s">
        <v>141</v>
      </c>
      <c r="N179" s="11" t="s">
        <v>1248</v>
      </c>
      <c r="O179" s="31" t="s">
        <v>143</v>
      </c>
      <c r="P179" s="31" t="s">
        <v>144</v>
      </c>
    </row>
    <row r="180" spans="1:16" x14ac:dyDescent="0.25">
      <c r="A180" s="13" t="s">
        <v>16</v>
      </c>
      <c r="B180" s="13" t="s">
        <v>79</v>
      </c>
      <c r="C180" s="13" t="s">
        <v>165</v>
      </c>
      <c r="D180" s="13" t="s">
        <v>166</v>
      </c>
      <c r="E180" s="10" t="s">
        <v>167</v>
      </c>
      <c r="F180" s="19">
        <v>12</v>
      </c>
      <c r="G180" s="19">
        <v>0</v>
      </c>
      <c r="H180" s="13" t="s">
        <v>72</v>
      </c>
      <c r="I180" s="13" t="s">
        <v>73</v>
      </c>
      <c r="J180" s="20">
        <v>45443</v>
      </c>
      <c r="K180" s="20">
        <f t="shared" si="2"/>
        <v>45568</v>
      </c>
      <c r="L180" s="28">
        <v>130</v>
      </c>
      <c r="M180" s="13" t="s">
        <v>168</v>
      </c>
      <c r="N180" s="11" t="s">
        <v>169</v>
      </c>
      <c r="O180" s="31" t="s">
        <v>143</v>
      </c>
      <c r="P180" s="31" t="s">
        <v>144</v>
      </c>
    </row>
    <row r="181" spans="1:16" x14ac:dyDescent="0.25">
      <c r="A181" s="13" t="s">
        <v>16</v>
      </c>
      <c r="B181" s="13" t="s">
        <v>79</v>
      </c>
      <c r="C181" s="13" t="s">
        <v>1249</v>
      </c>
      <c r="D181" s="13" t="s">
        <v>1250</v>
      </c>
      <c r="E181" s="10" t="s">
        <v>1251</v>
      </c>
      <c r="F181" s="19">
        <v>7</v>
      </c>
      <c r="G181" s="19">
        <v>0</v>
      </c>
      <c r="H181" s="13" t="s">
        <v>72</v>
      </c>
      <c r="I181" s="13" t="s">
        <v>73</v>
      </c>
      <c r="J181" s="20">
        <v>45451</v>
      </c>
      <c r="K181" s="20">
        <f t="shared" si="2"/>
        <v>45576</v>
      </c>
      <c r="L181" s="28">
        <v>130</v>
      </c>
      <c r="M181" s="13" t="s">
        <v>141</v>
      </c>
      <c r="N181" s="11" t="s">
        <v>1252</v>
      </c>
      <c r="O181" s="31" t="s">
        <v>136</v>
      </c>
      <c r="P181" s="31" t="s">
        <v>137</v>
      </c>
    </row>
    <row r="182" spans="1:16" x14ac:dyDescent="0.25">
      <c r="A182" s="13" t="s">
        <v>16</v>
      </c>
      <c r="B182" s="13" t="s">
        <v>79</v>
      </c>
      <c r="C182" s="13" t="s">
        <v>1253</v>
      </c>
      <c r="D182" s="13" t="s">
        <v>1254</v>
      </c>
      <c r="E182" s="10" t="s">
        <v>1255</v>
      </c>
      <c r="F182" s="19">
        <v>4</v>
      </c>
      <c r="G182" s="19">
        <v>0</v>
      </c>
      <c r="H182" s="13" t="s">
        <v>72</v>
      </c>
      <c r="I182" s="13" t="s">
        <v>73</v>
      </c>
      <c r="J182" s="20">
        <v>45450</v>
      </c>
      <c r="K182" s="20">
        <f t="shared" si="2"/>
        <v>45575</v>
      </c>
      <c r="L182" s="28">
        <v>130</v>
      </c>
      <c r="M182" s="13" t="s">
        <v>141</v>
      </c>
      <c r="N182" s="11" t="s">
        <v>1256</v>
      </c>
      <c r="O182" s="31" t="s">
        <v>136</v>
      </c>
      <c r="P182" s="31" t="s">
        <v>137</v>
      </c>
    </row>
    <row r="183" spans="1:16" x14ac:dyDescent="0.25">
      <c r="A183" s="13" t="s">
        <v>16</v>
      </c>
      <c r="B183" s="13" t="s">
        <v>79</v>
      </c>
      <c r="C183" s="13" t="s">
        <v>1210</v>
      </c>
      <c r="D183" s="13" t="s">
        <v>1211</v>
      </c>
      <c r="E183" s="10" t="s">
        <v>1212</v>
      </c>
      <c r="F183" s="19">
        <v>8</v>
      </c>
      <c r="G183" s="19">
        <v>0</v>
      </c>
      <c r="H183" s="13" t="s">
        <v>72</v>
      </c>
      <c r="I183" s="13" t="s">
        <v>73</v>
      </c>
      <c r="J183" s="20">
        <v>45451</v>
      </c>
      <c r="K183" s="20">
        <f t="shared" si="2"/>
        <v>45576</v>
      </c>
      <c r="L183" s="28">
        <v>130</v>
      </c>
      <c r="M183" s="13" t="s">
        <v>141</v>
      </c>
      <c r="N183" s="11" t="s">
        <v>1213</v>
      </c>
      <c r="O183" s="31" t="s">
        <v>136</v>
      </c>
      <c r="P183" s="31" t="s">
        <v>137</v>
      </c>
    </row>
    <row r="184" spans="1:16" x14ac:dyDescent="0.25">
      <c r="A184" s="13" t="s">
        <v>16</v>
      </c>
      <c r="B184" s="13" t="s">
        <v>79</v>
      </c>
      <c r="C184" s="13" t="s">
        <v>1257</v>
      </c>
      <c r="D184" s="13" t="s">
        <v>1258</v>
      </c>
      <c r="E184" s="10" t="s">
        <v>1259</v>
      </c>
      <c r="F184" s="19">
        <v>6</v>
      </c>
      <c r="G184" s="19">
        <v>0</v>
      </c>
      <c r="H184" s="13" t="s">
        <v>72</v>
      </c>
      <c r="I184" s="13" t="s">
        <v>73</v>
      </c>
      <c r="J184" s="20">
        <v>45456</v>
      </c>
      <c r="K184" s="20">
        <f t="shared" si="2"/>
        <v>45581</v>
      </c>
      <c r="L184" s="28">
        <v>130</v>
      </c>
      <c r="M184" s="13" t="s">
        <v>141</v>
      </c>
      <c r="N184" s="11" t="s">
        <v>1260</v>
      </c>
      <c r="O184" s="31" t="s">
        <v>136</v>
      </c>
      <c r="P184" s="31" t="s">
        <v>137</v>
      </c>
    </row>
    <row r="185" spans="1:16" x14ac:dyDescent="0.25">
      <c r="A185" s="13" t="s">
        <v>16</v>
      </c>
      <c r="B185" s="13" t="s">
        <v>79</v>
      </c>
      <c r="C185" s="13" t="s">
        <v>280</v>
      </c>
      <c r="D185" s="13" t="s">
        <v>1261</v>
      </c>
      <c r="E185" s="10" t="s">
        <v>1262</v>
      </c>
      <c r="F185" s="19">
        <v>1</v>
      </c>
      <c r="G185" s="19">
        <v>0</v>
      </c>
      <c r="H185" s="13" t="s">
        <v>72</v>
      </c>
      <c r="I185" s="13" t="s">
        <v>73</v>
      </c>
      <c r="J185" s="20">
        <v>45448</v>
      </c>
      <c r="K185" s="20">
        <f t="shared" si="2"/>
        <v>45573</v>
      </c>
      <c r="L185" s="28">
        <v>130</v>
      </c>
      <c r="M185" s="13" t="s">
        <v>141</v>
      </c>
      <c r="N185" s="11" t="s">
        <v>1263</v>
      </c>
      <c r="O185" s="31" t="s">
        <v>136</v>
      </c>
      <c r="P185" s="31" t="s">
        <v>137</v>
      </c>
    </row>
    <row r="186" spans="1:16" x14ac:dyDescent="0.25">
      <c r="A186" s="13" t="s">
        <v>16</v>
      </c>
      <c r="B186" s="13" t="s">
        <v>79</v>
      </c>
      <c r="C186" s="13" t="s">
        <v>104</v>
      </c>
      <c r="D186" s="13" t="s">
        <v>1264</v>
      </c>
      <c r="E186" s="10" t="s">
        <v>1265</v>
      </c>
      <c r="F186" s="19">
        <v>5</v>
      </c>
      <c r="G186" s="19">
        <v>0</v>
      </c>
      <c r="H186" s="13" t="s">
        <v>72</v>
      </c>
      <c r="I186" s="13" t="s">
        <v>73</v>
      </c>
      <c r="J186" s="20">
        <v>45455</v>
      </c>
      <c r="K186" s="20">
        <f t="shared" si="2"/>
        <v>45580</v>
      </c>
      <c r="L186" s="28">
        <v>130</v>
      </c>
      <c r="M186" s="13" t="s">
        <v>141</v>
      </c>
      <c r="N186" s="11" t="s">
        <v>1266</v>
      </c>
      <c r="O186" s="31" t="s">
        <v>136</v>
      </c>
      <c r="P186" s="31" t="s">
        <v>137</v>
      </c>
    </row>
    <row r="187" spans="1:16" x14ac:dyDescent="0.25">
      <c r="A187" s="13" t="s">
        <v>16</v>
      </c>
      <c r="B187" s="13" t="s">
        <v>79</v>
      </c>
      <c r="C187" s="13" t="s">
        <v>170</v>
      </c>
      <c r="D187" s="13" t="s">
        <v>171</v>
      </c>
      <c r="E187" s="10" t="s">
        <v>172</v>
      </c>
      <c r="F187" s="19">
        <v>6</v>
      </c>
      <c r="G187" s="19">
        <v>0</v>
      </c>
      <c r="H187" s="13" t="s">
        <v>72</v>
      </c>
      <c r="I187" s="13" t="s">
        <v>73</v>
      </c>
      <c r="J187" s="20">
        <v>45443</v>
      </c>
      <c r="K187" s="20">
        <f t="shared" si="2"/>
        <v>45568</v>
      </c>
      <c r="L187" s="28">
        <v>130</v>
      </c>
      <c r="M187" s="13" t="s">
        <v>173</v>
      </c>
      <c r="N187" s="10" t="s">
        <v>174</v>
      </c>
      <c r="O187" s="31" t="s">
        <v>175</v>
      </c>
      <c r="P187" s="31" t="s">
        <v>176</v>
      </c>
    </row>
    <row r="188" spans="1:16" x14ac:dyDescent="0.25">
      <c r="A188" s="13" t="s">
        <v>16</v>
      </c>
      <c r="B188" s="13" t="s">
        <v>79</v>
      </c>
      <c r="C188" s="13" t="s">
        <v>177</v>
      </c>
      <c r="D188" s="13" t="s">
        <v>178</v>
      </c>
      <c r="E188" s="10" t="s">
        <v>179</v>
      </c>
      <c r="F188" s="19">
        <v>1</v>
      </c>
      <c r="G188" s="19">
        <v>0</v>
      </c>
      <c r="H188" s="13" t="s">
        <v>72</v>
      </c>
      <c r="I188" s="13" t="s">
        <v>73</v>
      </c>
      <c r="J188" s="20">
        <v>45443</v>
      </c>
      <c r="K188" s="20">
        <f t="shared" si="2"/>
        <v>45568</v>
      </c>
      <c r="L188" s="28">
        <v>130</v>
      </c>
      <c r="M188" s="13" t="s">
        <v>180</v>
      </c>
      <c r="N188" s="10" t="s">
        <v>181</v>
      </c>
      <c r="O188" s="31" t="s">
        <v>175</v>
      </c>
      <c r="P188" s="31" t="s">
        <v>176</v>
      </c>
    </row>
    <row r="189" spans="1:16" x14ac:dyDescent="0.25">
      <c r="A189" s="13" t="s">
        <v>16</v>
      </c>
      <c r="B189" s="13" t="s">
        <v>79</v>
      </c>
      <c r="C189" s="13" t="s">
        <v>501</v>
      </c>
      <c r="D189" s="13" t="s">
        <v>1267</v>
      </c>
      <c r="E189" s="10" t="s">
        <v>1268</v>
      </c>
      <c r="F189" s="19">
        <v>6</v>
      </c>
      <c r="G189" s="19">
        <v>0</v>
      </c>
      <c r="H189" s="13" t="s">
        <v>72</v>
      </c>
      <c r="I189" s="13" t="s">
        <v>73</v>
      </c>
      <c r="J189" s="20">
        <v>45453</v>
      </c>
      <c r="K189" s="20">
        <f t="shared" si="2"/>
        <v>45578</v>
      </c>
      <c r="L189" s="28">
        <v>130</v>
      </c>
      <c r="M189" s="13" t="s">
        <v>141</v>
      </c>
      <c r="N189" s="11" t="s">
        <v>1269</v>
      </c>
      <c r="O189" s="31" t="s">
        <v>143</v>
      </c>
      <c r="P189" s="31" t="s">
        <v>144</v>
      </c>
    </row>
    <row r="190" spans="1:16" x14ac:dyDescent="0.25">
      <c r="A190" s="13" t="s">
        <v>16</v>
      </c>
      <c r="B190" s="13" t="s">
        <v>79</v>
      </c>
      <c r="C190" s="13" t="s">
        <v>182</v>
      </c>
      <c r="D190" s="13" t="s">
        <v>183</v>
      </c>
      <c r="E190" s="10" t="s">
        <v>184</v>
      </c>
      <c r="F190" s="19">
        <v>30</v>
      </c>
      <c r="G190" s="19">
        <v>0</v>
      </c>
      <c r="H190" s="13" t="s">
        <v>72</v>
      </c>
      <c r="I190" s="13" t="s">
        <v>73</v>
      </c>
      <c r="J190" s="20">
        <v>45443</v>
      </c>
      <c r="K190" s="20">
        <f t="shared" si="2"/>
        <v>45568</v>
      </c>
      <c r="L190" s="29">
        <v>130</v>
      </c>
      <c r="M190" s="13" t="s">
        <v>185</v>
      </c>
      <c r="N190" s="10" t="s">
        <v>186</v>
      </c>
      <c r="O190" s="31" t="s">
        <v>85</v>
      </c>
      <c r="P190" s="31" t="s">
        <v>86</v>
      </c>
    </row>
    <row r="191" spans="1:16" x14ac:dyDescent="0.25">
      <c r="A191" s="13" t="s">
        <v>16</v>
      </c>
      <c r="B191" s="13" t="s">
        <v>79</v>
      </c>
      <c r="C191" s="13" t="s">
        <v>80</v>
      </c>
      <c r="D191" s="13" t="s">
        <v>81</v>
      </c>
      <c r="E191" s="10" t="s">
        <v>82</v>
      </c>
      <c r="F191" s="19">
        <v>43</v>
      </c>
      <c r="G191" s="19">
        <v>0</v>
      </c>
      <c r="H191" s="13" t="s">
        <v>72</v>
      </c>
      <c r="I191" s="13" t="s">
        <v>73</v>
      </c>
      <c r="J191" s="20">
        <v>45434</v>
      </c>
      <c r="K191" s="20">
        <f t="shared" si="2"/>
        <v>45559</v>
      </c>
      <c r="L191" s="28">
        <v>130</v>
      </c>
      <c r="M191" s="13" t="s">
        <v>83</v>
      </c>
      <c r="N191" s="11" t="s">
        <v>84</v>
      </c>
      <c r="O191" s="31" t="s">
        <v>85</v>
      </c>
      <c r="P191" s="31" t="s">
        <v>86</v>
      </c>
    </row>
    <row r="192" spans="1:16" x14ac:dyDescent="0.25">
      <c r="A192" s="13" t="s">
        <v>16</v>
      </c>
      <c r="B192" s="13" t="s">
        <v>79</v>
      </c>
      <c r="C192" s="13" t="s">
        <v>87</v>
      </c>
      <c r="D192" s="13" t="s">
        <v>88</v>
      </c>
      <c r="E192" s="10" t="s">
        <v>89</v>
      </c>
      <c r="F192" s="19">
        <v>2</v>
      </c>
      <c r="G192" s="19">
        <v>0</v>
      </c>
      <c r="H192" s="13" t="s">
        <v>72</v>
      </c>
      <c r="I192" s="13" t="s">
        <v>73</v>
      </c>
      <c r="J192" s="20">
        <v>45434</v>
      </c>
      <c r="K192" s="20">
        <f t="shared" si="2"/>
        <v>45559</v>
      </c>
      <c r="L192" s="28">
        <v>130</v>
      </c>
      <c r="M192" s="13" t="s">
        <v>83</v>
      </c>
      <c r="N192" s="11" t="s">
        <v>90</v>
      </c>
      <c r="O192" s="13" t="s">
        <v>91</v>
      </c>
      <c r="P192" s="13" t="s">
        <v>92</v>
      </c>
    </row>
    <row r="193" spans="1:16" x14ac:dyDescent="0.25">
      <c r="A193" s="13" t="s">
        <v>16</v>
      </c>
      <c r="B193" s="13" t="s">
        <v>79</v>
      </c>
      <c r="C193" s="13" t="s">
        <v>187</v>
      </c>
      <c r="D193" s="13" t="s">
        <v>178</v>
      </c>
      <c r="E193" s="10" t="s">
        <v>188</v>
      </c>
      <c r="F193" s="19">
        <v>1</v>
      </c>
      <c r="G193" s="19">
        <v>0</v>
      </c>
      <c r="H193" s="13" t="s">
        <v>72</v>
      </c>
      <c r="I193" s="13" t="s">
        <v>73</v>
      </c>
      <c r="J193" s="20">
        <v>45443</v>
      </c>
      <c r="K193" s="20">
        <f t="shared" si="2"/>
        <v>45568</v>
      </c>
      <c r="L193" s="28">
        <v>130</v>
      </c>
      <c r="M193" s="13" t="s">
        <v>83</v>
      </c>
      <c r="N193" s="11" t="s">
        <v>189</v>
      </c>
      <c r="O193" s="13" t="s">
        <v>108</v>
      </c>
      <c r="P193" s="13" t="s">
        <v>109</v>
      </c>
    </row>
    <row r="194" spans="1:16" x14ac:dyDescent="0.25">
      <c r="A194" s="13" t="s">
        <v>16</v>
      </c>
      <c r="B194" s="13" t="s">
        <v>79</v>
      </c>
      <c r="C194" s="13" t="s">
        <v>104</v>
      </c>
      <c r="D194" s="13" t="s">
        <v>105</v>
      </c>
      <c r="E194" s="10" t="s">
        <v>106</v>
      </c>
      <c r="F194" s="19">
        <v>12</v>
      </c>
      <c r="G194" s="19">
        <v>0</v>
      </c>
      <c r="H194" s="13" t="s">
        <v>72</v>
      </c>
      <c r="I194" s="13" t="s">
        <v>73</v>
      </c>
      <c r="J194" s="20">
        <v>45440</v>
      </c>
      <c r="K194" s="20">
        <f t="shared" si="2"/>
        <v>45565</v>
      </c>
      <c r="L194" s="28">
        <v>130</v>
      </c>
      <c r="M194" s="13" t="s">
        <v>74</v>
      </c>
      <c r="N194" s="11" t="s">
        <v>107</v>
      </c>
      <c r="O194" s="13" t="s">
        <v>108</v>
      </c>
      <c r="P194" s="13" t="s">
        <v>109</v>
      </c>
    </row>
    <row r="195" spans="1:16" x14ac:dyDescent="0.25">
      <c r="A195" s="13" t="s">
        <v>16</v>
      </c>
      <c r="B195" s="13" t="s">
        <v>79</v>
      </c>
      <c r="C195" s="13" t="s">
        <v>1270</v>
      </c>
      <c r="D195" s="13" t="s">
        <v>1271</v>
      </c>
      <c r="E195" s="10" t="s">
        <v>1272</v>
      </c>
      <c r="F195" s="19">
        <v>10</v>
      </c>
      <c r="G195" s="19">
        <v>0</v>
      </c>
      <c r="H195" s="13" t="s">
        <v>72</v>
      </c>
      <c r="I195" s="13" t="s">
        <v>73</v>
      </c>
      <c r="J195" s="20">
        <v>45449</v>
      </c>
      <c r="K195" s="20">
        <f t="shared" si="2"/>
        <v>45574</v>
      </c>
      <c r="L195" s="28">
        <v>130</v>
      </c>
      <c r="M195" s="13" t="s">
        <v>168</v>
      </c>
      <c r="N195" s="10" t="s">
        <v>1273</v>
      </c>
      <c r="O195" s="13" t="s">
        <v>1274</v>
      </c>
      <c r="P195" s="13" t="s">
        <v>1275</v>
      </c>
    </row>
    <row r="196" spans="1:16" x14ac:dyDescent="0.25">
      <c r="A196" s="13" t="s">
        <v>16</v>
      </c>
      <c r="B196" s="13" t="s">
        <v>79</v>
      </c>
      <c r="C196" s="13" t="s">
        <v>153</v>
      </c>
      <c r="D196" s="13" t="s">
        <v>154</v>
      </c>
      <c r="E196" s="10" t="s">
        <v>1276</v>
      </c>
      <c r="F196" s="19">
        <v>5</v>
      </c>
      <c r="G196" s="19">
        <v>0</v>
      </c>
      <c r="H196" s="13" t="s">
        <v>72</v>
      </c>
      <c r="I196" s="13" t="s">
        <v>73</v>
      </c>
      <c r="J196" s="20">
        <v>45474</v>
      </c>
      <c r="K196" s="20">
        <f t="shared" si="2"/>
        <v>45599</v>
      </c>
      <c r="L196" s="28">
        <v>130</v>
      </c>
      <c r="M196" s="13" t="s">
        <v>74</v>
      </c>
      <c r="N196" s="10" t="s">
        <v>1277</v>
      </c>
      <c r="O196" s="13" t="s">
        <v>1278</v>
      </c>
      <c r="P196" s="13" t="s">
        <v>1279</v>
      </c>
    </row>
    <row r="197" spans="1:16" x14ac:dyDescent="0.25">
      <c r="A197" s="13" t="s">
        <v>16</v>
      </c>
      <c r="B197" s="13" t="s">
        <v>79</v>
      </c>
      <c r="C197" s="13" t="s">
        <v>1280</v>
      </c>
      <c r="D197" s="13" t="s">
        <v>1281</v>
      </c>
      <c r="E197" s="10" t="s">
        <v>1282</v>
      </c>
      <c r="F197" s="19">
        <v>5</v>
      </c>
      <c r="G197" s="19">
        <v>0</v>
      </c>
      <c r="H197" s="13" t="s">
        <v>72</v>
      </c>
      <c r="I197" s="13" t="s">
        <v>73</v>
      </c>
      <c r="J197" s="20">
        <v>45454</v>
      </c>
      <c r="K197" s="20">
        <f t="shared" si="2"/>
        <v>45579</v>
      </c>
      <c r="L197" s="28">
        <v>130</v>
      </c>
      <c r="M197" s="13" t="s">
        <v>83</v>
      </c>
      <c r="N197" s="10" t="s">
        <v>1283</v>
      </c>
      <c r="O197" s="13" t="s">
        <v>1274</v>
      </c>
      <c r="P197" s="13" t="s">
        <v>1275</v>
      </c>
    </row>
    <row r="198" spans="1:16" x14ac:dyDescent="0.25">
      <c r="A198" s="13" t="s">
        <v>198</v>
      </c>
      <c r="B198" s="13" t="s">
        <v>190</v>
      </c>
      <c r="C198" s="13" t="s">
        <v>666</v>
      </c>
      <c r="D198" s="13" t="s">
        <v>667</v>
      </c>
      <c r="E198" s="10" t="s">
        <v>668</v>
      </c>
      <c r="F198" s="19">
        <v>20</v>
      </c>
      <c r="G198" s="19">
        <v>0</v>
      </c>
      <c r="H198" s="13" t="s">
        <v>21</v>
      </c>
      <c r="I198" s="13" t="s">
        <v>73</v>
      </c>
      <c r="J198" s="20">
        <v>45455</v>
      </c>
      <c r="K198" s="20">
        <f t="shared" ref="K198:K261" si="3">J198+125</f>
        <v>45580</v>
      </c>
      <c r="L198" s="28">
        <v>130</v>
      </c>
      <c r="M198" s="13" t="s">
        <v>669</v>
      </c>
      <c r="N198" s="10" t="s">
        <v>1284</v>
      </c>
      <c r="O198" s="13" t="s">
        <v>482</v>
      </c>
      <c r="P198" s="10" t="s">
        <v>483</v>
      </c>
    </row>
    <row r="199" spans="1:16" x14ac:dyDescent="0.25">
      <c r="A199" s="13" t="s">
        <v>198</v>
      </c>
      <c r="B199" s="13" t="s">
        <v>190</v>
      </c>
      <c r="C199" s="13" t="s">
        <v>666</v>
      </c>
      <c r="D199" s="13" t="s">
        <v>667</v>
      </c>
      <c r="E199" s="10" t="s">
        <v>668</v>
      </c>
      <c r="F199" s="19">
        <v>60</v>
      </c>
      <c r="G199" s="19">
        <v>0</v>
      </c>
      <c r="H199" s="13" t="s">
        <v>335</v>
      </c>
      <c r="I199" s="13" t="s">
        <v>73</v>
      </c>
      <c r="J199" s="20">
        <v>45455</v>
      </c>
      <c r="K199" s="20">
        <f t="shared" si="3"/>
        <v>45580</v>
      </c>
      <c r="L199" s="28">
        <v>140</v>
      </c>
      <c r="M199" s="13" t="s">
        <v>669</v>
      </c>
      <c r="N199" s="10" t="s">
        <v>670</v>
      </c>
      <c r="O199" s="13" t="s">
        <v>482</v>
      </c>
      <c r="P199" s="10" t="s">
        <v>483</v>
      </c>
    </row>
    <row r="200" spans="1:16" x14ac:dyDescent="0.25">
      <c r="A200" s="13" t="s">
        <v>198</v>
      </c>
      <c r="B200" s="13" t="s">
        <v>190</v>
      </c>
      <c r="C200" s="13" t="s">
        <v>145</v>
      </c>
      <c r="D200" s="13" t="s">
        <v>744</v>
      </c>
      <c r="E200" s="10" t="s">
        <v>795</v>
      </c>
      <c r="F200" s="19">
        <v>200</v>
      </c>
      <c r="G200" s="19">
        <v>0</v>
      </c>
      <c r="H200" s="13" t="s">
        <v>72</v>
      </c>
      <c r="I200" s="13" t="s">
        <v>614</v>
      </c>
      <c r="J200" s="20">
        <v>45496</v>
      </c>
      <c r="K200" s="20">
        <f t="shared" si="3"/>
        <v>45621</v>
      </c>
      <c r="L200" s="28">
        <v>130</v>
      </c>
      <c r="M200" s="14" t="s">
        <v>675</v>
      </c>
      <c r="N200" s="10" t="s">
        <v>796</v>
      </c>
      <c r="O200" s="13" t="s">
        <v>482</v>
      </c>
      <c r="P200" s="10" t="s">
        <v>483</v>
      </c>
    </row>
    <row r="201" spans="1:16" x14ac:dyDescent="0.25">
      <c r="A201" s="13" t="s">
        <v>198</v>
      </c>
      <c r="B201" s="13" t="s">
        <v>190</v>
      </c>
      <c r="C201" s="13" t="s">
        <v>743</v>
      </c>
      <c r="D201" s="13" t="s">
        <v>744</v>
      </c>
      <c r="E201" s="10" t="s">
        <v>1285</v>
      </c>
      <c r="F201" s="19">
        <v>310</v>
      </c>
      <c r="G201" s="19">
        <v>0</v>
      </c>
      <c r="H201" s="13" t="s">
        <v>254</v>
      </c>
      <c r="I201" s="13" t="s">
        <v>614</v>
      </c>
      <c r="J201" s="20">
        <v>45474</v>
      </c>
      <c r="K201" s="20">
        <f t="shared" si="3"/>
        <v>45599</v>
      </c>
      <c r="L201" s="28">
        <v>150</v>
      </c>
      <c r="M201" s="14" t="s">
        <v>675</v>
      </c>
      <c r="N201" s="10" t="s">
        <v>1286</v>
      </c>
      <c r="O201" s="13" t="s">
        <v>482</v>
      </c>
      <c r="P201" s="10" t="s">
        <v>483</v>
      </c>
    </row>
    <row r="202" spans="1:16" x14ac:dyDescent="0.25">
      <c r="A202" s="13" t="s">
        <v>198</v>
      </c>
      <c r="B202" s="13" t="s">
        <v>190</v>
      </c>
      <c r="C202" s="13" t="s">
        <v>743</v>
      </c>
      <c r="D202" s="13" t="s">
        <v>744</v>
      </c>
      <c r="E202" s="10" t="s">
        <v>745</v>
      </c>
      <c r="F202" s="19">
        <v>0</v>
      </c>
      <c r="G202" s="19">
        <v>142</v>
      </c>
      <c r="H202" s="13" t="s">
        <v>101</v>
      </c>
      <c r="I202" s="13" t="s">
        <v>614</v>
      </c>
      <c r="J202" s="20">
        <v>45470</v>
      </c>
      <c r="K202" s="20">
        <f t="shared" si="3"/>
        <v>45595</v>
      </c>
      <c r="L202" s="28">
        <v>130</v>
      </c>
      <c r="M202" s="14" t="s">
        <v>675</v>
      </c>
      <c r="N202" s="10" t="s">
        <v>746</v>
      </c>
      <c r="O202" s="13" t="s">
        <v>482</v>
      </c>
      <c r="P202" s="10" t="s">
        <v>483</v>
      </c>
    </row>
    <row r="203" spans="1:16" x14ac:dyDescent="0.25">
      <c r="A203" s="13" t="s">
        <v>198</v>
      </c>
      <c r="B203" s="13" t="s">
        <v>190</v>
      </c>
      <c r="C203" s="13" t="s">
        <v>478</v>
      </c>
      <c r="D203" s="13" t="s">
        <v>479</v>
      </c>
      <c r="E203" s="10" t="s">
        <v>480</v>
      </c>
      <c r="F203" s="19">
        <v>16</v>
      </c>
      <c r="G203" s="19">
        <v>0</v>
      </c>
      <c r="H203" s="13" t="s">
        <v>254</v>
      </c>
      <c r="I203" s="13" t="s">
        <v>22</v>
      </c>
      <c r="J203" s="20">
        <v>45477</v>
      </c>
      <c r="K203" s="20">
        <f t="shared" si="3"/>
        <v>45602</v>
      </c>
      <c r="L203" s="28">
        <v>150</v>
      </c>
      <c r="M203" s="13" t="s">
        <v>336</v>
      </c>
      <c r="N203" s="10" t="s">
        <v>1287</v>
      </c>
      <c r="O203" s="13" t="s">
        <v>482</v>
      </c>
      <c r="P203" s="10" t="s">
        <v>483</v>
      </c>
    </row>
    <row r="204" spans="1:16" x14ac:dyDescent="0.25">
      <c r="A204" s="13" t="s">
        <v>198</v>
      </c>
      <c r="B204" s="13" t="s">
        <v>190</v>
      </c>
      <c r="C204" s="13" t="s">
        <v>478</v>
      </c>
      <c r="D204" s="13" t="s">
        <v>479</v>
      </c>
      <c r="E204" s="10" t="s">
        <v>480</v>
      </c>
      <c r="F204" s="19">
        <v>0</v>
      </c>
      <c r="G204" s="19">
        <v>34</v>
      </c>
      <c r="H204" s="13" t="s">
        <v>335</v>
      </c>
      <c r="I204" s="13" t="s">
        <v>22</v>
      </c>
      <c r="J204" s="20">
        <v>45448</v>
      </c>
      <c r="K204" s="20">
        <f t="shared" si="3"/>
        <v>45573</v>
      </c>
      <c r="L204" s="28">
        <v>140</v>
      </c>
      <c r="M204" s="13" t="s">
        <v>336</v>
      </c>
      <c r="N204" s="10" t="s">
        <v>481</v>
      </c>
      <c r="O204" s="13" t="s">
        <v>482</v>
      </c>
      <c r="P204" s="10" t="s">
        <v>483</v>
      </c>
    </row>
    <row r="205" spans="1:16" x14ac:dyDescent="0.25">
      <c r="A205" s="13" t="s">
        <v>198</v>
      </c>
      <c r="B205" s="13" t="s">
        <v>190</v>
      </c>
      <c r="C205" s="13" t="s">
        <v>200</v>
      </c>
      <c r="D205" s="13" t="s">
        <v>1288</v>
      </c>
      <c r="E205" s="10" t="s">
        <v>1289</v>
      </c>
      <c r="F205" s="19">
        <v>200</v>
      </c>
      <c r="G205" s="19">
        <v>0</v>
      </c>
      <c r="H205" s="13" t="s">
        <v>254</v>
      </c>
      <c r="I205" s="13" t="s">
        <v>614</v>
      </c>
      <c r="J205" s="20">
        <v>45478</v>
      </c>
      <c r="K205" s="20">
        <f t="shared" si="3"/>
        <v>45603</v>
      </c>
      <c r="L205" s="28">
        <v>150</v>
      </c>
      <c r="M205" s="14" t="s">
        <v>675</v>
      </c>
      <c r="N205" s="10" t="s">
        <v>1290</v>
      </c>
      <c r="O205" s="13" t="s">
        <v>482</v>
      </c>
      <c r="P205" s="10" t="s">
        <v>483</v>
      </c>
    </row>
    <row r="206" spans="1:16" x14ac:dyDescent="0.25">
      <c r="A206" s="13" t="s">
        <v>198</v>
      </c>
      <c r="B206" s="13" t="s">
        <v>190</v>
      </c>
      <c r="C206" s="13" t="s">
        <v>784</v>
      </c>
      <c r="D206" s="13" t="s">
        <v>1291</v>
      </c>
      <c r="E206" s="10" t="s">
        <v>1292</v>
      </c>
      <c r="F206" s="19">
        <v>86</v>
      </c>
      <c r="G206" s="19">
        <v>0</v>
      </c>
      <c r="H206" s="13" t="s">
        <v>254</v>
      </c>
      <c r="I206" s="13" t="s">
        <v>614</v>
      </c>
      <c r="J206" s="20">
        <v>45495</v>
      </c>
      <c r="K206" s="20">
        <f t="shared" si="3"/>
        <v>45620</v>
      </c>
      <c r="L206" s="28">
        <v>150</v>
      </c>
      <c r="M206" s="13" t="s">
        <v>706</v>
      </c>
      <c r="N206" s="10" t="s">
        <v>1293</v>
      </c>
      <c r="O206" s="13" t="s">
        <v>482</v>
      </c>
      <c r="P206" s="10" t="s">
        <v>483</v>
      </c>
    </row>
    <row r="207" spans="1:16" x14ac:dyDescent="0.25">
      <c r="A207" s="13" t="s">
        <v>198</v>
      </c>
      <c r="B207" s="13" t="s">
        <v>190</v>
      </c>
      <c r="C207" s="13" t="s">
        <v>1294</v>
      </c>
      <c r="D207" s="13" t="s">
        <v>1295</v>
      </c>
      <c r="E207" s="10" t="s">
        <v>1296</v>
      </c>
      <c r="F207" s="19">
        <v>80</v>
      </c>
      <c r="G207" s="19">
        <v>0</v>
      </c>
      <c r="H207" s="13" t="s">
        <v>254</v>
      </c>
      <c r="I207" s="13" t="s">
        <v>614</v>
      </c>
      <c r="J207" s="20">
        <v>45476</v>
      </c>
      <c r="K207" s="20">
        <f t="shared" si="3"/>
        <v>45601</v>
      </c>
      <c r="L207" s="28">
        <v>150</v>
      </c>
      <c r="M207" s="13" t="s">
        <v>1191</v>
      </c>
      <c r="N207" s="10" t="s">
        <v>1297</v>
      </c>
      <c r="O207" s="13" t="s">
        <v>482</v>
      </c>
      <c r="P207" s="10" t="s">
        <v>483</v>
      </c>
    </row>
    <row r="208" spans="1:16" x14ac:dyDescent="0.25">
      <c r="A208" s="13" t="s">
        <v>198</v>
      </c>
      <c r="B208" s="13" t="s">
        <v>190</v>
      </c>
      <c r="C208" s="13" t="s">
        <v>1233</v>
      </c>
      <c r="D208" s="13" t="s">
        <v>1298</v>
      </c>
      <c r="E208" s="10" t="s">
        <v>1299</v>
      </c>
      <c r="F208" s="19">
        <v>340</v>
      </c>
      <c r="G208" s="19">
        <v>0</v>
      </c>
      <c r="H208" s="13" t="s">
        <v>254</v>
      </c>
      <c r="I208" s="13" t="s">
        <v>614</v>
      </c>
      <c r="J208" s="20">
        <v>45483</v>
      </c>
      <c r="K208" s="20">
        <f t="shared" si="3"/>
        <v>45608</v>
      </c>
      <c r="L208" s="28">
        <v>150</v>
      </c>
      <c r="M208" s="14" t="s">
        <v>675</v>
      </c>
      <c r="N208" s="10" t="s">
        <v>1300</v>
      </c>
      <c r="O208" s="13" t="s">
        <v>482</v>
      </c>
      <c r="P208" s="10" t="s">
        <v>483</v>
      </c>
    </row>
    <row r="209" spans="1:16" x14ac:dyDescent="0.25">
      <c r="A209" s="13" t="s">
        <v>198</v>
      </c>
      <c r="B209" s="13" t="s">
        <v>190</v>
      </c>
      <c r="C209" s="13" t="s">
        <v>1301</v>
      </c>
      <c r="D209" s="13" t="s">
        <v>1302</v>
      </c>
      <c r="E209" s="10" t="s">
        <v>1303</v>
      </c>
      <c r="F209" s="19">
        <v>120</v>
      </c>
      <c r="G209" s="19">
        <v>0</v>
      </c>
      <c r="H209" s="13" t="s">
        <v>254</v>
      </c>
      <c r="I209" s="13" t="s">
        <v>614</v>
      </c>
      <c r="J209" s="20">
        <v>45497</v>
      </c>
      <c r="K209" s="20">
        <f t="shared" si="3"/>
        <v>45622</v>
      </c>
      <c r="L209" s="28">
        <v>150</v>
      </c>
      <c r="M209" s="14" t="s">
        <v>614</v>
      </c>
      <c r="N209" s="10" t="s">
        <v>1304</v>
      </c>
      <c r="O209" s="13" t="s">
        <v>482</v>
      </c>
      <c r="P209" s="10" t="s">
        <v>483</v>
      </c>
    </row>
    <row r="210" spans="1:16" x14ac:dyDescent="0.25">
      <c r="A210" s="13" t="s">
        <v>198</v>
      </c>
      <c r="B210" s="13" t="s">
        <v>190</v>
      </c>
      <c r="C210" s="13" t="s">
        <v>1301</v>
      </c>
      <c r="D210" s="13" t="s">
        <v>1302</v>
      </c>
      <c r="E210" s="10" t="s">
        <v>1303</v>
      </c>
      <c r="F210" s="19">
        <v>0</v>
      </c>
      <c r="G210" s="19">
        <v>60</v>
      </c>
      <c r="H210" s="13" t="s">
        <v>101</v>
      </c>
      <c r="I210" s="13" t="s">
        <v>614</v>
      </c>
      <c r="J210" s="20">
        <v>45494</v>
      </c>
      <c r="K210" s="20">
        <f t="shared" si="3"/>
        <v>45619</v>
      </c>
      <c r="L210" s="28">
        <v>130</v>
      </c>
      <c r="M210" s="13" t="s">
        <v>1191</v>
      </c>
      <c r="N210" s="10" t="s">
        <v>1305</v>
      </c>
      <c r="O210" s="13" t="s">
        <v>482</v>
      </c>
      <c r="P210" s="10" t="s">
        <v>483</v>
      </c>
    </row>
    <row r="211" spans="1:16" x14ac:dyDescent="0.25">
      <c r="A211" s="13" t="s">
        <v>198</v>
      </c>
      <c r="B211" s="13" t="s">
        <v>190</v>
      </c>
      <c r="C211" s="13" t="s">
        <v>1306</v>
      </c>
      <c r="D211" s="13" t="s">
        <v>1307</v>
      </c>
      <c r="E211" s="10" t="s">
        <v>1308</v>
      </c>
      <c r="F211" s="19">
        <v>50</v>
      </c>
      <c r="G211" s="19">
        <v>0</v>
      </c>
      <c r="H211" s="13" t="s">
        <v>254</v>
      </c>
      <c r="I211" s="13" t="s">
        <v>614</v>
      </c>
      <c r="J211" s="20">
        <v>45496</v>
      </c>
      <c r="K211" s="20">
        <f t="shared" si="3"/>
        <v>45621</v>
      </c>
      <c r="L211" s="28">
        <v>150</v>
      </c>
      <c r="M211" s="13" t="s">
        <v>706</v>
      </c>
      <c r="N211" s="10" t="s">
        <v>1309</v>
      </c>
      <c r="O211" s="13" t="s">
        <v>482</v>
      </c>
      <c r="P211" s="10" t="s">
        <v>483</v>
      </c>
    </row>
    <row r="212" spans="1:16" x14ac:dyDescent="0.25">
      <c r="A212" s="13" t="s">
        <v>198</v>
      </c>
      <c r="B212" s="13" t="s">
        <v>190</v>
      </c>
      <c r="C212" s="13" t="s">
        <v>1310</v>
      </c>
      <c r="D212" s="13" t="s">
        <v>1311</v>
      </c>
      <c r="E212" s="10" t="s">
        <v>1312</v>
      </c>
      <c r="F212" s="19">
        <v>112</v>
      </c>
      <c r="G212" s="19">
        <v>0</v>
      </c>
      <c r="H212" s="13" t="s">
        <v>254</v>
      </c>
      <c r="I212" s="13" t="s">
        <v>614</v>
      </c>
      <c r="J212" s="20">
        <v>45494</v>
      </c>
      <c r="K212" s="20">
        <f t="shared" si="3"/>
        <v>45619</v>
      </c>
      <c r="L212" s="28">
        <v>150</v>
      </c>
      <c r="M212" s="13" t="s">
        <v>1191</v>
      </c>
      <c r="N212" s="10" t="s">
        <v>1313</v>
      </c>
      <c r="O212" s="13" t="s">
        <v>482</v>
      </c>
      <c r="P212" s="10" t="s">
        <v>483</v>
      </c>
    </row>
    <row r="213" spans="1:16" x14ac:dyDescent="0.25">
      <c r="A213" s="13" t="s">
        <v>198</v>
      </c>
      <c r="B213" s="13" t="s">
        <v>190</v>
      </c>
      <c r="C213" s="13" t="s">
        <v>1314</v>
      </c>
      <c r="D213" s="13" t="s">
        <v>298</v>
      </c>
      <c r="E213" s="10" t="s">
        <v>1315</v>
      </c>
      <c r="F213" s="19">
        <v>0</v>
      </c>
      <c r="G213" s="19">
        <v>130</v>
      </c>
      <c r="H213" s="13" t="s">
        <v>21</v>
      </c>
      <c r="I213" s="13" t="s">
        <v>614</v>
      </c>
      <c r="J213" s="20">
        <v>45476</v>
      </c>
      <c r="K213" s="20">
        <f t="shared" si="3"/>
        <v>45601</v>
      </c>
      <c r="L213" s="28">
        <v>130</v>
      </c>
      <c r="M213" s="14" t="s">
        <v>675</v>
      </c>
      <c r="N213" s="10" t="s">
        <v>1316</v>
      </c>
      <c r="O213" s="13" t="s">
        <v>482</v>
      </c>
      <c r="P213" s="10" t="s">
        <v>483</v>
      </c>
    </row>
    <row r="214" spans="1:16" x14ac:dyDescent="0.25">
      <c r="A214" s="13" t="s">
        <v>198</v>
      </c>
      <c r="B214" s="13" t="s">
        <v>190</v>
      </c>
      <c r="C214" s="13" t="s">
        <v>807</v>
      </c>
      <c r="D214" s="13" t="s">
        <v>804</v>
      </c>
      <c r="E214" s="10" t="s">
        <v>808</v>
      </c>
      <c r="F214" s="19">
        <v>0</v>
      </c>
      <c r="G214" s="19">
        <v>52</v>
      </c>
      <c r="H214" s="13" t="s">
        <v>101</v>
      </c>
      <c r="I214" s="13" t="s">
        <v>614</v>
      </c>
      <c r="J214" s="20">
        <v>45457</v>
      </c>
      <c r="K214" s="20">
        <f t="shared" si="3"/>
        <v>45582</v>
      </c>
      <c r="L214" s="28">
        <v>130</v>
      </c>
      <c r="M214" s="14" t="s">
        <v>675</v>
      </c>
      <c r="N214" s="10" t="s">
        <v>1317</v>
      </c>
      <c r="O214" s="13" t="s">
        <v>482</v>
      </c>
      <c r="P214" s="10" t="s">
        <v>483</v>
      </c>
    </row>
    <row r="215" spans="1:16" x14ac:dyDescent="0.25">
      <c r="A215" s="13" t="s">
        <v>198</v>
      </c>
      <c r="B215" s="13" t="s">
        <v>190</v>
      </c>
      <c r="C215" s="13" t="s">
        <v>807</v>
      </c>
      <c r="D215" s="13" t="s">
        <v>804</v>
      </c>
      <c r="E215" s="10" t="s">
        <v>808</v>
      </c>
      <c r="F215" s="19">
        <v>0</v>
      </c>
      <c r="G215" s="19">
        <v>75</v>
      </c>
      <c r="H215" s="13" t="s">
        <v>21</v>
      </c>
      <c r="I215" s="13" t="s">
        <v>614</v>
      </c>
      <c r="J215" s="20">
        <v>45494</v>
      </c>
      <c r="K215" s="20">
        <f t="shared" si="3"/>
        <v>45619</v>
      </c>
      <c r="L215" s="28">
        <v>130</v>
      </c>
      <c r="M215" s="14" t="s">
        <v>675</v>
      </c>
      <c r="N215" s="10" t="s">
        <v>1318</v>
      </c>
      <c r="O215" s="13" t="s">
        <v>482</v>
      </c>
      <c r="P215" s="10" t="s">
        <v>483</v>
      </c>
    </row>
    <row r="216" spans="1:16" x14ac:dyDescent="0.25">
      <c r="A216" s="13" t="s">
        <v>198</v>
      </c>
      <c r="B216" s="13" t="s">
        <v>190</v>
      </c>
      <c r="C216" s="13" t="s">
        <v>1028</v>
      </c>
      <c r="D216" s="13" t="s">
        <v>736</v>
      </c>
      <c r="E216" s="10" t="s">
        <v>1319</v>
      </c>
      <c r="F216" s="19">
        <v>128</v>
      </c>
      <c r="G216" s="19">
        <v>0</v>
      </c>
      <c r="H216" s="13" t="s">
        <v>254</v>
      </c>
      <c r="I216" s="13" t="s">
        <v>22</v>
      </c>
      <c r="J216" s="20">
        <v>45477</v>
      </c>
      <c r="K216" s="20">
        <f t="shared" si="3"/>
        <v>45602</v>
      </c>
      <c r="L216" s="28">
        <v>150</v>
      </c>
      <c r="M216" s="13" t="s">
        <v>1320</v>
      </c>
      <c r="N216" s="10" t="s">
        <v>1321</v>
      </c>
      <c r="O216" s="13" t="s">
        <v>482</v>
      </c>
      <c r="P216" s="10" t="s">
        <v>483</v>
      </c>
    </row>
    <row r="217" spans="1:16" x14ac:dyDescent="0.25">
      <c r="A217" s="13" t="s">
        <v>198</v>
      </c>
      <c r="B217" s="13" t="s">
        <v>190</v>
      </c>
      <c r="C217" s="13" t="s">
        <v>1314</v>
      </c>
      <c r="D217" s="13" t="s">
        <v>298</v>
      </c>
      <c r="E217" s="10" t="s">
        <v>1315</v>
      </c>
      <c r="F217" s="19">
        <v>10</v>
      </c>
      <c r="G217" s="19">
        <v>0</v>
      </c>
      <c r="H217" s="13" t="s">
        <v>254</v>
      </c>
      <c r="I217" s="13" t="s">
        <v>614</v>
      </c>
      <c r="J217" s="20">
        <v>45476</v>
      </c>
      <c r="K217" s="20">
        <f t="shared" si="3"/>
        <v>45601</v>
      </c>
      <c r="L217" s="28">
        <v>150</v>
      </c>
      <c r="M217" s="14" t="s">
        <v>675</v>
      </c>
      <c r="N217" s="10" t="s">
        <v>1322</v>
      </c>
      <c r="O217" s="13" t="s">
        <v>482</v>
      </c>
      <c r="P217" s="10" t="s">
        <v>483</v>
      </c>
    </row>
    <row r="218" spans="1:16" x14ac:dyDescent="0.25">
      <c r="A218" s="13" t="s">
        <v>198</v>
      </c>
      <c r="B218" s="13" t="s">
        <v>199</v>
      </c>
      <c r="C218" s="13" t="s">
        <v>284</v>
      </c>
      <c r="D218" s="13" t="s">
        <v>1323</v>
      </c>
      <c r="E218" s="10" t="s">
        <v>1324</v>
      </c>
      <c r="F218" s="19">
        <v>10</v>
      </c>
      <c r="G218" s="19">
        <v>0</v>
      </c>
      <c r="H218" s="13" t="s">
        <v>72</v>
      </c>
      <c r="I218" s="13" t="s">
        <v>22</v>
      </c>
      <c r="J218" s="20">
        <v>45453</v>
      </c>
      <c r="K218" s="20">
        <f t="shared" si="3"/>
        <v>45578</v>
      </c>
      <c r="L218" s="28">
        <v>130</v>
      </c>
      <c r="M218" s="13" t="s">
        <v>319</v>
      </c>
      <c r="N218" s="12" t="s">
        <v>1325</v>
      </c>
      <c r="O218" s="13" t="s">
        <v>321</v>
      </c>
      <c r="P218" s="13" t="s">
        <v>322</v>
      </c>
    </row>
    <row r="219" spans="1:16" x14ac:dyDescent="0.25">
      <c r="A219" s="13" t="s">
        <v>198</v>
      </c>
      <c r="B219" s="13" t="s">
        <v>199</v>
      </c>
      <c r="C219" s="13" t="s">
        <v>1326</v>
      </c>
      <c r="D219" s="13" t="s">
        <v>1327</v>
      </c>
      <c r="E219" s="10" t="s">
        <v>1328</v>
      </c>
      <c r="F219" s="19">
        <v>43</v>
      </c>
      <c r="G219" s="19">
        <v>0</v>
      </c>
      <c r="H219" s="13" t="s">
        <v>72</v>
      </c>
      <c r="I219" s="13" t="s">
        <v>22</v>
      </c>
      <c r="J219" s="20">
        <v>45458</v>
      </c>
      <c r="K219" s="20">
        <f t="shared" si="3"/>
        <v>45583</v>
      </c>
      <c r="L219" s="28">
        <v>130</v>
      </c>
      <c r="M219" s="13" t="s">
        <v>1329</v>
      </c>
      <c r="N219" s="15" t="s">
        <v>1330</v>
      </c>
      <c r="O219" s="13" t="s">
        <v>321</v>
      </c>
      <c r="P219" s="13" t="s">
        <v>322</v>
      </c>
    </row>
    <row r="220" spans="1:16" x14ac:dyDescent="0.25">
      <c r="A220" s="13" t="s">
        <v>198</v>
      </c>
      <c r="B220" s="13" t="s">
        <v>199</v>
      </c>
      <c r="C220" s="13" t="s">
        <v>1331</v>
      </c>
      <c r="D220" s="13" t="s">
        <v>1332</v>
      </c>
      <c r="E220" s="10" t="s">
        <v>1333</v>
      </c>
      <c r="F220" s="19">
        <v>14</v>
      </c>
      <c r="G220" s="19">
        <v>0</v>
      </c>
      <c r="H220" s="13" t="s">
        <v>72</v>
      </c>
      <c r="I220" s="13" t="s">
        <v>22</v>
      </c>
      <c r="J220" s="20">
        <v>45451</v>
      </c>
      <c r="K220" s="20">
        <f t="shared" si="3"/>
        <v>45576</v>
      </c>
      <c r="L220" s="28">
        <v>130</v>
      </c>
      <c r="M220" s="13" t="s">
        <v>325</v>
      </c>
      <c r="N220" s="12" t="s">
        <v>1334</v>
      </c>
      <c r="O220" s="13" t="s">
        <v>321</v>
      </c>
      <c r="P220" s="13" t="s">
        <v>322</v>
      </c>
    </row>
    <row r="221" spans="1:16" x14ac:dyDescent="0.25">
      <c r="A221" s="13" t="s">
        <v>198</v>
      </c>
      <c r="B221" s="13" t="s">
        <v>199</v>
      </c>
      <c r="C221" s="13" t="s">
        <v>316</v>
      </c>
      <c r="D221" s="13" t="s">
        <v>317</v>
      </c>
      <c r="E221" s="10" t="s">
        <v>318</v>
      </c>
      <c r="F221" s="19">
        <v>16</v>
      </c>
      <c r="G221" s="19">
        <v>0</v>
      </c>
      <c r="H221" s="13" t="s">
        <v>72</v>
      </c>
      <c r="I221" s="13" t="s">
        <v>22</v>
      </c>
      <c r="J221" s="20">
        <v>45446</v>
      </c>
      <c r="K221" s="20">
        <f t="shared" si="3"/>
        <v>45571</v>
      </c>
      <c r="L221" s="28">
        <v>130</v>
      </c>
      <c r="M221" s="13" t="s">
        <v>319</v>
      </c>
      <c r="N221" s="12" t="s">
        <v>320</v>
      </c>
      <c r="O221" s="13" t="s">
        <v>321</v>
      </c>
      <c r="P221" s="13" t="s">
        <v>322</v>
      </c>
    </row>
    <row r="222" spans="1:16" x14ac:dyDescent="0.25">
      <c r="A222" s="13" t="s">
        <v>198</v>
      </c>
      <c r="B222" s="13" t="s">
        <v>199</v>
      </c>
      <c r="C222" s="13" t="s">
        <v>627</v>
      </c>
      <c r="D222" s="13" t="s">
        <v>1335</v>
      </c>
      <c r="E222" s="10" t="s">
        <v>1336</v>
      </c>
      <c r="F222" s="19">
        <v>27</v>
      </c>
      <c r="G222" s="19">
        <v>0</v>
      </c>
      <c r="H222" s="13" t="s">
        <v>72</v>
      </c>
      <c r="I222" s="13" t="s">
        <v>22</v>
      </c>
      <c r="J222" s="20">
        <v>45475</v>
      </c>
      <c r="K222" s="20">
        <f t="shared" si="3"/>
        <v>45600</v>
      </c>
      <c r="L222" s="28">
        <v>130</v>
      </c>
      <c r="M222" s="13" t="s">
        <v>319</v>
      </c>
      <c r="N222" s="12" t="s">
        <v>1337</v>
      </c>
      <c r="O222" s="13" t="s">
        <v>321</v>
      </c>
      <c r="P222" s="13" t="s">
        <v>322</v>
      </c>
    </row>
    <row r="223" spans="1:16" x14ac:dyDescent="0.25">
      <c r="A223" s="13" t="s">
        <v>198</v>
      </c>
      <c r="B223" s="13" t="s">
        <v>199</v>
      </c>
      <c r="C223" s="13" t="s">
        <v>1338</v>
      </c>
      <c r="D223" s="13" t="s">
        <v>1339</v>
      </c>
      <c r="E223" s="10" t="s">
        <v>1340</v>
      </c>
      <c r="F223" s="19">
        <v>38</v>
      </c>
      <c r="G223" s="19">
        <v>0</v>
      </c>
      <c r="H223" s="13" t="s">
        <v>72</v>
      </c>
      <c r="I223" s="13" t="s">
        <v>22</v>
      </c>
      <c r="J223" s="20">
        <v>45452</v>
      </c>
      <c r="K223" s="20">
        <f t="shared" si="3"/>
        <v>45577</v>
      </c>
      <c r="L223" s="28">
        <v>130</v>
      </c>
      <c r="M223" s="13" t="s">
        <v>319</v>
      </c>
      <c r="N223" s="12" t="s">
        <v>1341</v>
      </c>
      <c r="O223" s="13" t="s">
        <v>321</v>
      </c>
      <c r="P223" s="13" t="s">
        <v>322</v>
      </c>
    </row>
    <row r="224" spans="1:16" x14ac:dyDescent="0.25">
      <c r="A224" s="13" t="s">
        <v>198</v>
      </c>
      <c r="B224" s="13" t="s">
        <v>199</v>
      </c>
      <c r="C224" s="13" t="s">
        <v>814</v>
      </c>
      <c r="D224" s="13" t="s">
        <v>1342</v>
      </c>
      <c r="E224" s="10" t="s">
        <v>1343</v>
      </c>
      <c r="F224" s="19">
        <v>2.5</v>
      </c>
      <c r="G224" s="19">
        <v>0</v>
      </c>
      <c r="H224" s="13" t="s">
        <v>72</v>
      </c>
      <c r="I224" s="13" t="s">
        <v>22</v>
      </c>
      <c r="J224" s="20">
        <v>45453</v>
      </c>
      <c r="K224" s="20">
        <f t="shared" si="3"/>
        <v>45578</v>
      </c>
      <c r="L224" s="28">
        <v>130</v>
      </c>
      <c r="M224" s="13" t="s">
        <v>487</v>
      </c>
      <c r="N224" s="15" t="s">
        <v>1344</v>
      </c>
      <c r="O224" s="13" t="s">
        <v>321</v>
      </c>
      <c r="P224" s="13" t="s">
        <v>322</v>
      </c>
    </row>
    <row r="225" spans="1:16" x14ac:dyDescent="0.25">
      <c r="A225" s="13" t="s">
        <v>198</v>
      </c>
      <c r="B225" s="13" t="s">
        <v>199</v>
      </c>
      <c r="C225" s="13" t="s">
        <v>1345</v>
      </c>
      <c r="D225" s="13" t="s">
        <v>1346</v>
      </c>
      <c r="E225" s="10" t="s">
        <v>1347</v>
      </c>
      <c r="F225" s="19">
        <v>12</v>
      </c>
      <c r="G225" s="19">
        <v>0</v>
      </c>
      <c r="H225" s="13" t="s">
        <v>72</v>
      </c>
      <c r="I225" s="13" t="s">
        <v>22</v>
      </c>
      <c r="J225" s="20">
        <v>45454</v>
      </c>
      <c r="K225" s="20">
        <f t="shared" si="3"/>
        <v>45579</v>
      </c>
      <c r="L225" s="28">
        <v>130</v>
      </c>
      <c r="M225" s="13" t="s">
        <v>487</v>
      </c>
      <c r="N225" s="15" t="s">
        <v>1348</v>
      </c>
      <c r="O225" s="13" t="s">
        <v>321</v>
      </c>
      <c r="P225" s="13" t="s">
        <v>322</v>
      </c>
    </row>
    <row r="226" spans="1:16" x14ac:dyDescent="0.25">
      <c r="A226" s="13" t="s">
        <v>198</v>
      </c>
      <c r="B226" s="13" t="s">
        <v>199</v>
      </c>
      <c r="C226" s="13" t="s">
        <v>562</v>
      </c>
      <c r="D226" s="13" t="s">
        <v>563</v>
      </c>
      <c r="E226" s="10" t="s">
        <v>564</v>
      </c>
      <c r="F226" s="19">
        <v>11</v>
      </c>
      <c r="G226" s="19">
        <v>0</v>
      </c>
      <c r="H226" s="13" t="s">
        <v>72</v>
      </c>
      <c r="I226" s="13" t="s">
        <v>22</v>
      </c>
      <c r="J226" s="20">
        <v>45450</v>
      </c>
      <c r="K226" s="20">
        <f t="shared" si="3"/>
        <v>45575</v>
      </c>
      <c r="L226" s="28">
        <v>130</v>
      </c>
      <c r="M226" s="13" t="s">
        <v>565</v>
      </c>
      <c r="N226" s="15" t="s">
        <v>566</v>
      </c>
      <c r="O226" s="13" t="s">
        <v>321</v>
      </c>
      <c r="P226" s="13" t="s">
        <v>322</v>
      </c>
    </row>
    <row r="227" spans="1:16" x14ac:dyDescent="0.25">
      <c r="A227" s="13" t="s">
        <v>198</v>
      </c>
      <c r="B227" s="13" t="s">
        <v>199</v>
      </c>
      <c r="C227" s="13" t="s">
        <v>567</v>
      </c>
      <c r="D227" s="13" t="s">
        <v>568</v>
      </c>
      <c r="E227" s="10" t="s">
        <v>569</v>
      </c>
      <c r="F227" s="19">
        <v>21</v>
      </c>
      <c r="G227" s="19">
        <v>0</v>
      </c>
      <c r="H227" s="13" t="s">
        <v>72</v>
      </c>
      <c r="I227" s="13" t="s">
        <v>22</v>
      </c>
      <c r="J227" s="20">
        <v>45450</v>
      </c>
      <c r="K227" s="20">
        <f t="shared" si="3"/>
        <v>45575</v>
      </c>
      <c r="L227" s="28">
        <v>130</v>
      </c>
      <c r="M227" s="13" t="s">
        <v>325</v>
      </c>
      <c r="N227" s="15" t="s">
        <v>570</v>
      </c>
      <c r="O227" s="13" t="s">
        <v>321</v>
      </c>
      <c r="P227" s="13" t="s">
        <v>322</v>
      </c>
    </row>
    <row r="228" spans="1:16" x14ac:dyDescent="0.25">
      <c r="A228" s="13" t="s">
        <v>198</v>
      </c>
      <c r="B228" s="13" t="s">
        <v>199</v>
      </c>
      <c r="C228" s="13" t="s">
        <v>1349</v>
      </c>
      <c r="D228" s="13" t="s">
        <v>1350</v>
      </c>
      <c r="E228" s="10" t="s">
        <v>1351</v>
      </c>
      <c r="F228" s="19">
        <v>15</v>
      </c>
      <c r="G228" s="19">
        <v>0</v>
      </c>
      <c r="H228" s="13" t="s">
        <v>72</v>
      </c>
      <c r="I228" s="13" t="s">
        <v>22</v>
      </c>
      <c r="J228" s="20">
        <v>45475</v>
      </c>
      <c r="K228" s="20">
        <f t="shared" si="3"/>
        <v>45600</v>
      </c>
      <c r="L228" s="28">
        <v>130</v>
      </c>
      <c r="M228" s="13" t="s">
        <v>565</v>
      </c>
      <c r="N228" s="15" t="s">
        <v>1352</v>
      </c>
      <c r="O228" s="13" t="s">
        <v>321</v>
      </c>
      <c r="P228" s="13" t="s">
        <v>322</v>
      </c>
    </row>
    <row r="229" spans="1:16" x14ac:dyDescent="0.25">
      <c r="A229" s="13" t="s">
        <v>198</v>
      </c>
      <c r="B229" s="13" t="s">
        <v>199</v>
      </c>
      <c r="C229" s="13" t="s">
        <v>1353</v>
      </c>
      <c r="D229" s="13" t="s">
        <v>1354</v>
      </c>
      <c r="E229" s="10" t="s">
        <v>1355</v>
      </c>
      <c r="F229" s="19">
        <v>58</v>
      </c>
      <c r="G229" s="19">
        <v>0</v>
      </c>
      <c r="H229" s="13" t="s">
        <v>72</v>
      </c>
      <c r="I229" s="13" t="s">
        <v>22</v>
      </c>
      <c r="J229" s="20">
        <v>45475</v>
      </c>
      <c r="K229" s="20">
        <f t="shared" si="3"/>
        <v>45600</v>
      </c>
      <c r="L229" s="28">
        <v>130</v>
      </c>
      <c r="M229" s="13" t="s">
        <v>565</v>
      </c>
      <c r="N229" s="15" t="s">
        <v>1356</v>
      </c>
      <c r="O229" s="13" t="s">
        <v>321</v>
      </c>
      <c r="P229" s="13" t="s">
        <v>322</v>
      </c>
    </row>
    <row r="230" spans="1:16" x14ac:dyDescent="0.25">
      <c r="A230" s="13" t="s">
        <v>198</v>
      </c>
      <c r="B230" s="13" t="s">
        <v>199</v>
      </c>
      <c r="C230" s="13" t="s">
        <v>484</v>
      </c>
      <c r="D230" s="13" t="s">
        <v>1357</v>
      </c>
      <c r="E230" s="10" t="s">
        <v>1358</v>
      </c>
      <c r="F230" s="19">
        <v>17</v>
      </c>
      <c r="G230" s="19">
        <v>0</v>
      </c>
      <c r="H230" s="13" t="s">
        <v>72</v>
      </c>
      <c r="I230" s="13" t="s">
        <v>22</v>
      </c>
      <c r="J230" s="20">
        <v>45475</v>
      </c>
      <c r="K230" s="20">
        <f t="shared" si="3"/>
        <v>45600</v>
      </c>
      <c r="L230" s="28">
        <v>130</v>
      </c>
      <c r="M230" s="13" t="s">
        <v>487</v>
      </c>
      <c r="N230" s="15" t="s">
        <v>1359</v>
      </c>
      <c r="O230" s="13" t="s">
        <v>321</v>
      </c>
      <c r="P230" s="13" t="s">
        <v>322</v>
      </c>
    </row>
    <row r="231" spans="1:16" x14ac:dyDescent="0.25">
      <c r="A231" s="13" t="s">
        <v>198</v>
      </c>
      <c r="B231" s="13" t="s">
        <v>199</v>
      </c>
      <c r="C231" s="13" t="s">
        <v>484</v>
      </c>
      <c r="D231" s="13" t="s">
        <v>571</v>
      </c>
      <c r="E231" s="10" t="s">
        <v>572</v>
      </c>
      <c r="F231" s="19">
        <v>9</v>
      </c>
      <c r="G231" s="19">
        <v>0</v>
      </c>
      <c r="H231" s="13" t="s">
        <v>72</v>
      </c>
      <c r="I231" s="13" t="s">
        <v>22</v>
      </c>
      <c r="J231" s="20">
        <v>45450</v>
      </c>
      <c r="K231" s="20">
        <f t="shared" si="3"/>
        <v>45575</v>
      </c>
      <c r="L231" s="28">
        <v>130</v>
      </c>
      <c r="M231" s="13" t="s">
        <v>319</v>
      </c>
      <c r="N231" s="15" t="s">
        <v>573</v>
      </c>
      <c r="O231" s="13" t="s">
        <v>321</v>
      </c>
      <c r="P231" s="13" t="s">
        <v>322</v>
      </c>
    </row>
    <row r="232" spans="1:16" x14ac:dyDescent="0.25">
      <c r="A232" s="13" t="s">
        <v>198</v>
      </c>
      <c r="B232" s="13" t="s">
        <v>199</v>
      </c>
      <c r="C232" s="13" t="s">
        <v>484</v>
      </c>
      <c r="D232" s="13" t="s">
        <v>2727</v>
      </c>
      <c r="E232" s="10" t="s">
        <v>486</v>
      </c>
      <c r="F232" s="19">
        <v>16</v>
      </c>
      <c r="G232" s="19">
        <v>0</v>
      </c>
      <c r="H232" s="13" t="s">
        <v>72</v>
      </c>
      <c r="I232" s="13" t="s">
        <v>22</v>
      </c>
      <c r="J232" s="20">
        <v>45448</v>
      </c>
      <c r="K232" s="20">
        <f t="shared" si="3"/>
        <v>45573</v>
      </c>
      <c r="L232" s="28">
        <v>130</v>
      </c>
      <c r="M232" s="13" t="s">
        <v>487</v>
      </c>
      <c r="N232" s="15" t="s">
        <v>488</v>
      </c>
      <c r="O232" s="13" t="s">
        <v>321</v>
      </c>
      <c r="P232" s="13" t="s">
        <v>322</v>
      </c>
    </row>
    <row r="233" spans="1:16" x14ac:dyDescent="0.25">
      <c r="A233" s="13" t="s">
        <v>198</v>
      </c>
      <c r="B233" s="13" t="s">
        <v>199</v>
      </c>
      <c r="C233" s="13" t="s">
        <v>574</v>
      </c>
      <c r="D233" s="13" t="s">
        <v>575</v>
      </c>
      <c r="E233" s="10" t="s">
        <v>576</v>
      </c>
      <c r="F233" s="19">
        <v>16</v>
      </c>
      <c r="G233" s="19">
        <v>0</v>
      </c>
      <c r="H233" s="13" t="s">
        <v>72</v>
      </c>
      <c r="I233" s="13" t="s">
        <v>22</v>
      </c>
      <c r="J233" s="20">
        <v>45450</v>
      </c>
      <c r="K233" s="20">
        <f t="shared" si="3"/>
        <v>45575</v>
      </c>
      <c r="L233" s="28">
        <v>130</v>
      </c>
      <c r="M233" s="13" t="s">
        <v>325</v>
      </c>
      <c r="N233" s="15" t="s">
        <v>577</v>
      </c>
      <c r="O233" s="13" t="s">
        <v>321</v>
      </c>
      <c r="P233" s="13" t="s">
        <v>322</v>
      </c>
    </row>
    <row r="234" spans="1:16" x14ac:dyDescent="0.25">
      <c r="A234" s="13" t="s">
        <v>198</v>
      </c>
      <c r="B234" s="13" t="s">
        <v>199</v>
      </c>
      <c r="C234" s="13" t="s">
        <v>916</v>
      </c>
      <c r="D234" s="13" t="s">
        <v>1360</v>
      </c>
      <c r="E234" s="10" t="s">
        <v>1361</v>
      </c>
      <c r="F234" s="19">
        <v>16</v>
      </c>
      <c r="G234" s="19">
        <v>0</v>
      </c>
      <c r="H234" s="13" t="s">
        <v>72</v>
      </c>
      <c r="I234" s="13" t="s">
        <v>22</v>
      </c>
      <c r="J234" s="20">
        <v>45452</v>
      </c>
      <c r="K234" s="20">
        <f t="shared" si="3"/>
        <v>45577</v>
      </c>
      <c r="L234" s="28">
        <v>130</v>
      </c>
      <c r="M234" s="13" t="s">
        <v>325</v>
      </c>
      <c r="N234" s="15" t="s">
        <v>1362</v>
      </c>
      <c r="O234" s="13" t="s">
        <v>321</v>
      </c>
      <c r="P234" s="13" t="s">
        <v>322</v>
      </c>
    </row>
    <row r="235" spans="1:16" x14ac:dyDescent="0.25">
      <c r="A235" s="13" t="s">
        <v>198</v>
      </c>
      <c r="B235" s="13" t="s">
        <v>199</v>
      </c>
      <c r="C235" s="13" t="s">
        <v>929</v>
      </c>
      <c r="D235" s="13" t="s">
        <v>1363</v>
      </c>
      <c r="E235" s="10" t="s">
        <v>1364</v>
      </c>
      <c r="F235" s="19">
        <v>9</v>
      </c>
      <c r="G235" s="19">
        <v>0</v>
      </c>
      <c r="H235" s="13" t="s">
        <v>72</v>
      </c>
      <c r="I235" s="13" t="s">
        <v>22</v>
      </c>
      <c r="J235" s="20">
        <v>45451</v>
      </c>
      <c r="K235" s="20">
        <f t="shared" si="3"/>
        <v>45576</v>
      </c>
      <c r="L235" s="28">
        <v>130</v>
      </c>
      <c r="M235" s="13" t="s">
        <v>1329</v>
      </c>
      <c r="N235" s="15" t="s">
        <v>1365</v>
      </c>
      <c r="O235" s="13" t="s">
        <v>321</v>
      </c>
      <c r="P235" s="13" t="s">
        <v>322</v>
      </c>
    </row>
    <row r="236" spans="1:16" x14ac:dyDescent="0.25">
      <c r="A236" s="13" t="s">
        <v>198</v>
      </c>
      <c r="B236" s="13" t="s">
        <v>199</v>
      </c>
      <c r="C236" s="13" t="s">
        <v>280</v>
      </c>
      <c r="D236" s="13" t="s">
        <v>323</v>
      </c>
      <c r="E236" s="10" t="s">
        <v>324</v>
      </c>
      <c r="F236" s="19">
        <v>10</v>
      </c>
      <c r="G236" s="19">
        <v>0</v>
      </c>
      <c r="H236" s="13" t="s">
        <v>72</v>
      </c>
      <c r="I236" s="13" t="s">
        <v>22</v>
      </c>
      <c r="J236" s="20">
        <v>45446</v>
      </c>
      <c r="K236" s="20">
        <f t="shared" si="3"/>
        <v>45571</v>
      </c>
      <c r="L236" s="28">
        <v>130</v>
      </c>
      <c r="M236" s="13" t="s">
        <v>325</v>
      </c>
      <c r="N236" s="15" t="s">
        <v>326</v>
      </c>
      <c r="O236" s="13" t="s">
        <v>321</v>
      </c>
      <c r="P236" s="13" t="s">
        <v>322</v>
      </c>
    </row>
    <row r="237" spans="1:16" x14ac:dyDescent="0.25">
      <c r="A237" s="13" t="s">
        <v>198</v>
      </c>
      <c r="B237" s="13" t="s">
        <v>199</v>
      </c>
      <c r="C237" s="13" t="s">
        <v>1366</v>
      </c>
      <c r="D237" s="13" t="s">
        <v>1367</v>
      </c>
      <c r="E237" s="10" t="s">
        <v>1368</v>
      </c>
      <c r="F237" s="19">
        <v>14</v>
      </c>
      <c r="G237" s="19">
        <v>0</v>
      </c>
      <c r="H237" s="13" t="s">
        <v>72</v>
      </c>
      <c r="I237" s="13" t="s">
        <v>22</v>
      </c>
      <c r="J237" s="20">
        <v>45475</v>
      </c>
      <c r="K237" s="20">
        <f t="shared" si="3"/>
        <v>45600</v>
      </c>
      <c r="L237" s="28">
        <v>130</v>
      </c>
      <c r="M237" s="13" t="s">
        <v>319</v>
      </c>
      <c r="N237" s="12" t="s">
        <v>1337</v>
      </c>
      <c r="O237" s="13" t="s">
        <v>321</v>
      </c>
      <c r="P237" s="13" t="s">
        <v>322</v>
      </c>
    </row>
    <row r="238" spans="1:16" x14ac:dyDescent="0.25">
      <c r="A238" s="13" t="s">
        <v>198</v>
      </c>
      <c r="B238" s="13" t="s">
        <v>199</v>
      </c>
      <c r="C238" s="13" t="s">
        <v>578</v>
      </c>
      <c r="D238" s="13" t="s">
        <v>579</v>
      </c>
      <c r="E238" s="10" t="s">
        <v>580</v>
      </c>
      <c r="F238" s="19">
        <v>16</v>
      </c>
      <c r="G238" s="19">
        <v>0</v>
      </c>
      <c r="H238" s="13" t="s">
        <v>72</v>
      </c>
      <c r="I238" s="13" t="s">
        <v>22</v>
      </c>
      <c r="J238" s="20">
        <v>45450</v>
      </c>
      <c r="K238" s="20">
        <f t="shared" si="3"/>
        <v>45575</v>
      </c>
      <c r="L238" s="28">
        <v>130</v>
      </c>
      <c r="M238" s="13" t="s">
        <v>319</v>
      </c>
      <c r="N238" s="15" t="s">
        <v>581</v>
      </c>
      <c r="O238" s="13" t="s">
        <v>321</v>
      </c>
      <c r="P238" s="13" t="s">
        <v>322</v>
      </c>
    </row>
    <row r="239" spans="1:16" x14ac:dyDescent="0.25">
      <c r="A239" s="13" t="s">
        <v>198</v>
      </c>
      <c r="B239" s="13" t="s">
        <v>199</v>
      </c>
      <c r="C239" s="13" t="s">
        <v>1369</v>
      </c>
      <c r="D239" s="13" t="s">
        <v>1367</v>
      </c>
      <c r="E239" s="10" t="s">
        <v>1370</v>
      </c>
      <c r="F239" s="19">
        <v>4</v>
      </c>
      <c r="G239" s="19">
        <v>0</v>
      </c>
      <c r="H239" s="13" t="s">
        <v>72</v>
      </c>
      <c r="I239" s="13" t="s">
        <v>22</v>
      </c>
      <c r="J239" s="20">
        <v>45475</v>
      </c>
      <c r="K239" s="20">
        <f t="shared" si="3"/>
        <v>45600</v>
      </c>
      <c r="L239" s="28">
        <v>130</v>
      </c>
      <c r="M239" s="13" t="s">
        <v>319</v>
      </c>
      <c r="N239" s="12" t="s">
        <v>1337</v>
      </c>
      <c r="O239" s="13" t="s">
        <v>321</v>
      </c>
      <c r="P239" s="13" t="s">
        <v>322</v>
      </c>
    </row>
    <row r="240" spans="1:16" x14ac:dyDescent="0.25">
      <c r="A240" s="13" t="s">
        <v>198</v>
      </c>
      <c r="B240" s="13" t="s">
        <v>199</v>
      </c>
      <c r="C240" s="13" t="s">
        <v>1369</v>
      </c>
      <c r="D240" s="13" t="s">
        <v>1371</v>
      </c>
      <c r="E240" s="10" t="s">
        <v>1372</v>
      </c>
      <c r="F240" s="19">
        <v>12</v>
      </c>
      <c r="G240" s="19">
        <v>0</v>
      </c>
      <c r="H240" s="13" t="s">
        <v>72</v>
      </c>
      <c r="I240" s="13" t="s">
        <v>22</v>
      </c>
      <c r="J240" s="20">
        <v>45452</v>
      </c>
      <c r="K240" s="20">
        <f t="shared" si="3"/>
        <v>45577</v>
      </c>
      <c r="L240" s="28">
        <v>130</v>
      </c>
      <c r="M240" s="13" t="s">
        <v>325</v>
      </c>
      <c r="N240" s="15" t="s">
        <v>1373</v>
      </c>
      <c r="O240" s="13" t="s">
        <v>321</v>
      </c>
      <c r="P240" s="13" t="s">
        <v>322</v>
      </c>
    </row>
    <row r="241" spans="1:16" x14ac:dyDescent="0.25">
      <c r="A241" s="13" t="s">
        <v>198</v>
      </c>
      <c r="B241" s="13" t="s">
        <v>199</v>
      </c>
      <c r="C241" s="13" t="s">
        <v>310</v>
      </c>
      <c r="D241" s="13" t="s">
        <v>1374</v>
      </c>
      <c r="E241" s="10" t="s">
        <v>1375</v>
      </c>
      <c r="F241" s="19">
        <v>30</v>
      </c>
      <c r="G241" s="19">
        <v>0</v>
      </c>
      <c r="H241" s="13" t="s">
        <v>72</v>
      </c>
      <c r="I241" s="13" t="s">
        <v>22</v>
      </c>
      <c r="J241" s="20">
        <v>45451</v>
      </c>
      <c r="K241" s="20">
        <f t="shared" si="3"/>
        <v>45576</v>
      </c>
      <c r="L241" s="28">
        <v>130</v>
      </c>
      <c r="M241" s="13" t="s">
        <v>319</v>
      </c>
      <c r="N241" s="15" t="s">
        <v>1376</v>
      </c>
      <c r="O241" s="13" t="s">
        <v>321</v>
      </c>
      <c r="P241" s="13" t="s">
        <v>322</v>
      </c>
    </row>
    <row r="242" spans="1:16" x14ac:dyDescent="0.25">
      <c r="A242" s="13" t="s">
        <v>198</v>
      </c>
      <c r="B242" s="13" t="s">
        <v>199</v>
      </c>
      <c r="C242" s="13" t="s">
        <v>1377</v>
      </c>
      <c r="D242" s="13" t="s">
        <v>997</v>
      </c>
      <c r="E242" s="10" t="s">
        <v>1378</v>
      </c>
      <c r="F242" s="19">
        <v>9</v>
      </c>
      <c r="G242" s="19">
        <v>0</v>
      </c>
      <c r="H242" s="13" t="s">
        <v>72</v>
      </c>
      <c r="I242" s="13" t="s">
        <v>22</v>
      </c>
      <c r="J242" s="20">
        <v>45474</v>
      </c>
      <c r="K242" s="20">
        <f t="shared" si="3"/>
        <v>45599</v>
      </c>
      <c r="L242" s="28">
        <v>130</v>
      </c>
      <c r="M242" s="13" t="s">
        <v>487</v>
      </c>
      <c r="N242" s="10" t="s">
        <v>1379</v>
      </c>
      <c r="O242" s="13" t="s">
        <v>205</v>
      </c>
      <c r="P242" s="13" t="s">
        <v>206</v>
      </c>
    </row>
    <row r="243" spans="1:16" x14ac:dyDescent="0.25">
      <c r="A243" s="13" t="s">
        <v>198</v>
      </c>
      <c r="B243" s="13" t="s">
        <v>199</v>
      </c>
      <c r="C243" s="13" t="s">
        <v>633</v>
      </c>
      <c r="D243" s="13" t="s">
        <v>1380</v>
      </c>
      <c r="E243" s="10" t="s">
        <v>1381</v>
      </c>
      <c r="F243" s="19">
        <v>7</v>
      </c>
      <c r="G243" s="19">
        <v>0</v>
      </c>
      <c r="H243" s="13" t="s">
        <v>72</v>
      </c>
      <c r="I243" s="13" t="s">
        <v>22</v>
      </c>
      <c r="J243" s="20">
        <v>45474</v>
      </c>
      <c r="K243" s="20">
        <f t="shared" si="3"/>
        <v>45599</v>
      </c>
      <c r="L243" s="28">
        <v>130</v>
      </c>
      <c r="M243" s="13" t="s">
        <v>487</v>
      </c>
      <c r="N243" s="10" t="s">
        <v>1382</v>
      </c>
      <c r="O243" s="13" t="s">
        <v>205</v>
      </c>
      <c r="P243" s="13" t="s">
        <v>206</v>
      </c>
    </row>
    <row r="244" spans="1:16" x14ac:dyDescent="0.25">
      <c r="A244" s="13" t="s">
        <v>198</v>
      </c>
      <c r="B244" s="13" t="s">
        <v>199</v>
      </c>
      <c r="C244" s="13" t="s">
        <v>346</v>
      </c>
      <c r="D244" s="13" t="s">
        <v>1383</v>
      </c>
      <c r="E244" s="10" t="s">
        <v>1384</v>
      </c>
      <c r="F244" s="19">
        <v>7</v>
      </c>
      <c r="G244" s="19">
        <v>0</v>
      </c>
      <c r="H244" s="13" t="s">
        <v>72</v>
      </c>
      <c r="I244" s="13" t="s">
        <v>22</v>
      </c>
      <c r="J244" s="20">
        <v>45488</v>
      </c>
      <c r="K244" s="20">
        <f t="shared" si="3"/>
        <v>45613</v>
      </c>
      <c r="L244" s="28">
        <v>130</v>
      </c>
      <c r="M244" s="13" t="s">
        <v>203</v>
      </c>
      <c r="N244" s="10" t="s">
        <v>1385</v>
      </c>
      <c r="O244" s="13" t="s">
        <v>205</v>
      </c>
      <c r="P244" s="13" t="s">
        <v>206</v>
      </c>
    </row>
    <row r="245" spans="1:16" x14ac:dyDescent="0.25">
      <c r="A245" s="13" t="s">
        <v>198</v>
      </c>
      <c r="B245" s="13" t="s">
        <v>199</v>
      </c>
      <c r="C245" s="13" t="s">
        <v>1386</v>
      </c>
      <c r="D245" s="13" t="s">
        <v>1387</v>
      </c>
      <c r="E245" s="10" t="s">
        <v>1388</v>
      </c>
      <c r="F245" s="19">
        <v>13</v>
      </c>
      <c r="G245" s="19">
        <v>0</v>
      </c>
      <c r="H245" s="13" t="s">
        <v>72</v>
      </c>
      <c r="I245" s="13" t="s">
        <v>22</v>
      </c>
      <c r="J245" s="20">
        <v>45474</v>
      </c>
      <c r="K245" s="20">
        <f t="shared" si="3"/>
        <v>45599</v>
      </c>
      <c r="L245" s="28">
        <v>130</v>
      </c>
      <c r="M245" s="13" t="s">
        <v>203</v>
      </c>
      <c r="N245" s="10" t="s">
        <v>1389</v>
      </c>
      <c r="O245" s="13" t="s">
        <v>205</v>
      </c>
      <c r="P245" s="13" t="s">
        <v>206</v>
      </c>
    </row>
    <row r="246" spans="1:16" x14ac:dyDescent="0.25">
      <c r="A246" s="13" t="s">
        <v>198</v>
      </c>
      <c r="B246" s="13" t="s">
        <v>199</v>
      </c>
      <c r="C246" s="13" t="s">
        <v>200</v>
      </c>
      <c r="D246" s="13" t="s">
        <v>201</v>
      </c>
      <c r="E246" s="10" t="s">
        <v>202</v>
      </c>
      <c r="F246" s="19">
        <v>7</v>
      </c>
      <c r="G246" s="19">
        <v>0</v>
      </c>
      <c r="H246" s="13" t="s">
        <v>72</v>
      </c>
      <c r="I246" s="13" t="s">
        <v>22</v>
      </c>
      <c r="J246" s="20">
        <v>45444</v>
      </c>
      <c r="K246" s="20">
        <f t="shared" si="3"/>
        <v>45569</v>
      </c>
      <c r="L246" s="28">
        <v>130</v>
      </c>
      <c r="M246" s="13" t="s">
        <v>203</v>
      </c>
      <c r="N246" s="10" t="s">
        <v>204</v>
      </c>
      <c r="O246" s="13" t="s">
        <v>205</v>
      </c>
      <c r="P246" s="13" t="s">
        <v>206</v>
      </c>
    </row>
    <row r="247" spans="1:16" x14ac:dyDescent="0.25">
      <c r="A247" s="13" t="s">
        <v>198</v>
      </c>
      <c r="B247" s="13" t="s">
        <v>199</v>
      </c>
      <c r="C247" s="13" t="s">
        <v>1390</v>
      </c>
      <c r="D247" s="13" t="s">
        <v>1391</v>
      </c>
      <c r="E247" s="10" t="s">
        <v>1392</v>
      </c>
      <c r="F247" s="19">
        <v>6</v>
      </c>
      <c r="G247" s="19">
        <v>0</v>
      </c>
      <c r="H247" s="13" t="s">
        <v>72</v>
      </c>
      <c r="I247" s="13" t="s">
        <v>22</v>
      </c>
      <c r="J247" s="20">
        <v>45475</v>
      </c>
      <c r="K247" s="20">
        <f t="shared" si="3"/>
        <v>45600</v>
      </c>
      <c r="L247" s="28">
        <v>130</v>
      </c>
      <c r="M247" s="13" t="s">
        <v>203</v>
      </c>
      <c r="N247" s="10" t="s">
        <v>1393</v>
      </c>
      <c r="O247" s="13" t="s">
        <v>205</v>
      </c>
      <c r="P247" s="13" t="s">
        <v>206</v>
      </c>
    </row>
    <row r="248" spans="1:16" x14ac:dyDescent="0.25">
      <c r="A248" s="13" t="s">
        <v>198</v>
      </c>
      <c r="B248" s="13" t="s">
        <v>199</v>
      </c>
      <c r="C248" s="13" t="s">
        <v>1394</v>
      </c>
      <c r="D248" s="13" t="s">
        <v>1395</v>
      </c>
      <c r="E248" s="10" t="s">
        <v>1396</v>
      </c>
      <c r="F248" s="19">
        <v>35</v>
      </c>
      <c r="G248" s="19">
        <v>0</v>
      </c>
      <c r="H248" s="13" t="s">
        <v>72</v>
      </c>
      <c r="I248" s="13" t="s">
        <v>22</v>
      </c>
      <c r="J248" s="20">
        <v>45488</v>
      </c>
      <c r="K248" s="20">
        <f t="shared" si="3"/>
        <v>45613</v>
      </c>
      <c r="L248" s="28">
        <v>130</v>
      </c>
      <c r="M248" s="13" t="s">
        <v>203</v>
      </c>
      <c r="N248" s="10" t="s">
        <v>1385</v>
      </c>
      <c r="O248" s="13" t="s">
        <v>205</v>
      </c>
      <c r="P248" s="13" t="s">
        <v>206</v>
      </c>
    </row>
    <row r="249" spans="1:16" x14ac:dyDescent="0.25">
      <c r="A249" s="13" t="s">
        <v>198</v>
      </c>
      <c r="B249" s="13" t="s">
        <v>199</v>
      </c>
      <c r="C249" s="13" t="s">
        <v>207</v>
      </c>
      <c r="D249" s="13" t="s">
        <v>208</v>
      </c>
      <c r="E249" s="10" t="s">
        <v>209</v>
      </c>
      <c r="F249" s="19">
        <v>13</v>
      </c>
      <c r="G249" s="19">
        <v>0</v>
      </c>
      <c r="H249" s="13" t="s">
        <v>72</v>
      </c>
      <c r="I249" s="13" t="s">
        <v>22</v>
      </c>
      <c r="J249" s="20">
        <v>45444</v>
      </c>
      <c r="K249" s="20">
        <f t="shared" si="3"/>
        <v>45569</v>
      </c>
      <c r="L249" s="28">
        <v>130</v>
      </c>
      <c r="M249" s="13" t="s">
        <v>203</v>
      </c>
      <c r="N249" s="10" t="s">
        <v>210</v>
      </c>
      <c r="O249" s="13" t="s">
        <v>205</v>
      </c>
      <c r="P249" s="13" t="s">
        <v>206</v>
      </c>
    </row>
    <row r="250" spans="1:16" x14ac:dyDescent="0.25">
      <c r="A250" s="13" t="s">
        <v>198</v>
      </c>
      <c r="B250" s="13" t="s">
        <v>199</v>
      </c>
      <c r="C250" s="13" t="s">
        <v>1397</v>
      </c>
      <c r="D250" s="13" t="s">
        <v>1398</v>
      </c>
      <c r="E250" s="10" t="s">
        <v>1399</v>
      </c>
      <c r="F250" s="19">
        <v>5</v>
      </c>
      <c r="G250" s="19">
        <v>0</v>
      </c>
      <c r="H250" s="13" t="s">
        <v>72</v>
      </c>
      <c r="I250" s="13" t="s">
        <v>22</v>
      </c>
      <c r="J250" s="20">
        <v>45475</v>
      </c>
      <c r="K250" s="20">
        <f t="shared" si="3"/>
        <v>45600</v>
      </c>
      <c r="L250" s="28">
        <v>130</v>
      </c>
      <c r="M250" s="13" t="s">
        <v>203</v>
      </c>
      <c r="N250" s="10" t="s">
        <v>1400</v>
      </c>
      <c r="O250" s="13" t="s">
        <v>205</v>
      </c>
      <c r="P250" s="13" t="s">
        <v>206</v>
      </c>
    </row>
    <row r="251" spans="1:16" x14ac:dyDescent="0.25">
      <c r="A251" s="13" t="s">
        <v>198</v>
      </c>
      <c r="B251" s="13" t="s">
        <v>199</v>
      </c>
      <c r="C251" s="13" t="s">
        <v>1401</v>
      </c>
      <c r="D251" s="13" t="s">
        <v>1402</v>
      </c>
      <c r="E251" s="10" t="s">
        <v>1403</v>
      </c>
      <c r="F251" s="19">
        <v>54</v>
      </c>
      <c r="G251" s="19">
        <v>0</v>
      </c>
      <c r="H251" s="13" t="s">
        <v>72</v>
      </c>
      <c r="I251" s="13" t="s">
        <v>22</v>
      </c>
      <c r="J251" s="20">
        <v>45458</v>
      </c>
      <c r="K251" s="20">
        <f t="shared" si="3"/>
        <v>45583</v>
      </c>
      <c r="L251" s="28">
        <v>130</v>
      </c>
      <c r="M251" s="13" t="s">
        <v>1404</v>
      </c>
      <c r="N251" s="30" t="s">
        <v>1405</v>
      </c>
      <c r="O251" s="13" t="s">
        <v>1406</v>
      </c>
      <c r="P251" s="13" t="s">
        <v>586</v>
      </c>
    </row>
    <row r="252" spans="1:16" x14ac:dyDescent="0.25">
      <c r="A252" s="13" t="s">
        <v>198</v>
      </c>
      <c r="B252" s="13" t="s">
        <v>199</v>
      </c>
      <c r="C252" s="13" t="s">
        <v>1301</v>
      </c>
      <c r="D252" s="13" t="s">
        <v>1407</v>
      </c>
      <c r="E252" s="10" t="s">
        <v>1408</v>
      </c>
      <c r="F252" s="19">
        <v>15</v>
      </c>
      <c r="G252" s="19">
        <v>0</v>
      </c>
      <c r="H252" s="13" t="s">
        <v>72</v>
      </c>
      <c r="I252" s="13" t="s">
        <v>22</v>
      </c>
      <c r="J252" s="20">
        <v>45453</v>
      </c>
      <c r="K252" s="20">
        <f t="shared" si="3"/>
        <v>45578</v>
      </c>
      <c r="L252" s="28">
        <v>130</v>
      </c>
      <c r="M252" s="13" t="s">
        <v>1409</v>
      </c>
      <c r="N252" s="30" t="s">
        <v>1410</v>
      </c>
      <c r="O252" s="13" t="s">
        <v>1406</v>
      </c>
      <c r="P252" s="13" t="s">
        <v>586</v>
      </c>
    </row>
    <row r="253" spans="1:16" x14ac:dyDescent="0.25">
      <c r="A253" s="13" t="s">
        <v>198</v>
      </c>
      <c r="B253" s="13" t="s">
        <v>199</v>
      </c>
      <c r="C253" s="13" t="s">
        <v>42</v>
      </c>
      <c r="D253" s="13" t="s">
        <v>582</v>
      </c>
      <c r="E253" s="10" t="s">
        <v>583</v>
      </c>
      <c r="F253" s="19">
        <v>16</v>
      </c>
      <c r="G253" s="19">
        <v>0</v>
      </c>
      <c r="H253" s="13" t="s">
        <v>72</v>
      </c>
      <c r="I253" s="13" t="s">
        <v>22</v>
      </c>
      <c r="J253" s="20">
        <v>45450</v>
      </c>
      <c r="K253" s="20">
        <f t="shared" si="3"/>
        <v>45575</v>
      </c>
      <c r="L253" s="28">
        <v>130</v>
      </c>
      <c r="M253" s="13" t="s">
        <v>565</v>
      </c>
      <c r="N253" s="12" t="s">
        <v>584</v>
      </c>
      <c r="O253" s="13" t="s">
        <v>585</v>
      </c>
      <c r="P253" s="13" t="s">
        <v>586</v>
      </c>
    </row>
    <row r="254" spans="1:16" x14ac:dyDescent="0.25">
      <c r="A254" s="13" t="s">
        <v>198</v>
      </c>
      <c r="B254" s="13" t="s">
        <v>199</v>
      </c>
      <c r="C254" s="13" t="s">
        <v>1411</v>
      </c>
      <c r="D254" s="13" t="s">
        <v>1412</v>
      </c>
      <c r="E254" s="10" t="s">
        <v>1413</v>
      </c>
      <c r="F254" s="19">
        <v>6</v>
      </c>
      <c r="G254" s="19">
        <v>0</v>
      </c>
      <c r="H254" s="13" t="s">
        <v>72</v>
      </c>
      <c r="I254" s="13" t="s">
        <v>22</v>
      </c>
      <c r="J254" s="20">
        <v>45468</v>
      </c>
      <c r="K254" s="20">
        <f t="shared" si="3"/>
        <v>45593</v>
      </c>
      <c r="L254" s="28">
        <v>130</v>
      </c>
      <c r="M254" s="13" t="s">
        <v>1414</v>
      </c>
      <c r="N254" s="12" t="s">
        <v>1415</v>
      </c>
      <c r="O254" s="13" t="s">
        <v>585</v>
      </c>
      <c r="P254" s="13" t="s">
        <v>586</v>
      </c>
    </row>
    <row r="255" spans="1:16" x14ac:dyDescent="0.25">
      <c r="A255" s="13" t="s">
        <v>198</v>
      </c>
      <c r="B255" s="13" t="s">
        <v>1416</v>
      </c>
      <c r="C255" s="13" t="s">
        <v>1417</v>
      </c>
      <c r="D255" s="13" t="s">
        <v>1418</v>
      </c>
      <c r="E255" s="10" t="s">
        <v>1419</v>
      </c>
      <c r="F255" s="19">
        <v>43</v>
      </c>
      <c r="G255" s="19">
        <v>0</v>
      </c>
      <c r="H255" s="13" t="s">
        <v>254</v>
      </c>
      <c r="I255" s="13" t="s">
        <v>22</v>
      </c>
      <c r="J255" s="20">
        <v>45483</v>
      </c>
      <c r="K255" s="20">
        <f t="shared" si="3"/>
        <v>45608</v>
      </c>
      <c r="L255" s="28">
        <v>150</v>
      </c>
      <c r="M255" s="13" t="s">
        <v>1420</v>
      </c>
      <c r="N255" s="10" t="s">
        <v>1421</v>
      </c>
      <c r="O255" s="13" t="s">
        <v>1028</v>
      </c>
      <c r="P255" s="13" t="s">
        <v>1422</v>
      </c>
    </row>
    <row r="256" spans="1:16" x14ac:dyDescent="0.25">
      <c r="A256" s="13" t="s">
        <v>16</v>
      </c>
      <c r="B256" s="13" t="s">
        <v>387</v>
      </c>
      <c r="C256" s="13" t="s">
        <v>138</v>
      </c>
      <c r="D256" s="13" t="s">
        <v>388</v>
      </c>
      <c r="E256" s="10" t="s">
        <v>389</v>
      </c>
      <c r="F256" s="19">
        <v>60</v>
      </c>
      <c r="G256" s="19">
        <v>120</v>
      </c>
      <c r="H256" s="13" t="s">
        <v>21</v>
      </c>
      <c r="I256" s="13" t="s">
        <v>22</v>
      </c>
      <c r="J256" s="20">
        <v>45447</v>
      </c>
      <c r="K256" s="20">
        <f t="shared" si="3"/>
        <v>45572</v>
      </c>
      <c r="L256" s="28">
        <v>110</v>
      </c>
      <c r="M256" s="13" t="s">
        <v>390</v>
      </c>
      <c r="N256" s="10" t="s">
        <v>391</v>
      </c>
      <c r="O256" s="13" t="s">
        <v>138</v>
      </c>
      <c r="P256" s="13" t="s">
        <v>392</v>
      </c>
    </row>
    <row r="257" spans="1:16" x14ac:dyDescent="0.25">
      <c r="A257" s="13" t="s">
        <v>16</v>
      </c>
      <c r="B257" s="13" t="s">
        <v>387</v>
      </c>
      <c r="C257" s="13" t="s">
        <v>1423</v>
      </c>
      <c r="D257" s="13" t="s">
        <v>388</v>
      </c>
      <c r="E257" s="10" t="s">
        <v>1424</v>
      </c>
      <c r="F257" s="19">
        <v>30</v>
      </c>
      <c r="G257" s="19">
        <v>50</v>
      </c>
      <c r="H257" s="13" t="s">
        <v>21</v>
      </c>
      <c r="I257" s="13" t="s">
        <v>22</v>
      </c>
      <c r="J257" s="20">
        <v>45480</v>
      </c>
      <c r="K257" s="20">
        <f t="shared" si="3"/>
        <v>45605</v>
      </c>
      <c r="L257" s="28">
        <v>110</v>
      </c>
      <c r="M257" s="13" t="s">
        <v>390</v>
      </c>
      <c r="N257" s="10" t="s">
        <v>1425</v>
      </c>
      <c r="O257" s="13" t="s">
        <v>138</v>
      </c>
      <c r="P257" s="13" t="s">
        <v>392</v>
      </c>
    </row>
    <row r="258" spans="1:16" x14ac:dyDescent="0.25">
      <c r="A258" s="13" t="s">
        <v>16</v>
      </c>
      <c r="B258" s="13" t="s">
        <v>387</v>
      </c>
      <c r="C258" s="13" t="s">
        <v>1349</v>
      </c>
      <c r="D258" s="13" t="s">
        <v>388</v>
      </c>
      <c r="E258" s="10" t="s">
        <v>1426</v>
      </c>
      <c r="F258" s="19">
        <v>20</v>
      </c>
      <c r="G258" s="19">
        <v>100</v>
      </c>
      <c r="H258" s="13" t="s">
        <v>21</v>
      </c>
      <c r="I258" s="13" t="s">
        <v>22</v>
      </c>
      <c r="J258" s="20">
        <v>45457</v>
      </c>
      <c r="K258" s="20">
        <f t="shared" si="3"/>
        <v>45582</v>
      </c>
      <c r="L258" s="28">
        <v>110</v>
      </c>
      <c r="M258" s="13" t="s">
        <v>390</v>
      </c>
      <c r="N258" s="10" t="s">
        <v>1427</v>
      </c>
      <c r="O258" s="13" t="s">
        <v>138</v>
      </c>
      <c r="P258" s="13" t="s">
        <v>392</v>
      </c>
    </row>
    <row r="259" spans="1:16" x14ac:dyDescent="0.25">
      <c r="A259" s="13" t="s">
        <v>16</v>
      </c>
      <c r="B259" s="13" t="s">
        <v>387</v>
      </c>
      <c r="C259" s="13" t="s">
        <v>1428</v>
      </c>
      <c r="D259" s="13" t="s">
        <v>388</v>
      </c>
      <c r="E259" s="10" t="s">
        <v>1429</v>
      </c>
      <c r="F259" s="19">
        <v>30</v>
      </c>
      <c r="G259" s="19">
        <v>90</v>
      </c>
      <c r="H259" s="13" t="s">
        <v>21</v>
      </c>
      <c r="I259" s="13" t="s">
        <v>22</v>
      </c>
      <c r="J259" s="20">
        <v>45449</v>
      </c>
      <c r="K259" s="20">
        <f t="shared" si="3"/>
        <v>45574</v>
      </c>
      <c r="L259" s="28">
        <v>110</v>
      </c>
      <c r="M259" s="13" t="s">
        <v>390</v>
      </c>
      <c r="N259" s="10" t="s">
        <v>1430</v>
      </c>
      <c r="O259" s="13" t="s">
        <v>138</v>
      </c>
      <c r="P259" s="13" t="s">
        <v>392</v>
      </c>
    </row>
    <row r="260" spans="1:16" x14ac:dyDescent="0.25">
      <c r="A260" s="13" t="s">
        <v>16</v>
      </c>
      <c r="B260" s="13" t="s">
        <v>59</v>
      </c>
      <c r="C260" s="17" t="s">
        <v>60</v>
      </c>
      <c r="D260" s="13" t="s">
        <v>61</v>
      </c>
      <c r="E260" s="10" t="s">
        <v>62</v>
      </c>
      <c r="F260" s="19">
        <v>91</v>
      </c>
      <c r="G260" s="19">
        <v>0</v>
      </c>
      <c r="H260" s="13" t="s">
        <v>63</v>
      </c>
      <c r="I260" s="13" t="s">
        <v>22</v>
      </c>
      <c r="J260" s="20">
        <v>45432</v>
      </c>
      <c r="K260" s="20">
        <f t="shared" si="3"/>
        <v>45557</v>
      </c>
      <c r="L260" s="28">
        <v>150</v>
      </c>
      <c r="M260" s="13" t="s">
        <v>64</v>
      </c>
      <c r="N260" s="10" t="s">
        <v>65</v>
      </c>
      <c r="O260" s="13" t="s">
        <v>66</v>
      </c>
      <c r="P260" s="13" t="s">
        <v>67</v>
      </c>
    </row>
    <row r="261" spans="1:16" x14ac:dyDescent="0.25">
      <c r="A261" s="13" t="s">
        <v>16</v>
      </c>
      <c r="B261" s="13" t="s">
        <v>59</v>
      </c>
      <c r="C261" s="17" t="s">
        <v>489</v>
      </c>
      <c r="D261" s="13" t="s">
        <v>490</v>
      </c>
      <c r="E261" s="10" t="s">
        <v>491</v>
      </c>
      <c r="F261" s="19">
        <v>19</v>
      </c>
      <c r="G261" s="19">
        <v>30</v>
      </c>
      <c r="H261" s="13" t="s">
        <v>63</v>
      </c>
      <c r="I261" s="13" t="s">
        <v>22</v>
      </c>
      <c r="J261" s="20">
        <v>45448</v>
      </c>
      <c r="K261" s="20">
        <f t="shared" si="3"/>
        <v>45573</v>
      </c>
      <c r="L261" s="28">
        <v>150</v>
      </c>
      <c r="M261" s="13" t="s">
        <v>492</v>
      </c>
      <c r="N261" s="10" t="s">
        <v>493</v>
      </c>
      <c r="O261" s="13" t="s">
        <v>66</v>
      </c>
      <c r="P261" s="13" t="s">
        <v>67</v>
      </c>
    </row>
    <row r="262" spans="1:16" x14ac:dyDescent="0.25">
      <c r="A262" s="13" t="s">
        <v>16</v>
      </c>
      <c r="B262" s="13" t="s">
        <v>59</v>
      </c>
      <c r="C262" s="17" t="s">
        <v>1431</v>
      </c>
      <c r="D262" s="13" t="s">
        <v>1432</v>
      </c>
      <c r="E262" s="10" t="s">
        <v>1433</v>
      </c>
      <c r="F262" s="19">
        <v>11</v>
      </c>
      <c r="G262" s="19">
        <v>25</v>
      </c>
      <c r="H262" s="13" t="s">
        <v>63</v>
      </c>
      <c r="I262" s="13" t="s">
        <v>22</v>
      </c>
      <c r="J262" s="20">
        <v>45453</v>
      </c>
      <c r="K262" s="20">
        <f t="shared" ref="K262:K325" si="4">J262+125</f>
        <v>45578</v>
      </c>
      <c r="L262" s="28">
        <v>150</v>
      </c>
      <c r="M262" s="13" t="s">
        <v>223</v>
      </c>
      <c r="N262" s="10" t="s">
        <v>1434</v>
      </c>
      <c r="O262" s="13" t="s">
        <v>66</v>
      </c>
      <c r="P262" s="13" t="s">
        <v>67</v>
      </c>
    </row>
    <row r="263" spans="1:16" x14ac:dyDescent="0.25">
      <c r="A263" s="13" t="s">
        <v>16</v>
      </c>
      <c r="B263" s="13" t="s">
        <v>59</v>
      </c>
      <c r="C263" s="17" t="s">
        <v>1435</v>
      </c>
      <c r="D263" s="13" t="s">
        <v>1436</v>
      </c>
      <c r="E263" s="10" t="s">
        <v>1437</v>
      </c>
      <c r="F263" s="19">
        <v>33</v>
      </c>
      <c r="G263" s="19">
        <v>0</v>
      </c>
      <c r="H263" s="13" t="s">
        <v>63</v>
      </c>
      <c r="I263" s="13" t="s">
        <v>22</v>
      </c>
      <c r="J263" s="20">
        <v>45453</v>
      </c>
      <c r="K263" s="20">
        <f t="shared" si="4"/>
        <v>45578</v>
      </c>
      <c r="L263" s="28">
        <v>150</v>
      </c>
      <c r="M263" s="13" t="s">
        <v>161</v>
      </c>
      <c r="N263" s="10" t="s">
        <v>1438</v>
      </c>
      <c r="O263" s="13" t="s">
        <v>66</v>
      </c>
      <c r="P263" s="13" t="s">
        <v>67</v>
      </c>
    </row>
    <row r="264" spans="1:16" x14ac:dyDescent="0.25">
      <c r="A264" s="13" t="s">
        <v>16</v>
      </c>
      <c r="B264" s="13" t="s">
        <v>59</v>
      </c>
      <c r="C264" s="17" t="s">
        <v>1439</v>
      </c>
      <c r="D264" s="13" t="s">
        <v>1440</v>
      </c>
      <c r="E264" s="10" t="s">
        <v>1441</v>
      </c>
      <c r="F264" s="19">
        <v>5</v>
      </c>
      <c r="G264" s="19">
        <v>0</v>
      </c>
      <c r="H264" s="13" t="s">
        <v>63</v>
      </c>
      <c r="I264" s="13" t="s">
        <v>22</v>
      </c>
      <c r="J264" s="20">
        <v>45458</v>
      </c>
      <c r="K264" s="20">
        <f t="shared" si="4"/>
        <v>45583</v>
      </c>
      <c r="L264" s="28">
        <v>150</v>
      </c>
      <c r="M264" s="13" t="s">
        <v>396</v>
      </c>
      <c r="N264" s="10" t="s">
        <v>1442</v>
      </c>
      <c r="O264" s="13" t="s">
        <v>66</v>
      </c>
      <c r="P264" s="13" t="s">
        <v>67</v>
      </c>
    </row>
    <row r="265" spans="1:16" x14ac:dyDescent="0.25">
      <c r="A265" s="13" t="s">
        <v>16</v>
      </c>
      <c r="B265" s="13" t="s">
        <v>59</v>
      </c>
      <c r="C265" s="17" t="s">
        <v>1443</v>
      </c>
      <c r="D265" s="13" t="s">
        <v>1444</v>
      </c>
      <c r="E265" s="10" t="s">
        <v>1445</v>
      </c>
      <c r="F265" s="19">
        <v>9</v>
      </c>
      <c r="G265" s="19">
        <v>0</v>
      </c>
      <c r="H265" s="13" t="s">
        <v>63</v>
      </c>
      <c r="I265" s="13" t="s">
        <v>22</v>
      </c>
      <c r="J265" s="20">
        <v>45461</v>
      </c>
      <c r="K265" s="20">
        <f t="shared" si="4"/>
        <v>45586</v>
      </c>
      <c r="L265" s="28">
        <v>150</v>
      </c>
      <c r="M265" s="13" t="s">
        <v>492</v>
      </c>
      <c r="N265" s="10" t="s">
        <v>1446</v>
      </c>
      <c r="O265" s="13" t="s">
        <v>66</v>
      </c>
      <c r="P265" s="13" t="s">
        <v>67</v>
      </c>
    </row>
    <row r="266" spans="1:16" x14ac:dyDescent="0.25">
      <c r="A266" s="13" t="s">
        <v>16</v>
      </c>
      <c r="B266" s="13" t="s">
        <v>59</v>
      </c>
      <c r="C266" s="17" t="s">
        <v>1447</v>
      </c>
      <c r="D266" s="13" t="s">
        <v>1448</v>
      </c>
      <c r="E266" s="10" t="s">
        <v>1449</v>
      </c>
      <c r="F266" s="19">
        <v>43</v>
      </c>
      <c r="G266" s="19">
        <v>0</v>
      </c>
      <c r="H266" s="13" t="s">
        <v>63</v>
      </c>
      <c r="I266" s="13" t="s">
        <v>22</v>
      </c>
      <c r="J266" s="20">
        <v>45451</v>
      </c>
      <c r="K266" s="20">
        <f t="shared" si="4"/>
        <v>45576</v>
      </c>
      <c r="L266" s="28">
        <v>150</v>
      </c>
      <c r="M266" s="13" t="s">
        <v>30</v>
      </c>
      <c r="N266" s="10" t="s">
        <v>1450</v>
      </c>
      <c r="O266" s="13" t="s">
        <v>66</v>
      </c>
      <c r="P266" s="13" t="s">
        <v>67</v>
      </c>
    </row>
    <row r="267" spans="1:16" x14ac:dyDescent="0.25">
      <c r="A267" s="13" t="s">
        <v>16</v>
      </c>
      <c r="B267" s="13" t="s">
        <v>59</v>
      </c>
      <c r="C267" s="17" t="s">
        <v>494</v>
      </c>
      <c r="D267" s="13" t="s">
        <v>94</v>
      </c>
      <c r="E267" s="10" t="s">
        <v>495</v>
      </c>
      <c r="F267" s="19">
        <v>18</v>
      </c>
      <c r="G267" s="19">
        <v>0</v>
      </c>
      <c r="H267" s="13" t="s">
        <v>254</v>
      </c>
      <c r="I267" s="13" t="s">
        <v>22</v>
      </c>
      <c r="J267" s="20">
        <v>45448</v>
      </c>
      <c r="K267" s="20">
        <f t="shared" si="4"/>
        <v>45573</v>
      </c>
      <c r="L267" s="28">
        <v>180</v>
      </c>
      <c r="M267" s="13" t="s">
        <v>96</v>
      </c>
      <c r="N267" s="10" t="s">
        <v>496</v>
      </c>
      <c r="O267" s="13" t="s">
        <v>66</v>
      </c>
      <c r="P267" s="13" t="s">
        <v>67</v>
      </c>
    </row>
    <row r="268" spans="1:16" x14ac:dyDescent="0.25">
      <c r="A268" s="13" t="s">
        <v>16</v>
      </c>
      <c r="B268" s="13" t="s">
        <v>59</v>
      </c>
      <c r="C268" s="17" t="s">
        <v>494</v>
      </c>
      <c r="D268" s="13" t="s">
        <v>94</v>
      </c>
      <c r="E268" s="10" t="s">
        <v>495</v>
      </c>
      <c r="F268" s="19">
        <v>6</v>
      </c>
      <c r="G268" s="19">
        <v>25</v>
      </c>
      <c r="H268" s="13" t="s">
        <v>63</v>
      </c>
      <c r="I268" s="13" t="s">
        <v>22</v>
      </c>
      <c r="J268" s="20">
        <v>45448</v>
      </c>
      <c r="K268" s="20">
        <f t="shared" si="4"/>
        <v>45573</v>
      </c>
      <c r="L268" s="28">
        <v>150</v>
      </c>
      <c r="M268" s="13" t="s">
        <v>96</v>
      </c>
      <c r="N268" s="10" t="s">
        <v>1451</v>
      </c>
      <c r="O268" s="13" t="s">
        <v>66</v>
      </c>
      <c r="P268" s="13" t="s">
        <v>67</v>
      </c>
    </row>
    <row r="269" spans="1:16" x14ac:dyDescent="0.25">
      <c r="A269" s="13" t="s">
        <v>16</v>
      </c>
      <c r="B269" s="13" t="s">
        <v>59</v>
      </c>
      <c r="C269" s="17" t="s">
        <v>1452</v>
      </c>
      <c r="D269" s="13" t="s">
        <v>1453</v>
      </c>
      <c r="E269" s="10" t="s">
        <v>1454</v>
      </c>
      <c r="F269" s="19">
        <v>18</v>
      </c>
      <c r="G269" s="19">
        <v>0</v>
      </c>
      <c r="H269" s="13" t="s">
        <v>63</v>
      </c>
      <c r="I269" s="13" t="s">
        <v>22</v>
      </c>
      <c r="J269" s="20">
        <v>45455</v>
      </c>
      <c r="K269" s="20">
        <f t="shared" si="4"/>
        <v>45580</v>
      </c>
      <c r="L269" s="28">
        <v>150</v>
      </c>
      <c r="M269" s="13" t="s">
        <v>223</v>
      </c>
      <c r="N269" s="10" t="s">
        <v>1455</v>
      </c>
      <c r="O269" s="13" t="s">
        <v>66</v>
      </c>
      <c r="P269" s="13" t="s">
        <v>67</v>
      </c>
    </row>
    <row r="270" spans="1:16" x14ac:dyDescent="0.25">
      <c r="A270" s="13" t="s">
        <v>16</v>
      </c>
      <c r="B270" s="13" t="s">
        <v>59</v>
      </c>
      <c r="C270" s="17" t="s">
        <v>393</v>
      </c>
      <c r="D270" s="13" t="s">
        <v>394</v>
      </c>
      <c r="E270" s="10" t="s">
        <v>395</v>
      </c>
      <c r="F270" s="19">
        <v>7</v>
      </c>
      <c r="G270" s="19">
        <v>0</v>
      </c>
      <c r="H270" s="13" t="s">
        <v>63</v>
      </c>
      <c r="I270" s="13" t="s">
        <v>22</v>
      </c>
      <c r="J270" s="20">
        <v>45447</v>
      </c>
      <c r="K270" s="20">
        <f t="shared" si="4"/>
        <v>45572</v>
      </c>
      <c r="L270" s="28">
        <v>150</v>
      </c>
      <c r="M270" s="13" t="s">
        <v>396</v>
      </c>
      <c r="N270" s="10" t="s">
        <v>397</v>
      </c>
      <c r="O270" s="13" t="s">
        <v>66</v>
      </c>
      <c r="P270" s="13" t="s">
        <v>67</v>
      </c>
    </row>
    <row r="271" spans="1:16" x14ac:dyDescent="0.25">
      <c r="A271" s="13" t="s">
        <v>16</v>
      </c>
      <c r="B271" s="13" t="s">
        <v>59</v>
      </c>
      <c r="C271" s="17" t="s">
        <v>93</v>
      </c>
      <c r="D271" s="13" t="s">
        <v>94</v>
      </c>
      <c r="E271" s="10" t="s">
        <v>95</v>
      </c>
      <c r="F271" s="19">
        <v>27</v>
      </c>
      <c r="G271" s="19">
        <v>0</v>
      </c>
      <c r="H271" s="13" t="s">
        <v>63</v>
      </c>
      <c r="I271" s="13" t="s">
        <v>22</v>
      </c>
      <c r="J271" s="20">
        <v>45437</v>
      </c>
      <c r="K271" s="20">
        <f t="shared" si="4"/>
        <v>45562</v>
      </c>
      <c r="L271" s="28">
        <v>150</v>
      </c>
      <c r="M271" s="13" t="s">
        <v>96</v>
      </c>
      <c r="N271" s="10" t="s">
        <v>97</v>
      </c>
      <c r="O271" s="13" t="s">
        <v>66</v>
      </c>
      <c r="P271" s="13" t="s">
        <v>67</v>
      </c>
    </row>
    <row r="272" spans="1:16" x14ac:dyDescent="0.25">
      <c r="A272" s="13" t="s">
        <v>16</v>
      </c>
      <c r="B272" s="13" t="s">
        <v>59</v>
      </c>
      <c r="C272" s="17" t="s">
        <v>1456</v>
      </c>
      <c r="D272" s="13" t="s">
        <v>1457</v>
      </c>
      <c r="E272" s="10" t="s">
        <v>1458</v>
      </c>
      <c r="F272" s="19">
        <v>11</v>
      </c>
      <c r="G272" s="19">
        <v>0</v>
      </c>
      <c r="H272" s="13" t="s">
        <v>63</v>
      </c>
      <c r="I272" s="13" t="s">
        <v>22</v>
      </c>
      <c r="J272" s="20">
        <v>45451</v>
      </c>
      <c r="K272" s="20">
        <f t="shared" si="4"/>
        <v>45576</v>
      </c>
      <c r="L272" s="28">
        <v>150</v>
      </c>
      <c r="M272" s="13" t="s">
        <v>161</v>
      </c>
      <c r="N272" s="10" t="s">
        <v>1459</v>
      </c>
      <c r="O272" s="13" t="s">
        <v>66</v>
      </c>
      <c r="P272" s="13" t="s">
        <v>67</v>
      </c>
    </row>
    <row r="273" spans="1:16" x14ac:dyDescent="0.25">
      <c r="A273" s="13" t="s">
        <v>16</v>
      </c>
      <c r="B273" s="13" t="s">
        <v>59</v>
      </c>
      <c r="C273" s="17" t="s">
        <v>284</v>
      </c>
      <c r="D273" s="13" t="s">
        <v>1460</v>
      </c>
      <c r="E273" s="10" t="s">
        <v>1461</v>
      </c>
      <c r="F273" s="19">
        <v>6</v>
      </c>
      <c r="G273" s="19">
        <v>30</v>
      </c>
      <c r="H273" s="13" t="s">
        <v>63</v>
      </c>
      <c r="I273" s="13" t="s">
        <v>22</v>
      </c>
      <c r="J273" s="20">
        <v>45459</v>
      </c>
      <c r="K273" s="20">
        <f t="shared" si="4"/>
        <v>45584</v>
      </c>
      <c r="L273" s="28">
        <v>145</v>
      </c>
      <c r="M273" s="13" t="s">
        <v>492</v>
      </c>
      <c r="N273" s="10" t="s">
        <v>1462</v>
      </c>
      <c r="O273" s="13" t="s">
        <v>66</v>
      </c>
      <c r="P273" s="13" t="s">
        <v>67</v>
      </c>
    </row>
    <row r="274" spans="1:16" x14ac:dyDescent="0.25">
      <c r="A274" s="13" t="s">
        <v>16</v>
      </c>
      <c r="B274" s="13" t="s">
        <v>59</v>
      </c>
      <c r="C274" s="17" t="s">
        <v>1463</v>
      </c>
      <c r="D274" s="13" t="s">
        <v>1453</v>
      </c>
      <c r="E274" s="10" t="s">
        <v>1464</v>
      </c>
      <c r="F274" s="19">
        <v>16</v>
      </c>
      <c r="G274" s="19">
        <v>0</v>
      </c>
      <c r="H274" s="13" t="s">
        <v>63</v>
      </c>
      <c r="I274" s="13" t="s">
        <v>22</v>
      </c>
      <c r="J274" s="20">
        <v>45455</v>
      </c>
      <c r="K274" s="20">
        <f t="shared" si="4"/>
        <v>45580</v>
      </c>
      <c r="L274" s="28">
        <v>150</v>
      </c>
      <c r="M274" s="13" t="s">
        <v>223</v>
      </c>
      <c r="N274" s="10" t="s">
        <v>1465</v>
      </c>
      <c r="O274" s="13" t="s">
        <v>66</v>
      </c>
      <c r="P274" s="13" t="s">
        <v>67</v>
      </c>
    </row>
    <row r="275" spans="1:16" x14ac:dyDescent="0.25">
      <c r="A275" s="13" t="s">
        <v>16</v>
      </c>
      <c r="B275" s="13" t="s">
        <v>59</v>
      </c>
      <c r="C275" s="17" t="s">
        <v>593</v>
      </c>
      <c r="D275" s="13" t="s">
        <v>594</v>
      </c>
      <c r="E275" s="10" t="s">
        <v>595</v>
      </c>
      <c r="F275" s="19">
        <v>10</v>
      </c>
      <c r="G275" s="19">
        <v>0</v>
      </c>
      <c r="H275" s="13" t="s">
        <v>254</v>
      </c>
      <c r="I275" s="13" t="s">
        <v>22</v>
      </c>
      <c r="J275" s="20">
        <v>45451</v>
      </c>
      <c r="K275" s="20">
        <f t="shared" si="4"/>
        <v>45576</v>
      </c>
      <c r="L275" s="28">
        <v>180</v>
      </c>
      <c r="M275" s="13" t="s">
        <v>363</v>
      </c>
      <c r="N275" s="10" t="s">
        <v>596</v>
      </c>
      <c r="O275" s="13" t="s">
        <v>66</v>
      </c>
      <c r="P275" s="13" t="s">
        <v>67</v>
      </c>
    </row>
    <row r="276" spans="1:16" x14ac:dyDescent="0.25">
      <c r="A276" s="13" t="s">
        <v>16</v>
      </c>
      <c r="B276" s="13" t="s">
        <v>59</v>
      </c>
      <c r="C276" s="17" t="s">
        <v>1466</v>
      </c>
      <c r="D276" s="13" t="s">
        <v>1467</v>
      </c>
      <c r="E276" s="10" t="s">
        <v>1468</v>
      </c>
      <c r="F276" s="19">
        <v>8</v>
      </c>
      <c r="G276" s="19">
        <v>0</v>
      </c>
      <c r="H276" s="13" t="s">
        <v>63</v>
      </c>
      <c r="I276" s="13" t="s">
        <v>22</v>
      </c>
      <c r="J276" s="20">
        <v>45448</v>
      </c>
      <c r="K276" s="20">
        <f t="shared" si="4"/>
        <v>45573</v>
      </c>
      <c r="L276" s="28">
        <v>150</v>
      </c>
      <c r="M276" s="13" t="s">
        <v>396</v>
      </c>
      <c r="N276" s="10" t="s">
        <v>1469</v>
      </c>
      <c r="O276" s="13" t="s">
        <v>66</v>
      </c>
      <c r="P276" s="13" t="s">
        <v>67</v>
      </c>
    </row>
    <row r="277" spans="1:16" x14ac:dyDescent="0.25">
      <c r="A277" s="13" t="s">
        <v>16</v>
      </c>
      <c r="B277" s="13" t="s">
        <v>59</v>
      </c>
      <c r="C277" s="17" t="s">
        <v>1470</v>
      </c>
      <c r="D277" s="13" t="s">
        <v>1471</v>
      </c>
      <c r="E277" s="10" t="s">
        <v>1472</v>
      </c>
      <c r="F277" s="19">
        <v>4</v>
      </c>
      <c r="G277" s="19">
        <v>10</v>
      </c>
      <c r="H277" s="13" t="s">
        <v>63</v>
      </c>
      <c r="I277" s="13" t="s">
        <v>22</v>
      </c>
      <c r="J277" s="20">
        <v>45453</v>
      </c>
      <c r="K277" s="20">
        <f t="shared" si="4"/>
        <v>45578</v>
      </c>
      <c r="L277" s="28">
        <v>150</v>
      </c>
      <c r="M277" s="13" t="s">
        <v>396</v>
      </c>
      <c r="N277" s="10" t="s">
        <v>1473</v>
      </c>
      <c r="O277" s="13" t="s">
        <v>66</v>
      </c>
      <c r="P277" s="13" t="s">
        <v>67</v>
      </c>
    </row>
    <row r="278" spans="1:16" x14ac:dyDescent="0.25">
      <c r="A278" s="13" t="s">
        <v>16</v>
      </c>
      <c r="B278" s="13" t="s">
        <v>59</v>
      </c>
      <c r="C278" s="17" t="s">
        <v>1474</v>
      </c>
      <c r="D278" s="13" t="s">
        <v>1475</v>
      </c>
      <c r="E278" s="10" t="s">
        <v>1476</v>
      </c>
      <c r="F278" s="19">
        <v>5</v>
      </c>
      <c r="G278" s="19">
        <v>0</v>
      </c>
      <c r="H278" s="13" t="s">
        <v>63</v>
      </c>
      <c r="I278" s="13" t="s">
        <v>22</v>
      </c>
      <c r="J278" s="20">
        <v>45451</v>
      </c>
      <c r="K278" s="20">
        <f t="shared" si="4"/>
        <v>45576</v>
      </c>
      <c r="L278" s="28">
        <v>150</v>
      </c>
      <c r="M278" s="13" t="s">
        <v>214</v>
      </c>
      <c r="N278" s="10" t="s">
        <v>1477</v>
      </c>
      <c r="O278" s="13" t="s">
        <v>66</v>
      </c>
      <c r="P278" s="13" t="s">
        <v>67</v>
      </c>
    </row>
    <row r="279" spans="1:16" x14ac:dyDescent="0.25">
      <c r="A279" s="13" t="s">
        <v>16</v>
      </c>
      <c r="B279" s="13" t="s">
        <v>59</v>
      </c>
      <c r="C279" s="17" t="s">
        <v>211</v>
      </c>
      <c r="D279" s="13" t="s">
        <v>212</v>
      </c>
      <c r="E279" s="10" t="s">
        <v>213</v>
      </c>
      <c r="F279" s="19">
        <v>14</v>
      </c>
      <c r="G279" s="19">
        <v>0</v>
      </c>
      <c r="H279" s="13" t="s">
        <v>63</v>
      </c>
      <c r="I279" s="13" t="s">
        <v>22</v>
      </c>
      <c r="J279" s="20">
        <v>45444</v>
      </c>
      <c r="K279" s="20">
        <f t="shared" si="4"/>
        <v>45569</v>
      </c>
      <c r="L279" s="28">
        <v>150</v>
      </c>
      <c r="M279" s="13" t="s">
        <v>214</v>
      </c>
      <c r="N279" s="10" t="s">
        <v>215</v>
      </c>
      <c r="O279" s="13" t="s">
        <v>66</v>
      </c>
      <c r="P279" s="13" t="s">
        <v>67</v>
      </c>
    </row>
    <row r="280" spans="1:16" x14ac:dyDescent="0.25">
      <c r="A280" s="13" t="s">
        <v>16</v>
      </c>
      <c r="B280" s="13" t="s">
        <v>59</v>
      </c>
      <c r="C280" s="17" t="s">
        <v>703</v>
      </c>
      <c r="D280" s="13" t="s">
        <v>704</v>
      </c>
      <c r="E280" s="10" t="s">
        <v>705</v>
      </c>
      <c r="F280" s="19">
        <v>51</v>
      </c>
      <c r="G280" s="19">
        <v>0</v>
      </c>
      <c r="H280" s="13" t="s">
        <v>254</v>
      </c>
      <c r="I280" s="13" t="s">
        <v>614</v>
      </c>
      <c r="J280" s="20">
        <v>45461</v>
      </c>
      <c r="K280" s="20">
        <f t="shared" si="4"/>
        <v>45586</v>
      </c>
      <c r="L280" s="28">
        <v>178</v>
      </c>
      <c r="M280" s="13" t="s">
        <v>706</v>
      </c>
      <c r="N280" s="10" t="s">
        <v>707</v>
      </c>
      <c r="O280" s="13" t="s">
        <v>66</v>
      </c>
      <c r="P280" s="13" t="s">
        <v>67</v>
      </c>
    </row>
    <row r="281" spans="1:16" x14ac:dyDescent="0.25">
      <c r="A281" s="13" t="s">
        <v>16</v>
      </c>
      <c r="B281" s="13" t="s">
        <v>59</v>
      </c>
      <c r="C281" s="17" t="s">
        <v>1478</v>
      </c>
      <c r="D281" s="13" t="s">
        <v>1479</v>
      </c>
      <c r="E281" s="10" t="s">
        <v>1480</v>
      </c>
      <c r="F281" s="19">
        <v>4</v>
      </c>
      <c r="G281" s="19">
        <v>20</v>
      </c>
      <c r="H281" s="13" t="s">
        <v>63</v>
      </c>
      <c r="I281" s="13" t="s">
        <v>22</v>
      </c>
      <c r="J281" s="20">
        <v>45448</v>
      </c>
      <c r="K281" s="20">
        <f t="shared" si="4"/>
        <v>45573</v>
      </c>
      <c r="L281" s="28">
        <v>150</v>
      </c>
      <c r="M281" s="13" t="s">
        <v>96</v>
      </c>
      <c r="N281" s="10" t="s">
        <v>1481</v>
      </c>
      <c r="O281" s="13" t="s">
        <v>66</v>
      </c>
      <c r="P281" s="13" t="s">
        <v>67</v>
      </c>
    </row>
    <row r="282" spans="1:16" x14ac:dyDescent="0.25">
      <c r="A282" s="13" t="s">
        <v>16</v>
      </c>
      <c r="B282" s="13" t="s">
        <v>59</v>
      </c>
      <c r="C282" s="17" t="s">
        <v>1482</v>
      </c>
      <c r="D282" s="13" t="s">
        <v>1483</v>
      </c>
      <c r="E282" s="10" t="s">
        <v>1484</v>
      </c>
      <c r="F282" s="19">
        <v>47</v>
      </c>
      <c r="G282" s="19">
        <v>0</v>
      </c>
      <c r="H282" s="13" t="s">
        <v>63</v>
      </c>
      <c r="I282" s="13" t="s">
        <v>22</v>
      </c>
      <c r="J282" s="20">
        <v>45480</v>
      </c>
      <c r="K282" s="20">
        <f t="shared" si="4"/>
        <v>45605</v>
      </c>
      <c r="L282" s="28">
        <v>144</v>
      </c>
      <c r="M282" s="13" t="s">
        <v>96</v>
      </c>
      <c r="N282" s="10" t="s">
        <v>1485</v>
      </c>
      <c r="O282" s="13" t="s">
        <v>66</v>
      </c>
      <c r="P282" s="13" t="s">
        <v>67</v>
      </c>
    </row>
    <row r="283" spans="1:16" x14ac:dyDescent="0.25">
      <c r="A283" s="13" t="s">
        <v>16</v>
      </c>
      <c r="B283" s="13" t="s">
        <v>59</v>
      </c>
      <c r="C283" s="17" t="s">
        <v>292</v>
      </c>
      <c r="D283" s="13" t="s">
        <v>1486</v>
      </c>
      <c r="E283" s="10" t="s">
        <v>1487</v>
      </c>
      <c r="F283" s="19">
        <v>9</v>
      </c>
      <c r="G283" s="19">
        <v>0</v>
      </c>
      <c r="H283" s="13" t="s">
        <v>63</v>
      </c>
      <c r="I283" s="13" t="s">
        <v>22</v>
      </c>
      <c r="J283" s="20">
        <v>45468</v>
      </c>
      <c r="K283" s="20">
        <f t="shared" si="4"/>
        <v>45593</v>
      </c>
      <c r="L283" s="28">
        <v>150</v>
      </c>
      <c r="M283" s="13" t="s">
        <v>396</v>
      </c>
      <c r="N283" s="10" t="s">
        <v>1488</v>
      </c>
      <c r="O283" s="13" t="s">
        <v>66</v>
      </c>
      <c r="P283" s="13" t="s">
        <v>67</v>
      </c>
    </row>
    <row r="284" spans="1:16" x14ac:dyDescent="0.25">
      <c r="A284" s="13" t="s">
        <v>16</v>
      </c>
      <c r="B284" s="13" t="s">
        <v>59</v>
      </c>
      <c r="C284" s="17" t="s">
        <v>1331</v>
      </c>
      <c r="D284" s="13" t="s">
        <v>1489</v>
      </c>
      <c r="E284" s="10" t="s">
        <v>1490</v>
      </c>
      <c r="F284" s="19">
        <v>11</v>
      </c>
      <c r="G284" s="19">
        <v>0</v>
      </c>
      <c r="H284" s="13" t="s">
        <v>63</v>
      </c>
      <c r="I284" s="13" t="s">
        <v>22</v>
      </c>
      <c r="J284" s="20">
        <v>45451</v>
      </c>
      <c r="K284" s="20">
        <f t="shared" si="4"/>
        <v>45576</v>
      </c>
      <c r="L284" s="28">
        <v>150</v>
      </c>
      <c r="M284" s="13" t="s">
        <v>426</v>
      </c>
      <c r="N284" s="10" t="s">
        <v>1491</v>
      </c>
      <c r="O284" s="13" t="s">
        <v>66</v>
      </c>
      <c r="P284" s="13" t="s">
        <v>67</v>
      </c>
    </row>
    <row r="285" spans="1:16" x14ac:dyDescent="0.25">
      <c r="A285" s="13" t="s">
        <v>16</v>
      </c>
      <c r="B285" s="13" t="s">
        <v>59</v>
      </c>
      <c r="C285" s="17" t="s">
        <v>1492</v>
      </c>
      <c r="D285" s="13" t="s">
        <v>1493</v>
      </c>
      <c r="E285" s="10" t="s">
        <v>1494</v>
      </c>
      <c r="F285" s="19">
        <v>5</v>
      </c>
      <c r="G285" s="19">
        <v>5</v>
      </c>
      <c r="H285" s="13" t="s">
        <v>63</v>
      </c>
      <c r="I285" s="13" t="s">
        <v>22</v>
      </c>
      <c r="J285" s="20">
        <v>45461</v>
      </c>
      <c r="K285" s="20">
        <f t="shared" si="4"/>
        <v>45586</v>
      </c>
      <c r="L285" s="28">
        <v>150</v>
      </c>
      <c r="M285" s="13" t="s">
        <v>214</v>
      </c>
      <c r="N285" s="10" t="s">
        <v>1495</v>
      </c>
      <c r="O285" s="13" t="s">
        <v>66</v>
      </c>
      <c r="P285" s="13" t="s">
        <v>67</v>
      </c>
    </row>
    <row r="286" spans="1:16" x14ac:dyDescent="0.25">
      <c r="A286" s="13" t="s">
        <v>16</v>
      </c>
      <c r="B286" s="13" t="s">
        <v>59</v>
      </c>
      <c r="C286" s="17" t="s">
        <v>1496</v>
      </c>
      <c r="D286" s="13" t="s">
        <v>1497</v>
      </c>
      <c r="E286" s="10" t="s">
        <v>1498</v>
      </c>
      <c r="F286" s="19">
        <v>97</v>
      </c>
      <c r="G286" s="19">
        <v>0</v>
      </c>
      <c r="H286" s="13" t="s">
        <v>254</v>
      </c>
      <c r="I286" s="13" t="s">
        <v>22</v>
      </c>
      <c r="J286" s="20">
        <v>45459</v>
      </c>
      <c r="K286" s="20">
        <f t="shared" si="4"/>
        <v>45584</v>
      </c>
      <c r="L286" s="28">
        <v>180</v>
      </c>
      <c r="M286" s="13" t="s">
        <v>223</v>
      </c>
      <c r="N286" s="10" t="s">
        <v>1499</v>
      </c>
      <c r="O286" s="13" t="s">
        <v>66</v>
      </c>
      <c r="P286" s="13" t="s">
        <v>67</v>
      </c>
    </row>
    <row r="287" spans="1:16" x14ac:dyDescent="0.25">
      <c r="A287" s="13" t="s">
        <v>16</v>
      </c>
      <c r="B287" s="13" t="s">
        <v>59</v>
      </c>
      <c r="C287" s="17" t="s">
        <v>708</v>
      </c>
      <c r="D287" s="13" t="s">
        <v>709</v>
      </c>
      <c r="E287" s="10" t="s">
        <v>710</v>
      </c>
      <c r="F287" s="19">
        <v>105</v>
      </c>
      <c r="G287" s="19">
        <v>25</v>
      </c>
      <c r="H287" s="13" t="s">
        <v>63</v>
      </c>
      <c r="I287" s="13" t="s">
        <v>711</v>
      </c>
      <c r="J287" s="20">
        <v>45461</v>
      </c>
      <c r="K287" s="20">
        <f t="shared" si="4"/>
        <v>45586</v>
      </c>
      <c r="L287" s="28">
        <v>135</v>
      </c>
      <c r="M287" s="13" t="s">
        <v>712</v>
      </c>
      <c r="N287" s="10" t="s">
        <v>713</v>
      </c>
      <c r="O287" s="13" t="s">
        <v>66</v>
      </c>
      <c r="P287" s="13" t="s">
        <v>67</v>
      </c>
    </row>
    <row r="288" spans="1:16" x14ac:dyDescent="0.25">
      <c r="A288" s="13" t="s">
        <v>16</v>
      </c>
      <c r="B288" s="13" t="s">
        <v>59</v>
      </c>
      <c r="C288" s="17" t="s">
        <v>98</v>
      </c>
      <c r="D288" s="13" t="s">
        <v>99</v>
      </c>
      <c r="E288" s="10" t="s">
        <v>100</v>
      </c>
      <c r="F288" s="19">
        <v>0</v>
      </c>
      <c r="G288" s="19">
        <v>100</v>
      </c>
      <c r="H288" s="13" t="s">
        <v>101</v>
      </c>
      <c r="I288" s="13" t="s">
        <v>22</v>
      </c>
      <c r="J288" s="20">
        <v>45437</v>
      </c>
      <c r="K288" s="20">
        <f t="shared" si="4"/>
        <v>45562</v>
      </c>
      <c r="L288" s="28">
        <v>150</v>
      </c>
      <c r="M288" s="13" t="s">
        <v>102</v>
      </c>
      <c r="N288" s="10" t="s">
        <v>103</v>
      </c>
      <c r="O288" s="13" t="s">
        <v>66</v>
      </c>
      <c r="P288" s="13" t="s">
        <v>67</v>
      </c>
    </row>
    <row r="289" spans="1:16" x14ac:dyDescent="0.25">
      <c r="A289" s="13" t="s">
        <v>16</v>
      </c>
      <c r="B289" s="13" t="s">
        <v>59</v>
      </c>
      <c r="C289" s="17" t="s">
        <v>1500</v>
      </c>
      <c r="D289" s="13" t="s">
        <v>1501</v>
      </c>
      <c r="E289" s="10" t="s">
        <v>1502</v>
      </c>
      <c r="F289" s="19">
        <v>31</v>
      </c>
      <c r="G289" s="19">
        <v>0</v>
      </c>
      <c r="H289" s="13" t="s">
        <v>63</v>
      </c>
      <c r="I289" s="13" t="s">
        <v>22</v>
      </c>
      <c r="J289" s="20">
        <v>45451</v>
      </c>
      <c r="K289" s="20">
        <f t="shared" si="4"/>
        <v>45576</v>
      </c>
      <c r="L289" s="28">
        <v>141</v>
      </c>
      <c r="M289" s="13" t="s">
        <v>214</v>
      </c>
      <c r="N289" s="10" t="s">
        <v>1503</v>
      </c>
      <c r="O289" s="13" t="s">
        <v>66</v>
      </c>
      <c r="P289" s="13" t="s">
        <v>67</v>
      </c>
    </row>
    <row r="290" spans="1:16" x14ac:dyDescent="0.25">
      <c r="A290" s="13" t="s">
        <v>16</v>
      </c>
      <c r="B290" s="13" t="s">
        <v>59</v>
      </c>
      <c r="C290" s="17" t="s">
        <v>1504</v>
      </c>
      <c r="D290" s="13" t="s">
        <v>1505</v>
      </c>
      <c r="E290" s="10" t="s">
        <v>1506</v>
      </c>
      <c r="F290" s="19">
        <v>33</v>
      </c>
      <c r="G290" s="19">
        <v>0</v>
      </c>
      <c r="H290" s="13" t="s">
        <v>63</v>
      </c>
      <c r="I290" s="13" t="s">
        <v>22</v>
      </c>
      <c r="J290" s="20">
        <v>45459</v>
      </c>
      <c r="K290" s="20">
        <f t="shared" si="4"/>
        <v>45584</v>
      </c>
      <c r="L290" s="28">
        <v>150</v>
      </c>
      <c r="M290" s="13" t="s">
        <v>396</v>
      </c>
      <c r="N290" s="10" t="s">
        <v>1507</v>
      </c>
      <c r="O290" s="13" t="s">
        <v>66</v>
      </c>
      <c r="P290" s="13" t="s">
        <v>67</v>
      </c>
    </row>
    <row r="291" spans="1:16" x14ac:dyDescent="0.25">
      <c r="A291" s="13" t="s">
        <v>16</v>
      </c>
      <c r="B291" s="13" t="s">
        <v>59</v>
      </c>
      <c r="C291" s="17" t="s">
        <v>352</v>
      </c>
      <c r="D291" s="13" t="s">
        <v>619</v>
      </c>
      <c r="E291" s="10" t="s">
        <v>620</v>
      </c>
      <c r="F291" s="19">
        <v>22</v>
      </c>
      <c r="G291" s="19">
        <v>0</v>
      </c>
      <c r="H291" s="13" t="s">
        <v>254</v>
      </c>
      <c r="I291" s="13" t="s">
        <v>614</v>
      </c>
      <c r="J291" s="20">
        <v>45453</v>
      </c>
      <c r="K291" s="20">
        <f t="shared" si="4"/>
        <v>45578</v>
      </c>
      <c r="L291" s="28">
        <v>180</v>
      </c>
      <c r="M291" s="13" t="s">
        <v>621</v>
      </c>
      <c r="N291" s="10" t="s">
        <v>622</v>
      </c>
      <c r="O291" s="13" t="s">
        <v>66</v>
      </c>
      <c r="P291" s="13" t="s">
        <v>67</v>
      </c>
    </row>
    <row r="292" spans="1:16" x14ac:dyDescent="0.25">
      <c r="A292" s="13" t="s">
        <v>16</v>
      </c>
      <c r="B292" s="13" t="s">
        <v>59</v>
      </c>
      <c r="C292" s="17" t="s">
        <v>1508</v>
      </c>
      <c r="D292" s="13" t="s">
        <v>1509</v>
      </c>
      <c r="E292" s="10" t="s">
        <v>1510</v>
      </c>
      <c r="F292" s="19">
        <v>11</v>
      </c>
      <c r="G292" s="19">
        <v>0</v>
      </c>
      <c r="H292" s="13" t="s">
        <v>63</v>
      </c>
      <c r="I292" s="13" t="s">
        <v>22</v>
      </c>
      <c r="J292" s="20">
        <v>45451</v>
      </c>
      <c r="K292" s="20">
        <f t="shared" si="4"/>
        <v>45576</v>
      </c>
      <c r="L292" s="28">
        <v>150</v>
      </c>
      <c r="M292" s="13" t="s">
        <v>83</v>
      </c>
      <c r="N292" s="10" t="s">
        <v>1511</v>
      </c>
      <c r="O292" s="13" t="s">
        <v>66</v>
      </c>
      <c r="P292" s="13" t="s">
        <v>67</v>
      </c>
    </row>
    <row r="293" spans="1:16" x14ac:dyDescent="0.25">
      <c r="A293" s="13" t="s">
        <v>16</v>
      </c>
      <c r="B293" s="13" t="s">
        <v>59</v>
      </c>
      <c r="C293" s="17" t="s">
        <v>1512</v>
      </c>
      <c r="D293" s="13" t="s">
        <v>1513</v>
      </c>
      <c r="E293" s="10" t="s">
        <v>1514</v>
      </c>
      <c r="F293" s="19">
        <v>5</v>
      </c>
      <c r="G293" s="19">
        <v>0</v>
      </c>
      <c r="H293" s="13" t="s">
        <v>63</v>
      </c>
      <c r="I293" s="13" t="s">
        <v>22</v>
      </c>
      <c r="J293" s="20">
        <v>45452</v>
      </c>
      <c r="K293" s="20">
        <f t="shared" si="4"/>
        <v>45577</v>
      </c>
      <c r="L293" s="28">
        <v>150</v>
      </c>
      <c r="M293" s="13" t="s">
        <v>214</v>
      </c>
      <c r="N293" s="10" t="s">
        <v>1515</v>
      </c>
      <c r="O293" s="13" t="s">
        <v>66</v>
      </c>
      <c r="P293" s="13" t="s">
        <v>67</v>
      </c>
    </row>
    <row r="294" spans="1:16" x14ac:dyDescent="0.25">
      <c r="A294" s="13" t="s">
        <v>16</v>
      </c>
      <c r="B294" s="13" t="s">
        <v>59</v>
      </c>
      <c r="C294" s="17" t="s">
        <v>1512</v>
      </c>
      <c r="D294" s="13" t="s">
        <v>1513</v>
      </c>
      <c r="E294" s="10" t="s">
        <v>1514</v>
      </c>
      <c r="F294" s="19">
        <v>25</v>
      </c>
      <c r="G294" s="19">
        <v>0</v>
      </c>
      <c r="H294" s="13" t="s">
        <v>72</v>
      </c>
      <c r="I294" s="13" t="s">
        <v>22</v>
      </c>
      <c r="J294" s="20">
        <v>45453</v>
      </c>
      <c r="K294" s="20">
        <f t="shared" si="4"/>
        <v>45578</v>
      </c>
      <c r="L294" s="28">
        <v>140</v>
      </c>
      <c r="M294" s="13" t="s">
        <v>214</v>
      </c>
      <c r="N294" s="10" t="s">
        <v>1515</v>
      </c>
      <c r="O294" s="13" t="s">
        <v>66</v>
      </c>
      <c r="P294" s="13" t="s">
        <v>67</v>
      </c>
    </row>
    <row r="295" spans="1:16" x14ac:dyDescent="0.25">
      <c r="A295" s="13" t="s">
        <v>16</v>
      </c>
      <c r="B295" s="13" t="s">
        <v>59</v>
      </c>
      <c r="C295" s="17" t="s">
        <v>1516</v>
      </c>
      <c r="D295" s="13" t="s">
        <v>1517</v>
      </c>
      <c r="E295" s="10" t="s">
        <v>1518</v>
      </c>
      <c r="F295" s="19">
        <v>25</v>
      </c>
      <c r="G295" s="19">
        <v>10</v>
      </c>
      <c r="H295" s="13" t="s">
        <v>63</v>
      </c>
      <c r="I295" s="13" t="s">
        <v>22</v>
      </c>
      <c r="J295" s="20">
        <v>45461</v>
      </c>
      <c r="K295" s="20">
        <f t="shared" si="4"/>
        <v>45586</v>
      </c>
      <c r="L295" s="28">
        <v>150</v>
      </c>
      <c r="M295" s="13" t="s">
        <v>492</v>
      </c>
      <c r="N295" s="10" t="s">
        <v>1519</v>
      </c>
      <c r="O295" s="13" t="s">
        <v>66</v>
      </c>
      <c r="P295" s="13" t="s">
        <v>67</v>
      </c>
    </row>
    <row r="296" spans="1:16" x14ac:dyDescent="0.25">
      <c r="A296" s="13" t="s">
        <v>16</v>
      </c>
      <c r="B296" s="13" t="s">
        <v>59</v>
      </c>
      <c r="C296" s="17" t="s">
        <v>1520</v>
      </c>
      <c r="D296" s="13" t="s">
        <v>1521</v>
      </c>
      <c r="E296" s="10" t="s">
        <v>1522</v>
      </c>
      <c r="F296" s="19">
        <v>5</v>
      </c>
      <c r="G296" s="19">
        <v>0</v>
      </c>
      <c r="H296" s="13" t="s">
        <v>63</v>
      </c>
      <c r="I296" s="13" t="s">
        <v>22</v>
      </c>
      <c r="J296" s="20">
        <v>45461</v>
      </c>
      <c r="K296" s="20">
        <f t="shared" si="4"/>
        <v>45586</v>
      </c>
      <c r="L296" s="28">
        <v>150</v>
      </c>
      <c r="M296" s="13" t="s">
        <v>214</v>
      </c>
      <c r="N296" s="10" t="s">
        <v>1523</v>
      </c>
      <c r="O296" s="13" t="s">
        <v>66</v>
      </c>
      <c r="P296" s="13" t="s">
        <v>67</v>
      </c>
    </row>
    <row r="297" spans="1:16" x14ac:dyDescent="0.25">
      <c r="A297" s="13" t="s">
        <v>16</v>
      </c>
      <c r="B297" s="13" t="s">
        <v>59</v>
      </c>
      <c r="C297" s="17" t="s">
        <v>1524</v>
      </c>
      <c r="D297" s="13" t="s">
        <v>1525</v>
      </c>
      <c r="E297" s="10" t="s">
        <v>1526</v>
      </c>
      <c r="F297" s="19">
        <v>68</v>
      </c>
      <c r="G297" s="19">
        <v>0</v>
      </c>
      <c r="H297" s="13" t="s">
        <v>63</v>
      </c>
      <c r="I297" s="13" t="s">
        <v>22</v>
      </c>
      <c r="J297" s="20">
        <v>45461</v>
      </c>
      <c r="K297" s="20">
        <f t="shared" si="4"/>
        <v>45586</v>
      </c>
      <c r="L297" s="28">
        <v>142</v>
      </c>
      <c r="M297" s="13" t="s">
        <v>96</v>
      </c>
      <c r="N297" s="10" t="s">
        <v>1527</v>
      </c>
      <c r="O297" s="13" t="s">
        <v>66</v>
      </c>
      <c r="P297" s="13" t="s">
        <v>67</v>
      </c>
    </row>
    <row r="298" spans="1:16" x14ac:dyDescent="0.25">
      <c r="A298" s="13" t="s">
        <v>16</v>
      </c>
      <c r="B298" s="13" t="s">
        <v>59</v>
      </c>
      <c r="C298" s="17" t="s">
        <v>1528</v>
      </c>
      <c r="D298" s="13" t="s">
        <v>221</v>
      </c>
      <c r="E298" s="10" t="s">
        <v>1529</v>
      </c>
      <c r="F298" s="19">
        <v>43</v>
      </c>
      <c r="G298" s="19">
        <v>20</v>
      </c>
      <c r="H298" s="13" t="s">
        <v>63</v>
      </c>
      <c r="I298" s="13" t="s">
        <v>22</v>
      </c>
      <c r="J298" s="20">
        <v>45448</v>
      </c>
      <c r="K298" s="20">
        <f t="shared" si="4"/>
        <v>45573</v>
      </c>
      <c r="L298" s="28">
        <v>150</v>
      </c>
      <c r="M298" s="13" t="s">
        <v>396</v>
      </c>
      <c r="N298" s="10" t="s">
        <v>1530</v>
      </c>
      <c r="O298" s="13" t="s">
        <v>66</v>
      </c>
      <c r="P298" s="13" t="s">
        <v>67</v>
      </c>
    </row>
    <row r="299" spans="1:16" x14ac:dyDescent="0.25">
      <c r="A299" s="13" t="s">
        <v>16</v>
      </c>
      <c r="B299" s="13" t="s">
        <v>59</v>
      </c>
      <c r="C299" s="17" t="s">
        <v>1531</v>
      </c>
      <c r="D299" s="13" t="s">
        <v>1532</v>
      </c>
      <c r="E299" s="10" t="s">
        <v>1533</v>
      </c>
      <c r="F299" s="19">
        <v>16</v>
      </c>
      <c r="G299" s="19">
        <v>0</v>
      </c>
      <c r="H299" s="13" t="s">
        <v>63</v>
      </c>
      <c r="I299" s="13" t="s">
        <v>22</v>
      </c>
      <c r="J299" s="20">
        <v>45458</v>
      </c>
      <c r="K299" s="20">
        <f t="shared" si="4"/>
        <v>45583</v>
      </c>
      <c r="L299" s="28">
        <v>150</v>
      </c>
      <c r="M299" s="13" t="s">
        <v>161</v>
      </c>
      <c r="N299" s="10" t="s">
        <v>1534</v>
      </c>
      <c r="O299" s="13" t="s">
        <v>66</v>
      </c>
      <c r="P299" s="13" t="s">
        <v>67</v>
      </c>
    </row>
    <row r="300" spans="1:16" x14ac:dyDescent="0.25">
      <c r="A300" s="13" t="s">
        <v>16</v>
      </c>
      <c r="B300" s="13" t="s">
        <v>59</v>
      </c>
      <c r="C300" s="17" t="s">
        <v>1535</v>
      </c>
      <c r="D300" s="13" t="s">
        <v>1536</v>
      </c>
      <c r="E300" s="10" t="s">
        <v>1537</v>
      </c>
      <c r="F300" s="19">
        <v>27</v>
      </c>
      <c r="G300" s="19">
        <v>20</v>
      </c>
      <c r="H300" s="13" t="s">
        <v>63</v>
      </c>
      <c r="I300" s="13" t="s">
        <v>22</v>
      </c>
      <c r="J300" s="20">
        <v>45448</v>
      </c>
      <c r="K300" s="20">
        <f t="shared" si="4"/>
        <v>45573</v>
      </c>
      <c r="L300" s="28">
        <v>150</v>
      </c>
      <c r="M300" s="13" t="s">
        <v>223</v>
      </c>
      <c r="N300" s="10" t="s">
        <v>1538</v>
      </c>
      <c r="O300" s="13" t="s">
        <v>66</v>
      </c>
      <c r="P300" s="13" t="s">
        <v>67</v>
      </c>
    </row>
    <row r="301" spans="1:16" x14ac:dyDescent="0.25">
      <c r="A301" s="13" t="s">
        <v>16</v>
      </c>
      <c r="B301" s="13" t="s">
        <v>59</v>
      </c>
      <c r="C301" s="17" t="s">
        <v>1539</v>
      </c>
      <c r="D301" s="13" t="s">
        <v>1540</v>
      </c>
      <c r="E301" s="10" t="s">
        <v>1541</v>
      </c>
      <c r="F301" s="19">
        <v>21</v>
      </c>
      <c r="G301" s="19">
        <v>0</v>
      </c>
      <c r="H301" s="13" t="s">
        <v>63</v>
      </c>
      <c r="I301" s="13" t="s">
        <v>22</v>
      </c>
      <c r="J301" s="20">
        <v>45451</v>
      </c>
      <c r="K301" s="20">
        <f t="shared" si="4"/>
        <v>45576</v>
      </c>
      <c r="L301" s="28">
        <v>150</v>
      </c>
      <c r="M301" s="13" t="s">
        <v>396</v>
      </c>
      <c r="N301" s="10" t="s">
        <v>1542</v>
      </c>
      <c r="O301" s="13" t="s">
        <v>66</v>
      </c>
      <c r="P301" s="13" t="s">
        <v>67</v>
      </c>
    </row>
    <row r="302" spans="1:16" x14ac:dyDescent="0.25">
      <c r="A302" s="13" t="s">
        <v>16</v>
      </c>
      <c r="B302" s="13" t="s">
        <v>59</v>
      </c>
      <c r="C302" s="17" t="s">
        <v>1543</v>
      </c>
      <c r="D302" s="13" t="s">
        <v>1544</v>
      </c>
      <c r="E302" s="10" t="s">
        <v>1545</v>
      </c>
      <c r="F302" s="19">
        <v>18</v>
      </c>
      <c r="G302" s="19">
        <v>0</v>
      </c>
      <c r="H302" s="13" t="s">
        <v>254</v>
      </c>
      <c r="I302" s="13" t="s">
        <v>614</v>
      </c>
      <c r="J302" s="20">
        <v>45478</v>
      </c>
      <c r="K302" s="20">
        <f t="shared" si="4"/>
        <v>45603</v>
      </c>
      <c r="L302" s="28">
        <v>180</v>
      </c>
      <c r="M302" s="13" t="s">
        <v>706</v>
      </c>
      <c r="N302" s="10" t="s">
        <v>1546</v>
      </c>
      <c r="O302" s="13" t="s">
        <v>66</v>
      </c>
      <c r="P302" s="13" t="s">
        <v>67</v>
      </c>
    </row>
    <row r="303" spans="1:16" x14ac:dyDescent="0.25">
      <c r="A303" s="13" t="s">
        <v>16</v>
      </c>
      <c r="B303" s="13" t="s">
        <v>59</v>
      </c>
      <c r="C303" s="17" t="s">
        <v>1547</v>
      </c>
      <c r="D303" s="13" t="s">
        <v>1548</v>
      </c>
      <c r="E303" s="10" t="s">
        <v>1549</v>
      </c>
      <c r="F303" s="19">
        <v>21</v>
      </c>
      <c r="G303" s="19">
        <v>0</v>
      </c>
      <c r="H303" s="13" t="s">
        <v>63</v>
      </c>
      <c r="I303" s="13" t="s">
        <v>22</v>
      </c>
      <c r="J303" s="20">
        <v>45451</v>
      </c>
      <c r="K303" s="20">
        <f t="shared" si="4"/>
        <v>45576</v>
      </c>
      <c r="L303" s="28">
        <v>150</v>
      </c>
      <c r="M303" s="13" t="s">
        <v>96</v>
      </c>
      <c r="N303" s="10" t="s">
        <v>1550</v>
      </c>
      <c r="O303" s="13" t="s">
        <v>66</v>
      </c>
      <c r="P303" s="13" t="s">
        <v>67</v>
      </c>
    </row>
    <row r="304" spans="1:16" x14ac:dyDescent="0.25">
      <c r="A304" s="13" t="s">
        <v>16</v>
      </c>
      <c r="B304" s="13" t="s">
        <v>59</v>
      </c>
      <c r="C304" s="17" t="s">
        <v>1551</v>
      </c>
      <c r="D304" s="13" t="s">
        <v>394</v>
      </c>
      <c r="E304" s="10" t="s">
        <v>1552</v>
      </c>
      <c r="F304" s="19">
        <v>11</v>
      </c>
      <c r="G304" s="19">
        <v>0</v>
      </c>
      <c r="H304" s="13" t="s">
        <v>63</v>
      </c>
      <c r="I304" s="13" t="s">
        <v>22</v>
      </c>
      <c r="J304" s="20">
        <v>45453</v>
      </c>
      <c r="K304" s="20">
        <f t="shared" si="4"/>
        <v>45578</v>
      </c>
      <c r="L304" s="28">
        <v>150</v>
      </c>
      <c r="M304" s="13" t="s">
        <v>214</v>
      </c>
      <c r="N304" s="10" t="s">
        <v>1553</v>
      </c>
      <c r="O304" s="13" t="s">
        <v>66</v>
      </c>
      <c r="P304" s="13" t="s">
        <v>67</v>
      </c>
    </row>
    <row r="305" spans="1:16" x14ac:dyDescent="0.25">
      <c r="A305" s="13" t="s">
        <v>16</v>
      </c>
      <c r="B305" s="13" t="s">
        <v>59</v>
      </c>
      <c r="C305" s="17" t="s">
        <v>1554</v>
      </c>
      <c r="D305" s="13" t="s">
        <v>1555</v>
      </c>
      <c r="E305" s="10" t="s">
        <v>1556</v>
      </c>
      <c r="F305" s="19">
        <v>5</v>
      </c>
      <c r="G305" s="19">
        <v>0</v>
      </c>
      <c r="H305" s="13" t="s">
        <v>63</v>
      </c>
      <c r="I305" s="13" t="s">
        <v>22</v>
      </c>
      <c r="J305" s="20">
        <v>45462</v>
      </c>
      <c r="K305" s="20">
        <f t="shared" si="4"/>
        <v>45587</v>
      </c>
      <c r="L305" s="28">
        <v>150</v>
      </c>
      <c r="M305" s="13" t="s">
        <v>492</v>
      </c>
      <c r="N305" s="10" t="s">
        <v>1557</v>
      </c>
      <c r="O305" s="13" t="s">
        <v>66</v>
      </c>
      <c r="P305" s="13" t="s">
        <v>67</v>
      </c>
    </row>
    <row r="306" spans="1:16" x14ac:dyDescent="0.25">
      <c r="A306" s="13" t="s">
        <v>16</v>
      </c>
      <c r="B306" s="13" t="s">
        <v>59</v>
      </c>
      <c r="C306" s="17" t="s">
        <v>1558</v>
      </c>
      <c r="D306" s="13" t="s">
        <v>1559</v>
      </c>
      <c r="E306" s="10" t="s">
        <v>1560</v>
      </c>
      <c r="F306" s="19">
        <v>0</v>
      </c>
      <c r="G306" s="19">
        <v>103</v>
      </c>
      <c r="H306" s="13" t="s">
        <v>101</v>
      </c>
      <c r="I306" s="13" t="s">
        <v>22</v>
      </c>
      <c r="J306" s="20">
        <v>45444</v>
      </c>
      <c r="K306" s="20">
        <f t="shared" si="4"/>
        <v>45569</v>
      </c>
      <c r="L306" s="28">
        <v>150</v>
      </c>
      <c r="M306" s="13" t="s">
        <v>102</v>
      </c>
      <c r="N306" s="10" t="s">
        <v>1561</v>
      </c>
      <c r="O306" s="13" t="s">
        <v>66</v>
      </c>
      <c r="P306" s="13" t="s">
        <v>67</v>
      </c>
    </row>
    <row r="307" spans="1:16" x14ac:dyDescent="0.25">
      <c r="A307" s="13" t="s">
        <v>16</v>
      </c>
      <c r="B307" s="13" t="s">
        <v>59</v>
      </c>
      <c r="C307" s="17" t="s">
        <v>1562</v>
      </c>
      <c r="D307" s="13" t="s">
        <v>1563</v>
      </c>
      <c r="E307" s="10" t="s">
        <v>1564</v>
      </c>
      <c r="F307" s="19">
        <v>12</v>
      </c>
      <c r="G307" s="19">
        <v>0</v>
      </c>
      <c r="H307" s="13" t="s">
        <v>63</v>
      </c>
      <c r="I307" s="13" t="s">
        <v>22</v>
      </c>
      <c r="J307" s="20">
        <v>45459</v>
      </c>
      <c r="K307" s="20">
        <f t="shared" si="4"/>
        <v>45584</v>
      </c>
      <c r="L307" s="28">
        <v>150</v>
      </c>
      <c r="M307" s="13" t="s">
        <v>1565</v>
      </c>
      <c r="N307" s="10" t="s">
        <v>1566</v>
      </c>
      <c r="O307" s="13" t="s">
        <v>66</v>
      </c>
      <c r="P307" s="13" t="s">
        <v>67</v>
      </c>
    </row>
    <row r="308" spans="1:16" x14ac:dyDescent="0.25">
      <c r="A308" s="13" t="s">
        <v>16</v>
      </c>
      <c r="B308" s="13" t="s">
        <v>59</v>
      </c>
      <c r="C308" s="17" t="s">
        <v>1567</v>
      </c>
      <c r="D308" s="13" t="s">
        <v>1467</v>
      </c>
      <c r="E308" s="10" t="s">
        <v>1568</v>
      </c>
      <c r="F308" s="19">
        <v>35</v>
      </c>
      <c r="G308" s="19">
        <v>0</v>
      </c>
      <c r="H308" s="13" t="s">
        <v>63</v>
      </c>
      <c r="I308" s="13" t="s">
        <v>22</v>
      </c>
      <c r="J308" s="20">
        <v>45461</v>
      </c>
      <c r="K308" s="20">
        <f t="shared" si="4"/>
        <v>45586</v>
      </c>
      <c r="L308" s="28">
        <v>150</v>
      </c>
      <c r="M308" s="13" t="s">
        <v>214</v>
      </c>
      <c r="N308" s="10" t="s">
        <v>1569</v>
      </c>
      <c r="O308" s="13" t="s">
        <v>66</v>
      </c>
      <c r="P308" s="13" t="s">
        <v>67</v>
      </c>
    </row>
    <row r="309" spans="1:16" x14ac:dyDescent="0.25">
      <c r="A309" s="13" t="s">
        <v>16</v>
      </c>
      <c r="B309" s="13" t="s">
        <v>59</v>
      </c>
      <c r="C309" s="17" t="s">
        <v>340</v>
      </c>
      <c r="D309" s="13" t="s">
        <v>1570</v>
      </c>
      <c r="E309" s="10" t="s">
        <v>1571</v>
      </c>
      <c r="F309" s="19">
        <v>84</v>
      </c>
      <c r="G309" s="19">
        <v>0</v>
      </c>
      <c r="H309" s="13" t="s">
        <v>254</v>
      </c>
      <c r="I309" s="13" t="s">
        <v>700</v>
      </c>
      <c r="J309" s="20">
        <v>45479</v>
      </c>
      <c r="K309" s="20">
        <f t="shared" si="4"/>
        <v>45604</v>
      </c>
      <c r="L309" s="28">
        <v>175</v>
      </c>
      <c r="M309" s="13" t="s">
        <v>1572</v>
      </c>
      <c r="N309" s="10" t="s">
        <v>1573</v>
      </c>
      <c r="O309" s="13" t="s">
        <v>66</v>
      </c>
      <c r="P309" s="13" t="s">
        <v>67</v>
      </c>
    </row>
    <row r="310" spans="1:16" x14ac:dyDescent="0.25">
      <c r="A310" s="13" t="s">
        <v>16</v>
      </c>
      <c r="B310" s="13" t="s">
        <v>59</v>
      </c>
      <c r="C310" s="17" t="s">
        <v>1574</v>
      </c>
      <c r="D310" s="13" t="s">
        <v>1575</v>
      </c>
      <c r="E310" s="10" t="s">
        <v>1576</v>
      </c>
      <c r="F310" s="19">
        <v>13</v>
      </c>
      <c r="G310" s="19">
        <v>0</v>
      </c>
      <c r="H310" s="13" t="s">
        <v>63</v>
      </c>
      <c r="I310" s="13" t="s">
        <v>22</v>
      </c>
      <c r="J310" s="20">
        <v>45458</v>
      </c>
      <c r="K310" s="20">
        <f t="shared" si="4"/>
        <v>45583</v>
      </c>
      <c r="L310" s="28">
        <v>150</v>
      </c>
      <c r="M310" s="13" t="s">
        <v>1577</v>
      </c>
      <c r="N310" s="10" t="s">
        <v>1578</v>
      </c>
      <c r="O310" s="13" t="s">
        <v>66</v>
      </c>
      <c r="P310" s="13" t="s">
        <v>67</v>
      </c>
    </row>
    <row r="311" spans="1:16" x14ac:dyDescent="0.25">
      <c r="A311" s="13" t="s">
        <v>16</v>
      </c>
      <c r="B311" s="13" t="s">
        <v>59</v>
      </c>
      <c r="C311" s="17" t="s">
        <v>1579</v>
      </c>
      <c r="D311" s="13" t="s">
        <v>1580</v>
      </c>
      <c r="E311" s="10" t="s">
        <v>1581</v>
      </c>
      <c r="F311" s="19">
        <v>24</v>
      </c>
      <c r="G311" s="19">
        <v>0</v>
      </c>
      <c r="H311" s="13" t="s">
        <v>63</v>
      </c>
      <c r="I311" s="13" t="s">
        <v>22</v>
      </c>
      <c r="J311" s="20">
        <v>45451</v>
      </c>
      <c r="K311" s="20">
        <f t="shared" si="4"/>
        <v>45576</v>
      </c>
      <c r="L311" s="28">
        <v>150</v>
      </c>
      <c r="M311" s="13" t="s">
        <v>396</v>
      </c>
      <c r="N311" s="10" t="s">
        <v>1582</v>
      </c>
      <c r="O311" s="13" t="s">
        <v>66</v>
      </c>
      <c r="P311" s="13" t="s">
        <v>67</v>
      </c>
    </row>
    <row r="312" spans="1:16" x14ac:dyDescent="0.25">
      <c r="A312" s="13" t="s">
        <v>16</v>
      </c>
      <c r="B312" s="13" t="s">
        <v>59</v>
      </c>
      <c r="C312" s="17" t="s">
        <v>1583</v>
      </c>
      <c r="D312" s="13" t="s">
        <v>1584</v>
      </c>
      <c r="E312" s="10" t="s">
        <v>1585</v>
      </c>
      <c r="F312" s="19">
        <v>5</v>
      </c>
      <c r="G312" s="19">
        <v>15</v>
      </c>
      <c r="H312" s="13" t="s">
        <v>63</v>
      </c>
      <c r="I312" s="13" t="s">
        <v>22</v>
      </c>
      <c r="J312" s="20">
        <v>45465</v>
      </c>
      <c r="K312" s="20">
        <f t="shared" si="4"/>
        <v>45590</v>
      </c>
      <c r="L312" s="28">
        <v>150</v>
      </c>
      <c r="M312" s="13" t="s">
        <v>214</v>
      </c>
      <c r="N312" s="10" t="s">
        <v>1586</v>
      </c>
      <c r="O312" s="13" t="s">
        <v>66</v>
      </c>
      <c r="P312" s="13" t="s">
        <v>67</v>
      </c>
    </row>
    <row r="313" spans="1:16" x14ac:dyDescent="0.25">
      <c r="A313" s="13" t="s">
        <v>16</v>
      </c>
      <c r="B313" s="13" t="s">
        <v>59</v>
      </c>
      <c r="C313" s="17" t="s">
        <v>1587</v>
      </c>
      <c r="D313" s="13" t="s">
        <v>1588</v>
      </c>
      <c r="E313" s="10" t="s">
        <v>1589</v>
      </c>
      <c r="F313" s="19">
        <v>11</v>
      </c>
      <c r="G313" s="19">
        <v>60</v>
      </c>
      <c r="H313" s="13" t="s">
        <v>63</v>
      </c>
      <c r="I313" s="13" t="s">
        <v>22</v>
      </c>
      <c r="J313" s="20">
        <v>45451</v>
      </c>
      <c r="K313" s="20">
        <f t="shared" si="4"/>
        <v>45576</v>
      </c>
      <c r="L313" s="28">
        <v>150</v>
      </c>
      <c r="M313" s="13" t="s">
        <v>336</v>
      </c>
      <c r="N313" s="10" t="s">
        <v>1590</v>
      </c>
      <c r="O313" s="13" t="s">
        <v>66</v>
      </c>
      <c r="P313" s="13" t="s">
        <v>67</v>
      </c>
    </row>
    <row r="314" spans="1:16" x14ac:dyDescent="0.25">
      <c r="A314" s="13" t="s">
        <v>16</v>
      </c>
      <c r="B314" s="13" t="s">
        <v>59</v>
      </c>
      <c r="C314" s="17" t="s">
        <v>1591</v>
      </c>
      <c r="D314" s="17" t="s">
        <v>709</v>
      </c>
      <c r="E314" s="12" t="s">
        <v>1592</v>
      </c>
      <c r="F314" s="25">
        <v>52</v>
      </c>
      <c r="G314" s="25">
        <v>0</v>
      </c>
      <c r="H314" s="17" t="s">
        <v>63</v>
      </c>
      <c r="I314" s="17" t="s">
        <v>711</v>
      </c>
      <c r="J314" s="20">
        <v>45480</v>
      </c>
      <c r="K314" s="20">
        <f t="shared" si="4"/>
        <v>45605</v>
      </c>
      <c r="L314" s="28">
        <v>140</v>
      </c>
      <c r="M314" s="17" t="s">
        <v>712</v>
      </c>
      <c r="N314" s="10" t="s">
        <v>1593</v>
      </c>
      <c r="O314" s="13" t="s">
        <v>66</v>
      </c>
      <c r="P314" s="13" t="s">
        <v>67</v>
      </c>
    </row>
    <row r="315" spans="1:16" x14ac:dyDescent="0.25">
      <c r="A315" s="13" t="s">
        <v>16</v>
      </c>
      <c r="B315" s="13" t="s">
        <v>59</v>
      </c>
      <c r="C315" s="17" t="s">
        <v>1594</v>
      </c>
      <c r="D315" s="13" t="s">
        <v>1595</v>
      </c>
      <c r="E315" s="10" t="s">
        <v>1596</v>
      </c>
      <c r="F315" s="19">
        <v>14</v>
      </c>
      <c r="G315" s="19">
        <v>0</v>
      </c>
      <c r="H315" s="13" t="s">
        <v>63</v>
      </c>
      <c r="I315" s="13" t="s">
        <v>22</v>
      </c>
      <c r="J315" s="20">
        <v>45463</v>
      </c>
      <c r="K315" s="20">
        <f t="shared" si="4"/>
        <v>45588</v>
      </c>
      <c r="L315" s="28">
        <v>150</v>
      </c>
      <c r="M315" s="13" t="s">
        <v>492</v>
      </c>
      <c r="N315" s="10" t="s">
        <v>1597</v>
      </c>
      <c r="O315" s="13" t="s">
        <v>66</v>
      </c>
      <c r="P315" s="13" t="s">
        <v>67</v>
      </c>
    </row>
    <row r="316" spans="1:16" x14ac:dyDescent="0.25">
      <c r="A316" s="13" t="s">
        <v>16</v>
      </c>
      <c r="B316" s="13" t="s">
        <v>59</v>
      </c>
      <c r="C316" s="17" t="s">
        <v>1598</v>
      </c>
      <c r="D316" s="13" t="s">
        <v>1599</v>
      </c>
      <c r="E316" s="10" t="s">
        <v>1600</v>
      </c>
      <c r="F316" s="19">
        <v>5</v>
      </c>
      <c r="G316" s="19">
        <v>8</v>
      </c>
      <c r="H316" s="13" t="s">
        <v>63</v>
      </c>
      <c r="I316" s="13" t="s">
        <v>22</v>
      </c>
      <c r="J316" s="20">
        <v>45458</v>
      </c>
      <c r="K316" s="20">
        <f t="shared" si="4"/>
        <v>45583</v>
      </c>
      <c r="L316" s="28">
        <v>150</v>
      </c>
      <c r="M316" s="13" t="s">
        <v>223</v>
      </c>
      <c r="N316" s="10" t="s">
        <v>1601</v>
      </c>
      <c r="O316" s="13" t="s">
        <v>66</v>
      </c>
      <c r="P316" s="13" t="s">
        <v>67</v>
      </c>
    </row>
    <row r="317" spans="1:16" x14ac:dyDescent="0.25">
      <c r="A317" s="13" t="s">
        <v>16</v>
      </c>
      <c r="B317" s="13" t="s">
        <v>59</v>
      </c>
      <c r="C317" s="17" t="s">
        <v>597</v>
      </c>
      <c r="D317" s="13" t="s">
        <v>598</v>
      </c>
      <c r="E317" s="10" t="s">
        <v>599</v>
      </c>
      <c r="F317" s="19">
        <v>48</v>
      </c>
      <c r="G317" s="19">
        <v>0</v>
      </c>
      <c r="H317" s="13" t="s">
        <v>254</v>
      </c>
      <c r="I317" s="13" t="s">
        <v>22</v>
      </c>
      <c r="J317" s="20">
        <v>45451</v>
      </c>
      <c r="K317" s="20">
        <f t="shared" si="4"/>
        <v>45576</v>
      </c>
      <c r="L317" s="28">
        <v>180</v>
      </c>
      <c r="M317" s="13" t="s">
        <v>600</v>
      </c>
      <c r="N317" s="10" t="s">
        <v>601</v>
      </c>
      <c r="O317" s="13" t="s">
        <v>66</v>
      </c>
      <c r="P317" s="13" t="s">
        <v>67</v>
      </c>
    </row>
    <row r="318" spans="1:16" x14ac:dyDescent="0.25">
      <c r="A318" s="13" t="s">
        <v>16</v>
      </c>
      <c r="B318" s="13" t="s">
        <v>59</v>
      </c>
      <c r="C318" s="17" t="s">
        <v>1602</v>
      </c>
      <c r="D318" s="13" t="s">
        <v>1603</v>
      </c>
      <c r="E318" s="10" t="s">
        <v>1604</v>
      </c>
      <c r="F318" s="19">
        <v>56</v>
      </c>
      <c r="G318" s="19">
        <v>0</v>
      </c>
      <c r="H318" s="13" t="s">
        <v>63</v>
      </c>
      <c r="I318" s="13" t="s">
        <v>22</v>
      </c>
      <c r="J318" s="20">
        <v>45458</v>
      </c>
      <c r="K318" s="20">
        <f t="shared" si="4"/>
        <v>45583</v>
      </c>
      <c r="L318" s="28">
        <v>145</v>
      </c>
      <c r="M318" s="13" t="s">
        <v>161</v>
      </c>
      <c r="N318" s="10" t="s">
        <v>1605</v>
      </c>
      <c r="O318" s="13" t="s">
        <v>66</v>
      </c>
      <c r="P318" s="13" t="s">
        <v>67</v>
      </c>
    </row>
    <row r="319" spans="1:16" x14ac:dyDescent="0.25">
      <c r="A319" s="13" t="s">
        <v>16</v>
      </c>
      <c r="B319" s="13" t="s">
        <v>59</v>
      </c>
      <c r="C319" s="17" t="s">
        <v>1606</v>
      </c>
      <c r="D319" s="13" t="s">
        <v>1607</v>
      </c>
      <c r="E319" s="10" t="s">
        <v>1608</v>
      </c>
      <c r="F319" s="19">
        <v>19</v>
      </c>
      <c r="G319" s="19">
        <v>0</v>
      </c>
      <c r="H319" s="13" t="s">
        <v>63</v>
      </c>
      <c r="I319" s="13" t="s">
        <v>22</v>
      </c>
      <c r="J319" s="20">
        <v>45461</v>
      </c>
      <c r="K319" s="20">
        <f t="shared" si="4"/>
        <v>45586</v>
      </c>
      <c r="L319" s="28">
        <v>146</v>
      </c>
      <c r="M319" s="13" t="s">
        <v>1609</v>
      </c>
      <c r="N319" s="10" t="s">
        <v>1610</v>
      </c>
      <c r="O319" s="13" t="s">
        <v>66</v>
      </c>
      <c r="P319" s="13" t="s">
        <v>67</v>
      </c>
    </row>
    <row r="320" spans="1:16" x14ac:dyDescent="0.25">
      <c r="A320" s="13" t="s">
        <v>16</v>
      </c>
      <c r="B320" s="13" t="s">
        <v>59</v>
      </c>
      <c r="C320" s="17" t="s">
        <v>726</v>
      </c>
      <c r="D320" s="13" t="s">
        <v>727</v>
      </c>
      <c r="E320" s="10" t="s">
        <v>728</v>
      </c>
      <c r="F320" s="19">
        <v>18</v>
      </c>
      <c r="G320" s="19">
        <v>0</v>
      </c>
      <c r="H320" s="13" t="s">
        <v>254</v>
      </c>
      <c r="I320" s="13" t="s">
        <v>700</v>
      </c>
      <c r="J320" s="20">
        <v>45468</v>
      </c>
      <c r="K320" s="20">
        <f t="shared" si="4"/>
        <v>45593</v>
      </c>
      <c r="L320" s="28">
        <v>180</v>
      </c>
      <c r="M320" s="13" t="s">
        <v>706</v>
      </c>
      <c r="N320" s="10" t="s">
        <v>729</v>
      </c>
      <c r="O320" s="13" t="s">
        <v>66</v>
      </c>
      <c r="P320" s="13" t="s">
        <v>67</v>
      </c>
    </row>
    <row r="321" spans="1:16" x14ac:dyDescent="0.25">
      <c r="A321" s="13" t="s">
        <v>16</v>
      </c>
      <c r="B321" s="13" t="s">
        <v>59</v>
      </c>
      <c r="C321" s="17" t="s">
        <v>1611</v>
      </c>
      <c r="D321" s="13" t="s">
        <v>1612</v>
      </c>
      <c r="E321" s="10" t="s">
        <v>1613</v>
      </c>
      <c r="F321" s="19">
        <v>5</v>
      </c>
      <c r="G321" s="19">
        <v>5</v>
      </c>
      <c r="H321" s="13" t="s">
        <v>63</v>
      </c>
      <c r="I321" s="13" t="s">
        <v>22</v>
      </c>
      <c r="J321" s="20">
        <v>45463</v>
      </c>
      <c r="K321" s="20">
        <f t="shared" si="4"/>
        <v>45588</v>
      </c>
      <c r="L321" s="28">
        <v>150</v>
      </c>
      <c r="M321" s="13" t="s">
        <v>223</v>
      </c>
      <c r="N321" s="10" t="s">
        <v>1614</v>
      </c>
      <c r="O321" s="13" t="s">
        <v>66</v>
      </c>
      <c r="P321" s="13" t="s">
        <v>67</v>
      </c>
    </row>
    <row r="322" spans="1:16" x14ac:dyDescent="0.25">
      <c r="A322" s="13" t="s">
        <v>16</v>
      </c>
      <c r="B322" s="13" t="s">
        <v>59</v>
      </c>
      <c r="C322" s="17" t="s">
        <v>1615</v>
      </c>
      <c r="D322" s="13" t="s">
        <v>1616</v>
      </c>
      <c r="E322" s="10" t="s">
        <v>1617</v>
      </c>
      <c r="F322" s="19">
        <v>37</v>
      </c>
      <c r="G322" s="19">
        <v>0</v>
      </c>
      <c r="H322" s="13" t="s">
        <v>63</v>
      </c>
      <c r="I322" s="13" t="s">
        <v>22</v>
      </c>
      <c r="J322" s="20">
        <v>45451</v>
      </c>
      <c r="K322" s="20">
        <f t="shared" si="4"/>
        <v>45576</v>
      </c>
      <c r="L322" s="28">
        <v>150</v>
      </c>
      <c r="M322" s="13" t="s">
        <v>161</v>
      </c>
      <c r="N322" s="10" t="s">
        <v>1618</v>
      </c>
      <c r="O322" s="13" t="s">
        <v>66</v>
      </c>
      <c r="P322" s="13" t="s">
        <v>67</v>
      </c>
    </row>
    <row r="323" spans="1:16" x14ac:dyDescent="0.25">
      <c r="A323" s="13" t="s">
        <v>16</v>
      </c>
      <c r="B323" s="13" t="s">
        <v>59</v>
      </c>
      <c r="C323" s="17" t="s">
        <v>1619</v>
      </c>
      <c r="D323" s="13" t="s">
        <v>1620</v>
      </c>
      <c r="E323" s="10" t="s">
        <v>1621</v>
      </c>
      <c r="F323" s="19">
        <v>37</v>
      </c>
      <c r="G323" s="19">
        <v>0</v>
      </c>
      <c r="H323" s="13" t="s">
        <v>63</v>
      </c>
      <c r="I323" s="13" t="s">
        <v>22</v>
      </c>
      <c r="J323" s="20">
        <v>45463</v>
      </c>
      <c r="K323" s="20">
        <f t="shared" si="4"/>
        <v>45588</v>
      </c>
      <c r="L323" s="28">
        <v>150</v>
      </c>
      <c r="M323" s="13" t="s">
        <v>161</v>
      </c>
      <c r="N323" s="10" t="s">
        <v>1622</v>
      </c>
      <c r="O323" s="13" t="s">
        <v>66</v>
      </c>
      <c r="P323" s="13" t="s">
        <v>67</v>
      </c>
    </row>
    <row r="324" spans="1:16" x14ac:dyDescent="0.25">
      <c r="A324" s="13" t="s">
        <v>16</v>
      </c>
      <c r="B324" s="13" t="s">
        <v>59</v>
      </c>
      <c r="C324" s="17" t="s">
        <v>1623</v>
      </c>
      <c r="D324" s="13" t="s">
        <v>1624</v>
      </c>
      <c r="E324" s="10" t="s">
        <v>1625</v>
      </c>
      <c r="F324" s="19">
        <v>11</v>
      </c>
      <c r="G324" s="19">
        <v>0</v>
      </c>
      <c r="H324" s="13" t="s">
        <v>63</v>
      </c>
      <c r="I324" s="13" t="s">
        <v>22</v>
      </c>
      <c r="J324" s="20">
        <v>45464</v>
      </c>
      <c r="K324" s="20">
        <f t="shared" si="4"/>
        <v>45589</v>
      </c>
      <c r="L324" s="28">
        <v>150</v>
      </c>
      <c r="M324" s="13" t="s">
        <v>1577</v>
      </c>
      <c r="N324" s="10" t="s">
        <v>1626</v>
      </c>
      <c r="O324" s="13" t="s">
        <v>66</v>
      </c>
      <c r="P324" s="13" t="s">
        <v>67</v>
      </c>
    </row>
    <row r="325" spans="1:16" x14ac:dyDescent="0.25">
      <c r="A325" s="13" t="s">
        <v>16</v>
      </c>
      <c r="B325" s="13" t="s">
        <v>59</v>
      </c>
      <c r="C325" s="17" t="s">
        <v>1623</v>
      </c>
      <c r="D325" s="13" t="s">
        <v>1627</v>
      </c>
      <c r="E325" s="10" t="s">
        <v>1628</v>
      </c>
      <c r="F325" s="19">
        <v>10</v>
      </c>
      <c r="G325" s="19">
        <v>0</v>
      </c>
      <c r="H325" s="13" t="s">
        <v>63</v>
      </c>
      <c r="I325" s="13" t="s">
        <v>22</v>
      </c>
      <c r="J325" s="20">
        <v>45465</v>
      </c>
      <c r="K325" s="20">
        <f t="shared" si="4"/>
        <v>45590</v>
      </c>
      <c r="L325" s="28">
        <v>150</v>
      </c>
      <c r="M325" s="13" t="s">
        <v>1577</v>
      </c>
      <c r="N325" s="10" t="s">
        <v>1629</v>
      </c>
      <c r="O325" s="13" t="s">
        <v>66</v>
      </c>
      <c r="P325" s="13" t="s">
        <v>67</v>
      </c>
    </row>
    <row r="326" spans="1:16" x14ac:dyDescent="0.25">
      <c r="A326" s="13" t="s">
        <v>16</v>
      </c>
      <c r="B326" s="13" t="s">
        <v>59</v>
      </c>
      <c r="C326" s="17" t="s">
        <v>1630</v>
      </c>
      <c r="D326" s="13" t="s">
        <v>1631</v>
      </c>
      <c r="E326" s="10" t="s">
        <v>1632</v>
      </c>
      <c r="F326" s="19">
        <v>73</v>
      </c>
      <c r="G326" s="19">
        <v>0</v>
      </c>
      <c r="H326" s="13" t="s">
        <v>63</v>
      </c>
      <c r="I326" s="13" t="s">
        <v>22</v>
      </c>
      <c r="J326" s="20">
        <v>45461</v>
      </c>
      <c r="K326" s="20">
        <f t="shared" ref="K326:K389" si="5">J326+125</f>
        <v>45586</v>
      </c>
      <c r="L326" s="28">
        <v>148</v>
      </c>
      <c r="M326" s="13" t="s">
        <v>161</v>
      </c>
      <c r="N326" s="10" t="s">
        <v>1633</v>
      </c>
      <c r="O326" s="13" t="s">
        <v>66</v>
      </c>
      <c r="P326" s="13" t="s">
        <v>67</v>
      </c>
    </row>
    <row r="327" spans="1:16" x14ac:dyDescent="0.25">
      <c r="A327" s="13" t="s">
        <v>16</v>
      </c>
      <c r="B327" s="13" t="s">
        <v>59</v>
      </c>
      <c r="C327" s="17" t="s">
        <v>1634</v>
      </c>
      <c r="D327" s="13" t="s">
        <v>1635</v>
      </c>
      <c r="E327" s="10" t="s">
        <v>1636</v>
      </c>
      <c r="F327" s="19">
        <v>5</v>
      </c>
      <c r="G327" s="19">
        <v>6</v>
      </c>
      <c r="H327" s="13" t="s">
        <v>63</v>
      </c>
      <c r="I327" s="13" t="s">
        <v>22</v>
      </c>
      <c r="J327" s="20">
        <v>45450</v>
      </c>
      <c r="K327" s="20">
        <f t="shared" si="5"/>
        <v>45575</v>
      </c>
      <c r="L327" s="28">
        <v>150</v>
      </c>
      <c r="M327" s="13" t="s">
        <v>214</v>
      </c>
      <c r="N327" s="10" t="s">
        <v>1637</v>
      </c>
      <c r="O327" s="13" t="s">
        <v>66</v>
      </c>
      <c r="P327" s="13" t="s">
        <v>67</v>
      </c>
    </row>
    <row r="328" spans="1:16" x14ac:dyDescent="0.25">
      <c r="A328" s="13" t="s">
        <v>16</v>
      </c>
      <c r="B328" s="13" t="s">
        <v>59</v>
      </c>
      <c r="C328" s="17" t="s">
        <v>1638</v>
      </c>
      <c r="D328" s="13" t="s">
        <v>1467</v>
      </c>
      <c r="E328" s="10" t="s">
        <v>1639</v>
      </c>
      <c r="F328" s="19">
        <v>53</v>
      </c>
      <c r="G328" s="19">
        <v>0</v>
      </c>
      <c r="H328" s="13" t="s">
        <v>254</v>
      </c>
      <c r="I328" s="13" t="s">
        <v>22</v>
      </c>
      <c r="J328" s="20">
        <v>45489</v>
      </c>
      <c r="K328" s="20">
        <f t="shared" si="5"/>
        <v>45614</v>
      </c>
      <c r="L328" s="28">
        <v>180</v>
      </c>
      <c r="M328" s="13" t="s">
        <v>214</v>
      </c>
      <c r="N328" s="10" t="s">
        <v>1640</v>
      </c>
      <c r="O328" s="13" t="s">
        <v>66</v>
      </c>
      <c r="P328" s="13" t="s">
        <v>67</v>
      </c>
    </row>
    <row r="329" spans="1:16" x14ac:dyDescent="0.25">
      <c r="A329" s="13" t="s">
        <v>16</v>
      </c>
      <c r="B329" s="13" t="s">
        <v>59</v>
      </c>
      <c r="C329" s="17" t="s">
        <v>1641</v>
      </c>
      <c r="D329" s="13" t="s">
        <v>1642</v>
      </c>
      <c r="E329" s="10" t="s">
        <v>1643</v>
      </c>
      <c r="F329" s="19">
        <v>37</v>
      </c>
      <c r="G329" s="19">
        <v>0</v>
      </c>
      <c r="H329" s="13" t="s">
        <v>63</v>
      </c>
      <c r="I329" s="13" t="s">
        <v>22</v>
      </c>
      <c r="J329" s="20">
        <v>45458</v>
      </c>
      <c r="K329" s="20">
        <f t="shared" si="5"/>
        <v>45583</v>
      </c>
      <c r="L329" s="28">
        <v>150</v>
      </c>
      <c r="M329" s="13" t="s">
        <v>1609</v>
      </c>
      <c r="N329" s="10" t="s">
        <v>1644</v>
      </c>
      <c r="O329" s="13" t="s">
        <v>66</v>
      </c>
      <c r="P329" s="13" t="s">
        <v>67</v>
      </c>
    </row>
    <row r="330" spans="1:16" x14ac:dyDescent="0.25">
      <c r="A330" s="13" t="s">
        <v>16</v>
      </c>
      <c r="B330" s="13" t="s">
        <v>59</v>
      </c>
      <c r="C330" s="17" t="s">
        <v>908</v>
      </c>
      <c r="D330" s="13" t="s">
        <v>1645</v>
      </c>
      <c r="E330" s="10" t="s">
        <v>1646</v>
      </c>
      <c r="F330" s="19">
        <v>58</v>
      </c>
      <c r="G330" s="19">
        <v>0</v>
      </c>
      <c r="H330" s="13" t="s">
        <v>254</v>
      </c>
      <c r="I330" s="13" t="s">
        <v>22</v>
      </c>
      <c r="J330" s="20">
        <v>45458</v>
      </c>
      <c r="K330" s="20">
        <f t="shared" si="5"/>
        <v>45583</v>
      </c>
      <c r="L330" s="28">
        <v>180</v>
      </c>
      <c r="M330" s="13" t="s">
        <v>96</v>
      </c>
      <c r="N330" s="10" t="s">
        <v>1647</v>
      </c>
      <c r="O330" s="13" t="s">
        <v>66</v>
      </c>
      <c r="P330" s="13" t="s">
        <v>67</v>
      </c>
    </row>
    <row r="331" spans="1:16" x14ac:dyDescent="0.25">
      <c r="A331" s="13" t="s">
        <v>16</v>
      </c>
      <c r="B331" s="13" t="s">
        <v>59</v>
      </c>
      <c r="C331" s="17" t="s">
        <v>1648</v>
      </c>
      <c r="D331" s="17" t="s">
        <v>1497</v>
      </c>
      <c r="E331" s="12" t="s">
        <v>1649</v>
      </c>
      <c r="F331" s="25">
        <v>97</v>
      </c>
      <c r="G331" s="25">
        <v>0</v>
      </c>
      <c r="H331" s="13" t="s">
        <v>254</v>
      </c>
      <c r="I331" s="13" t="s">
        <v>22</v>
      </c>
      <c r="J331" s="20">
        <v>45468</v>
      </c>
      <c r="K331" s="20">
        <f t="shared" si="5"/>
        <v>45593</v>
      </c>
      <c r="L331" s="28">
        <v>180</v>
      </c>
      <c r="M331" s="13" t="s">
        <v>30</v>
      </c>
      <c r="N331" s="10" t="s">
        <v>1650</v>
      </c>
      <c r="O331" s="13" t="s">
        <v>66</v>
      </c>
      <c r="P331" s="13" t="s">
        <v>67</v>
      </c>
    </row>
    <row r="332" spans="1:16" x14ac:dyDescent="0.25">
      <c r="A332" s="13" t="s">
        <v>16</v>
      </c>
      <c r="B332" s="13" t="s">
        <v>59</v>
      </c>
      <c r="C332" s="17" t="s">
        <v>1648</v>
      </c>
      <c r="D332" s="17" t="s">
        <v>1497</v>
      </c>
      <c r="E332" s="12" t="s">
        <v>1649</v>
      </c>
      <c r="F332" s="25">
        <v>0</v>
      </c>
      <c r="G332" s="25">
        <v>154</v>
      </c>
      <c r="H332" s="17" t="s">
        <v>63</v>
      </c>
      <c r="I332" s="13" t="s">
        <v>22</v>
      </c>
      <c r="J332" s="20">
        <v>45478</v>
      </c>
      <c r="K332" s="20">
        <f t="shared" si="5"/>
        <v>45603</v>
      </c>
      <c r="L332" s="28">
        <v>150</v>
      </c>
      <c r="M332" s="13" t="s">
        <v>30</v>
      </c>
      <c r="N332" s="10" t="s">
        <v>1651</v>
      </c>
      <c r="O332" s="13" t="s">
        <v>66</v>
      </c>
      <c r="P332" s="13" t="s">
        <v>67</v>
      </c>
    </row>
    <row r="333" spans="1:16" x14ac:dyDescent="0.25">
      <c r="A333" s="13" t="s">
        <v>16</v>
      </c>
      <c r="B333" s="13" t="s">
        <v>59</v>
      </c>
      <c r="C333" s="17" t="s">
        <v>1652</v>
      </c>
      <c r="D333" s="13" t="s">
        <v>1653</v>
      </c>
      <c r="E333" s="10" t="s">
        <v>1654</v>
      </c>
      <c r="F333" s="19">
        <v>15</v>
      </c>
      <c r="G333" s="19">
        <v>0</v>
      </c>
      <c r="H333" s="13" t="s">
        <v>63</v>
      </c>
      <c r="I333" s="13" t="s">
        <v>700</v>
      </c>
      <c r="J333" s="20">
        <v>45481</v>
      </c>
      <c r="K333" s="20">
        <f t="shared" si="5"/>
        <v>45606</v>
      </c>
      <c r="L333" s="28">
        <v>140</v>
      </c>
      <c r="M333" s="13" t="s">
        <v>701</v>
      </c>
      <c r="N333" s="10" t="s">
        <v>1655</v>
      </c>
      <c r="O333" s="13" t="s">
        <v>66</v>
      </c>
      <c r="P333" s="13" t="s">
        <v>67</v>
      </c>
    </row>
    <row r="334" spans="1:16" x14ac:dyDescent="0.25">
      <c r="A334" s="13" t="s">
        <v>16</v>
      </c>
      <c r="B334" s="13" t="s">
        <v>59</v>
      </c>
      <c r="C334" s="17" t="s">
        <v>1656</v>
      </c>
      <c r="D334" s="13" t="s">
        <v>1467</v>
      </c>
      <c r="E334" s="10" t="s">
        <v>1657</v>
      </c>
      <c r="F334" s="19">
        <v>10</v>
      </c>
      <c r="G334" s="19">
        <v>0</v>
      </c>
      <c r="H334" s="13" t="s">
        <v>63</v>
      </c>
      <c r="I334" s="13" t="s">
        <v>22</v>
      </c>
      <c r="J334" s="20">
        <v>45468</v>
      </c>
      <c r="K334" s="20">
        <f t="shared" si="5"/>
        <v>45593</v>
      </c>
      <c r="L334" s="28">
        <v>150</v>
      </c>
      <c r="M334" s="13" t="s">
        <v>161</v>
      </c>
      <c r="N334" s="10" t="s">
        <v>1658</v>
      </c>
      <c r="O334" s="13" t="s">
        <v>66</v>
      </c>
      <c r="P334" s="13" t="s">
        <v>67</v>
      </c>
    </row>
    <row r="335" spans="1:16" x14ac:dyDescent="0.25">
      <c r="A335" s="13" t="s">
        <v>16</v>
      </c>
      <c r="B335" s="13" t="s">
        <v>59</v>
      </c>
      <c r="C335" s="17" t="s">
        <v>1659</v>
      </c>
      <c r="D335" s="13" t="s">
        <v>1660</v>
      </c>
      <c r="E335" s="10" t="s">
        <v>1661</v>
      </c>
      <c r="F335" s="19">
        <v>11</v>
      </c>
      <c r="G335" s="19">
        <v>0</v>
      </c>
      <c r="H335" s="13" t="s">
        <v>63</v>
      </c>
      <c r="I335" s="13" t="s">
        <v>22</v>
      </c>
      <c r="J335" s="20">
        <v>45448</v>
      </c>
      <c r="K335" s="20">
        <f t="shared" si="5"/>
        <v>45573</v>
      </c>
      <c r="L335" s="28">
        <v>150</v>
      </c>
      <c r="M335" s="13" t="s">
        <v>396</v>
      </c>
      <c r="N335" s="10" t="s">
        <v>1662</v>
      </c>
      <c r="O335" s="13" t="s">
        <v>66</v>
      </c>
      <c r="P335" s="13" t="s">
        <v>67</v>
      </c>
    </row>
    <row r="336" spans="1:16" x14ac:dyDescent="0.25">
      <c r="A336" s="13" t="s">
        <v>16</v>
      </c>
      <c r="B336" s="13" t="s">
        <v>59</v>
      </c>
      <c r="C336" s="17" t="s">
        <v>1663</v>
      </c>
      <c r="D336" s="13" t="s">
        <v>1664</v>
      </c>
      <c r="E336" s="10" t="s">
        <v>1665</v>
      </c>
      <c r="F336" s="19">
        <v>27</v>
      </c>
      <c r="G336" s="19">
        <v>0</v>
      </c>
      <c r="H336" s="13" t="s">
        <v>63</v>
      </c>
      <c r="I336" s="13" t="s">
        <v>22</v>
      </c>
      <c r="J336" s="20">
        <v>45448</v>
      </c>
      <c r="K336" s="20">
        <f t="shared" si="5"/>
        <v>45573</v>
      </c>
      <c r="L336" s="28">
        <v>150</v>
      </c>
      <c r="M336" s="13" t="s">
        <v>1666</v>
      </c>
      <c r="N336" s="10" t="s">
        <v>1667</v>
      </c>
      <c r="O336" s="13" t="s">
        <v>66</v>
      </c>
      <c r="P336" s="13" t="s">
        <v>67</v>
      </c>
    </row>
    <row r="337" spans="1:16" x14ac:dyDescent="0.25">
      <c r="A337" s="13" t="s">
        <v>16</v>
      </c>
      <c r="B337" s="13" t="s">
        <v>59</v>
      </c>
      <c r="C337" s="17" t="s">
        <v>1668</v>
      </c>
      <c r="D337" s="13" t="s">
        <v>1093</v>
      </c>
      <c r="E337" s="10" t="s">
        <v>1669</v>
      </c>
      <c r="F337" s="19">
        <v>24</v>
      </c>
      <c r="G337" s="19">
        <v>0</v>
      </c>
      <c r="H337" s="13" t="s">
        <v>63</v>
      </c>
      <c r="I337" s="13" t="s">
        <v>22</v>
      </c>
      <c r="J337" s="20">
        <v>45451</v>
      </c>
      <c r="K337" s="20">
        <f t="shared" si="5"/>
        <v>45576</v>
      </c>
      <c r="L337" s="28">
        <v>150</v>
      </c>
      <c r="M337" s="13" t="s">
        <v>396</v>
      </c>
      <c r="N337" s="10" t="s">
        <v>1670</v>
      </c>
      <c r="O337" s="13" t="s">
        <v>66</v>
      </c>
      <c r="P337" s="13" t="s">
        <v>67</v>
      </c>
    </row>
    <row r="338" spans="1:16" x14ac:dyDescent="0.25">
      <c r="A338" s="13" t="s">
        <v>16</v>
      </c>
      <c r="B338" s="13" t="s">
        <v>59</v>
      </c>
      <c r="C338" s="17" t="s">
        <v>1671</v>
      </c>
      <c r="D338" s="13" t="s">
        <v>1672</v>
      </c>
      <c r="E338" s="10" t="s">
        <v>1673</v>
      </c>
      <c r="F338" s="19">
        <v>20</v>
      </c>
      <c r="G338" s="19">
        <v>0</v>
      </c>
      <c r="H338" s="13" t="s">
        <v>63</v>
      </c>
      <c r="I338" s="13" t="s">
        <v>22</v>
      </c>
      <c r="J338" s="20">
        <v>45451</v>
      </c>
      <c r="K338" s="20">
        <f t="shared" si="5"/>
        <v>45576</v>
      </c>
      <c r="L338" s="28">
        <v>150</v>
      </c>
      <c r="M338" s="13" t="s">
        <v>214</v>
      </c>
      <c r="N338" s="10" t="s">
        <v>1674</v>
      </c>
      <c r="O338" s="13" t="s">
        <v>66</v>
      </c>
      <c r="P338" s="13" t="s">
        <v>67</v>
      </c>
    </row>
    <row r="339" spans="1:16" x14ac:dyDescent="0.25">
      <c r="A339" s="13" t="s">
        <v>16</v>
      </c>
      <c r="B339" s="13" t="s">
        <v>59</v>
      </c>
      <c r="C339" s="17" t="s">
        <v>1675</v>
      </c>
      <c r="D339" s="13" t="s">
        <v>1676</v>
      </c>
      <c r="E339" s="10" t="s">
        <v>1677</v>
      </c>
      <c r="F339" s="19">
        <v>33</v>
      </c>
      <c r="G339" s="19">
        <v>0</v>
      </c>
      <c r="H339" s="13" t="s">
        <v>72</v>
      </c>
      <c r="I339" s="13" t="s">
        <v>711</v>
      </c>
      <c r="J339" s="20">
        <v>45478</v>
      </c>
      <c r="K339" s="20">
        <f t="shared" si="5"/>
        <v>45603</v>
      </c>
      <c r="L339" s="28">
        <v>145</v>
      </c>
      <c r="M339" s="13" t="s">
        <v>1678</v>
      </c>
      <c r="N339" s="10" t="s">
        <v>1679</v>
      </c>
      <c r="O339" s="13" t="s">
        <v>66</v>
      </c>
      <c r="P339" s="13" t="s">
        <v>67</v>
      </c>
    </row>
    <row r="340" spans="1:16" x14ac:dyDescent="0.25">
      <c r="A340" s="13" t="s">
        <v>16</v>
      </c>
      <c r="B340" s="13" t="s">
        <v>59</v>
      </c>
      <c r="C340" s="17" t="s">
        <v>1680</v>
      </c>
      <c r="D340" s="13" t="s">
        <v>1681</v>
      </c>
      <c r="E340" s="10" t="s">
        <v>1682</v>
      </c>
      <c r="F340" s="19">
        <v>21</v>
      </c>
      <c r="G340" s="19">
        <v>0</v>
      </c>
      <c r="H340" s="13" t="s">
        <v>63</v>
      </c>
      <c r="I340" s="13" t="s">
        <v>22</v>
      </c>
      <c r="J340" s="20">
        <v>45452</v>
      </c>
      <c r="K340" s="20">
        <f t="shared" si="5"/>
        <v>45577</v>
      </c>
      <c r="L340" s="28">
        <v>150</v>
      </c>
      <c r="M340" s="13" t="s">
        <v>214</v>
      </c>
      <c r="N340" s="10" t="s">
        <v>1683</v>
      </c>
      <c r="O340" s="13" t="s">
        <v>66</v>
      </c>
      <c r="P340" s="13" t="s">
        <v>67</v>
      </c>
    </row>
    <row r="341" spans="1:16" x14ac:dyDescent="0.25">
      <c r="A341" s="13" t="s">
        <v>16</v>
      </c>
      <c r="B341" s="13" t="s">
        <v>59</v>
      </c>
      <c r="C341" s="17" t="s">
        <v>1684</v>
      </c>
      <c r="D341" s="13" t="s">
        <v>1685</v>
      </c>
      <c r="E341" s="10" t="s">
        <v>1686</v>
      </c>
      <c r="F341" s="19">
        <v>27</v>
      </c>
      <c r="G341" s="19">
        <v>25</v>
      </c>
      <c r="H341" s="13" t="s">
        <v>63</v>
      </c>
      <c r="I341" s="13" t="s">
        <v>22</v>
      </c>
      <c r="J341" s="20">
        <v>45451</v>
      </c>
      <c r="K341" s="20">
        <f t="shared" si="5"/>
        <v>45576</v>
      </c>
      <c r="L341" s="28">
        <v>150</v>
      </c>
      <c r="M341" s="13" t="s">
        <v>1687</v>
      </c>
      <c r="N341" s="10" t="s">
        <v>1688</v>
      </c>
      <c r="O341" s="13" t="s">
        <v>66</v>
      </c>
      <c r="P341" s="13" t="s">
        <v>67</v>
      </c>
    </row>
    <row r="342" spans="1:16" x14ac:dyDescent="0.25">
      <c r="A342" s="13" t="s">
        <v>16</v>
      </c>
      <c r="B342" s="13" t="s">
        <v>59</v>
      </c>
      <c r="C342" s="17" t="s">
        <v>1689</v>
      </c>
      <c r="D342" s="13" t="s">
        <v>1690</v>
      </c>
      <c r="E342" s="10" t="s">
        <v>1691</v>
      </c>
      <c r="F342" s="19">
        <v>58</v>
      </c>
      <c r="G342" s="19">
        <v>0</v>
      </c>
      <c r="H342" s="13" t="s">
        <v>254</v>
      </c>
      <c r="I342" s="13" t="s">
        <v>22</v>
      </c>
      <c r="J342" s="20">
        <v>45458</v>
      </c>
      <c r="K342" s="20">
        <f t="shared" si="5"/>
        <v>45583</v>
      </c>
      <c r="L342" s="28">
        <v>180</v>
      </c>
      <c r="M342" s="13" t="s">
        <v>96</v>
      </c>
      <c r="N342" s="10" t="s">
        <v>1692</v>
      </c>
      <c r="O342" s="13" t="s">
        <v>66</v>
      </c>
      <c r="P342" s="13" t="s">
        <v>67</v>
      </c>
    </row>
    <row r="343" spans="1:16" x14ac:dyDescent="0.25">
      <c r="A343" s="13" t="s">
        <v>16</v>
      </c>
      <c r="B343" s="13" t="s">
        <v>59</v>
      </c>
      <c r="C343" s="17" t="s">
        <v>1693</v>
      </c>
      <c r="D343" s="13" t="s">
        <v>1694</v>
      </c>
      <c r="E343" s="10" t="s">
        <v>1695</v>
      </c>
      <c r="F343" s="19">
        <v>16</v>
      </c>
      <c r="G343" s="19">
        <v>0</v>
      </c>
      <c r="H343" s="13" t="s">
        <v>63</v>
      </c>
      <c r="I343" s="13" t="s">
        <v>22</v>
      </c>
      <c r="J343" s="20">
        <v>45451</v>
      </c>
      <c r="K343" s="20">
        <f t="shared" si="5"/>
        <v>45576</v>
      </c>
      <c r="L343" s="28">
        <v>150</v>
      </c>
      <c r="M343" s="13" t="s">
        <v>96</v>
      </c>
      <c r="N343" s="10" t="s">
        <v>1696</v>
      </c>
      <c r="O343" s="13" t="s">
        <v>66</v>
      </c>
      <c r="P343" s="13" t="s">
        <v>67</v>
      </c>
    </row>
    <row r="344" spans="1:16" x14ac:dyDescent="0.25">
      <c r="A344" s="13" t="s">
        <v>16</v>
      </c>
      <c r="B344" s="13" t="s">
        <v>59</v>
      </c>
      <c r="C344" s="17" t="s">
        <v>1697</v>
      </c>
      <c r="D344" s="13" t="s">
        <v>1698</v>
      </c>
      <c r="E344" s="10" t="s">
        <v>1699</v>
      </c>
      <c r="F344" s="19">
        <v>80</v>
      </c>
      <c r="G344" s="19">
        <v>0</v>
      </c>
      <c r="H344" s="13" t="s">
        <v>63</v>
      </c>
      <c r="I344" s="13" t="s">
        <v>22</v>
      </c>
      <c r="J344" s="20">
        <v>45448</v>
      </c>
      <c r="K344" s="20">
        <f t="shared" si="5"/>
        <v>45573</v>
      </c>
      <c r="L344" s="28">
        <v>150</v>
      </c>
      <c r="M344" s="13" t="s">
        <v>214</v>
      </c>
      <c r="N344" s="10" t="s">
        <v>1700</v>
      </c>
      <c r="O344" s="13" t="s">
        <v>66</v>
      </c>
      <c r="P344" s="13" t="s">
        <v>67</v>
      </c>
    </row>
    <row r="345" spans="1:16" x14ac:dyDescent="0.25">
      <c r="A345" s="13" t="s">
        <v>16</v>
      </c>
      <c r="B345" s="13" t="s">
        <v>59</v>
      </c>
      <c r="C345" s="17" t="s">
        <v>1071</v>
      </c>
      <c r="D345" s="13" t="s">
        <v>1701</v>
      </c>
      <c r="E345" s="10" t="s">
        <v>1702</v>
      </c>
      <c r="F345" s="19">
        <v>91</v>
      </c>
      <c r="G345" s="19">
        <v>8</v>
      </c>
      <c r="H345" s="13" t="s">
        <v>63</v>
      </c>
      <c r="I345" s="13" t="s">
        <v>22</v>
      </c>
      <c r="J345" s="20">
        <v>45459</v>
      </c>
      <c r="K345" s="20">
        <f t="shared" si="5"/>
        <v>45584</v>
      </c>
      <c r="L345" s="28">
        <v>150</v>
      </c>
      <c r="M345" s="13" t="s">
        <v>214</v>
      </c>
      <c r="N345" s="10" t="s">
        <v>1703</v>
      </c>
      <c r="O345" s="13" t="s">
        <v>66</v>
      </c>
      <c r="P345" s="13" t="s">
        <v>67</v>
      </c>
    </row>
    <row r="346" spans="1:16" x14ac:dyDescent="0.25">
      <c r="A346" s="13" t="s">
        <v>16</v>
      </c>
      <c r="B346" s="13" t="s">
        <v>59</v>
      </c>
      <c r="C346" s="17" t="s">
        <v>1704</v>
      </c>
      <c r="D346" s="13" t="s">
        <v>1705</v>
      </c>
      <c r="E346" s="10" t="s">
        <v>1706</v>
      </c>
      <c r="F346" s="19">
        <v>31</v>
      </c>
      <c r="G346" s="19">
        <v>0</v>
      </c>
      <c r="H346" s="13" t="s">
        <v>72</v>
      </c>
      <c r="I346" s="13" t="s">
        <v>711</v>
      </c>
      <c r="J346" s="20">
        <v>45474</v>
      </c>
      <c r="K346" s="20">
        <f t="shared" si="5"/>
        <v>45599</v>
      </c>
      <c r="L346" s="28">
        <v>140</v>
      </c>
      <c r="M346" s="13" t="s">
        <v>1707</v>
      </c>
      <c r="N346" s="10" t="s">
        <v>1708</v>
      </c>
      <c r="O346" s="13" t="s">
        <v>66</v>
      </c>
      <c r="P346" s="13" t="s">
        <v>67</v>
      </c>
    </row>
    <row r="347" spans="1:16" x14ac:dyDescent="0.25">
      <c r="A347" s="13" t="s">
        <v>16</v>
      </c>
      <c r="B347" s="13" t="s">
        <v>59</v>
      </c>
      <c r="C347" s="17" t="s">
        <v>1709</v>
      </c>
      <c r="D347" s="13" t="s">
        <v>1710</v>
      </c>
      <c r="E347" s="10" t="s">
        <v>452</v>
      </c>
      <c r="F347" s="19">
        <v>23</v>
      </c>
      <c r="G347" s="19">
        <v>10</v>
      </c>
      <c r="H347" s="13" t="s">
        <v>63</v>
      </c>
      <c r="I347" s="13" t="s">
        <v>22</v>
      </c>
      <c r="J347" s="20">
        <v>45451</v>
      </c>
      <c r="K347" s="20">
        <f t="shared" si="5"/>
        <v>45576</v>
      </c>
      <c r="L347" s="28">
        <v>150</v>
      </c>
      <c r="M347" s="13" t="s">
        <v>396</v>
      </c>
      <c r="N347" s="10" t="s">
        <v>1711</v>
      </c>
      <c r="O347" s="13" t="s">
        <v>66</v>
      </c>
      <c r="P347" s="13" t="s">
        <v>67</v>
      </c>
    </row>
    <row r="348" spans="1:16" x14ac:dyDescent="0.25">
      <c r="A348" s="13" t="s">
        <v>16</v>
      </c>
      <c r="B348" s="13" t="s">
        <v>59</v>
      </c>
      <c r="C348" s="17" t="s">
        <v>730</v>
      </c>
      <c r="D348" s="13" t="s">
        <v>731</v>
      </c>
      <c r="E348" s="10" t="s">
        <v>732</v>
      </c>
      <c r="F348" s="19">
        <v>208</v>
      </c>
      <c r="G348" s="19">
        <v>0</v>
      </c>
      <c r="H348" s="13" t="s">
        <v>72</v>
      </c>
      <c r="I348" s="13" t="s">
        <v>711</v>
      </c>
      <c r="J348" s="20">
        <v>45468</v>
      </c>
      <c r="K348" s="20">
        <f t="shared" si="5"/>
        <v>45593</v>
      </c>
      <c r="L348" s="28">
        <v>148</v>
      </c>
      <c r="M348" s="13" t="s">
        <v>733</v>
      </c>
      <c r="N348" s="10" t="s">
        <v>734</v>
      </c>
      <c r="O348" s="13" t="s">
        <v>66</v>
      </c>
      <c r="P348" s="13" t="s">
        <v>67</v>
      </c>
    </row>
    <row r="349" spans="1:16" x14ac:dyDescent="0.25">
      <c r="A349" s="13" t="s">
        <v>16</v>
      </c>
      <c r="B349" s="13" t="s">
        <v>59</v>
      </c>
      <c r="C349" s="17" t="s">
        <v>1712</v>
      </c>
      <c r="D349" s="13" t="s">
        <v>1713</v>
      </c>
      <c r="E349" s="10" t="s">
        <v>1714</v>
      </c>
      <c r="F349" s="19">
        <v>0</v>
      </c>
      <c r="G349" s="19">
        <v>130</v>
      </c>
      <c r="H349" s="13" t="s">
        <v>63</v>
      </c>
      <c r="I349" s="13" t="s">
        <v>22</v>
      </c>
      <c r="J349" s="20">
        <v>45451</v>
      </c>
      <c r="K349" s="20">
        <f t="shared" si="5"/>
        <v>45576</v>
      </c>
      <c r="L349" s="28">
        <v>150</v>
      </c>
      <c r="M349" s="13" t="s">
        <v>30</v>
      </c>
      <c r="N349" s="10" t="s">
        <v>1715</v>
      </c>
      <c r="O349" s="13" t="s">
        <v>66</v>
      </c>
      <c r="P349" s="13" t="s">
        <v>67</v>
      </c>
    </row>
    <row r="350" spans="1:16" x14ac:dyDescent="0.25">
      <c r="A350" s="13" t="s">
        <v>16</v>
      </c>
      <c r="B350" s="13" t="s">
        <v>59</v>
      </c>
      <c r="C350" s="17" t="s">
        <v>1716</v>
      </c>
      <c r="D350" s="13" t="s">
        <v>1717</v>
      </c>
      <c r="E350" s="10" t="s">
        <v>455</v>
      </c>
      <c r="F350" s="19">
        <v>37</v>
      </c>
      <c r="G350" s="19">
        <v>0</v>
      </c>
      <c r="H350" s="13" t="s">
        <v>63</v>
      </c>
      <c r="I350" s="13" t="s">
        <v>22</v>
      </c>
      <c r="J350" s="20">
        <v>45448</v>
      </c>
      <c r="K350" s="20">
        <f t="shared" si="5"/>
        <v>45573</v>
      </c>
      <c r="L350" s="28">
        <v>150</v>
      </c>
      <c r="M350" s="13" t="s">
        <v>214</v>
      </c>
      <c r="N350" s="10" t="s">
        <v>1718</v>
      </c>
      <c r="O350" s="13" t="s">
        <v>66</v>
      </c>
      <c r="P350" s="13" t="s">
        <v>67</v>
      </c>
    </row>
    <row r="351" spans="1:16" x14ac:dyDescent="0.25">
      <c r="A351" s="13" t="s">
        <v>16</v>
      </c>
      <c r="B351" s="13" t="s">
        <v>59</v>
      </c>
      <c r="C351" s="17" t="s">
        <v>1719</v>
      </c>
      <c r="D351" s="13" t="s">
        <v>1720</v>
      </c>
      <c r="E351" s="10" t="s">
        <v>1721</v>
      </c>
      <c r="F351" s="19">
        <v>10</v>
      </c>
      <c r="G351" s="19">
        <v>0</v>
      </c>
      <c r="H351" s="13" t="s">
        <v>254</v>
      </c>
      <c r="I351" s="13" t="s">
        <v>22</v>
      </c>
      <c r="J351" s="20">
        <v>45498</v>
      </c>
      <c r="K351" s="20">
        <f t="shared" si="5"/>
        <v>45623</v>
      </c>
      <c r="L351" s="28">
        <v>180</v>
      </c>
      <c r="M351" s="13" t="s">
        <v>223</v>
      </c>
      <c r="N351" s="10" t="s">
        <v>1722</v>
      </c>
      <c r="O351" s="13" t="s">
        <v>66</v>
      </c>
      <c r="P351" s="13" t="s">
        <v>67</v>
      </c>
    </row>
    <row r="352" spans="1:16" x14ac:dyDescent="0.25">
      <c r="A352" s="13" t="s">
        <v>16</v>
      </c>
      <c r="B352" s="13" t="s">
        <v>59</v>
      </c>
      <c r="C352" s="17" t="s">
        <v>1723</v>
      </c>
      <c r="D352" s="17" t="s">
        <v>1724</v>
      </c>
      <c r="E352" s="12" t="s">
        <v>1725</v>
      </c>
      <c r="F352" s="25">
        <v>5</v>
      </c>
      <c r="G352" s="25">
        <v>15</v>
      </c>
      <c r="H352" s="17" t="s">
        <v>63</v>
      </c>
      <c r="I352" s="13" t="s">
        <v>22</v>
      </c>
      <c r="J352" s="20">
        <v>45468</v>
      </c>
      <c r="K352" s="20">
        <f t="shared" si="5"/>
        <v>45593</v>
      </c>
      <c r="L352" s="28">
        <v>150</v>
      </c>
      <c r="M352" s="17" t="s">
        <v>363</v>
      </c>
      <c r="N352" s="10" t="s">
        <v>1726</v>
      </c>
      <c r="O352" s="13" t="s">
        <v>66</v>
      </c>
      <c r="P352" s="13" t="s">
        <v>67</v>
      </c>
    </row>
    <row r="353" spans="1:16" x14ac:dyDescent="0.25">
      <c r="A353" s="13" t="s">
        <v>16</v>
      </c>
      <c r="B353" s="13" t="s">
        <v>59</v>
      </c>
      <c r="C353" s="17" t="s">
        <v>1727</v>
      </c>
      <c r="D353" s="13" t="s">
        <v>1728</v>
      </c>
      <c r="E353" s="10" t="s">
        <v>1729</v>
      </c>
      <c r="F353" s="19">
        <v>22</v>
      </c>
      <c r="G353" s="19">
        <v>0</v>
      </c>
      <c r="H353" s="13" t="s">
        <v>254</v>
      </c>
      <c r="I353" s="13" t="s">
        <v>22</v>
      </c>
      <c r="J353" s="20">
        <v>45461</v>
      </c>
      <c r="K353" s="20">
        <f t="shared" si="5"/>
        <v>45586</v>
      </c>
      <c r="L353" s="28">
        <v>180</v>
      </c>
      <c r="M353" s="13" t="s">
        <v>214</v>
      </c>
      <c r="N353" s="10" t="s">
        <v>1730</v>
      </c>
      <c r="O353" s="13" t="s">
        <v>66</v>
      </c>
      <c r="P353" s="13" t="s">
        <v>67</v>
      </c>
    </row>
    <row r="354" spans="1:16" x14ac:dyDescent="0.25">
      <c r="A354" s="13" t="s">
        <v>16</v>
      </c>
      <c r="B354" s="13" t="s">
        <v>59</v>
      </c>
      <c r="C354" s="17" t="s">
        <v>721</v>
      </c>
      <c r="D354" s="13" t="s">
        <v>1731</v>
      </c>
      <c r="E354" s="10" t="s">
        <v>1732</v>
      </c>
      <c r="F354" s="19">
        <v>5</v>
      </c>
      <c r="G354" s="19">
        <v>10</v>
      </c>
      <c r="H354" s="13" t="s">
        <v>63</v>
      </c>
      <c r="I354" s="13" t="s">
        <v>22</v>
      </c>
      <c r="J354" s="20">
        <v>45462</v>
      </c>
      <c r="K354" s="20">
        <f t="shared" si="5"/>
        <v>45587</v>
      </c>
      <c r="L354" s="28">
        <v>150</v>
      </c>
      <c r="M354" s="13" t="s">
        <v>96</v>
      </c>
      <c r="N354" s="10" t="s">
        <v>1733</v>
      </c>
      <c r="O354" s="13" t="s">
        <v>66</v>
      </c>
      <c r="P354" s="13" t="s">
        <v>67</v>
      </c>
    </row>
    <row r="355" spans="1:16" x14ac:dyDescent="0.25">
      <c r="A355" s="13" t="s">
        <v>16</v>
      </c>
      <c r="B355" s="13" t="s">
        <v>59</v>
      </c>
      <c r="C355" s="17" t="s">
        <v>1734</v>
      </c>
      <c r="D355" s="17" t="s">
        <v>1497</v>
      </c>
      <c r="E355" s="12" t="s">
        <v>1735</v>
      </c>
      <c r="F355" s="25">
        <v>84</v>
      </c>
      <c r="G355" s="25">
        <v>0</v>
      </c>
      <c r="H355" s="13" t="s">
        <v>254</v>
      </c>
      <c r="I355" s="13" t="s">
        <v>22</v>
      </c>
      <c r="J355" s="20">
        <v>45478</v>
      </c>
      <c r="K355" s="20">
        <f t="shared" si="5"/>
        <v>45603</v>
      </c>
      <c r="L355" s="28">
        <v>180</v>
      </c>
      <c r="M355" s="13" t="s">
        <v>396</v>
      </c>
      <c r="N355" s="10" t="s">
        <v>1736</v>
      </c>
      <c r="O355" s="13" t="s">
        <v>66</v>
      </c>
      <c r="P355" s="13" t="s">
        <v>67</v>
      </c>
    </row>
    <row r="356" spans="1:16" x14ac:dyDescent="0.25">
      <c r="A356" s="13" t="s">
        <v>16</v>
      </c>
      <c r="B356" s="13" t="s">
        <v>59</v>
      </c>
      <c r="C356" s="17" t="s">
        <v>1737</v>
      </c>
      <c r="D356" s="13" t="s">
        <v>1738</v>
      </c>
      <c r="E356" s="10" t="s">
        <v>1739</v>
      </c>
      <c r="F356" s="19">
        <v>32</v>
      </c>
      <c r="G356" s="19">
        <v>0</v>
      </c>
      <c r="H356" s="13" t="s">
        <v>254</v>
      </c>
      <c r="I356" s="13" t="s">
        <v>700</v>
      </c>
      <c r="J356" s="20">
        <v>45478</v>
      </c>
      <c r="K356" s="20">
        <f t="shared" si="5"/>
        <v>45603</v>
      </c>
      <c r="L356" s="28">
        <v>177</v>
      </c>
      <c r="M356" s="13" t="s">
        <v>621</v>
      </c>
      <c r="N356" s="10" t="s">
        <v>1740</v>
      </c>
      <c r="O356" s="13" t="s">
        <v>66</v>
      </c>
      <c r="P356" s="13" t="s">
        <v>67</v>
      </c>
    </row>
    <row r="357" spans="1:16" x14ac:dyDescent="0.25">
      <c r="A357" s="13" t="s">
        <v>16</v>
      </c>
      <c r="B357" s="13" t="s">
        <v>59</v>
      </c>
      <c r="C357" s="17" t="s">
        <v>1741</v>
      </c>
      <c r="D357" s="13" t="s">
        <v>1672</v>
      </c>
      <c r="E357" s="10" t="s">
        <v>1742</v>
      </c>
      <c r="F357" s="19">
        <v>12</v>
      </c>
      <c r="G357" s="19">
        <v>0</v>
      </c>
      <c r="H357" s="13" t="s">
        <v>63</v>
      </c>
      <c r="I357" s="13" t="s">
        <v>22</v>
      </c>
      <c r="J357" s="20">
        <v>45451</v>
      </c>
      <c r="K357" s="20">
        <f t="shared" si="5"/>
        <v>45576</v>
      </c>
      <c r="L357" s="28">
        <v>150</v>
      </c>
      <c r="M357" s="13" t="s">
        <v>214</v>
      </c>
      <c r="N357" s="10" t="s">
        <v>1743</v>
      </c>
      <c r="O357" s="13" t="s">
        <v>66</v>
      </c>
      <c r="P357" s="13" t="s">
        <v>67</v>
      </c>
    </row>
    <row r="358" spans="1:16" x14ac:dyDescent="0.25">
      <c r="A358" s="13" t="s">
        <v>16</v>
      </c>
      <c r="B358" s="13" t="s">
        <v>59</v>
      </c>
      <c r="C358" s="17" t="s">
        <v>1744</v>
      </c>
      <c r="D358" s="13" t="s">
        <v>1745</v>
      </c>
      <c r="E358" s="10" t="s">
        <v>1746</v>
      </c>
      <c r="F358" s="19">
        <v>53</v>
      </c>
      <c r="G358" s="19">
        <v>0</v>
      </c>
      <c r="H358" s="13" t="s">
        <v>63</v>
      </c>
      <c r="I358" s="13" t="s">
        <v>22</v>
      </c>
      <c r="J358" s="20">
        <v>45453</v>
      </c>
      <c r="K358" s="20">
        <f t="shared" si="5"/>
        <v>45578</v>
      </c>
      <c r="L358" s="28">
        <v>150</v>
      </c>
      <c r="M358" s="13" t="s">
        <v>161</v>
      </c>
      <c r="N358" s="10" t="s">
        <v>1747</v>
      </c>
      <c r="O358" s="13" t="s">
        <v>66</v>
      </c>
      <c r="P358" s="13" t="s">
        <v>67</v>
      </c>
    </row>
    <row r="359" spans="1:16" x14ac:dyDescent="0.25">
      <c r="A359" s="13" t="s">
        <v>16</v>
      </c>
      <c r="B359" s="13" t="s">
        <v>59</v>
      </c>
      <c r="C359" s="17" t="s">
        <v>1748</v>
      </c>
      <c r="D359" s="13" t="s">
        <v>1694</v>
      </c>
      <c r="E359" s="10" t="s">
        <v>1749</v>
      </c>
      <c r="F359" s="19">
        <v>16</v>
      </c>
      <c r="G359" s="19">
        <v>0</v>
      </c>
      <c r="H359" s="13" t="s">
        <v>63</v>
      </c>
      <c r="I359" s="13" t="s">
        <v>22</v>
      </c>
      <c r="J359" s="20">
        <v>45451</v>
      </c>
      <c r="K359" s="20">
        <f t="shared" si="5"/>
        <v>45576</v>
      </c>
      <c r="L359" s="28">
        <v>150</v>
      </c>
      <c r="M359" s="13" t="s">
        <v>96</v>
      </c>
      <c r="N359" s="10" t="s">
        <v>1750</v>
      </c>
      <c r="O359" s="13" t="s">
        <v>66</v>
      </c>
      <c r="P359" s="13" t="s">
        <v>67</v>
      </c>
    </row>
    <row r="360" spans="1:16" x14ac:dyDescent="0.25">
      <c r="A360" s="13" t="s">
        <v>16</v>
      </c>
      <c r="B360" s="13" t="s">
        <v>59</v>
      </c>
      <c r="C360" s="17" t="s">
        <v>1751</v>
      </c>
      <c r="D360" s="13" t="s">
        <v>1752</v>
      </c>
      <c r="E360" s="10" t="s">
        <v>1753</v>
      </c>
      <c r="F360" s="19">
        <v>34</v>
      </c>
      <c r="G360" s="19">
        <v>0</v>
      </c>
      <c r="H360" s="13" t="s">
        <v>63</v>
      </c>
      <c r="I360" s="13" t="s">
        <v>22</v>
      </c>
      <c r="J360" s="20">
        <v>45452</v>
      </c>
      <c r="K360" s="20">
        <f t="shared" si="5"/>
        <v>45577</v>
      </c>
      <c r="L360" s="28">
        <v>150</v>
      </c>
      <c r="M360" s="13" t="s">
        <v>1754</v>
      </c>
      <c r="N360" s="10" t="s">
        <v>1755</v>
      </c>
      <c r="O360" s="13" t="s">
        <v>66</v>
      </c>
      <c r="P360" s="13" t="s">
        <v>67</v>
      </c>
    </row>
    <row r="361" spans="1:16" x14ac:dyDescent="0.25">
      <c r="A361" s="13" t="s">
        <v>16</v>
      </c>
      <c r="B361" s="13" t="s">
        <v>59</v>
      </c>
      <c r="C361" s="17" t="s">
        <v>1756</v>
      </c>
      <c r="D361" s="13" t="s">
        <v>1720</v>
      </c>
      <c r="E361" s="10" t="s">
        <v>1757</v>
      </c>
      <c r="F361" s="19">
        <v>10</v>
      </c>
      <c r="G361" s="19">
        <v>0</v>
      </c>
      <c r="H361" s="13" t="s">
        <v>254</v>
      </c>
      <c r="I361" s="13" t="s">
        <v>22</v>
      </c>
      <c r="J361" s="20">
        <v>45461</v>
      </c>
      <c r="K361" s="20">
        <f t="shared" si="5"/>
        <v>45586</v>
      </c>
      <c r="L361" s="28">
        <v>180</v>
      </c>
      <c r="M361" s="13" t="s">
        <v>223</v>
      </c>
      <c r="N361" s="10" t="s">
        <v>1758</v>
      </c>
      <c r="O361" s="13" t="s">
        <v>66</v>
      </c>
      <c r="P361" s="13" t="s">
        <v>67</v>
      </c>
    </row>
    <row r="362" spans="1:16" x14ac:dyDescent="0.25">
      <c r="A362" s="13" t="s">
        <v>16</v>
      </c>
      <c r="B362" s="13" t="s">
        <v>59</v>
      </c>
      <c r="C362" s="17" t="s">
        <v>1759</v>
      </c>
      <c r="D362" s="13" t="s">
        <v>1760</v>
      </c>
      <c r="E362" s="10" t="s">
        <v>1761</v>
      </c>
      <c r="F362" s="19">
        <v>21</v>
      </c>
      <c r="G362" s="19">
        <v>10</v>
      </c>
      <c r="H362" s="13" t="s">
        <v>63</v>
      </c>
      <c r="I362" s="13" t="s">
        <v>22</v>
      </c>
      <c r="J362" s="20">
        <v>45452</v>
      </c>
      <c r="K362" s="20">
        <f t="shared" si="5"/>
        <v>45577</v>
      </c>
      <c r="L362" s="28">
        <v>150</v>
      </c>
      <c r="M362" s="13" t="s">
        <v>1762</v>
      </c>
      <c r="N362" s="10" t="s">
        <v>1763</v>
      </c>
      <c r="O362" s="13" t="s">
        <v>66</v>
      </c>
      <c r="P362" s="13" t="s">
        <v>67</v>
      </c>
    </row>
    <row r="363" spans="1:16" x14ac:dyDescent="0.25">
      <c r="A363" s="13" t="s">
        <v>16</v>
      </c>
      <c r="B363" s="13" t="s">
        <v>59</v>
      </c>
      <c r="C363" s="17" t="s">
        <v>1764</v>
      </c>
      <c r="D363" s="13" t="s">
        <v>1765</v>
      </c>
      <c r="E363" s="10" t="s">
        <v>1766</v>
      </c>
      <c r="F363" s="19">
        <v>21</v>
      </c>
      <c r="G363" s="19">
        <v>0</v>
      </c>
      <c r="H363" s="13" t="s">
        <v>63</v>
      </c>
      <c r="I363" s="13" t="s">
        <v>22</v>
      </c>
      <c r="J363" s="20">
        <v>45450</v>
      </c>
      <c r="K363" s="20">
        <f t="shared" si="5"/>
        <v>45575</v>
      </c>
      <c r="L363" s="28">
        <v>150</v>
      </c>
      <c r="M363" s="13" t="s">
        <v>1767</v>
      </c>
      <c r="N363" s="10" t="s">
        <v>1768</v>
      </c>
      <c r="O363" s="13" t="s">
        <v>66</v>
      </c>
      <c r="P363" s="13" t="s">
        <v>67</v>
      </c>
    </row>
    <row r="364" spans="1:16" x14ac:dyDescent="0.25">
      <c r="A364" s="13" t="s">
        <v>16</v>
      </c>
      <c r="B364" s="13" t="s">
        <v>59</v>
      </c>
      <c r="C364" s="17" t="s">
        <v>1769</v>
      </c>
      <c r="D364" s="13" t="s">
        <v>1770</v>
      </c>
      <c r="E364" s="10" t="s">
        <v>1771</v>
      </c>
      <c r="F364" s="19">
        <v>18</v>
      </c>
      <c r="G364" s="19">
        <v>10</v>
      </c>
      <c r="H364" s="13" t="s">
        <v>63</v>
      </c>
      <c r="I364" s="13" t="s">
        <v>22</v>
      </c>
      <c r="J364" s="20">
        <v>45450</v>
      </c>
      <c r="K364" s="20">
        <f t="shared" si="5"/>
        <v>45575</v>
      </c>
      <c r="L364" s="28">
        <v>150</v>
      </c>
      <c r="M364" s="13" t="s">
        <v>161</v>
      </c>
      <c r="N364" s="10" t="s">
        <v>1772</v>
      </c>
      <c r="O364" s="13" t="s">
        <v>66</v>
      </c>
      <c r="P364" s="13" t="s">
        <v>67</v>
      </c>
    </row>
    <row r="365" spans="1:16" x14ac:dyDescent="0.25">
      <c r="A365" s="13" t="s">
        <v>16</v>
      </c>
      <c r="B365" s="13" t="s">
        <v>59</v>
      </c>
      <c r="C365" s="17" t="s">
        <v>216</v>
      </c>
      <c r="D365" s="13" t="s">
        <v>217</v>
      </c>
      <c r="E365" s="10" t="s">
        <v>218</v>
      </c>
      <c r="F365" s="19">
        <v>13</v>
      </c>
      <c r="G365" s="19">
        <v>0</v>
      </c>
      <c r="H365" s="13" t="s">
        <v>63</v>
      </c>
      <c r="I365" s="13" t="s">
        <v>22</v>
      </c>
      <c r="J365" s="20">
        <v>45444</v>
      </c>
      <c r="K365" s="20">
        <f t="shared" si="5"/>
        <v>45569</v>
      </c>
      <c r="L365" s="28">
        <v>150</v>
      </c>
      <c r="M365" s="13" t="s">
        <v>214</v>
      </c>
      <c r="N365" s="10" t="s">
        <v>219</v>
      </c>
      <c r="O365" s="13" t="s">
        <v>66</v>
      </c>
      <c r="P365" s="13" t="s">
        <v>67</v>
      </c>
    </row>
    <row r="366" spans="1:16" x14ac:dyDescent="0.25">
      <c r="A366" s="13" t="s">
        <v>16</v>
      </c>
      <c r="B366" s="13" t="s">
        <v>59</v>
      </c>
      <c r="C366" s="17" t="s">
        <v>1773</v>
      </c>
      <c r="D366" s="13" t="s">
        <v>1774</v>
      </c>
      <c r="E366" s="10" t="s">
        <v>1775</v>
      </c>
      <c r="F366" s="19">
        <v>11</v>
      </c>
      <c r="G366" s="19">
        <v>0</v>
      </c>
      <c r="H366" s="13" t="s">
        <v>63</v>
      </c>
      <c r="I366" s="13" t="s">
        <v>22</v>
      </c>
      <c r="J366" s="20">
        <v>45478</v>
      </c>
      <c r="K366" s="20">
        <f t="shared" si="5"/>
        <v>45603</v>
      </c>
      <c r="L366" s="28">
        <v>150</v>
      </c>
      <c r="M366" s="13" t="s">
        <v>1776</v>
      </c>
      <c r="N366" s="10" t="s">
        <v>1777</v>
      </c>
      <c r="O366" s="13" t="s">
        <v>66</v>
      </c>
      <c r="P366" s="13" t="s">
        <v>67</v>
      </c>
    </row>
    <row r="367" spans="1:16" x14ac:dyDescent="0.25">
      <c r="A367" s="13" t="s">
        <v>16</v>
      </c>
      <c r="B367" s="13" t="s">
        <v>59</v>
      </c>
      <c r="C367" s="17" t="s">
        <v>1778</v>
      </c>
      <c r="D367" s="13" t="s">
        <v>1779</v>
      </c>
      <c r="E367" s="10" t="s">
        <v>1780</v>
      </c>
      <c r="F367" s="19">
        <v>11</v>
      </c>
      <c r="G367" s="19">
        <v>0</v>
      </c>
      <c r="H367" s="13" t="s">
        <v>63</v>
      </c>
      <c r="I367" s="13" t="s">
        <v>22</v>
      </c>
      <c r="J367" s="20">
        <v>45448</v>
      </c>
      <c r="K367" s="20">
        <f t="shared" si="5"/>
        <v>45573</v>
      </c>
      <c r="L367" s="28">
        <v>150</v>
      </c>
      <c r="M367" s="13" t="s">
        <v>214</v>
      </c>
      <c r="N367" s="10" t="s">
        <v>1781</v>
      </c>
      <c r="O367" s="13" t="s">
        <v>66</v>
      </c>
      <c r="P367" s="13" t="s">
        <v>67</v>
      </c>
    </row>
    <row r="368" spans="1:16" x14ac:dyDescent="0.25">
      <c r="A368" s="13" t="s">
        <v>16</v>
      </c>
      <c r="B368" s="13" t="s">
        <v>59</v>
      </c>
      <c r="C368" s="17" t="s">
        <v>1778</v>
      </c>
      <c r="D368" s="13" t="s">
        <v>1779</v>
      </c>
      <c r="E368" s="10" t="s">
        <v>1780</v>
      </c>
      <c r="F368" s="19">
        <v>11</v>
      </c>
      <c r="G368" s="19">
        <v>0</v>
      </c>
      <c r="H368" s="13" t="s">
        <v>63</v>
      </c>
      <c r="I368" s="13" t="s">
        <v>22</v>
      </c>
      <c r="J368" s="20">
        <v>45450</v>
      </c>
      <c r="K368" s="20">
        <f t="shared" si="5"/>
        <v>45575</v>
      </c>
      <c r="L368" s="28">
        <v>150</v>
      </c>
      <c r="M368" s="13" t="s">
        <v>96</v>
      </c>
      <c r="N368" s="10" t="s">
        <v>1782</v>
      </c>
      <c r="O368" s="13" t="s">
        <v>66</v>
      </c>
      <c r="P368" s="13" t="s">
        <v>67</v>
      </c>
    </row>
    <row r="369" spans="1:16" x14ac:dyDescent="0.25">
      <c r="A369" s="13" t="s">
        <v>16</v>
      </c>
      <c r="B369" s="13" t="s">
        <v>59</v>
      </c>
      <c r="C369" s="17" t="s">
        <v>1783</v>
      </c>
      <c r="D369" s="13" t="s">
        <v>1784</v>
      </c>
      <c r="E369" s="10" t="s">
        <v>1785</v>
      </c>
      <c r="F369" s="19">
        <v>5</v>
      </c>
      <c r="G369" s="19">
        <v>0</v>
      </c>
      <c r="H369" s="13" t="s">
        <v>63</v>
      </c>
      <c r="I369" s="13" t="s">
        <v>22</v>
      </c>
      <c r="J369" s="20">
        <v>45452</v>
      </c>
      <c r="K369" s="20">
        <f t="shared" si="5"/>
        <v>45577</v>
      </c>
      <c r="L369" s="28">
        <v>150</v>
      </c>
      <c r="M369" s="13" t="s">
        <v>214</v>
      </c>
      <c r="N369" s="10" t="s">
        <v>1786</v>
      </c>
      <c r="O369" s="13" t="s">
        <v>66</v>
      </c>
      <c r="P369" s="13" t="s">
        <v>67</v>
      </c>
    </row>
    <row r="370" spans="1:16" x14ac:dyDescent="0.25">
      <c r="A370" s="13" t="s">
        <v>16</v>
      </c>
      <c r="B370" s="13" t="s">
        <v>59</v>
      </c>
      <c r="C370" s="17" t="s">
        <v>1787</v>
      </c>
      <c r="D370" s="13" t="s">
        <v>1788</v>
      </c>
      <c r="E370" s="10" t="s">
        <v>1789</v>
      </c>
      <c r="F370" s="19">
        <v>43</v>
      </c>
      <c r="G370" s="19">
        <v>0</v>
      </c>
      <c r="H370" s="13" t="s">
        <v>63</v>
      </c>
      <c r="I370" s="13" t="s">
        <v>22</v>
      </c>
      <c r="J370" s="20">
        <v>45452</v>
      </c>
      <c r="K370" s="20">
        <f t="shared" si="5"/>
        <v>45577</v>
      </c>
      <c r="L370" s="28">
        <v>150</v>
      </c>
      <c r="M370" s="13" t="s">
        <v>1609</v>
      </c>
      <c r="N370" s="10" t="s">
        <v>1790</v>
      </c>
      <c r="O370" s="13" t="s">
        <v>66</v>
      </c>
      <c r="P370" s="13" t="s">
        <v>67</v>
      </c>
    </row>
    <row r="371" spans="1:16" x14ac:dyDescent="0.25">
      <c r="A371" s="13" t="s">
        <v>16</v>
      </c>
      <c r="B371" s="13" t="s">
        <v>59</v>
      </c>
      <c r="C371" s="17" t="s">
        <v>1787</v>
      </c>
      <c r="D371" s="13" t="s">
        <v>1436</v>
      </c>
      <c r="E371" s="10" t="s">
        <v>1791</v>
      </c>
      <c r="F371" s="19">
        <v>20</v>
      </c>
      <c r="G371" s="19">
        <v>0</v>
      </c>
      <c r="H371" s="13" t="s">
        <v>63</v>
      </c>
      <c r="I371" s="13" t="s">
        <v>22</v>
      </c>
      <c r="J371" s="20">
        <v>45452</v>
      </c>
      <c r="K371" s="20">
        <f t="shared" si="5"/>
        <v>45577</v>
      </c>
      <c r="L371" s="28">
        <v>150</v>
      </c>
      <c r="M371" s="13" t="s">
        <v>161</v>
      </c>
      <c r="N371" s="10" t="s">
        <v>1792</v>
      </c>
      <c r="O371" s="13" t="s">
        <v>66</v>
      </c>
      <c r="P371" s="13" t="s">
        <v>67</v>
      </c>
    </row>
    <row r="372" spans="1:16" x14ac:dyDescent="0.25">
      <c r="A372" s="13" t="s">
        <v>16</v>
      </c>
      <c r="B372" s="13" t="s">
        <v>59</v>
      </c>
      <c r="C372" s="17" t="s">
        <v>220</v>
      </c>
      <c r="D372" s="13" t="s">
        <v>221</v>
      </c>
      <c r="E372" s="10" t="s">
        <v>222</v>
      </c>
      <c r="F372" s="19">
        <v>5</v>
      </c>
      <c r="G372" s="19">
        <v>4</v>
      </c>
      <c r="H372" s="13" t="s">
        <v>63</v>
      </c>
      <c r="I372" s="13" t="s">
        <v>22</v>
      </c>
      <c r="J372" s="20">
        <v>45444</v>
      </c>
      <c r="K372" s="20">
        <f t="shared" si="5"/>
        <v>45569</v>
      </c>
      <c r="L372" s="28">
        <v>150</v>
      </c>
      <c r="M372" s="13" t="s">
        <v>223</v>
      </c>
      <c r="N372" s="10" t="s">
        <v>224</v>
      </c>
      <c r="O372" s="13" t="s">
        <v>66</v>
      </c>
      <c r="P372" s="13" t="s">
        <v>67</v>
      </c>
    </row>
    <row r="373" spans="1:16" x14ac:dyDescent="0.25">
      <c r="A373" s="13" t="s">
        <v>16</v>
      </c>
      <c r="B373" s="13" t="s">
        <v>59</v>
      </c>
      <c r="C373" s="17" t="s">
        <v>1793</v>
      </c>
      <c r="D373" s="13" t="s">
        <v>1794</v>
      </c>
      <c r="E373" s="10" t="s">
        <v>1795</v>
      </c>
      <c r="F373" s="19">
        <v>2</v>
      </c>
      <c r="G373" s="19">
        <v>9</v>
      </c>
      <c r="H373" s="13" t="s">
        <v>63</v>
      </c>
      <c r="I373" s="13" t="s">
        <v>22</v>
      </c>
      <c r="J373" s="20">
        <v>45468</v>
      </c>
      <c r="K373" s="20">
        <f t="shared" si="5"/>
        <v>45593</v>
      </c>
      <c r="L373" s="28">
        <v>150</v>
      </c>
      <c r="M373" s="13" t="s">
        <v>214</v>
      </c>
      <c r="N373" s="10" t="s">
        <v>1796</v>
      </c>
      <c r="O373" s="13" t="s">
        <v>66</v>
      </c>
      <c r="P373" s="13" t="s">
        <v>67</v>
      </c>
    </row>
    <row r="374" spans="1:16" x14ac:dyDescent="0.25">
      <c r="A374" s="13" t="s">
        <v>16</v>
      </c>
      <c r="B374" s="13" t="s">
        <v>59</v>
      </c>
      <c r="C374" s="17" t="s">
        <v>1797</v>
      </c>
      <c r="D374" s="13" t="s">
        <v>1798</v>
      </c>
      <c r="E374" s="10" t="s">
        <v>1799</v>
      </c>
      <c r="F374" s="19">
        <v>11</v>
      </c>
      <c r="G374" s="19">
        <v>10</v>
      </c>
      <c r="H374" s="13" t="s">
        <v>63</v>
      </c>
      <c r="I374" s="13" t="s">
        <v>22</v>
      </c>
      <c r="J374" s="20">
        <v>45458</v>
      </c>
      <c r="K374" s="20">
        <f t="shared" si="5"/>
        <v>45583</v>
      </c>
      <c r="L374" s="28">
        <v>150</v>
      </c>
      <c r="M374" s="13" t="s">
        <v>96</v>
      </c>
      <c r="N374" s="10" t="s">
        <v>1800</v>
      </c>
      <c r="O374" s="13" t="s">
        <v>66</v>
      </c>
      <c r="P374" s="13" t="s">
        <v>67</v>
      </c>
    </row>
    <row r="375" spans="1:16" x14ac:dyDescent="0.25">
      <c r="A375" s="13" t="s">
        <v>16</v>
      </c>
      <c r="B375" s="13" t="s">
        <v>59</v>
      </c>
      <c r="C375" s="17" t="s">
        <v>1801</v>
      </c>
      <c r="D375" s="13" t="s">
        <v>1802</v>
      </c>
      <c r="E375" s="10" t="s">
        <v>1803</v>
      </c>
      <c r="F375" s="19">
        <v>11</v>
      </c>
      <c r="G375" s="19">
        <v>0</v>
      </c>
      <c r="H375" s="13" t="s">
        <v>63</v>
      </c>
      <c r="I375" s="13" t="s">
        <v>22</v>
      </c>
      <c r="J375" s="20">
        <v>45451</v>
      </c>
      <c r="K375" s="20">
        <f t="shared" si="5"/>
        <v>45576</v>
      </c>
      <c r="L375" s="28">
        <v>150</v>
      </c>
      <c r="M375" s="13" t="s">
        <v>396</v>
      </c>
      <c r="N375" s="10" t="s">
        <v>1804</v>
      </c>
      <c r="O375" s="13" t="s">
        <v>66</v>
      </c>
      <c r="P375" s="13" t="s">
        <v>67</v>
      </c>
    </row>
    <row r="376" spans="1:16" x14ac:dyDescent="0.25">
      <c r="A376" s="13" t="s">
        <v>16</v>
      </c>
      <c r="B376" s="13" t="s">
        <v>59</v>
      </c>
      <c r="C376" s="17" t="s">
        <v>1805</v>
      </c>
      <c r="D376" s="13" t="s">
        <v>1720</v>
      </c>
      <c r="E376" s="10" t="s">
        <v>1806</v>
      </c>
      <c r="F376" s="19">
        <v>10</v>
      </c>
      <c r="G376" s="19">
        <v>0</v>
      </c>
      <c r="H376" s="13" t="s">
        <v>254</v>
      </c>
      <c r="I376" s="13" t="s">
        <v>22</v>
      </c>
      <c r="J376" s="20">
        <v>45498</v>
      </c>
      <c r="K376" s="20">
        <f t="shared" si="5"/>
        <v>45623</v>
      </c>
      <c r="L376" s="28">
        <v>180</v>
      </c>
      <c r="M376" s="13" t="s">
        <v>23</v>
      </c>
      <c r="N376" s="10" t="s">
        <v>1807</v>
      </c>
      <c r="O376" s="13" t="s">
        <v>66</v>
      </c>
      <c r="P376" s="13" t="s">
        <v>67</v>
      </c>
    </row>
    <row r="377" spans="1:16" x14ac:dyDescent="0.25">
      <c r="A377" s="13" t="s">
        <v>16</v>
      </c>
      <c r="B377" s="13" t="s">
        <v>59</v>
      </c>
      <c r="C377" s="17" t="s">
        <v>1808</v>
      </c>
      <c r="D377" s="13" t="s">
        <v>1809</v>
      </c>
      <c r="E377" s="10" t="s">
        <v>1810</v>
      </c>
      <c r="F377" s="19">
        <v>8</v>
      </c>
      <c r="G377" s="19">
        <v>0</v>
      </c>
      <c r="H377" s="13" t="s">
        <v>63</v>
      </c>
      <c r="I377" s="13" t="s">
        <v>22</v>
      </c>
      <c r="J377" s="20">
        <v>45451</v>
      </c>
      <c r="K377" s="20">
        <f t="shared" si="5"/>
        <v>45576</v>
      </c>
      <c r="L377" s="28">
        <v>150</v>
      </c>
      <c r="M377" s="13" t="s">
        <v>223</v>
      </c>
      <c r="N377" s="10" t="s">
        <v>1811</v>
      </c>
      <c r="O377" s="13" t="s">
        <v>66</v>
      </c>
      <c r="P377" s="13" t="s">
        <v>67</v>
      </c>
    </row>
    <row r="378" spans="1:16" x14ac:dyDescent="0.25">
      <c r="A378" s="13" t="s">
        <v>16</v>
      </c>
      <c r="B378" s="13" t="s">
        <v>59</v>
      </c>
      <c r="C378" s="17" t="s">
        <v>1808</v>
      </c>
      <c r="D378" s="13" t="s">
        <v>1812</v>
      </c>
      <c r="E378" s="10" t="s">
        <v>1813</v>
      </c>
      <c r="F378" s="19">
        <v>4</v>
      </c>
      <c r="G378" s="19">
        <v>0</v>
      </c>
      <c r="H378" s="13" t="s">
        <v>254</v>
      </c>
      <c r="I378" s="13" t="s">
        <v>22</v>
      </c>
      <c r="J378" s="20">
        <v>45461</v>
      </c>
      <c r="K378" s="20">
        <f t="shared" si="5"/>
        <v>45586</v>
      </c>
      <c r="L378" s="28">
        <v>180</v>
      </c>
      <c r="M378" s="13" t="s">
        <v>396</v>
      </c>
      <c r="N378" s="10" t="s">
        <v>1814</v>
      </c>
      <c r="O378" s="13" t="s">
        <v>66</v>
      </c>
      <c r="P378" s="13" t="s">
        <v>67</v>
      </c>
    </row>
    <row r="379" spans="1:16" x14ac:dyDescent="0.25">
      <c r="A379" s="13" t="s">
        <v>16</v>
      </c>
      <c r="B379" s="13" t="s">
        <v>59</v>
      </c>
      <c r="C379" s="17" t="s">
        <v>1815</v>
      </c>
      <c r="D379" s="13" t="s">
        <v>1816</v>
      </c>
      <c r="E379" s="10" t="s">
        <v>1817</v>
      </c>
      <c r="F379" s="19">
        <v>4</v>
      </c>
      <c r="G379" s="19">
        <v>0</v>
      </c>
      <c r="H379" s="13" t="s">
        <v>63</v>
      </c>
      <c r="I379" s="13" t="s">
        <v>22</v>
      </c>
      <c r="J379" s="20">
        <v>45461</v>
      </c>
      <c r="K379" s="20">
        <f t="shared" si="5"/>
        <v>45586</v>
      </c>
      <c r="L379" s="28">
        <v>150</v>
      </c>
      <c r="M379" s="13" t="s">
        <v>492</v>
      </c>
      <c r="N379" s="10" t="s">
        <v>1818</v>
      </c>
      <c r="O379" s="13" t="s">
        <v>66</v>
      </c>
      <c r="P379" s="13" t="s">
        <v>67</v>
      </c>
    </row>
    <row r="380" spans="1:16" x14ac:dyDescent="0.25">
      <c r="A380" s="13" t="s">
        <v>16</v>
      </c>
      <c r="B380" s="13" t="s">
        <v>59</v>
      </c>
      <c r="C380" s="17" t="s">
        <v>1819</v>
      </c>
      <c r="D380" s="13" t="s">
        <v>1820</v>
      </c>
      <c r="E380" s="10" t="s">
        <v>1821</v>
      </c>
      <c r="F380" s="19">
        <v>20</v>
      </c>
      <c r="G380" s="19">
        <v>0</v>
      </c>
      <c r="H380" s="13" t="s">
        <v>63</v>
      </c>
      <c r="I380" s="13" t="s">
        <v>22</v>
      </c>
      <c r="J380" s="20">
        <v>45472</v>
      </c>
      <c r="K380" s="20">
        <f t="shared" si="5"/>
        <v>45597</v>
      </c>
      <c r="L380" s="28">
        <v>150</v>
      </c>
      <c r="M380" s="13" t="s">
        <v>1822</v>
      </c>
      <c r="N380" s="10" t="s">
        <v>1823</v>
      </c>
      <c r="O380" s="13" t="s">
        <v>66</v>
      </c>
      <c r="P380" s="13" t="s">
        <v>67</v>
      </c>
    </row>
    <row r="381" spans="1:16" x14ac:dyDescent="0.25">
      <c r="A381" s="13" t="s">
        <v>16</v>
      </c>
      <c r="B381" s="13" t="s">
        <v>59</v>
      </c>
      <c r="C381" s="17" t="s">
        <v>698</v>
      </c>
      <c r="D381" s="13" t="s">
        <v>619</v>
      </c>
      <c r="E381" s="10" t="s">
        <v>699</v>
      </c>
      <c r="F381" s="19">
        <v>109</v>
      </c>
      <c r="G381" s="19">
        <v>0</v>
      </c>
      <c r="H381" s="13" t="s">
        <v>254</v>
      </c>
      <c r="I381" s="13" t="s">
        <v>700</v>
      </c>
      <c r="J381" s="20">
        <v>45459</v>
      </c>
      <c r="K381" s="20">
        <f t="shared" si="5"/>
        <v>45584</v>
      </c>
      <c r="L381" s="28">
        <v>175</v>
      </c>
      <c r="M381" s="13" t="s">
        <v>701</v>
      </c>
      <c r="N381" s="10" t="s">
        <v>702</v>
      </c>
      <c r="O381" s="13" t="s">
        <v>66</v>
      </c>
      <c r="P381" s="13" t="s">
        <v>67</v>
      </c>
    </row>
    <row r="382" spans="1:16" x14ac:dyDescent="0.25">
      <c r="A382" s="13" t="s">
        <v>16</v>
      </c>
      <c r="B382" s="13" t="s">
        <v>59</v>
      </c>
      <c r="C382" s="17" t="s">
        <v>497</v>
      </c>
      <c r="D382" s="13" t="s">
        <v>498</v>
      </c>
      <c r="E382" s="10" t="s">
        <v>499</v>
      </c>
      <c r="F382" s="19">
        <v>18</v>
      </c>
      <c r="G382" s="19">
        <v>0</v>
      </c>
      <c r="H382" s="13" t="s">
        <v>254</v>
      </c>
      <c r="I382" s="13" t="s">
        <v>22</v>
      </c>
      <c r="J382" s="20">
        <v>45448</v>
      </c>
      <c r="K382" s="20">
        <f t="shared" si="5"/>
        <v>45573</v>
      </c>
      <c r="L382" s="28">
        <v>180</v>
      </c>
      <c r="M382" s="13" t="s">
        <v>96</v>
      </c>
      <c r="N382" s="10" t="s">
        <v>500</v>
      </c>
      <c r="O382" s="13" t="s">
        <v>66</v>
      </c>
      <c r="P382" s="13" t="s">
        <v>67</v>
      </c>
    </row>
    <row r="383" spans="1:16" x14ac:dyDescent="0.25">
      <c r="A383" s="13" t="s">
        <v>16</v>
      </c>
      <c r="B383" s="13" t="s">
        <v>59</v>
      </c>
      <c r="C383" s="17" t="s">
        <v>497</v>
      </c>
      <c r="D383" s="13" t="s">
        <v>498</v>
      </c>
      <c r="E383" s="10" t="s">
        <v>499</v>
      </c>
      <c r="F383" s="19">
        <v>11</v>
      </c>
      <c r="G383" s="19">
        <v>15</v>
      </c>
      <c r="H383" s="13" t="s">
        <v>63</v>
      </c>
      <c r="I383" s="13" t="s">
        <v>22</v>
      </c>
      <c r="J383" s="20">
        <v>45449</v>
      </c>
      <c r="K383" s="20">
        <f t="shared" si="5"/>
        <v>45574</v>
      </c>
      <c r="L383" s="28">
        <v>150</v>
      </c>
      <c r="M383" s="13" t="s">
        <v>96</v>
      </c>
      <c r="N383" s="10" t="s">
        <v>1824</v>
      </c>
      <c r="O383" s="13" t="s">
        <v>66</v>
      </c>
      <c r="P383" s="13" t="s">
        <v>67</v>
      </c>
    </row>
    <row r="384" spans="1:16" x14ac:dyDescent="0.25">
      <c r="A384" s="13" t="s">
        <v>16</v>
      </c>
      <c r="B384" s="13" t="s">
        <v>59</v>
      </c>
      <c r="C384" s="17" t="s">
        <v>1825</v>
      </c>
      <c r="D384" s="13" t="s">
        <v>1826</v>
      </c>
      <c r="E384" s="10" t="s">
        <v>1827</v>
      </c>
      <c r="F384" s="19">
        <v>16</v>
      </c>
      <c r="G384" s="19">
        <v>0</v>
      </c>
      <c r="H384" s="13" t="s">
        <v>63</v>
      </c>
      <c r="I384" s="13" t="s">
        <v>22</v>
      </c>
      <c r="J384" s="20">
        <v>45452</v>
      </c>
      <c r="K384" s="20">
        <f t="shared" si="5"/>
        <v>45577</v>
      </c>
      <c r="L384" s="28">
        <v>150</v>
      </c>
      <c r="M384" s="13" t="s">
        <v>214</v>
      </c>
      <c r="N384" s="10" t="s">
        <v>1828</v>
      </c>
      <c r="O384" s="13" t="s">
        <v>66</v>
      </c>
      <c r="P384" s="13" t="s">
        <v>67</v>
      </c>
    </row>
    <row r="385" spans="1:16" x14ac:dyDescent="0.25">
      <c r="A385" s="13" t="s">
        <v>16</v>
      </c>
      <c r="B385" s="13" t="s">
        <v>59</v>
      </c>
      <c r="C385" s="17" t="s">
        <v>606</v>
      </c>
      <c r="D385" s="13" t="s">
        <v>607</v>
      </c>
      <c r="E385" s="10" t="s">
        <v>608</v>
      </c>
      <c r="F385" s="19">
        <v>49</v>
      </c>
      <c r="G385" s="19">
        <v>0</v>
      </c>
      <c r="H385" s="13" t="s">
        <v>254</v>
      </c>
      <c r="I385" s="13" t="s">
        <v>22</v>
      </c>
      <c r="J385" s="20">
        <v>45452</v>
      </c>
      <c r="K385" s="20">
        <f t="shared" si="5"/>
        <v>45577</v>
      </c>
      <c r="L385" s="28">
        <v>180</v>
      </c>
      <c r="M385" s="13" t="s">
        <v>363</v>
      </c>
      <c r="N385" s="10" t="s">
        <v>609</v>
      </c>
      <c r="O385" s="13" t="s">
        <v>66</v>
      </c>
      <c r="P385" s="13" t="s">
        <v>67</v>
      </c>
    </row>
    <row r="386" spans="1:16" x14ac:dyDescent="0.25">
      <c r="A386" s="13" t="s">
        <v>16</v>
      </c>
      <c r="B386" s="13" t="s">
        <v>59</v>
      </c>
      <c r="C386" s="17" t="s">
        <v>1829</v>
      </c>
      <c r="D386" s="13" t="s">
        <v>1830</v>
      </c>
      <c r="E386" s="10" t="s">
        <v>1831</v>
      </c>
      <c r="F386" s="19">
        <v>21</v>
      </c>
      <c r="G386" s="19">
        <v>0</v>
      </c>
      <c r="H386" s="13" t="s">
        <v>63</v>
      </c>
      <c r="I386" s="13" t="s">
        <v>22</v>
      </c>
      <c r="J386" s="20">
        <v>45448</v>
      </c>
      <c r="K386" s="20">
        <f t="shared" si="5"/>
        <v>45573</v>
      </c>
      <c r="L386" s="28">
        <v>150</v>
      </c>
      <c r="M386" s="13" t="s">
        <v>1687</v>
      </c>
      <c r="N386" s="10" t="s">
        <v>1832</v>
      </c>
      <c r="O386" s="13" t="s">
        <v>66</v>
      </c>
      <c r="P386" s="13" t="s">
        <v>67</v>
      </c>
    </row>
    <row r="387" spans="1:16" x14ac:dyDescent="0.25">
      <c r="A387" s="13" t="s">
        <v>16</v>
      </c>
      <c r="B387" s="13" t="s">
        <v>59</v>
      </c>
      <c r="C387" s="17" t="s">
        <v>714</v>
      </c>
      <c r="D387" s="13" t="s">
        <v>1833</v>
      </c>
      <c r="E387" s="10" t="s">
        <v>1834</v>
      </c>
      <c r="F387" s="19">
        <v>21</v>
      </c>
      <c r="G387" s="19">
        <v>0</v>
      </c>
      <c r="H387" s="13" t="s">
        <v>63</v>
      </c>
      <c r="I387" s="13" t="s">
        <v>22</v>
      </c>
      <c r="J387" s="20">
        <v>45452</v>
      </c>
      <c r="K387" s="20">
        <f t="shared" si="5"/>
        <v>45577</v>
      </c>
      <c r="L387" s="28">
        <v>150</v>
      </c>
      <c r="M387" s="13" t="s">
        <v>1609</v>
      </c>
      <c r="N387" s="10" t="s">
        <v>1835</v>
      </c>
      <c r="O387" s="13" t="s">
        <v>66</v>
      </c>
      <c r="P387" s="13" t="s">
        <v>67</v>
      </c>
    </row>
    <row r="388" spans="1:16" x14ac:dyDescent="0.25">
      <c r="A388" s="13" t="s">
        <v>16</v>
      </c>
      <c r="B388" s="13" t="s">
        <v>59</v>
      </c>
      <c r="C388" s="17" t="s">
        <v>1836</v>
      </c>
      <c r="D388" s="13" t="s">
        <v>1837</v>
      </c>
      <c r="E388" s="10" t="s">
        <v>1838</v>
      </c>
      <c r="F388" s="19">
        <v>48</v>
      </c>
      <c r="G388" s="19">
        <v>0</v>
      </c>
      <c r="H388" s="13" t="s">
        <v>63</v>
      </c>
      <c r="I388" s="13" t="s">
        <v>22</v>
      </c>
      <c r="J388" s="20">
        <v>45453</v>
      </c>
      <c r="K388" s="20">
        <f t="shared" si="5"/>
        <v>45578</v>
      </c>
      <c r="L388" s="28">
        <v>150</v>
      </c>
      <c r="M388" s="13" t="s">
        <v>214</v>
      </c>
      <c r="N388" s="10" t="s">
        <v>1839</v>
      </c>
      <c r="O388" s="13" t="s">
        <v>66</v>
      </c>
      <c r="P388" s="13" t="s">
        <v>67</v>
      </c>
    </row>
    <row r="389" spans="1:16" x14ac:dyDescent="0.25">
      <c r="A389" s="13" t="s">
        <v>16</v>
      </c>
      <c r="B389" s="13" t="s">
        <v>59</v>
      </c>
      <c r="C389" s="17" t="s">
        <v>1840</v>
      </c>
      <c r="D389" s="13" t="s">
        <v>1521</v>
      </c>
      <c r="E389" s="10" t="s">
        <v>1841</v>
      </c>
      <c r="F389" s="19">
        <v>3</v>
      </c>
      <c r="G389" s="19">
        <v>0</v>
      </c>
      <c r="H389" s="13" t="s">
        <v>254</v>
      </c>
      <c r="I389" s="13" t="s">
        <v>22</v>
      </c>
      <c r="J389" s="20">
        <v>45461</v>
      </c>
      <c r="K389" s="20">
        <f t="shared" si="5"/>
        <v>45586</v>
      </c>
      <c r="L389" s="28">
        <v>180</v>
      </c>
      <c r="M389" s="13" t="s">
        <v>214</v>
      </c>
      <c r="N389" s="10" t="s">
        <v>1842</v>
      </c>
      <c r="O389" s="13" t="s">
        <v>66</v>
      </c>
      <c r="P389" s="13" t="s">
        <v>67</v>
      </c>
    </row>
    <row r="390" spans="1:16" x14ac:dyDescent="0.25">
      <c r="A390" s="13" t="s">
        <v>16</v>
      </c>
      <c r="B390" s="13" t="s">
        <v>59</v>
      </c>
      <c r="C390" s="17" t="s">
        <v>1843</v>
      </c>
      <c r="D390" s="13" t="s">
        <v>1844</v>
      </c>
      <c r="E390" s="10" t="s">
        <v>1845</v>
      </c>
      <c r="F390" s="19">
        <v>25</v>
      </c>
      <c r="G390" s="19">
        <v>0</v>
      </c>
      <c r="H390" s="13" t="s">
        <v>72</v>
      </c>
      <c r="I390" s="13" t="s">
        <v>22</v>
      </c>
      <c r="J390" s="20">
        <v>45452</v>
      </c>
      <c r="K390" s="20">
        <f t="shared" ref="K390:K453" si="6">J390+125</f>
        <v>45577</v>
      </c>
      <c r="L390" s="28">
        <v>142</v>
      </c>
      <c r="M390" s="13" t="s">
        <v>1767</v>
      </c>
      <c r="N390" s="10" t="s">
        <v>1846</v>
      </c>
      <c r="O390" s="13" t="s">
        <v>66</v>
      </c>
      <c r="P390" s="13" t="s">
        <v>67</v>
      </c>
    </row>
    <row r="391" spans="1:16" x14ac:dyDescent="0.25">
      <c r="A391" s="13" t="s">
        <v>16</v>
      </c>
      <c r="B391" s="13" t="s">
        <v>59</v>
      </c>
      <c r="C391" s="17" t="s">
        <v>1843</v>
      </c>
      <c r="D391" s="13" t="s">
        <v>1844</v>
      </c>
      <c r="E391" s="10" t="s">
        <v>1845</v>
      </c>
      <c r="F391" s="19">
        <v>32</v>
      </c>
      <c r="G391" s="19">
        <v>0</v>
      </c>
      <c r="H391" s="13" t="s">
        <v>63</v>
      </c>
      <c r="I391" s="13" t="s">
        <v>22</v>
      </c>
      <c r="J391" s="20">
        <v>45451</v>
      </c>
      <c r="K391" s="20">
        <f t="shared" si="6"/>
        <v>45576</v>
      </c>
      <c r="L391" s="28">
        <v>150</v>
      </c>
      <c r="M391" s="13" t="s">
        <v>1767</v>
      </c>
      <c r="N391" s="10" t="s">
        <v>1846</v>
      </c>
      <c r="O391" s="13" t="s">
        <v>66</v>
      </c>
      <c r="P391" s="13" t="s">
        <v>67</v>
      </c>
    </row>
    <row r="392" spans="1:16" x14ac:dyDescent="0.25">
      <c r="A392" s="13" t="s">
        <v>16</v>
      </c>
      <c r="B392" s="13" t="s">
        <v>59</v>
      </c>
      <c r="C392" s="17" t="s">
        <v>1847</v>
      </c>
      <c r="D392" s="13" t="s">
        <v>1848</v>
      </c>
      <c r="E392" s="10" t="s">
        <v>1849</v>
      </c>
      <c r="F392" s="19">
        <v>16</v>
      </c>
      <c r="G392" s="19">
        <v>0</v>
      </c>
      <c r="H392" s="13" t="s">
        <v>63</v>
      </c>
      <c r="I392" s="13" t="s">
        <v>22</v>
      </c>
      <c r="J392" s="20">
        <v>45450</v>
      </c>
      <c r="K392" s="20">
        <f t="shared" si="6"/>
        <v>45575</v>
      </c>
      <c r="L392" s="28">
        <v>150</v>
      </c>
      <c r="M392" s="13" t="s">
        <v>223</v>
      </c>
      <c r="N392" s="10" t="s">
        <v>1850</v>
      </c>
      <c r="O392" s="13" t="s">
        <v>66</v>
      </c>
      <c r="P392" s="13" t="s">
        <v>67</v>
      </c>
    </row>
    <row r="393" spans="1:16" x14ac:dyDescent="0.25">
      <c r="A393" s="13" t="s">
        <v>16</v>
      </c>
      <c r="B393" s="13" t="s">
        <v>59</v>
      </c>
      <c r="C393" s="17" t="s">
        <v>1851</v>
      </c>
      <c r="D393" s="17" t="s">
        <v>1852</v>
      </c>
      <c r="E393" s="12" t="s">
        <v>1853</v>
      </c>
      <c r="F393" s="17">
        <v>16</v>
      </c>
      <c r="G393" s="17">
        <v>0</v>
      </c>
      <c r="H393" s="17" t="s">
        <v>63</v>
      </c>
      <c r="I393" s="13" t="s">
        <v>22</v>
      </c>
      <c r="J393" s="20">
        <v>45461</v>
      </c>
      <c r="K393" s="20">
        <f t="shared" si="6"/>
        <v>45586</v>
      </c>
      <c r="L393" s="32">
        <v>150</v>
      </c>
      <c r="M393" s="17" t="s">
        <v>492</v>
      </c>
      <c r="N393" s="10" t="s">
        <v>1854</v>
      </c>
      <c r="O393" s="13" t="s">
        <v>66</v>
      </c>
      <c r="P393" s="13" t="s">
        <v>67</v>
      </c>
    </row>
    <row r="394" spans="1:16" x14ac:dyDescent="0.25">
      <c r="A394" s="13" t="s">
        <v>16</v>
      </c>
      <c r="B394" s="13" t="s">
        <v>59</v>
      </c>
      <c r="C394" s="17" t="s">
        <v>714</v>
      </c>
      <c r="D394" s="17" t="s">
        <v>715</v>
      </c>
      <c r="E394" s="12" t="s">
        <v>716</v>
      </c>
      <c r="F394" s="17">
        <v>32</v>
      </c>
      <c r="G394" s="17">
        <v>0</v>
      </c>
      <c r="H394" s="17" t="s">
        <v>63</v>
      </c>
      <c r="I394" s="17" t="s">
        <v>614</v>
      </c>
      <c r="J394" s="20">
        <v>45463</v>
      </c>
      <c r="K394" s="20">
        <f t="shared" si="6"/>
        <v>45588</v>
      </c>
      <c r="L394" s="32">
        <v>140</v>
      </c>
      <c r="M394" s="17" t="s">
        <v>706</v>
      </c>
      <c r="N394" s="10" t="s">
        <v>717</v>
      </c>
      <c r="O394" s="13" t="s">
        <v>66</v>
      </c>
      <c r="P394" s="13" t="s">
        <v>67</v>
      </c>
    </row>
    <row r="395" spans="1:16" x14ac:dyDescent="0.25">
      <c r="A395" s="13" t="s">
        <v>16</v>
      </c>
      <c r="B395" s="13" t="s">
        <v>59</v>
      </c>
      <c r="C395" s="13" t="s">
        <v>428</v>
      </c>
      <c r="D395" s="13" t="s">
        <v>718</v>
      </c>
      <c r="E395" s="10" t="s">
        <v>719</v>
      </c>
      <c r="F395" s="19">
        <v>14</v>
      </c>
      <c r="G395" s="19">
        <v>0</v>
      </c>
      <c r="H395" s="17" t="s">
        <v>63</v>
      </c>
      <c r="I395" s="17" t="s">
        <v>614</v>
      </c>
      <c r="J395" s="20">
        <v>45463</v>
      </c>
      <c r="K395" s="20">
        <f t="shared" si="6"/>
        <v>45588</v>
      </c>
      <c r="L395" s="28">
        <v>140</v>
      </c>
      <c r="M395" s="13" t="s">
        <v>706</v>
      </c>
      <c r="N395" s="10" t="s">
        <v>720</v>
      </c>
      <c r="O395" s="13" t="s">
        <v>66</v>
      </c>
      <c r="P395" s="13" t="s">
        <v>67</v>
      </c>
    </row>
    <row r="396" spans="1:16" x14ac:dyDescent="0.25">
      <c r="A396" s="13" t="s">
        <v>16</v>
      </c>
      <c r="B396" s="13" t="s">
        <v>59</v>
      </c>
      <c r="C396" s="13" t="s">
        <v>721</v>
      </c>
      <c r="D396" s="13" t="s">
        <v>722</v>
      </c>
      <c r="E396" s="10" t="s">
        <v>723</v>
      </c>
      <c r="F396" s="19">
        <v>58</v>
      </c>
      <c r="G396" s="19">
        <v>0</v>
      </c>
      <c r="H396" s="17" t="s">
        <v>63</v>
      </c>
      <c r="I396" s="17" t="s">
        <v>614</v>
      </c>
      <c r="J396" s="20">
        <v>45464</v>
      </c>
      <c r="K396" s="20">
        <f t="shared" si="6"/>
        <v>45589</v>
      </c>
      <c r="L396" s="28">
        <v>140</v>
      </c>
      <c r="M396" s="13" t="s">
        <v>724</v>
      </c>
      <c r="N396" s="10" t="s">
        <v>725</v>
      </c>
      <c r="O396" s="13" t="s">
        <v>66</v>
      </c>
      <c r="P396" s="13" t="s">
        <v>67</v>
      </c>
    </row>
    <row r="397" spans="1:16" x14ac:dyDescent="0.25">
      <c r="A397" s="13" t="s">
        <v>16</v>
      </c>
      <c r="B397" s="13" t="s">
        <v>59</v>
      </c>
      <c r="C397" s="13" t="s">
        <v>98</v>
      </c>
      <c r="D397" s="13" t="s">
        <v>1855</v>
      </c>
      <c r="E397" s="10" t="s">
        <v>1856</v>
      </c>
      <c r="F397" s="19">
        <v>258</v>
      </c>
      <c r="G397" s="19">
        <v>0</v>
      </c>
      <c r="H397" s="13" t="s">
        <v>72</v>
      </c>
      <c r="I397" s="13" t="s">
        <v>711</v>
      </c>
      <c r="J397" s="20">
        <v>45493</v>
      </c>
      <c r="K397" s="20">
        <f t="shared" si="6"/>
        <v>45618</v>
      </c>
      <c r="L397" s="28">
        <v>150</v>
      </c>
      <c r="M397" s="13" t="s">
        <v>1678</v>
      </c>
      <c r="N397" s="10" t="s">
        <v>1857</v>
      </c>
      <c r="O397" s="13" t="s">
        <v>66</v>
      </c>
      <c r="P397" s="13" t="s">
        <v>67</v>
      </c>
    </row>
    <row r="398" spans="1:16" x14ac:dyDescent="0.25">
      <c r="A398" s="13" t="s">
        <v>16</v>
      </c>
      <c r="B398" s="13" t="s">
        <v>59</v>
      </c>
      <c r="C398" s="13" t="s">
        <v>1858</v>
      </c>
      <c r="D398" s="13" t="s">
        <v>974</v>
      </c>
      <c r="E398" s="10" t="s">
        <v>1859</v>
      </c>
      <c r="F398" s="19">
        <v>167</v>
      </c>
      <c r="G398" s="19">
        <v>0</v>
      </c>
      <c r="H398" s="13" t="s">
        <v>72</v>
      </c>
      <c r="I398" s="13" t="s">
        <v>711</v>
      </c>
      <c r="J398" s="20">
        <v>45493</v>
      </c>
      <c r="K398" s="20">
        <f t="shared" si="6"/>
        <v>45618</v>
      </c>
      <c r="L398" s="28">
        <v>145</v>
      </c>
      <c r="M398" s="13" t="s">
        <v>1678</v>
      </c>
      <c r="N398" s="10" t="s">
        <v>1860</v>
      </c>
      <c r="O398" s="13" t="s">
        <v>66</v>
      </c>
      <c r="P398" s="13" t="s">
        <v>67</v>
      </c>
    </row>
    <row r="399" spans="1:16" x14ac:dyDescent="0.25">
      <c r="A399" s="13" t="s">
        <v>16</v>
      </c>
      <c r="B399" s="13" t="s">
        <v>59</v>
      </c>
      <c r="C399" s="13" t="s">
        <v>1861</v>
      </c>
      <c r="D399" s="13" t="s">
        <v>1599</v>
      </c>
      <c r="E399" s="10" t="s">
        <v>1862</v>
      </c>
      <c r="F399" s="19">
        <v>0</v>
      </c>
      <c r="G399" s="19">
        <v>100</v>
      </c>
      <c r="H399" s="13" t="s">
        <v>63</v>
      </c>
      <c r="I399" s="13" t="s">
        <v>711</v>
      </c>
      <c r="J399" s="20">
        <v>45503</v>
      </c>
      <c r="K399" s="20">
        <f t="shared" si="6"/>
        <v>45628</v>
      </c>
      <c r="L399" s="28">
        <v>150</v>
      </c>
      <c r="M399" s="13" t="s">
        <v>1678</v>
      </c>
      <c r="N399" s="10" t="s">
        <v>1863</v>
      </c>
      <c r="O399" s="13" t="s">
        <v>66</v>
      </c>
      <c r="P399" s="13" t="s">
        <v>67</v>
      </c>
    </row>
    <row r="400" spans="1:16" x14ac:dyDescent="0.25">
      <c r="A400" s="13" t="s">
        <v>198</v>
      </c>
      <c r="B400" s="13" t="s">
        <v>250</v>
      </c>
      <c r="C400" s="13" t="s">
        <v>1864</v>
      </c>
      <c r="D400" s="13" t="s">
        <v>1865</v>
      </c>
      <c r="E400" s="10" t="s">
        <v>1866</v>
      </c>
      <c r="F400" s="19">
        <v>5</v>
      </c>
      <c r="G400" s="19">
        <v>0</v>
      </c>
      <c r="H400" s="13" t="s">
        <v>254</v>
      </c>
      <c r="I400" s="13" t="s">
        <v>22</v>
      </c>
      <c r="J400" s="20">
        <v>45475</v>
      </c>
      <c r="K400" s="20">
        <f t="shared" si="6"/>
        <v>45600</v>
      </c>
      <c r="L400" s="28">
        <v>150</v>
      </c>
      <c r="M400" s="13" t="s">
        <v>504</v>
      </c>
      <c r="N400" s="13" t="s">
        <v>1867</v>
      </c>
      <c r="O400" s="13" t="s">
        <v>1868</v>
      </c>
      <c r="P400" s="13" t="s">
        <v>1869</v>
      </c>
    </row>
    <row r="401" spans="1:16" x14ac:dyDescent="0.25">
      <c r="A401" s="13" t="s">
        <v>198</v>
      </c>
      <c r="B401" s="13" t="s">
        <v>250</v>
      </c>
      <c r="C401" s="13" t="s">
        <v>1038</v>
      </c>
      <c r="D401" s="13" t="s">
        <v>1870</v>
      </c>
      <c r="E401" s="10" t="s">
        <v>1871</v>
      </c>
      <c r="F401" s="19">
        <v>6</v>
      </c>
      <c r="G401" s="19">
        <v>0</v>
      </c>
      <c r="H401" s="13" t="s">
        <v>254</v>
      </c>
      <c r="I401" s="13" t="s">
        <v>22</v>
      </c>
      <c r="J401" s="20">
        <v>45475</v>
      </c>
      <c r="K401" s="20">
        <f t="shared" si="6"/>
        <v>45600</v>
      </c>
      <c r="L401" s="28">
        <v>150</v>
      </c>
      <c r="M401" s="13" t="s">
        <v>504</v>
      </c>
      <c r="N401" s="13" t="s">
        <v>1872</v>
      </c>
      <c r="O401" s="13" t="s">
        <v>1868</v>
      </c>
      <c r="P401" s="13" t="s">
        <v>1869</v>
      </c>
    </row>
    <row r="402" spans="1:16" x14ac:dyDescent="0.25">
      <c r="A402" s="13" t="s">
        <v>198</v>
      </c>
      <c r="B402" s="13" t="s">
        <v>250</v>
      </c>
      <c r="C402" s="13" t="s">
        <v>1873</v>
      </c>
      <c r="D402" s="13" t="s">
        <v>1874</v>
      </c>
      <c r="E402" s="10" t="s">
        <v>1875</v>
      </c>
      <c r="F402" s="19">
        <v>11</v>
      </c>
      <c r="G402" s="19">
        <v>0</v>
      </c>
      <c r="H402" s="13" t="s">
        <v>254</v>
      </c>
      <c r="I402" s="13" t="s">
        <v>22</v>
      </c>
      <c r="J402" s="20">
        <v>45457</v>
      </c>
      <c r="K402" s="20">
        <f t="shared" si="6"/>
        <v>45582</v>
      </c>
      <c r="L402" s="28">
        <v>150</v>
      </c>
      <c r="M402" s="13" t="s">
        <v>504</v>
      </c>
      <c r="N402" s="13" t="s">
        <v>1876</v>
      </c>
      <c r="O402" s="13" t="s">
        <v>1868</v>
      </c>
      <c r="P402" s="13" t="s">
        <v>1869</v>
      </c>
    </row>
    <row r="403" spans="1:16" x14ac:dyDescent="0.25">
      <c r="A403" s="13" t="s">
        <v>198</v>
      </c>
      <c r="B403" s="13" t="s">
        <v>250</v>
      </c>
      <c r="C403" s="13" t="s">
        <v>1877</v>
      </c>
      <c r="D403" s="13" t="s">
        <v>1878</v>
      </c>
      <c r="E403" s="10" t="s">
        <v>1879</v>
      </c>
      <c r="F403" s="19">
        <v>12</v>
      </c>
      <c r="G403" s="19">
        <v>0</v>
      </c>
      <c r="H403" s="13" t="s">
        <v>254</v>
      </c>
      <c r="I403" s="13" t="s">
        <v>22</v>
      </c>
      <c r="J403" s="20">
        <v>45456</v>
      </c>
      <c r="K403" s="20">
        <f t="shared" si="6"/>
        <v>45581</v>
      </c>
      <c r="L403" s="28">
        <v>150</v>
      </c>
      <c r="M403" s="13" t="s">
        <v>504</v>
      </c>
      <c r="N403" s="13" t="s">
        <v>1880</v>
      </c>
      <c r="O403" s="13" t="s">
        <v>1868</v>
      </c>
      <c r="P403" s="13" t="s">
        <v>1869</v>
      </c>
    </row>
    <row r="404" spans="1:16" x14ac:dyDescent="0.25">
      <c r="A404" s="13" t="s">
        <v>198</v>
      </c>
      <c r="B404" s="13" t="s">
        <v>250</v>
      </c>
      <c r="C404" s="13" t="s">
        <v>1881</v>
      </c>
      <c r="D404" s="13" t="s">
        <v>1874</v>
      </c>
      <c r="E404" s="10" t="s">
        <v>1882</v>
      </c>
      <c r="F404" s="19">
        <v>12</v>
      </c>
      <c r="G404" s="19">
        <v>0</v>
      </c>
      <c r="H404" s="13" t="s">
        <v>254</v>
      </c>
      <c r="I404" s="13" t="s">
        <v>22</v>
      </c>
      <c r="J404" s="20">
        <v>45456</v>
      </c>
      <c r="K404" s="20">
        <f t="shared" si="6"/>
        <v>45581</v>
      </c>
      <c r="L404" s="28">
        <v>150</v>
      </c>
      <c r="M404" s="13" t="s">
        <v>504</v>
      </c>
      <c r="N404" s="13" t="s">
        <v>1883</v>
      </c>
      <c r="O404" s="13" t="s">
        <v>1868</v>
      </c>
      <c r="P404" s="13" t="s">
        <v>1869</v>
      </c>
    </row>
    <row r="405" spans="1:16" x14ac:dyDescent="0.25">
      <c r="A405" s="13" t="s">
        <v>198</v>
      </c>
      <c r="B405" s="13" t="s">
        <v>250</v>
      </c>
      <c r="C405" s="13" t="s">
        <v>1884</v>
      </c>
      <c r="D405" s="13" t="s">
        <v>1885</v>
      </c>
      <c r="E405" s="10" t="s">
        <v>1886</v>
      </c>
      <c r="F405" s="19">
        <v>5</v>
      </c>
      <c r="G405" s="19">
        <v>0</v>
      </c>
      <c r="H405" s="13" t="s">
        <v>254</v>
      </c>
      <c r="I405" s="13" t="s">
        <v>22</v>
      </c>
      <c r="J405" s="20">
        <v>45457</v>
      </c>
      <c r="K405" s="20">
        <f t="shared" si="6"/>
        <v>45582</v>
      </c>
      <c r="L405" s="28">
        <v>150</v>
      </c>
      <c r="M405" s="13" t="s">
        <v>504</v>
      </c>
      <c r="N405" s="13" t="s">
        <v>1887</v>
      </c>
      <c r="O405" s="13" t="s">
        <v>1868</v>
      </c>
      <c r="P405" s="13" t="s">
        <v>1869</v>
      </c>
    </row>
    <row r="406" spans="1:16" x14ac:dyDescent="0.25">
      <c r="A406" s="13" t="s">
        <v>198</v>
      </c>
      <c r="B406" s="13" t="s">
        <v>250</v>
      </c>
      <c r="C406" s="13" t="s">
        <v>1888</v>
      </c>
      <c r="D406" s="13" t="s">
        <v>1889</v>
      </c>
      <c r="E406" s="10" t="s">
        <v>1890</v>
      </c>
      <c r="F406" s="19">
        <v>37</v>
      </c>
      <c r="G406" s="19">
        <v>0</v>
      </c>
      <c r="H406" s="13" t="s">
        <v>254</v>
      </c>
      <c r="I406" s="13" t="s">
        <v>22</v>
      </c>
      <c r="J406" s="20">
        <v>45474</v>
      </c>
      <c r="K406" s="20">
        <f t="shared" si="6"/>
        <v>45599</v>
      </c>
      <c r="L406" s="28">
        <v>150</v>
      </c>
      <c r="M406" s="13" t="s">
        <v>521</v>
      </c>
      <c r="N406" s="13" t="s">
        <v>1891</v>
      </c>
      <c r="O406" s="13" t="s">
        <v>1868</v>
      </c>
      <c r="P406" s="13" t="s">
        <v>1869</v>
      </c>
    </row>
    <row r="407" spans="1:16" x14ac:dyDescent="0.25">
      <c r="A407" s="13" t="s">
        <v>198</v>
      </c>
      <c r="B407" s="13" t="s">
        <v>250</v>
      </c>
      <c r="C407" s="13" t="s">
        <v>1892</v>
      </c>
      <c r="D407" s="13" t="s">
        <v>519</v>
      </c>
      <c r="E407" s="10" t="s">
        <v>1893</v>
      </c>
      <c r="F407" s="19">
        <v>19</v>
      </c>
      <c r="G407" s="19">
        <v>0</v>
      </c>
      <c r="H407" s="13" t="s">
        <v>254</v>
      </c>
      <c r="I407" s="13" t="s">
        <v>22</v>
      </c>
      <c r="J407" s="20">
        <v>45476</v>
      </c>
      <c r="K407" s="20">
        <f t="shared" si="6"/>
        <v>45601</v>
      </c>
      <c r="L407" s="28">
        <v>150</v>
      </c>
      <c r="M407" s="13" t="s">
        <v>504</v>
      </c>
      <c r="N407" s="13" t="s">
        <v>1894</v>
      </c>
      <c r="O407" s="13" t="s">
        <v>1868</v>
      </c>
      <c r="P407" s="13" t="s">
        <v>1869</v>
      </c>
    </row>
    <row r="408" spans="1:16" x14ac:dyDescent="0.25">
      <c r="A408" s="13" t="s">
        <v>198</v>
      </c>
      <c r="B408" s="13" t="s">
        <v>250</v>
      </c>
      <c r="C408" s="13" t="s">
        <v>1895</v>
      </c>
      <c r="D408" s="13" t="s">
        <v>1896</v>
      </c>
      <c r="E408" s="10" t="s">
        <v>1897</v>
      </c>
      <c r="F408" s="19">
        <v>6</v>
      </c>
      <c r="G408" s="19">
        <v>0</v>
      </c>
      <c r="H408" s="13" t="s">
        <v>254</v>
      </c>
      <c r="I408" s="13" t="s">
        <v>22</v>
      </c>
      <c r="J408" s="20">
        <v>45475</v>
      </c>
      <c r="K408" s="20">
        <f t="shared" si="6"/>
        <v>45600</v>
      </c>
      <c r="L408" s="28">
        <v>140</v>
      </c>
      <c r="M408" s="13" t="s">
        <v>504</v>
      </c>
      <c r="N408" s="13" t="s">
        <v>1898</v>
      </c>
      <c r="O408" s="13" t="s">
        <v>1868</v>
      </c>
      <c r="P408" s="13" t="s">
        <v>1869</v>
      </c>
    </row>
    <row r="409" spans="1:16" x14ac:dyDescent="0.25">
      <c r="A409" s="13" t="s">
        <v>198</v>
      </c>
      <c r="B409" s="13" t="s">
        <v>250</v>
      </c>
      <c r="C409" s="13" t="s">
        <v>1892</v>
      </c>
      <c r="D409" s="13" t="s">
        <v>1874</v>
      </c>
      <c r="E409" s="10" t="s">
        <v>1899</v>
      </c>
      <c r="F409" s="19">
        <v>6</v>
      </c>
      <c r="G409" s="19">
        <v>0</v>
      </c>
      <c r="H409" s="13" t="s">
        <v>254</v>
      </c>
      <c r="I409" s="13" t="s">
        <v>22</v>
      </c>
      <c r="J409" s="20">
        <v>45455</v>
      </c>
      <c r="K409" s="20">
        <f t="shared" si="6"/>
        <v>45580</v>
      </c>
      <c r="L409" s="28">
        <v>150</v>
      </c>
      <c r="M409" s="13" t="s">
        <v>504</v>
      </c>
      <c r="N409" s="13" t="s">
        <v>1900</v>
      </c>
      <c r="O409" s="13" t="s">
        <v>1868</v>
      </c>
      <c r="P409" s="13" t="s">
        <v>1869</v>
      </c>
    </row>
    <row r="410" spans="1:16" x14ac:dyDescent="0.25">
      <c r="A410" s="13" t="s">
        <v>198</v>
      </c>
      <c r="B410" s="13" t="s">
        <v>250</v>
      </c>
      <c r="C410" s="13" t="s">
        <v>501</v>
      </c>
      <c r="D410" s="13" t="s">
        <v>502</v>
      </c>
      <c r="E410" s="10" t="s">
        <v>503</v>
      </c>
      <c r="F410" s="19">
        <v>5</v>
      </c>
      <c r="G410" s="19">
        <v>0</v>
      </c>
      <c r="H410" s="13" t="s">
        <v>254</v>
      </c>
      <c r="I410" s="13" t="s">
        <v>22</v>
      </c>
      <c r="J410" s="20">
        <v>45448</v>
      </c>
      <c r="K410" s="20">
        <f t="shared" si="6"/>
        <v>45573</v>
      </c>
      <c r="L410" s="28">
        <v>160</v>
      </c>
      <c r="M410" s="13" t="s">
        <v>504</v>
      </c>
      <c r="N410" s="10" t="s">
        <v>505</v>
      </c>
      <c r="O410" s="13" t="s">
        <v>506</v>
      </c>
      <c r="P410" s="13" t="s">
        <v>507</v>
      </c>
    </row>
    <row r="411" spans="1:16" x14ac:dyDescent="0.25">
      <c r="A411" s="13" t="s">
        <v>198</v>
      </c>
      <c r="B411" s="13" t="s">
        <v>250</v>
      </c>
      <c r="C411" s="13" t="s">
        <v>508</v>
      </c>
      <c r="D411" s="13" t="s">
        <v>502</v>
      </c>
      <c r="E411" s="10" t="s">
        <v>509</v>
      </c>
      <c r="F411" s="19">
        <v>5</v>
      </c>
      <c r="G411" s="19">
        <v>0</v>
      </c>
      <c r="H411" s="13" t="s">
        <v>254</v>
      </c>
      <c r="I411" s="13" t="s">
        <v>22</v>
      </c>
      <c r="J411" s="20">
        <v>45448</v>
      </c>
      <c r="K411" s="20">
        <f t="shared" si="6"/>
        <v>45573</v>
      </c>
      <c r="L411" s="28">
        <v>160</v>
      </c>
      <c r="M411" s="13" t="s">
        <v>504</v>
      </c>
      <c r="N411" s="10" t="s">
        <v>505</v>
      </c>
      <c r="O411" s="13" t="s">
        <v>506</v>
      </c>
      <c r="P411" s="13" t="s">
        <v>507</v>
      </c>
    </row>
    <row r="412" spans="1:16" x14ac:dyDescent="0.25">
      <c r="A412" s="13" t="s">
        <v>198</v>
      </c>
      <c r="B412" s="13" t="s">
        <v>250</v>
      </c>
      <c r="C412" s="13" t="s">
        <v>510</v>
      </c>
      <c r="D412" s="13" t="s">
        <v>511</v>
      </c>
      <c r="E412" s="10" t="s">
        <v>512</v>
      </c>
      <c r="F412" s="19">
        <v>11</v>
      </c>
      <c r="G412" s="19">
        <v>0</v>
      </c>
      <c r="H412" s="13" t="s">
        <v>254</v>
      </c>
      <c r="I412" s="13" t="s">
        <v>22</v>
      </c>
      <c r="J412" s="20">
        <v>45448</v>
      </c>
      <c r="K412" s="20">
        <f t="shared" si="6"/>
        <v>45573</v>
      </c>
      <c r="L412" s="28">
        <v>140.9</v>
      </c>
      <c r="M412" s="13" t="s">
        <v>504</v>
      </c>
      <c r="N412" s="13" t="s">
        <v>513</v>
      </c>
      <c r="O412" s="13" t="s">
        <v>506</v>
      </c>
      <c r="P412" s="13" t="s">
        <v>507</v>
      </c>
    </row>
    <row r="413" spans="1:16" x14ac:dyDescent="0.25">
      <c r="A413" s="13" t="s">
        <v>198</v>
      </c>
      <c r="B413" s="13" t="s">
        <v>250</v>
      </c>
      <c r="C413" s="13" t="s">
        <v>1901</v>
      </c>
      <c r="D413" s="13" t="s">
        <v>1902</v>
      </c>
      <c r="E413" s="10" t="s">
        <v>1903</v>
      </c>
      <c r="F413" s="19">
        <v>10</v>
      </c>
      <c r="G413" s="19">
        <v>0</v>
      </c>
      <c r="H413" s="13" t="s">
        <v>254</v>
      </c>
      <c r="I413" s="13" t="s">
        <v>22</v>
      </c>
      <c r="J413" s="20">
        <v>45454</v>
      </c>
      <c r="K413" s="20">
        <f t="shared" si="6"/>
        <v>45579</v>
      </c>
      <c r="L413" s="28">
        <v>155</v>
      </c>
      <c r="M413" s="13" t="s">
        <v>504</v>
      </c>
      <c r="N413" s="13" t="s">
        <v>1904</v>
      </c>
      <c r="O413" s="13" t="s">
        <v>506</v>
      </c>
      <c r="P413" s="13" t="s">
        <v>507</v>
      </c>
    </row>
    <row r="414" spans="1:16" x14ac:dyDescent="0.25">
      <c r="A414" s="13" t="s">
        <v>198</v>
      </c>
      <c r="B414" s="13" t="s">
        <v>250</v>
      </c>
      <c r="C414" s="13" t="s">
        <v>623</v>
      </c>
      <c r="D414" s="13" t="s">
        <v>624</v>
      </c>
      <c r="E414" s="10" t="s">
        <v>625</v>
      </c>
      <c r="F414" s="19">
        <v>22</v>
      </c>
      <c r="G414" s="19">
        <v>0</v>
      </c>
      <c r="H414" s="13" t="s">
        <v>254</v>
      </c>
      <c r="I414" s="13" t="s">
        <v>22</v>
      </c>
      <c r="J414" s="20">
        <v>45453</v>
      </c>
      <c r="K414" s="20">
        <f t="shared" si="6"/>
        <v>45578</v>
      </c>
      <c r="L414" s="28">
        <v>155</v>
      </c>
      <c r="M414" s="13" t="s">
        <v>504</v>
      </c>
      <c r="N414" s="13" t="s">
        <v>626</v>
      </c>
      <c r="O414" s="13" t="s">
        <v>506</v>
      </c>
      <c r="P414" s="13" t="s">
        <v>507</v>
      </c>
    </row>
    <row r="415" spans="1:16" x14ac:dyDescent="0.25">
      <c r="A415" s="13" t="s">
        <v>198</v>
      </c>
      <c r="B415" s="13" t="s">
        <v>250</v>
      </c>
      <c r="C415" s="13" t="s">
        <v>627</v>
      </c>
      <c r="D415" s="13" t="s">
        <v>394</v>
      </c>
      <c r="E415" s="10" t="s">
        <v>628</v>
      </c>
      <c r="F415" s="19">
        <v>10</v>
      </c>
      <c r="G415" s="19">
        <v>0</v>
      </c>
      <c r="H415" s="13" t="s">
        <v>254</v>
      </c>
      <c r="I415" s="13" t="s">
        <v>22</v>
      </c>
      <c r="J415" s="20">
        <v>45453</v>
      </c>
      <c r="K415" s="20">
        <f t="shared" si="6"/>
        <v>45578</v>
      </c>
      <c r="L415" s="28">
        <v>145</v>
      </c>
      <c r="M415" s="13" t="s">
        <v>504</v>
      </c>
      <c r="N415" s="13" t="s">
        <v>629</v>
      </c>
      <c r="O415" s="13" t="s">
        <v>506</v>
      </c>
      <c r="P415" s="13" t="s">
        <v>507</v>
      </c>
    </row>
    <row r="416" spans="1:16" x14ac:dyDescent="0.25">
      <c r="A416" s="13" t="s">
        <v>198</v>
      </c>
      <c r="B416" s="13" t="s">
        <v>250</v>
      </c>
      <c r="C416" s="13" t="s">
        <v>602</v>
      </c>
      <c r="D416" s="13" t="s">
        <v>603</v>
      </c>
      <c r="E416" s="10" t="s">
        <v>604</v>
      </c>
      <c r="F416" s="19">
        <v>15</v>
      </c>
      <c r="G416" s="19">
        <v>0</v>
      </c>
      <c r="H416" s="13" t="s">
        <v>254</v>
      </c>
      <c r="I416" s="13" t="s">
        <v>22</v>
      </c>
      <c r="J416" s="20">
        <v>45451</v>
      </c>
      <c r="K416" s="20">
        <f t="shared" si="6"/>
        <v>45576</v>
      </c>
      <c r="L416" s="28">
        <v>160</v>
      </c>
      <c r="M416" s="13" t="s">
        <v>504</v>
      </c>
      <c r="N416" s="13" t="s">
        <v>605</v>
      </c>
      <c r="O416" s="13" t="s">
        <v>506</v>
      </c>
      <c r="P416" s="13" t="s">
        <v>507</v>
      </c>
    </row>
    <row r="417" spans="1:16" x14ac:dyDescent="0.25">
      <c r="A417" s="13" t="s">
        <v>198</v>
      </c>
      <c r="B417" s="13" t="s">
        <v>250</v>
      </c>
      <c r="C417" s="13" t="s">
        <v>956</v>
      </c>
      <c r="D417" s="13" t="s">
        <v>1905</v>
      </c>
      <c r="E417" s="10" t="s">
        <v>1906</v>
      </c>
      <c r="F417" s="19">
        <v>15</v>
      </c>
      <c r="G417" s="19">
        <v>0</v>
      </c>
      <c r="H417" s="13" t="s">
        <v>254</v>
      </c>
      <c r="I417" s="13" t="s">
        <v>22</v>
      </c>
      <c r="J417" s="20">
        <v>45488</v>
      </c>
      <c r="K417" s="20">
        <f t="shared" si="6"/>
        <v>45613</v>
      </c>
      <c r="L417" s="28">
        <v>150</v>
      </c>
      <c r="M417" s="13" t="s">
        <v>504</v>
      </c>
      <c r="N417" s="13" t="s">
        <v>1907</v>
      </c>
      <c r="O417" s="13" t="s">
        <v>506</v>
      </c>
      <c r="P417" s="13" t="s">
        <v>507</v>
      </c>
    </row>
    <row r="418" spans="1:16" x14ac:dyDescent="0.25">
      <c r="A418" s="13" t="s">
        <v>198</v>
      </c>
      <c r="B418" s="13" t="s">
        <v>250</v>
      </c>
      <c r="C418" s="13" t="s">
        <v>1908</v>
      </c>
      <c r="D418" s="13" t="s">
        <v>1909</v>
      </c>
      <c r="E418" s="10" t="s">
        <v>1910</v>
      </c>
      <c r="F418" s="19">
        <v>18</v>
      </c>
      <c r="G418" s="19">
        <v>0</v>
      </c>
      <c r="H418" s="13" t="s">
        <v>254</v>
      </c>
      <c r="I418" s="13" t="s">
        <v>22</v>
      </c>
      <c r="J418" s="20">
        <v>45455</v>
      </c>
      <c r="K418" s="20">
        <f t="shared" si="6"/>
        <v>45580</v>
      </c>
      <c r="L418" s="28">
        <v>150</v>
      </c>
      <c r="M418" s="13" t="s">
        <v>504</v>
      </c>
      <c r="N418" s="13" t="s">
        <v>1911</v>
      </c>
      <c r="O418" s="13" t="s">
        <v>506</v>
      </c>
      <c r="P418" s="13" t="s">
        <v>507</v>
      </c>
    </row>
    <row r="419" spans="1:16" x14ac:dyDescent="0.25">
      <c r="A419" s="13" t="s">
        <v>198</v>
      </c>
      <c r="B419" s="13" t="s">
        <v>250</v>
      </c>
      <c r="C419" s="13" t="s">
        <v>514</v>
      </c>
      <c r="D419" s="13" t="s">
        <v>515</v>
      </c>
      <c r="E419" s="10" t="s">
        <v>516</v>
      </c>
      <c r="F419" s="19">
        <v>4</v>
      </c>
      <c r="G419" s="19">
        <v>0</v>
      </c>
      <c r="H419" s="13" t="s">
        <v>254</v>
      </c>
      <c r="I419" s="13" t="s">
        <v>22</v>
      </c>
      <c r="J419" s="20">
        <v>45448</v>
      </c>
      <c r="K419" s="20">
        <f t="shared" si="6"/>
        <v>45573</v>
      </c>
      <c r="L419" s="28">
        <v>150</v>
      </c>
      <c r="M419" s="13" t="s">
        <v>504</v>
      </c>
      <c r="N419" s="13" t="s">
        <v>517</v>
      </c>
      <c r="O419" s="13" t="s">
        <v>506</v>
      </c>
      <c r="P419" s="13" t="s">
        <v>507</v>
      </c>
    </row>
    <row r="420" spans="1:16" x14ac:dyDescent="0.25">
      <c r="A420" s="13" t="s">
        <v>198</v>
      </c>
      <c r="B420" s="13" t="s">
        <v>250</v>
      </c>
      <c r="C420" s="13" t="s">
        <v>630</v>
      </c>
      <c r="D420" s="13" t="s">
        <v>525</v>
      </c>
      <c r="E420" s="10" t="s">
        <v>631</v>
      </c>
      <c r="F420" s="19">
        <v>13</v>
      </c>
      <c r="G420" s="19">
        <v>0</v>
      </c>
      <c r="H420" s="13" t="s">
        <v>254</v>
      </c>
      <c r="I420" s="13" t="s">
        <v>22</v>
      </c>
      <c r="J420" s="20">
        <v>45453</v>
      </c>
      <c r="K420" s="20">
        <f t="shared" si="6"/>
        <v>45578</v>
      </c>
      <c r="L420" s="28">
        <v>150</v>
      </c>
      <c r="M420" s="13" t="s">
        <v>504</v>
      </c>
      <c r="N420" s="13" t="s">
        <v>632</v>
      </c>
      <c r="O420" s="13" t="s">
        <v>16</v>
      </c>
      <c r="P420" s="13" t="s">
        <v>523</v>
      </c>
    </row>
    <row r="421" spans="1:16" x14ac:dyDescent="0.25">
      <c r="A421" s="13" t="s">
        <v>198</v>
      </c>
      <c r="B421" s="13" t="s">
        <v>250</v>
      </c>
      <c r="C421" s="13" t="s">
        <v>518</v>
      </c>
      <c r="D421" s="13" t="s">
        <v>519</v>
      </c>
      <c r="E421" s="10" t="s">
        <v>520</v>
      </c>
      <c r="F421" s="19">
        <v>23</v>
      </c>
      <c r="G421" s="19">
        <v>0</v>
      </c>
      <c r="H421" s="13" t="s">
        <v>254</v>
      </c>
      <c r="I421" s="13" t="s">
        <v>22</v>
      </c>
      <c r="J421" s="20">
        <v>45448</v>
      </c>
      <c r="K421" s="20">
        <f t="shared" si="6"/>
        <v>45573</v>
      </c>
      <c r="L421" s="28">
        <v>150</v>
      </c>
      <c r="M421" s="13" t="s">
        <v>521</v>
      </c>
      <c r="N421" s="13" t="s">
        <v>522</v>
      </c>
      <c r="O421" s="13" t="s">
        <v>16</v>
      </c>
      <c r="P421" s="13" t="s">
        <v>523</v>
      </c>
    </row>
    <row r="422" spans="1:16" x14ac:dyDescent="0.25">
      <c r="A422" s="13" t="s">
        <v>198</v>
      </c>
      <c r="B422" s="13" t="s">
        <v>250</v>
      </c>
      <c r="C422" s="13" t="s">
        <v>524</v>
      </c>
      <c r="D422" s="13" t="s">
        <v>525</v>
      </c>
      <c r="E422" s="10" t="s">
        <v>526</v>
      </c>
      <c r="F422" s="19">
        <v>16</v>
      </c>
      <c r="G422" s="19">
        <v>0</v>
      </c>
      <c r="H422" s="13" t="s">
        <v>254</v>
      </c>
      <c r="I422" s="13" t="s">
        <v>22</v>
      </c>
      <c r="J422" s="20">
        <v>45448</v>
      </c>
      <c r="K422" s="20">
        <f t="shared" si="6"/>
        <v>45573</v>
      </c>
      <c r="L422" s="28">
        <v>150</v>
      </c>
      <c r="M422" s="13" t="s">
        <v>504</v>
      </c>
      <c r="N422" s="13" t="s">
        <v>527</v>
      </c>
      <c r="O422" s="13" t="s">
        <v>16</v>
      </c>
      <c r="P422" s="13" t="s">
        <v>523</v>
      </c>
    </row>
    <row r="423" spans="1:16" x14ac:dyDescent="0.25">
      <c r="A423" s="13" t="s">
        <v>198</v>
      </c>
      <c r="B423" s="13" t="s">
        <v>250</v>
      </c>
      <c r="C423" s="13" t="s">
        <v>207</v>
      </c>
      <c r="D423" s="13" t="s">
        <v>525</v>
      </c>
      <c r="E423" s="10" t="s">
        <v>528</v>
      </c>
      <c r="F423" s="19">
        <v>8</v>
      </c>
      <c r="G423" s="19">
        <v>0</v>
      </c>
      <c r="H423" s="13" t="s">
        <v>254</v>
      </c>
      <c r="I423" s="13" t="s">
        <v>22</v>
      </c>
      <c r="J423" s="20">
        <v>45448</v>
      </c>
      <c r="K423" s="20">
        <f t="shared" si="6"/>
        <v>45573</v>
      </c>
      <c r="L423" s="28">
        <v>150</v>
      </c>
      <c r="M423" s="13" t="s">
        <v>504</v>
      </c>
      <c r="N423" s="13" t="s">
        <v>529</v>
      </c>
      <c r="O423" s="13" t="s">
        <v>16</v>
      </c>
      <c r="P423" s="13" t="s">
        <v>523</v>
      </c>
    </row>
    <row r="424" spans="1:16" x14ac:dyDescent="0.25">
      <c r="A424" s="13" t="s">
        <v>198</v>
      </c>
      <c r="B424" s="13" t="s">
        <v>250</v>
      </c>
      <c r="C424" s="13" t="s">
        <v>633</v>
      </c>
      <c r="D424" s="13" t="s">
        <v>634</v>
      </c>
      <c r="E424" s="10" t="s">
        <v>635</v>
      </c>
      <c r="F424" s="19">
        <v>7.5</v>
      </c>
      <c r="G424" s="19">
        <v>0</v>
      </c>
      <c r="H424" s="13" t="s">
        <v>254</v>
      </c>
      <c r="I424" s="13" t="s">
        <v>22</v>
      </c>
      <c r="J424" s="20">
        <v>45453</v>
      </c>
      <c r="K424" s="20">
        <f t="shared" si="6"/>
        <v>45578</v>
      </c>
      <c r="L424" s="28">
        <v>150</v>
      </c>
      <c r="M424" s="13" t="s">
        <v>504</v>
      </c>
      <c r="N424" s="13" t="s">
        <v>636</v>
      </c>
      <c r="O424" s="13" t="s">
        <v>16</v>
      </c>
      <c r="P424" s="13" t="s">
        <v>523</v>
      </c>
    </row>
    <row r="425" spans="1:16" x14ac:dyDescent="0.25">
      <c r="A425" s="13" t="s">
        <v>198</v>
      </c>
      <c r="B425" s="13" t="s">
        <v>250</v>
      </c>
      <c r="C425" s="13" t="s">
        <v>1912</v>
      </c>
      <c r="D425" s="13" t="s">
        <v>1913</v>
      </c>
      <c r="E425" s="10" t="s">
        <v>1914</v>
      </c>
      <c r="F425" s="19">
        <v>21.3</v>
      </c>
      <c r="G425" s="19">
        <v>0</v>
      </c>
      <c r="H425" s="13" t="s">
        <v>254</v>
      </c>
      <c r="I425" s="13" t="s">
        <v>22</v>
      </c>
      <c r="J425" s="20">
        <v>45454</v>
      </c>
      <c r="K425" s="20">
        <f t="shared" si="6"/>
        <v>45579</v>
      </c>
      <c r="L425" s="28">
        <v>150</v>
      </c>
      <c r="M425" s="13" t="s">
        <v>504</v>
      </c>
      <c r="N425" s="13" t="s">
        <v>1915</v>
      </c>
      <c r="O425" s="13" t="s">
        <v>16</v>
      </c>
      <c r="P425" s="13" t="s">
        <v>523</v>
      </c>
    </row>
    <row r="426" spans="1:16" x14ac:dyDescent="0.25">
      <c r="A426" s="13" t="s">
        <v>198</v>
      </c>
      <c r="B426" s="13" t="s">
        <v>250</v>
      </c>
      <c r="C426" s="13" t="s">
        <v>1916</v>
      </c>
      <c r="D426" s="13" t="s">
        <v>1917</v>
      </c>
      <c r="E426" s="10" t="s">
        <v>1918</v>
      </c>
      <c r="F426" s="19">
        <v>25</v>
      </c>
      <c r="G426" s="19">
        <v>0</v>
      </c>
      <c r="H426" s="13" t="s">
        <v>254</v>
      </c>
      <c r="I426" s="13" t="s">
        <v>22</v>
      </c>
      <c r="J426" s="20">
        <v>45458</v>
      </c>
      <c r="K426" s="20">
        <f t="shared" si="6"/>
        <v>45583</v>
      </c>
      <c r="L426" s="28">
        <v>150</v>
      </c>
      <c r="M426" s="13" t="s">
        <v>295</v>
      </c>
      <c r="N426" s="13" t="s">
        <v>1919</v>
      </c>
      <c r="O426" s="13" t="s">
        <v>534</v>
      </c>
      <c r="P426" s="13" t="s">
        <v>535</v>
      </c>
    </row>
    <row r="427" spans="1:16" x14ac:dyDescent="0.25">
      <c r="A427" s="13" t="s">
        <v>198</v>
      </c>
      <c r="B427" s="13" t="s">
        <v>250</v>
      </c>
      <c r="C427" s="13" t="s">
        <v>1920</v>
      </c>
      <c r="D427" s="13" t="s">
        <v>1921</v>
      </c>
      <c r="E427" s="10" t="s">
        <v>1922</v>
      </c>
      <c r="F427" s="19">
        <v>7</v>
      </c>
      <c r="G427" s="19">
        <v>0</v>
      </c>
      <c r="H427" s="13" t="s">
        <v>254</v>
      </c>
      <c r="I427" s="13" t="s">
        <v>22</v>
      </c>
      <c r="J427" s="20">
        <v>45457</v>
      </c>
      <c r="K427" s="20">
        <f t="shared" si="6"/>
        <v>45582</v>
      </c>
      <c r="L427" s="28">
        <v>150</v>
      </c>
      <c r="M427" s="13" t="s">
        <v>295</v>
      </c>
      <c r="N427" s="13" t="s">
        <v>1923</v>
      </c>
      <c r="O427" s="13" t="s">
        <v>534</v>
      </c>
      <c r="P427" s="13" t="s">
        <v>535</v>
      </c>
    </row>
    <row r="428" spans="1:16" x14ac:dyDescent="0.25">
      <c r="A428" s="13" t="s">
        <v>198</v>
      </c>
      <c r="B428" s="13" t="s">
        <v>250</v>
      </c>
      <c r="C428" s="13" t="s">
        <v>627</v>
      </c>
      <c r="D428" s="13" t="s">
        <v>1924</v>
      </c>
      <c r="E428" s="10" t="s">
        <v>1925</v>
      </c>
      <c r="F428" s="19">
        <v>15</v>
      </c>
      <c r="G428" s="19">
        <v>0</v>
      </c>
      <c r="H428" s="13" t="s">
        <v>254</v>
      </c>
      <c r="I428" s="13" t="s">
        <v>22</v>
      </c>
      <c r="J428" s="20">
        <v>45455</v>
      </c>
      <c r="K428" s="20">
        <f t="shared" si="6"/>
        <v>45580</v>
      </c>
      <c r="L428" s="28">
        <v>140</v>
      </c>
      <c r="M428" s="13" t="s">
        <v>295</v>
      </c>
      <c r="N428" s="13" t="s">
        <v>1926</v>
      </c>
      <c r="O428" s="13" t="s">
        <v>534</v>
      </c>
      <c r="P428" s="13" t="s">
        <v>535</v>
      </c>
    </row>
    <row r="429" spans="1:16" x14ac:dyDescent="0.25">
      <c r="A429" s="13" t="s">
        <v>198</v>
      </c>
      <c r="B429" s="13" t="s">
        <v>250</v>
      </c>
      <c r="C429" s="13" t="s">
        <v>530</v>
      </c>
      <c r="D429" s="13" t="s">
        <v>531</v>
      </c>
      <c r="E429" s="10" t="s">
        <v>532</v>
      </c>
      <c r="F429" s="19">
        <v>7</v>
      </c>
      <c r="G429" s="19">
        <v>0</v>
      </c>
      <c r="H429" s="13" t="s">
        <v>254</v>
      </c>
      <c r="I429" s="13" t="s">
        <v>22</v>
      </c>
      <c r="J429" s="20">
        <v>45448</v>
      </c>
      <c r="K429" s="20">
        <f t="shared" si="6"/>
        <v>45573</v>
      </c>
      <c r="L429" s="28">
        <v>140</v>
      </c>
      <c r="M429" s="13" t="s">
        <v>295</v>
      </c>
      <c r="N429" s="13" t="s">
        <v>533</v>
      </c>
      <c r="O429" s="13" t="s">
        <v>534</v>
      </c>
      <c r="P429" s="13" t="s">
        <v>535</v>
      </c>
    </row>
    <row r="430" spans="1:16" x14ac:dyDescent="0.25">
      <c r="A430" s="13" t="s">
        <v>198</v>
      </c>
      <c r="B430" s="13" t="s">
        <v>250</v>
      </c>
      <c r="C430" s="13" t="s">
        <v>1065</v>
      </c>
      <c r="D430" s="13" t="s">
        <v>1927</v>
      </c>
      <c r="E430" s="10" t="s">
        <v>1928</v>
      </c>
      <c r="F430" s="19">
        <v>13</v>
      </c>
      <c r="G430" s="19">
        <v>0</v>
      </c>
      <c r="H430" s="13" t="s">
        <v>254</v>
      </c>
      <c r="I430" s="13" t="s">
        <v>22</v>
      </c>
      <c r="J430" s="20">
        <v>45458</v>
      </c>
      <c r="K430" s="20">
        <f t="shared" si="6"/>
        <v>45583</v>
      </c>
      <c r="L430" s="28">
        <v>150</v>
      </c>
      <c r="M430" s="13" t="s">
        <v>295</v>
      </c>
      <c r="N430" s="13" t="s">
        <v>1929</v>
      </c>
      <c r="O430" s="13" t="s">
        <v>534</v>
      </c>
      <c r="P430" s="13" t="s">
        <v>535</v>
      </c>
    </row>
    <row r="431" spans="1:16" x14ac:dyDescent="0.25">
      <c r="A431" s="13" t="s">
        <v>198</v>
      </c>
      <c r="B431" s="13" t="s">
        <v>250</v>
      </c>
      <c r="C431" s="13" t="s">
        <v>902</v>
      </c>
      <c r="D431" s="13" t="s">
        <v>744</v>
      </c>
      <c r="E431" s="10" t="s">
        <v>1930</v>
      </c>
      <c r="F431" s="19">
        <v>25</v>
      </c>
      <c r="G431" s="19">
        <v>0</v>
      </c>
      <c r="H431" s="13" t="s">
        <v>254</v>
      </c>
      <c r="I431" s="13" t="s">
        <v>22</v>
      </c>
      <c r="J431" s="20">
        <v>45455</v>
      </c>
      <c r="K431" s="20">
        <f t="shared" si="6"/>
        <v>45580</v>
      </c>
      <c r="L431" s="28">
        <v>140</v>
      </c>
      <c r="M431" s="13" t="s">
        <v>295</v>
      </c>
      <c r="N431" s="13" t="s">
        <v>1931</v>
      </c>
      <c r="O431" s="13" t="s">
        <v>534</v>
      </c>
      <c r="P431" s="13" t="s">
        <v>535</v>
      </c>
    </row>
    <row r="432" spans="1:16" x14ac:dyDescent="0.25">
      <c r="A432" s="13" t="s">
        <v>198</v>
      </c>
      <c r="B432" s="13" t="s">
        <v>250</v>
      </c>
      <c r="C432" s="13" t="s">
        <v>536</v>
      </c>
      <c r="D432" s="13" t="s">
        <v>537</v>
      </c>
      <c r="E432" s="10" t="s">
        <v>538</v>
      </c>
      <c r="F432" s="19">
        <v>9</v>
      </c>
      <c r="G432" s="19">
        <v>0</v>
      </c>
      <c r="H432" s="13" t="s">
        <v>254</v>
      </c>
      <c r="I432" s="13" t="s">
        <v>22</v>
      </c>
      <c r="J432" s="20">
        <v>45448</v>
      </c>
      <c r="K432" s="20">
        <f t="shared" si="6"/>
        <v>45573</v>
      </c>
      <c r="L432" s="28">
        <v>150</v>
      </c>
      <c r="M432" s="13" t="s">
        <v>295</v>
      </c>
      <c r="N432" s="13" t="s">
        <v>539</v>
      </c>
      <c r="O432" s="13" t="s">
        <v>534</v>
      </c>
      <c r="P432" s="13" t="s">
        <v>535</v>
      </c>
    </row>
    <row r="433" spans="1:16" x14ac:dyDescent="0.25">
      <c r="A433" s="13" t="s">
        <v>198</v>
      </c>
      <c r="B433" s="13" t="s">
        <v>250</v>
      </c>
      <c r="C433" s="13" t="s">
        <v>540</v>
      </c>
      <c r="D433" s="13" t="s">
        <v>541</v>
      </c>
      <c r="E433" s="10" t="s">
        <v>542</v>
      </c>
      <c r="F433" s="19">
        <v>11</v>
      </c>
      <c r="G433" s="19">
        <v>0</v>
      </c>
      <c r="H433" s="13" t="s">
        <v>254</v>
      </c>
      <c r="I433" s="13" t="s">
        <v>22</v>
      </c>
      <c r="J433" s="20">
        <v>45448</v>
      </c>
      <c r="K433" s="20">
        <f t="shared" si="6"/>
        <v>45573</v>
      </c>
      <c r="L433" s="28">
        <v>150</v>
      </c>
      <c r="M433" s="13" t="s">
        <v>295</v>
      </c>
      <c r="N433" s="13" t="s">
        <v>543</v>
      </c>
      <c r="O433" s="13" t="s">
        <v>534</v>
      </c>
      <c r="P433" s="13" t="s">
        <v>535</v>
      </c>
    </row>
    <row r="434" spans="1:16" x14ac:dyDescent="0.25">
      <c r="A434" s="13" t="s">
        <v>198</v>
      </c>
      <c r="B434" s="13" t="s">
        <v>250</v>
      </c>
      <c r="C434" s="13" t="s">
        <v>1932</v>
      </c>
      <c r="D434" s="13" t="s">
        <v>831</v>
      </c>
      <c r="E434" s="10" t="s">
        <v>832</v>
      </c>
      <c r="F434" s="19">
        <v>8</v>
      </c>
      <c r="G434" s="19">
        <v>0</v>
      </c>
      <c r="H434" s="13" t="s">
        <v>254</v>
      </c>
      <c r="I434" s="13" t="s">
        <v>22</v>
      </c>
      <c r="J434" s="20">
        <v>45458</v>
      </c>
      <c r="K434" s="20">
        <f t="shared" si="6"/>
        <v>45583</v>
      </c>
      <c r="L434" s="28">
        <v>150</v>
      </c>
      <c r="M434" s="13" t="s">
        <v>295</v>
      </c>
      <c r="N434" s="13" t="s">
        <v>1933</v>
      </c>
      <c r="O434" s="13" t="s">
        <v>534</v>
      </c>
      <c r="P434" s="13" t="s">
        <v>535</v>
      </c>
    </row>
    <row r="435" spans="1:16" x14ac:dyDescent="0.25">
      <c r="A435" s="13" t="s">
        <v>198</v>
      </c>
      <c r="B435" s="13" t="s">
        <v>250</v>
      </c>
      <c r="C435" s="13" t="s">
        <v>346</v>
      </c>
      <c r="D435" s="13" t="s">
        <v>1934</v>
      </c>
      <c r="E435" s="10" t="s">
        <v>1935</v>
      </c>
      <c r="F435" s="19">
        <v>6</v>
      </c>
      <c r="G435" s="19">
        <v>0</v>
      </c>
      <c r="H435" s="13" t="s">
        <v>254</v>
      </c>
      <c r="I435" s="13" t="s">
        <v>22</v>
      </c>
      <c r="J435" s="20">
        <v>45455</v>
      </c>
      <c r="K435" s="20">
        <f t="shared" si="6"/>
        <v>45580</v>
      </c>
      <c r="L435" s="28">
        <v>140</v>
      </c>
      <c r="M435" s="13" t="s">
        <v>295</v>
      </c>
      <c r="N435" s="13" t="s">
        <v>1936</v>
      </c>
      <c r="O435" s="13" t="s">
        <v>534</v>
      </c>
      <c r="P435" s="13" t="s">
        <v>535</v>
      </c>
    </row>
    <row r="436" spans="1:16" x14ac:dyDescent="0.25">
      <c r="A436" s="13" t="s">
        <v>198</v>
      </c>
      <c r="B436" s="13" t="s">
        <v>250</v>
      </c>
      <c r="C436" s="13" t="s">
        <v>1937</v>
      </c>
      <c r="D436" s="13" t="s">
        <v>1938</v>
      </c>
      <c r="E436" s="10" t="s">
        <v>1939</v>
      </c>
      <c r="F436" s="19">
        <v>24</v>
      </c>
      <c r="G436" s="19">
        <v>0</v>
      </c>
      <c r="H436" s="13" t="s">
        <v>254</v>
      </c>
      <c r="I436" s="13" t="s">
        <v>22</v>
      </c>
      <c r="J436" s="20">
        <v>45463</v>
      </c>
      <c r="K436" s="20">
        <f t="shared" si="6"/>
        <v>45588</v>
      </c>
      <c r="L436" s="28">
        <v>150</v>
      </c>
      <c r="M436" s="13" t="s">
        <v>295</v>
      </c>
      <c r="N436" s="13" t="s">
        <v>1940</v>
      </c>
      <c r="O436" s="13" t="s">
        <v>534</v>
      </c>
      <c r="P436" s="13" t="s">
        <v>535</v>
      </c>
    </row>
    <row r="437" spans="1:16" x14ac:dyDescent="0.25">
      <c r="A437" s="13" t="s">
        <v>198</v>
      </c>
      <c r="B437" s="13" t="s">
        <v>250</v>
      </c>
      <c r="C437" s="13" t="s">
        <v>1014</v>
      </c>
      <c r="D437" s="13" t="s">
        <v>1941</v>
      </c>
      <c r="E437" s="10" t="s">
        <v>1942</v>
      </c>
      <c r="F437" s="19">
        <v>5</v>
      </c>
      <c r="G437" s="19">
        <v>0</v>
      </c>
      <c r="H437" s="13" t="s">
        <v>254</v>
      </c>
      <c r="I437" s="13" t="s">
        <v>22</v>
      </c>
      <c r="J437" s="20">
        <v>45458</v>
      </c>
      <c r="K437" s="20">
        <f t="shared" si="6"/>
        <v>45583</v>
      </c>
      <c r="L437" s="28">
        <v>150</v>
      </c>
      <c r="M437" s="13" t="s">
        <v>295</v>
      </c>
      <c r="N437" s="13" t="s">
        <v>1943</v>
      </c>
      <c r="O437" s="13" t="s">
        <v>534</v>
      </c>
      <c r="P437" s="13" t="s">
        <v>535</v>
      </c>
    </row>
    <row r="438" spans="1:16" x14ac:dyDescent="0.25">
      <c r="A438" s="13" t="s">
        <v>198</v>
      </c>
      <c r="B438" s="13" t="s">
        <v>250</v>
      </c>
      <c r="C438" s="13" t="s">
        <v>587</v>
      </c>
      <c r="D438" s="13" t="s">
        <v>588</v>
      </c>
      <c r="E438" s="10" t="s">
        <v>589</v>
      </c>
      <c r="F438" s="19">
        <v>25</v>
      </c>
      <c r="G438" s="19">
        <v>0</v>
      </c>
      <c r="H438" s="13" t="s">
        <v>254</v>
      </c>
      <c r="I438" s="13" t="s">
        <v>22</v>
      </c>
      <c r="J438" s="20">
        <v>45450</v>
      </c>
      <c r="K438" s="20">
        <f t="shared" si="6"/>
        <v>45575</v>
      </c>
      <c r="L438" s="28">
        <v>145</v>
      </c>
      <c r="M438" s="13" t="s">
        <v>295</v>
      </c>
      <c r="N438" s="13" t="s">
        <v>590</v>
      </c>
      <c r="O438" s="13" t="s">
        <v>534</v>
      </c>
      <c r="P438" s="13" t="s">
        <v>535</v>
      </c>
    </row>
    <row r="439" spans="1:16" x14ac:dyDescent="0.25">
      <c r="A439" s="13" t="s">
        <v>198</v>
      </c>
      <c r="B439" s="13" t="s">
        <v>250</v>
      </c>
      <c r="C439" s="13" t="s">
        <v>1944</v>
      </c>
      <c r="D439" s="13" t="s">
        <v>744</v>
      </c>
      <c r="E439" s="10" t="s">
        <v>1945</v>
      </c>
      <c r="F439" s="19">
        <v>35</v>
      </c>
      <c r="G439" s="19">
        <v>0</v>
      </c>
      <c r="H439" s="13" t="s">
        <v>254</v>
      </c>
      <c r="I439" s="13" t="s">
        <v>22</v>
      </c>
      <c r="J439" s="20">
        <v>45463</v>
      </c>
      <c r="K439" s="20">
        <f t="shared" si="6"/>
        <v>45588</v>
      </c>
      <c r="L439" s="28">
        <v>150</v>
      </c>
      <c r="M439" s="13" t="s">
        <v>295</v>
      </c>
      <c r="N439" s="13" t="s">
        <v>1946</v>
      </c>
      <c r="O439" s="13" t="s">
        <v>534</v>
      </c>
      <c r="P439" s="13" t="s">
        <v>535</v>
      </c>
    </row>
    <row r="440" spans="1:16" x14ac:dyDescent="0.25">
      <c r="A440" s="13" t="s">
        <v>198</v>
      </c>
      <c r="B440" s="13" t="s">
        <v>250</v>
      </c>
      <c r="C440" s="13" t="s">
        <v>518</v>
      </c>
      <c r="D440" s="13" t="s">
        <v>588</v>
      </c>
      <c r="E440" s="10" t="s">
        <v>591</v>
      </c>
      <c r="F440" s="19">
        <v>13</v>
      </c>
      <c r="G440" s="19">
        <v>0</v>
      </c>
      <c r="H440" s="13" t="s">
        <v>254</v>
      </c>
      <c r="I440" s="13" t="s">
        <v>22</v>
      </c>
      <c r="J440" s="20">
        <v>45450</v>
      </c>
      <c r="K440" s="20">
        <f t="shared" si="6"/>
        <v>45575</v>
      </c>
      <c r="L440" s="28">
        <v>145</v>
      </c>
      <c r="M440" s="13" t="s">
        <v>295</v>
      </c>
      <c r="N440" s="13" t="s">
        <v>592</v>
      </c>
      <c r="O440" s="13" t="s">
        <v>534</v>
      </c>
      <c r="P440" s="13" t="s">
        <v>535</v>
      </c>
    </row>
    <row r="441" spans="1:16" x14ac:dyDescent="0.25">
      <c r="A441" s="13" t="s">
        <v>198</v>
      </c>
      <c r="B441" s="13" t="s">
        <v>250</v>
      </c>
      <c r="C441" s="13" t="s">
        <v>1947</v>
      </c>
      <c r="D441" s="13" t="s">
        <v>1948</v>
      </c>
      <c r="E441" s="10" t="s">
        <v>1949</v>
      </c>
      <c r="F441" s="19">
        <v>10</v>
      </c>
      <c r="G441" s="19">
        <v>0</v>
      </c>
      <c r="H441" s="13" t="s">
        <v>254</v>
      </c>
      <c r="I441" s="13" t="s">
        <v>22</v>
      </c>
      <c r="J441" s="20">
        <v>45458</v>
      </c>
      <c r="K441" s="20">
        <f t="shared" si="6"/>
        <v>45583</v>
      </c>
      <c r="L441" s="28">
        <v>150</v>
      </c>
      <c r="M441" s="13" t="s">
        <v>295</v>
      </c>
      <c r="N441" s="13" t="s">
        <v>1950</v>
      </c>
      <c r="O441" s="13" t="s">
        <v>534</v>
      </c>
      <c r="P441" s="13" t="s">
        <v>535</v>
      </c>
    </row>
    <row r="442" spans="1:16" x14ac:dyDescent="0.25">
      <c r="A442" s="13" t="s">
        <v>198</v>
      </c>
      <c r="B442" s="13" t="s">
        <v>250</v>
      </c>
      <c r="C442" s="13" t="s">
        <v>1606</v>
      </c>
      <c r="D442" s="13" t="s">
        <v>1938</v>
      </c>
      <c r="E442" s="10" t="s">
        <v>1951</v>
      </c>
      <c r="F442" s="19">
        <v>40</v>
      </c>
      <c r="G442" s="19">
        <v>0</v>
      </c>
      <c r="H442" s="13" t="s">
        <v>254</v>
      </c>
      <c r="I442" s="13" t="s">
        <v>22</v>
      </c>
      <c r="J442" s="20">
        <v>45463</v>
      </c>
      <c r="K442" s="20">
        <f t="shared" si="6"/>
        <v>45588</v>
      </c>
      <c r="L442" s="28">
        <v>140</v>
      </c>
      <c r="M442" s="13" t="s">
        <v>295</v>
      </c>
      <c r="N442" s="13" t="s">
        <v>1952</v>
      </c>
      <c r="O442" s="13" t="s">
        <v>534</v>
      </c>
      <c r="P442" s="13" t="s">
        <v>535</v>
      </c>
    </row>
    <row r="443" spans="1:16" x14ac:dyDescent="0.25">
      <c r="A443" s="13" t="s">
        <v>198</v>
      </c>
      <c r="B443" s="13" t="s">
        <v>250</v>
      </c>
      <c r="C443" s="13" t="s">
        <v>518</v>
      </c>
      <c r="D443" s="13" t="s">
        <v>637</v>
      </c>
      <c r="E443" s="10" t="s">
        <v>638</v>
      </c>
      <c r="F443" s="19">
        <v>11</v>
      </c>
      <c r="G443" s="19">
        <v>0</v>
      </c>
      <c r="H443" s="13" t="s">
        <v>254</v>
      </c>
      <c r="I443" s="13" t="s">
        <v>22</v>
      </c>
      <c r="J443" s="20">
        <v>45453</v>
      </c>
      <c r="K443" s="20">
        <f t="shared" si="6"/>
        <v>45578</v>
      </c>
      <c r="L443" s="28">
        <v>140</v>
      </c>
      <c r="M443" s="13" t="s">
        <v>295</v>
      </c>
      <c r="N443" s="13" t="s">
        <v>639</v>
      </c>
      <c r="O443" s="13" t="s">
        <v>534</v>
      </c>
      <c r="P443" s="13" t="s">
        <v>535</v>
      </c>
    </row>
    <row r="444" spans="1:16" x14ac:dyDescent="0.25">
      <c r="A444" s="13" t="s">
        <v>198</v>
      </c>
      <c r="B444" s="13" t="s">
        <v>250</v>
      </c>
      <c r="C444" s="13" t="s">
        <v>803</v>
      </c>
      <c r="D444" s="13" t="s">
        <v>1953</v>
      </c>
      <c r="E444" s="10" t="s">
        <v>1954</v>
      </c>
      <c r="F444" s="19">
        <v>10</v>
      </c>
      <c r="G444" s="19">
        <v>0</v>
      </c>
      <c r="H444" s="13" t="s">
        <v>254</v>
      </c>
      <c r="I444" s="13" t="s">
        <v>22</v>
      </c>
      <c r="J444" s="20">
        <v>45457</v>
      </c>
      <c r="K444" s="20">
        <f t="shared" si="6"/>
        <v>45582</v>
      </c>
      <c r="L444" s="28">
        <v>150</v>
      </c>
      <c r="M444" s="13" t="s">
        <v>295</v>
      </c>
      <c r="N444" s="13" t="s">
        <v>1955</v>
      </c>
      <c r="O444" s="13" t="s">
        <v>534</v>
      </c>
      <c r="P444" s="13" t="s">
        <v>535</v>
      </c>
    </row>
    <row r="445" spans="1:16" x14ac:dyDescent="0.25">
      <c r="A445" s="13" t="s">
        <v>198</v>
      </c>
      <c r="B445" s="13" t="s">
        <v>250</v>
      </c>
      <c r="C445" s="13" t="s">
        <v>1956</v>
      </c>
      <c r="D445" s="13" t="s">
        <v>1957</v>
      </c>
      <c r="E445" s="10" t="s">
        <v>1958</v>
      </c>
      <c r="F445" s="19">
        <v>10</v>
      </c>
      <c r="G445" s="19">
        <v>0</v>
      </c>
      <c r="H445" s="13" t="s">
        <v>254</v>
      </c>
      <c r="I445" s="13" t="s">
        <v>22</v>
      </c>
      <c r="J445" s="20">
        <v>45474</v>
      </c>
      <c r="K445" s="20">
        <f t="shared" si="6"/>
        <v>45599</v>
      </c>
      <c r="L445" s="28">
        <v>170</v>
      </c>
      <c r="M445" s="13" t="s">
        <v>255</v>
      </c>
      <c r="N445" s="13" t="s">
        <v>1959</v>
      </c>
      <c r="O445" s="13" t="s">
        <v>644</v>
      </c>
      <c r="P445" s="13" t="s">
        <v>645</v>
      </c>
    </row>
    <row r="446" spans="1:16" x14ac:dyDescent="0.25">
      <c r="A446" s="13" t="s">
        <v>198</v>
      </c>
      <c r="B446" s="13" t="s">
        <v>250</v>
      </c>
      <c r="C446" s="13" t="s">
        <v>1960</v>
      </c>
      <c r="D446" s="13" t="s">
        <v>1961</v>
      </c>
      <c r="E446" s="10" t="s">
        <v>1962</v>
      </c>
      <c r="F446" s="19">
        <v>16</v>
      </c>
      <c r="G446" s="19">
        <v>0</v>
      </c>
      <c r="H446" s="13" t="s">
        <v>254</v>
      </c>
      <c r="I446" s="13" t="s">
        <v>22</v>
      </c>
      <c r="J446" s="20">
        <v>45454</v>
      </c>
      <c r="K446" s="20">
        <f t="shared" si="6"/>
        <v>45579</v>
      </c>
      <c r="L446" s="28">
        <v>160</v>
      </c>
      <c r="M446" s="13" t="s">
        <v>255</v>
      </c>
      <c r="N446" s="13" t="s">
        <v>1963</v>
      </c>
      <c r="O446" s="13" t="s">
        <v>644</v>
      </c>
      <c r="P446" s="13" t="s">
        <v>645</v>
      </c>
    </row>
    <row r="447" spans="1:16" x14ac:dyDescent="0.25">
      <c r="A447" s="13" t="s">
        <v>198</v>
      </c>
      <c r="B447" s="13" t="s">
        <v>250</v>
      </c>
      <c r="C447" s="13" t="s">
        <v>640</v>
      </c>
      <c r="D447" s="13" t="s">
        <v>641</v>
      </c>
      <c r="E447" s="10" t="s">
        <v>642</v>
      </c>
      <c r="F447" s="19">
        <v>12</v>
      </c>
      <c r="G447" s="19">
        <v>0</v>
      </c>
      <c r="H447" s="13" t="s">
        <v>254</v>
      </c>
      <c r="I447" s="13" t="s">
        <v>22</v>
      </c>
      <c r="J447" s="20">
        <v>45453</v>
      </c>
      <c r="K447" s="20">
        <f t="shared" si="6"/>
        <v>45578</v>
      </c>
      <c r="L447" s="28">
        <v>160</v>
      </c>
      <c r="M447" s="13" t="s">
        <v>255</v>
      </c>
      <c r="N447" s="13" t="s">
        <v>643</v>
      </c>
      <c r="O447" s="13" t="s">
        <v>644</v>
      </c>
      <c r="P447" s="13" t="s">
        <v>645</v>
      </c>
    </row>
    <row r="448" spans="1:16" x14ac:dyDescent="0.25">
      <c r="A448" s="13" t="s">
        <v>198</v>
      </c>
      <c r="B448" s="13" t="s">
        <v>250</v>
      </c>
      <c r="C448" s="13" t="s">
        <v>646</v>
      </c>
      <c r="D448" s="13" t="s">
        <v>641</v>
      </c>
      <c r="E448" s="10" t="s">
        <v>647</v>
      </c>
      <c r="F448" s="19">
        <v>7</v>
      </c>
      <c r="G448" s="19">
        <v>0</v>
      </c>
      <c r="H448" s="13" t="s">
        <v>254</v>
      </c>
      <c r="I448" s="13" t="s">
        <v>22</v>
      </c>
      <c r="J448" s="20">
        <v>45453</v>
      </c>
      <c r="K448" s="20">
        <f t="shared" si="6"/>
        <v>45578</v>
      </c>
      <c r="L448" s="28">
        <v>160</v>
      </c>
      <c r="M448" s="13" t="s">
        <v>255</v>
      </c>
      <c r="N448" s="13" t="s">
        <v>643</v>
      </c>
      <c r="O448" s="13" t="s">
        <v>644</v>
      </c>
      <c r="P448" s="13" t="s">
        <v>645</v>
      </c>
    </row>
    <row r="449" spans="1:16" x14ac:dyDescent="0.25">
      <c r="A449" s="13" t="s">
        <v>198</v>
      </c>
      <c r="B449" s="13" t="s">
        <v>250</v>
      </c>
      <c r="C449" s="13" t="s">
        <v>1964</v>
      </c>
      <c r="D449" s="13" t="s">
        <v>1965</v>
      </c>
      <c r="E449" s="10" t="s">
        <v>1966</v>
      </c>
      <c r="F449" s="19">
        <v>10</v>
      </c>
      <c r="G449" s="19">
        <v>0</v>
      </c>
      <c r="H449" s="13" t="s">
        <v>254</v>
      </c>
      <c r="I449" s="13" t="s">
        <v>22</v>
      </c>
      <c r="J449" s="20">
        <v>45457</v>
      </c>
      <c r="K449" s="20">
        <f t="shared" si="6"/>
        <v>45582</v>
      </c>
      <c r="L449" s="28">
        <v>160</v>
      </c>
      <c r="M449" s="13" t="s">
        <v>255</v>
      </c>
      <c r="N449" s="13" t="s">
        <v>1967</v>
      </c>
      <c r="O449" s="13" t="s">
        <v>644</v>
      </c>
      <c r="P449" s="13" t="s">
        <v>645</v>
      </c>
    </row>
    <row r="450" spans="1:16" x14ac:dyDescent="0.25">
      <c r="A450" s="13" t="s">
        <v>198</v>
      </c>
      <c r="B450" s="13" t="s">
        <v>250</v>
      </c>
      <c r="C450" s="13" t="s">
        <v>1968</v>
      </c>
      <c r="D450" s="13" t="s">
        <v>1969</v>
      </c>
      <c r="E450" s="10" t="s">
        <v>1970</v>
      </c>
      <c r="F450" s="19">
        <v>5</v>
      </c>
      <c r="G450" s="19">
        <v>0</v>
      </c>
      <c r="H450" s="13" t="s">
        <v>254</v>
      </c>
      <c r="I450" s="13" t="s">
        <v>22</v>
      </c>
      <c r="J450" s="20">
        <v>45458</v>
      </c>
      <c r="K450" s="20">
        <f t="shared" si="6"/>
        <v>45583</v>
      </c>
      <c r="L450" s="28">
        <v>160</v>
      </c>
      <c r="M450" s="13" t="s">
        <v>255</v>
      </c>
      <c r="N450" s="13" t="s">
        <v>1971</v>
      </c>
      <c r="O450" s="13" t="s">
        <v>743</v>
      </c>
      <c r="P450" s="13" t="s">
        <v>1972</v>
      </c>
    </row>
    <row r="451" spans="1:16" x14ac:dyDescent="0.25">
      <c r="A451" s="13" t="s">
        <v>198</v>
      </c>
      <c r="B451" s="13" t="s">
        <v>250</v>
      </c>
      <c r="C451" s="13" t="s">
        <v>1973</v>
      </c>
      <c r="D451" s="13" t="s">
        <v>641</v>
      </c>
      <c r="E451" s="10" t="s">
        <v>1974</v>
      </c>
      <c r="F451" s="19">
        <v>20</v>
      </c>
      <c r="G451" s="19">
        <v>0</v>
      </c>
      <c r="H451" s="13" t="s">
        <v>254</v>
      </c>
      <c r="I451" s="13" t="s">
        <v>22</v>
      </c>
      <c r="J451" s="20">
        <v>45453</v>
      </c>
      <c r="K451" s="20">
        <f t="shared" si="6"/>
        <v>45578</v>
      </c>
      <c r="L451" s="28">
        <v>140</v>
      </c>
      <c r="M451" s="13" t="s">
        <v>255</v>
      </c>
      <c r="N451" s="13" t="s">
        <v>1975</v>
      </c>
      <c r="O451" s="13" t="s">
        <v>743</v>
      </c>
      <c r="P451" s="13" t="s">
        <v>1972</v>
      </c>
    </row>
    <row r="452" spans="1:16" x14ac:dyDescent="0.25">
      <c r="A452" s="13" t="s">
        <v>198</v>
      </c>
      <c r="B452" s="13" t="s">
        <v>250</v>
      </c>
      <c r="C452" s="13" t="s">
        <v>52</v>
      </c>
      <c r="D452" s="13" t="s">
        <v>1976</v>
      </c>
      <c r="E452" s="10" t="s">
        <v>1977</v>
      </c>
      <c r="F452" s="19">
        <v>15</v>
      </c>
      <c r="G452" s="19">
        <v>0</v>
      </c>
      <c r="H452" s="13" t="s">
        <v>254</v>
      </c>
      <c r="I452" s="13" t="s">
        <v>22</v>
      </c>
      <c r="J452" s="20">
        <v>45459</v>
      </c>
      <c r="K452" s="20">
        <f t="shared" si="6"/>
        <v>45584</v>
      </c>
      <c r="L452" s="28">
        <v>140</v>
      </c>
      <c r="M452" s="13" t="s">
        <v>255</v>
      </c>
      <c r="N452" s="13" t="s">
        <v>1978</v>
      </c>
      <c r="O452" s="13" t="s">
        <v>743</v>
      </c>
      <c r="P452" s="13" t="s">
        <v>1972</v>
      </c>
    </row>
    <row r="453" spans="1:16" x14ac:dyDescent="0.25">
      <c r="A453" s="13" t="s">
        <v>198</v>
      </c>
      <c r="B453" s="13" t="s">
        <v>250</v>
      </c>
      <c r="C453" s="13" t="s">
        <v>1979</v>
      </c>
      <c r="D453" s="13" t="s">
        <v>1980</v>
      </c>
      <c r="E453" s="10" t="s">
        <v>1981</v>
      </c>
      <c r="F453" s="19">
        <v>20</v>
      </c>
      <c r="G453" s="19">
        <v>0</v>
      </c>
      <c r="H453" s="13" t="s">
        <v>254</v>
      </c>
      <c r="I453" s="13" t="s">
        <v>22</v>
      </c>
      <c r="J453" s="20">
        <v>45455</v>
      </c>
      <c r="K453" s="20">
        <f t="shared" si="6"/>
        <v>45580</v>
      </c>
      <c r="L453" s="28">
        <v>140</v>
      </c>
      <c r="M453" s="13" t="s">
        <v>255</v>
      </c>
      <c r="N453" s="13" t="s">
        <v>1982</v>
      </c>
      <c r="O453" s="13" t="s">
        <v>743</v>
      </c>
      <c r="P453" s="13" t="s">
        <v>1972</v>
      </c>
    </row>
    <row r="454" spans="1:16" x14ac:dyDescent="0.25">
      <c r="A454" s="13" t="s">
        <v>198</v>
      </c>
      <c r="B454" s="13" t="s">
        <v>250</v>
      </c>
      <c r="C454" s="13" t="s">
        <v>1983</v>
      </c>
      <c r="D454" s="13" t="s">
        <v>1984</v>
      </c>
      <c r="E454" s="10" t="s">
        <v>1985</v>
      </c>
      <c r="F454" s="19">
        <v>10</v>
      </c>
      <c r="G454" s="19">
        <v>0</v>
      </c>
      <c r="H454" s="13" t="s">
        <v>254</v>
      </c>
      <c r="I454" s="13" t="s">
        <v>22</v>
      </c>
      <c r="J454" s="20">
        <v>45458</v>
      </c>
      <c r="K454" s="20">
        <f t="shared" ref="K454:K517" si="7">J454+125</f>
        <v>45583</v>
      </c>
      <c r="L454" s="28">
        <v>120</v>
      </c>
      <c r="M454" s="13" t="s">
        <v>255</v>
      </c>
      <c r="N454" s="13" t="s">
        <v>1986</v>
      </c>
      <c r="O454" s="13" t="s">
        <v>743</v>
      </c>
      <c r="P454" s="13" t="s">
        <v>1972</v>
      </c>
    </row>
    <row r="455" spans="1:16" x14ac:dyDescent="0.25">
      <c r="A455" s="13" t="s">
        <v>198</v>
      </c>
      <c r="B455" s="13" t="s">
        <v>250</v>
      </c>
      <c r="C455" s="13" t="s">
        <v>153</v>
      </c>
      <c r="D455" s="13" t="s">
        <v>1987</v>
      </c>
      <c r="E455" s="10" t="s">
        <v>1988</v>
      </c>
      <c r="F455" s="19">
        <v>16</v>
      </c>
      <c r="G455" s="19">
        <v>0</v>
      </c>
      <c r="H455" s="13" t="s">
        <v>254</v>
      </c>
      <c r="I455" s="13" t="s">
        <v>22</v>
      </c>
      <c r="J455" s="20">
        <v>45463</v>
      </c>
      <c r="K455" s="20">
        <f t="shared" si="7"/>
        <v>45588</v>
      </c>
      <c r="L455" s="28">
        <v>160</v>
      </c>
      <c r="M455" s="13" t="s">
        <v>255</v>
      </c>
      <c r="N455" s="13" t="s">
        <v>1989</v>
      </c>
      <c r="O455" s="13" t="s">
        <v>743</v>
      </c>
      <c r="P455" s="13" t="s">
        <v>1972</v>
      </c>
    </row>
    <row r="456" spans="1:16" x14ac:dyDescent="0.25">
      <c r="A456" s="13" t="s">
        <v>198</v>
      </c>
      <c r="B456" s="13" t="s">
        <v>250</v>
      </c>
      <c r="C456" s="13" t="s">
        <v>473</v>
      </c>
      <c r="D456" s="13" t="s">
        <v>1097</v>
      </c>
      <c r="E456" s="10" t="s">
        <v>1990</v>
      </c>
      <c r="F456" s="19">
        <v>25</v>
      </c>
      <c r="G456" s="19">
        <v>0</v>
      </c>
      <c r="H456" s="13" t="s">
        <v>254</v>
      </c>
      <c r="I456" s="13" t="s">
        <v>22</v>
      </c>
      <c r="J456" s="20">
        <v>45455</v>
      </c>
      <c r="K456" s="20">
        <f t="shared" si="7"/>
        <v>45580</v>
      </c>
      <c r="L456" s="28">
        <v>150</v>
      </c>
      <c r="M456" s="13" t="s">
        <v>255</v>
      </c>
      <c r="N456" s="13" t="s">
        <v>1991</v>
      </c>
      <c r="O456" s="13" t="s">
        <v>743</v>
      </c>
      <c r="P456" s="13" t="s">
        <v>1972</v>
      </c>
    </row>
    <row r="457" spans="1:16" x14ac:dyDescent="0.25">
      <c r="A457" s="13" t="s">
        <v>198</v>
      </c>
      <c r="B457" s="13" t="s">
        <v>250</v>
      </c>
      <c r="C457" s="13" t="s">
        <v>1294</v>
      </c>
      <c r="D457" s="13" t="s">
        <v>1992</v>
      </c>
      <c r="E457" s="10" t="s">
        <v>1993</v>
      </c>
      <c r="F457" s="19">
        <v>8</v>
      </c>
      <c r="G457" s="19">
        <v>0</v>
      </c>
      <c r="H457" s="13" t="s">
        <v>254</v>
      </c>
      <c r="I457" s="13" t="s">
        <v>22</v>
      </c>
      <c r="J457" s="20">
        <v>45458</v>
      </c>
      <c r="K457" s="20">
        <f t="shared" si="7"/>
        <v>45583</v>
      </c>
      <c r="L457" s="28">
        <v>150</v>
      </c>
      <c r="M457" s="13" t="s">
        <v>255</v>
      </c>
      <c r="N457" s="13" t="s">
        <v>1994</v>
      </c>
      <c r="O457" s="13" t="s">
        <v>743</v>
      </c>
      <c r="P457" s="13" t="s">
        <v>1972</v>
      </c>
    </row>
    <row r="458" spans="1:16" x14ac:dyDescent="0.25">
      <c r="A458" s="13" t="s">
        <v>198</v>
      </c>
      <c r="B458" s="13" t="s">
        <v>250</v>
      </c>
      <c r="C458" s="13" t="s">
        <v>170</v>
      </c>
      <c r="D458" s="13" t="s">
        <v>1976</v>
      </c>
      <c r="E458" s="10" t="s">
        <v>1995</v>
      </c>
      <c r="F458" s="19">
        <v>13</v>
      </c>
      <c r="G458" s="19">
        <v>0</v>
      </c>
      <c r="H458" s="13" t="s">
        <v>254</v>
      </c>
      <c r="I458" s="13" t="s">
        <v>22</v>
      </c>
      <c r="J458" s="20">
        <v>45460</v>
      </c>
      <c r="K458" s="20">
        <f t="shared" si="7"/>
        <v>45585</v>
      </c>
      <c r="L458" s="28">
        <v>140</v>
      </c>
      <c r="M458" s="13" t="s">
        <v>255</v>
      </c>
      <c r="N458" s="13" t="s">
        <v>1996</v>
      </c>
      <c r="O458" s="13" t="s">
        <v>743</v>
      </c>
      <c r="P458" s="13" t="s">
        <v>1972</v>
      </c>
    </row>
    <row r="459" spans="1:16" x14ac:dyDescent="0.25">
      <c r="A459" s="13" t="s">
        <v>198</v>
      </c>
      <c r="B459" s="13" t="s">
        <v>250</v>
      </c>
      <c r="C459" s="13" t="s">
        <v>1932</v>
      </c>
      <c r="D459" s="13" t="s">
        <v>1997</v>
      </c>
      <c r="E459" s="10" t="s">
        <v>1998</v>
      </c>
      <c r="F459" s="19">
        <v>14</v>
      </c>
      <c r="G459" s="19">
        <v>0</v>
      </c>
      <c r="H459" s="13" t="s">
        <v>254</v>
      </c>
      <c r="I459" s="13" t="s">
        <v>22</v>
      </c>
      <c r="J459" s="20">
        <v>45453</v>
      </c>
      <c r="K459" s="20">
        <f t="shared" si="7"/>
        <v>45578</v>
      </c>
      <c r="L459" s="28">
        <v>140</v>
      </c>
      <c r="M459" s="13" t="s">
        <v>417</v>
      </c>
      <c r="N459" s="13" t="s">
        <v>1999</v>
      </c>
      <c r="O459" s="13" t="s">
        <v>743</v>
      </c>
      <c r="P459" s="13" t="s">
        <v>1972</v>
      </c>
    </row>
    <row r="460" spans="1:16" x14ac:dyDescent="0.25">
      <c r="A460" s="13" t="s">
        <v>198</v>
      </c>
      <c r="B460" s="13" t="s">
        <v>250</v>
      </c>
      <c r="C460" s="13" t="s">
        <v>2000</v>
      </c>
      <c r="D460" s="13" t="s">
        <v>2001</v>
      </c>
      <c r="E460" s="10" t="s">
        <v>2002</v>
      </c>
      <c r="F460" s="19">
        <v>18</v>
      </c>
      <c r="G460" s="19">
        <v>0</v>
      </c>
      <c r="H460" s="13" t="s">
        <v>254</v>
      </c>
      <c r="I460" s="13" t="s">
        <v>22</v>
      </c>
      <c r="J460" s="20">
        <v>45455</v>
      </c>
      <c r="K460" s="20">
        <f t="shared" si="7"/>
        <v>45580</v>
      </c>
      <c r="L460" s="28">
        <v>160</v>
      </c>
      <c r="M460" s="13" t="s">
        <v>255</v>
      </c>
      <c r="N460" s="13" t="s">
        <v>2003</v>
      </c>
      <c r="O460" s="13" t="s">
        <v>743</v>
      </c>
      <c r="P460" s="13" t="s">
        <v>1972</v>
      </c>
    </row>
    <row r="461" spans="1:16" x14ac:dyDescent="0.25">
      <c r="A461" s="13" t="s">
        <v>198</v>
      </c>
      <c r="B461" s="13" t="s">
        <v>250</v>
      </c>
      <c r="C461" s="13" t="s">
        <v>1028</v>
      </c>
      <c r="D461" s="13" t="s">
        <v>2004</v>
      </c>
      <c r="E461" s="10" t="s">
        <v>2005</v>
      </c>
      <c r="F461" s="19">
        <v>25</v>
      </c>
      <c r="G461" s="19">
        <v>0</v>
      </c>
      <c r="H461" s="13" t="s">
        <v>254</v>
      </c>
      <c r="I461" s="13" t="s">
        <v>22</v>
      </c>
      <c r="J461" s="20">
        <v>45453</v>
      </c>
      <c r="K461" s="20">
        <f t="shared" si="7"/>
        <v>45578</v>
      </c>
      <c r="L461" s="28">
        <v>150</v>
      </c>
      <c r="M461" s="13" t="s">
        <v>417</v>
      </c>
      <c r="N461" s="13" t="s">
        <v>2006</v>
      </c>
      <c r="O461" s="13" t="s">
        <v>743</v>
      </c>
      <c r="P461" s="13" t="s">
        <v>1972</v>
      </c>
    </row>
    <row r="462" spans="1:16" x14ac:dyDescent="0.25">
      <c r="A462" s="13" t="s">
        <v>198</v>
      </c>
      <c r="B462" s="13" t="s">
        <v>250</v>
      </c>
      <c r="C462" s="13" t="s">
        <v>2007</v>
      </c>
      <c r="D462" s="13" t="s">
        <v>2008</v>
      </c>
      <c r="E462" s="10" t="s">
        <v>2009</v>
      </c>
      <c r="F462" s="19">
        <v>22</v>
      </c>
      <c r="G462" s="19">
        <v>0</v>
      </c>
      <c r="H462" s="13" t="s">
        <v>254</v>
      </c>
      <c r="I462" s="13" t="s">
        <v>22</v>
      </c>
      <c r="J462" s="20">
        <v>45470</v>
      </c>
      <c r="K462" s="20">
        <f t="shared" si="7"/>
        <v>45595</v>
      </c>
      <c r="L462" s="28">
        <v>160</v>
      </c>
      <c r="M462" s="13" t="s">
        <v>96</v>
      </c>
      <c r="N462" s="13" t="s">
        <v>2010</v>
      </c>
      <c r="O462" s="13" t="s">
        <v>743</v>
      </c>
      <c r="P462" s="13" t="s">
        <v>1972</v>
      </c>
    </row>
    <row r="463" spans="1:16" x14ac:dyDescent="0.25">
      <c r="A463" s="13" t="s">
        <v>198</v>
      </c>
      <c r="B463" s="13" t="s">
        <v>250</v>
      </c>
      <c r="C463" s="13" t="s">
        <v>2011</v>
      </c>
      <c r="D463" s="13" t="s">
        <v>2012</v>
      </c>
      <c r="E463" s="10" t="s">
        <v>2013</v>
      </c>
      <c r="F463" s="19">
        <v>15</v>
      </c>
      <c r="G463" s="19">
        <v>0</v>
      </c>
      <c r="H463" s="13" t="s">
        <v>254</v>
      </c>
      <c r="I463" s="13" t="s">
        <v>22</v>
      </c>
      <c r="J463" s="20">
        <v>45471</v>
      </c>
      <c r="K463" s="20">
        <f t="shared" si="7"/>
        <v>45596</v>
      </c>
      <c r="L463" s="28">
        <v>160</v>
      </c>
      <c r="M463" s="13" t="s">
        <v>255</v>
      </c>
      <c r="N463" s="13" t="s">
        <v>2014</v>
      </c>
      <c r="O463" s="13" t="s">
        <v>743</v>
      </c>
      <c r="P463" s="13" t="s">
        <v>1972</v>
      </c>
    </row>
    <row r="464" spans="1:16" x14ac:dyDescent="0.25">
      <c r="A464" s="13" t="s">
        <v>198</v>
      </c>
      <c r="B464" s="13" t="s">
        <v>250</v>
      </c>
      <c r="C464" s="13" t="s">
        <v>2015</v>
      </c>
      <c r="D464" s="13" t="s">
        <v>603</v>
      </c>
      <c r="E464" s="10" t="s">
        <v>2016</v>
      </c>
      <c r="F464" s="19">
        <v>16</v>
      </c>
      <c r="G464" s="19">
        <v>0</v>
      </c>
      <c r="H464" s="13" t="s">
        <v>254</v>
      </c>
      <c r="I464" s="13" t="s">
        <v>22</v>
      </c>
      <c r="J464" s="20">
        <v>45455</v>
      </c>
      <c r="K464" s="20">
        <f t="shared" si="7"/>
        <v>45580</v>
      </c>
      <c r="L464" s="28">
        <v>160</v>
      </c>
      <c r="M464" s="13" t="s">
        <v>255</v>
      </c>
      <c r="N464" s="13" t="s">
        <v>2017</v>
      </c>
      <c r="O464" s="13" t="s">
        <v>743</v>
      </c>
      <c r="P464" s="13" t="s">
        <v>1972</v>
      </c>
    </row>
    <row r="465" spans="1:16" x14ac:dyDescent="0.25">
      <c r="A465" s="13" t="s">
        <v>198</v>
      </c>
      <c r="B465" s="13" t="s">
        <v>250</v>
      </c>
      <c r="C465" s="13" t="s">
        <v>2018</v>
      </c>
      <c r="D465" s="13" t="s">
        <v>545</v>
      </c>
      <c r="E465" s="10" t="s">
        <v>2019</v>
      </c>
      <c r="F465" s="19">
        <v>5</v>
      </c>
      <c r="G465" s="19">
        <v>0</v>
      </c>
      <c r="H465" s="13" t="s">
        <v>254</v>
      </c>
      <c r="I465" s="13" t="s">
        <v>22</v>
      </c>
      <c r="J465" s="20">
        <v>45456</v>
      </c>
      <c r="K465" s="20">
        <f t="shared" si="7"/>
        <v>45581</v>
      </c>
      <c r="L465" s="28">
        <v>150</v>
      </c>
      <c r="M465" s="13" t="s">
        <v>255</v>
      </c>
      <c r="N465" s="13" t="s">
        <v>2020</v>
      </c>
      <c r="O465" s="13" t="s">
        <v>743</v>
      </c>
      <c r="P465" s="13" t="s">
        <v>1972</v>
      </c>
    </row>
    <row r="466" spans="1:16" x14ac:dyDescent="0.25">
      <c r="A466" s="13" t="s">
        <v>198</v>
      </c>
      <c r="B466" s="13" t="s">
        <v>250</v>
      </c>
      <c r="C466" s="13" t="s">
        <v>623</v>
      </c>
      <c r="D466" s="13" t="s">
        <v>1980</v>
      </c>
      <c r="E466" s="10" t="s">
        <v>2021</v>
      </c>
      <c r="F466" s="19">
        <v>19</v>
      </c>
      <c r="G466" s="19">
        <v>0</v>
      </c>
      <c r="H466" s="13" t="s">
        <v>254</v>
      </c>
      <c r="I466" s="13" t="s">
        <v>22</v>
      </c>
      <c r="J466" s="20">
        <v>45453</v>
      </c>
      <c r="K466" s="20">
        <f t="shared" si="7"/>
        <v>45578</v>
      </c>
      <c r="L466" s="28">
        <v>160</v>
      </c>
      <c r="M466" s="13" t="s">
        <v>255</v>
      </c>
      <c r="N466" s="13" t="s">
        <v>2022</v>
      </c>
      <c r="O466" s="13" t="s">
        <v>257</v>
      </c>
      <c r="P466" s="13" t="s">
        <v>258</v>
      </c>
    </row>
    <row r="467" spans="1:16" x14ac:dyDescent="0.25">
      <c r="A467" s="13" t="s">
        <v>198</v>
      </c>
      <c r="B467" s="13" t="s">
        <v>250</v>
      </c>
      <c r="C467" s="13" t="s">
        <v>327</v>
      </c>
      <c r="D467" s="13" t="s">
        <v>328</v>
      </c>
      <c r="E467" s="10" t="s">
        <v>329</v>
      </c>
      <c r="F467" s="19">
        <v>20</v>
      </c>
      <c r="G467" s="19">
        <v>0</v>
      </c>
      <c r="H467" s="13" t="s">
        <v>254</v>
      </c>
      <c r="I467" s="13" t="s">
        <v>22</v>
      </c>
      <c r="J467" s="20">
        <v>45446</v>
      </c>
      <c r="K467" s="20">
        <f t="shared" si="7"/>
        <v>45571</v>
      </c>
      <c r="L467" s="28">
        <v>170</v>
      </c>
      <c r="M467" s="13" t="s">
        <v>255</v>
      </c>
      <c r="N467" s="13" t="s">
        <v>330</v>
      </c>
      <c r="O467" s="13" t="s">
        <v>257</v>
      </c>
      <c r="P467" s="13" t="s">
        <v>258</v>
      </c>
    </row>
    <row r="468" spans="1:16" x14ac:dyDescent="0.25">
      <c r="A468" s="13" t="s">
        <v>198</v>
      </c>
      <c r="B468" s="13" t="s">
        <v>250</v>
      </c>
      <c r="C468" s="13" t="s">
        <v>2023</v>
      </c>
      <c r="D468" s="13" t="s">
        <v>1097</v>
      </c>
      <c r="E468" s="10" t="s">
        <v>2024</v>
      </c>
      <c r="F468" s="19">
        <v>4</v>
      </c>
      <c r="G468" s="19">
        <v>0</v>
      </c>
      <c r="H468" s="13" t="s">
        <v>254</v>
      </c>
      <c r="I468" s="13" t="s">
        <v>22</v>
      </c>
      <c r="J468" s="20">
        <v>45453</v>
      </c>
      <c r="K468" s="20">
        <f t="shared" si="7"/>
        <v>45578</v>
      </c>
      <c r="L468" s="28">
        <v>150</v>
      </c>
      <c r="M468" s="13" t="s">
        <v>255</v>
      </c>
      <c r="N468" s="13" t="s">
        <v>2025</v>
      </c>
      <c r="O468" s="13" t="s">
        <v>257</v>
      </c>
      <c r="P468" s="13" t="s">
        <v>258</v>
      </c>
    </row>
    <row r="469" spans="1:16" x14ac:dyDescent="0.25">
      <c r="A469" s="13" t="s">
        <v>198</v>
      </c>
      <c r="B469" s="13" t="s">
        <v>250</v>
      </c>
      <c r="C469" s="13" t="s">
        <v>544</v>
      </c>
      <c r="D469" s="13" t="s">
        <v>545</v>
      </c>
      <c r="E469" s="10" t="s">
        <v>546</v>
      </c>
      <c r="F469" s="19">
        <v>15</v>
      </c>
      <c r="G469" s="19">
        <v>0</v>
      </c>
      <c r="H469" s="13" t="s">
        <v>254</v>
      </c>
      <c r="I469" s="13" t="s">
        <v>22</v>
      </c>
      <c r="J469" s="20">
        <v>45448</v>
      </c>
      <c r="K469" s="20">
        <f t="shared" si="7"/>
        <v>45573</v>
      </c>
      <c r="L469" s="28">
        <v>160</v>
      </c>
      <c r="M469" s="13" t="s">
        <v>255</v>
      </c>
      <c r="N469" s="13" t="s">
        <v>547</v>
      </c>
      <c r="O469" s="13" t="s">
        <v>257</v>
      </c>
      <c r="P469" s="13" t="s">
        <v>258</v>
      </c>
    </row>
    <row r="470" spans="1:16" x14ac:dyDescent="0.25">
      <c r="A470" s="13" t="s">
        <v>198</v>
      </c>
      <c r="B470" s="13" t="s">
        <v>250</v>
      </c>
      <c r="C470" s="13" t="s">
        <v>1591</v>
      </c>
      <c r="D470" s="13" t="s">
        <v>1980</v>
      </c>
      <c r="E470" s="10" t="s">
        <v>2026</v>
      </c>
      <c r="F470" s="19">
        <v>7.5</v>
      </c>
      <c r="G470" s="19">
        <v>0</v>
      </c>
      <c r="H470" s="13" t="s">
        <v>254</v>
      </c>
      <c r="I470" s="13" t="s">
        <v>22</v>
      </c>
      <c r="J470" s="20">
        <v>45454</v>
      </c>
      <c r="K470" s="20">
        <f t="shared" si="7"/>
        <v>45579</v>
      </c>
      <c r="L470" s="28">
        <v>160</v>
      </c>
      <c r="M470" s="13" t="s">
        <v>96</v>
      </c>
      <c r="N470" s="13" t="s">
        <v>2027</v>
      </c>
      <c r="O470" s="13" t="s">
        <v>257</v>
      </c>
      <c r="P470" s="13" t="s">
        <v>258</v>
      </c>
    </row>
    <row r="471" spans="1:16" x14ac:dyDescent="0.25">
      <c r="A471" s="13" t="s">
        <v>198</v>
      </c>
      <c r="B471" s="13" t="s">
        <v>250</v>
      </c>
      <c r="C471" s="13" t="s">
        <v>2028</v>
      </c>
      <c r="D471" s="13" t="s">
        <v>1980</v>
      </c>
      <c r="E471" s="10" t="s">
        <v>2029</v>
      </c>
      <c r="F471" s="19">
        <v>2.5</v>
      </c>
      <c r="G471" s="19">
        <v>0</v>
      </c>
      <c r="H471" s="13" t="s">
        <v>254</v>
      </c>
      <c r="I471" s="13" t="s">
        <v>22</v>
      </c>
      <c r="J471" s="20">
        <v>45454</v>
      </c>
      <c r="K471" s="20">
        <f t="shared" si="7"/>
        <v>45579</v>
      </c>
      <c r="L471" s="28">
        <v>150</v>
      </c>
      <c r="M471" s="13" t="s">
        <v>96</v>
      </c>
      <c r="N471" s="13" t="s">
        <v>2027</v>
      </c>
      <c r="O471" s="13" t="s">
        <v>257</v>
      </c>
      <c r="P471" s="13" t="s">
        <v>258</v>
      </c>
    </row>
    <row r="472" spans="1:16" x14ac:dyDescent="0.25">
      <c r="A472" s="13" t="s">
        <v>198</v>
      </c>
      <c r="B472" s="13" t="s">
        <v>250</v>
      </c>
      <c r="C472" s="13" t="s">
        <v>2030</v>
      </c>
      <c r="D472" s="13" t="s">
        <v>2031</v>
      </c>
      <c r="E472" s="10" t="s">
        <v>2032</v>
      </c>
      <c r="F472" s="19">
        <v>10</v>
      </c>
      <c r="G472" s="19">
        <v>0</v>
      </c>
      <c r="H472" s="13" t="s">
        <v>254</v>
      </c>
      <c r="I472" s="13" t="s">
        <v>22</v>
      </c>
      <c r="J472" s="20">
        <v>45453</v>
      </c>
      <c r="K472" s="20">
        <f t="shared" si="7"/>
        <v>45578</v>
      </c>
      <c r="L472" s="28">
        <v>160</v>
      </c>
      <c r="M472" s="13" t="s">
        <v>255</v>
      </c>
      <c r="N472" s="13" t="s">
        <v>2033</v>
      </c>
      <c r="O472" s="13" t="s">
        <v>257</v>
      </c>
      <c r="P472" s="13" t="s">
        <v>258</v>
      </c>
    </row>
    <row r="473" spans="1:16" x14ac:dyDescent="0.25">
      <c r="A473" s="13" t="s">
        <v>198</v>
      </c>
      <c r="B473" s="13" t="s">
        <v>250</v>
      </c>
      <c r="C473" s="13" t="s">
        <v>251</v>
      </c>
      <c r="D473" s="13" t="s">
        <v>252</v>
      </c>
      <c r="E473" s="10" t="s">
        <v>253</v>
      </c>
      <c r="F473" s="19">
        <v>30</v>
      </c>
      <c r="G473" s="19">
        <v>0</v>
      </c>
      <c r="H473" s="13" t="s">
        <v>254</v>
      </c>
      <c r="I473" s="13" t="s">
        <v>22</v>
      </c>
      <c r="J473" s="20">
        <v>45445</v>
      </c>
      <c r="K473" s="20">
        <f t="shared" si="7"/>
        <v>45570</v>
      </c>
      <c r="L473" s="28">
        <v>160</v>
      </c>
      <c r="M473" s="13" t="s">
        <v>255</v>
      </c>
      <c r="N473" s="13" t="s">
        <v>256</v>
      </c>
      <c r="O473" s="13" t="s">
        <v>257</v>
      </c>
      <c r="P473" s="13" t="s">
        <v>258</v>
      </c>
    </row>
    <row r="474" spans="1:16" x14ac:dyDescent="0.25">
      <c r="A474" s="13" t="s">
        <v>198</v>
      </c>
      <c r="B474" s="13" t="s">
        <v>250</v>
      </c>
      <c r="C474" s="13" t="s">
        <v>2034</v>
      </c>
      <c r="D474" s="13" t="s">
        <v>1969</v>
      </c>
      <c r="E474" s="10" t="s">
        <v>2035</v>
      </c>
      <c r="F474" s="19">
        <v>12</v>
      </c>
      <c r="G474" s="19">
        <v>0</v>
      </c>
      <c r="H474" s="13" t="s">
        <v>254</v>
      </c>
      <c r="I474" s="13" t="s">
        <v>22</v>
      </c>
      <c r="J474" s="20">
        <v>45455</v>
      </c>
      <c r="K474" s="20">
        <f t="shared" si="7"/>
        <v>45580</v>
      </c>
      <c r="L474" s="28">
        <v>160</v>
      </c>
      <c r="M474" s="13" t="s">
        <v>255</v>
      </c>
      <c r="N474" s="13" t="s">
        <v>2036</v>
      </c>
      <c r="O474" s="13" t="s">
        <v>257</v>
      </c>
      <c r="P474" s="13" t="s">
        <v>258</v>
      </c>
    </row>
    <row r="475" spans="1:16" x14ac:dyDescent="0.25">
      <c r="A475" s="13" t="s">
        <v>198</v>
      </c>
      <c r="B475" s="13" t="s">
        <v>250</v>
      </c>
      <c r="C475" s="13" t="s">
        <v>2037</v>
      </c>
      <c r="D475" s="13" t="s">
        <v>2038</v>
      </c>
      <c r="E475" s="10" t="s">
        <v>2039</v>
      </c>
      <c r="F475" s="19">
        <v>5</v>
      </c>
      <c r="G475" s="19">
        <v>0</v>
      </c>
      <c r="H475" s="13" t="s">
        <v>254</v>
      </c>
      <c r="I475" s="13" t="s">
        <v>22</v>
      </c>
      <c r="J475" s="20">
        <v>45490</v>
      </c>
      <c r="K475" s="20">
        <f t="shared" si="7"/>
        <v>45615</v>
      </c>
      <c r="L475" s="28">
        <v>160</v>
      </c>
      <c r="M475" s="13" t="s">
        <v>417</v>
      </c>
      <c r="N475" s="13" t="s">
        <v>2040</v>
      </c>
      <c r="O475" s="13" t="s">
        <v>257</v>
      </c>
      <c r="P475" s="13" t="s">
        <v>258</v>
      </c>
    </row>
    <row r="476" spans="1:16" x14ac:dyDescent="0.25">
      <c r="A476" s="13" t="s">
        <v>198</v>
      </c>
      <c r="B476" s="13" t="s">
        <v>331</v>
      </c>
      <c r="C476" s="13" t="s">
        <v>548</v>
      </c>
      <c r="D476" s="13" t="s">
        <v>549</v>
      </c>
      <c r="E476" s="10" t="s">
        <v>550</v>
      </c>
      <c r="F476" s="19">
        <v>0</v>
      </c>
      <c r="G476" s="19">
        <v>40</v>
      </c>
      <c r="H476" s="13" t="s">
        <v>335</v>
      </c>
      <c r="I476" s="13" t="s">
        <v>22</v>
      </c>
      <c r="J476" s="20">
        <v>45448</v>
      </c>
      <c r="K476" s="20">
        <f t="shared" si="7"/>
        <v>45573</v>
      </c>
      <c r="L476" s="28">
        <v>140</v>
      </c>
      <c r="M476" s="13" t="s">
        <v>336</v>
      </c>
      <c r="N476" s="13" t="s">
        <v>551</v>
      </c>
      <c r="O476" s="13" t="s">
        <v>338</v>
      </c>
      <c r="P476" s="13" t="s">
        <v>339</v>
      </c>
    </row>
    <row r="477" spans="1:16" x14ac:dyDescent="0.25">
      <c r="A477" s="13" t="s">
        <v>198</v>
      </c>
      <c r="B477" s="13" t="s">
        <v>331</v>
      </c>
      <c r="C477" s="13" t="s">
        <v>332</v>
      </c>
      <c r="D477" s="13" t="s">
        <v>333</v>
      </c>
      <c r="E477" s="10" t="s">
        <v>334</v>
      </c>
      <c r="F477" s="19">
        <v>0</v>
      </c>
      <c r="G477" s="19">
        <v>40</v>
      </c>
      <c r="H477" s="13" t="s">
        <v>335</v>
      </c>
      <c r="I477" s="13" t="s">
        <v>22</v>
      </c>
      <c r="J477" s="20">
        <v>45446</v>
      </c>
      <c r="K477" s="20">
        <f t="shared" si="7"/>
        <v>45571</v>
      </c>
      <c r="L477" s="28">
        <v>140</v>
      </c>
      <c r="M477" s="13" t="s">
        <v>336</v>
      </c>
      <c r="N477" s="13" t="s">
        <v>337</v>
      </c>
      <c r="O477" s="13" t="s">
        <v>338</v>
      </c>
      <c r="P477" s="13" t="s">
        <v>339</v>
      </c>
    </row>
    <row r="478" spans="1:16" x14ac:dyDescent="0.25">
      <c r="A478" s="13" t="s">
        <v>198</v>
      </c>
      <c r="B478" s="13" t="s">
        <v>331</v>
      </c>
      <c r="C478" s="13" t="s">
        <v>552</v>
      </c>
      <c r="D478" s="13" t="s">
        <v>553</v>
      </c>
      <c r="E478" s="10" t="s">
        <v>554</v>
      </c>
      <c r="F478" s="19">
        <v>0</v>
      </c>
      <c r="G478" s="19">
        <v>15</v>
      </c>
      <c r="H478" s="13" t="s">
        <v>335</v>
      </c>
      <c r="I478" s="13" t="s">
        <v>22</v>
      </c>
      <c r="J478" s="20">
        <v>45448</v>
      </c>
      <c r="K478" s="20">
        <f t="shared" si="7"/>
        <v>45573</v>
      </c>
      <c r="L478" s="28">
        <v>140</v>
      </c>
      <c r="M478" s="13" t="s">
        <v>336</v>
      </c>
      <c r="N478" s="13" t="s">
        <v>555</v>
      </c>
      <c r="O478" s="13" t="s">
        <v>338</v>
      </c>
      <c r="P478" s="13" t="s">
        <v>339</v>
      </c>
    </row>
    <row r="479" spans="1:16" x14ac:dyDescent="0.25">
      <c r="A479" s="13" t="s">
        <v>198</v>
      </c>
      <c r="B479" s="13" t="s">
        <v>331</v>
      </c>
      <c r="C479" s="13" t="s">
        <v>2041</v>
      </c>
      <c r="D479" s="13" t="s">
        <v>2042</v>
      </c>
      <c r="E479" s="10" t="s">
        <v>2043</v>
      </c>
      <c r="F479" s="19">
        <v>0</v>
      </c>
      <c r="G479" s="19">
        <v>120</v>
      </c>
      <c r="H479" s="13" t="s">
        <v>335</v>
      </c>
      <c r="I479" s="13" t="s">
        <v>22</v>
      </c>
      <c r="J479" s="20">
        <v>45449</v>
      </c>
      <c r="K479" s="20">
        <f t="shared" si="7"/>
        <v>45574</v>
      </c>
      <c r="L479" s="28">
        <v>140</v>
      </c>
      <c r="M479" s="13" t="s">
        <v>336</v>
      </c>
      <c r="N479" s="13" t="s">
        <v>2044</v>
      </c>
      <c r="O479" s="13" t="s">
        <v>338</v>
      </c>
      <c r="P479" s="13" t="s">
        <v>339</v>
      </c>
    </row>
    <row r="480" spans="1:16" x14ac:dyDescent="0.25">
      <c r="A480" s="13" t="s">
        <v>198</v>
      </c>
      <c r="B480" s="13" t="s">
        <v>331</v>
      </c>
      <c r="C480" s="13" t="s">
        <v>1401</v>
      </c>
      <c r="D480" s="13" t="s">
        <v>2045</v>
      </c>
      <c r="E480" s="11" t="s">
        <v>2046</v>
      </c>
      <c r="F480" s="19">
        <v>0</v>
      </c>
      <c r="G480" s="19">
        <v>35</v>
      </c>
      <c r="H480" s="13" t="s">
        <v>335</v>
      </c>
      <c r="I480" s="13" t="s">
        <v>22</v>
      </c>
      <c r="J480" s="20">
        <v>45452</v>
      </c>
      <c r="K480" s="20">
        <f t="shared" si="7"/>
        <v>45577</v>
      </c>
      <c r="L480" s="28">
        <v>140</v>
      </c>
      <c r="M480" s="13" t="s">
        <v>336</v>
      </c>
      <c r="N480" s="13" t="s">
        <v>2047</v>
      </c>
      <c r="O480" s="13" t="s">
        <v>338</v>
      </c>
      <c r="P480" s="13" t="s">
        <v>339</v>
      </c>
    </row>
    <row r="481" spans="1:16" x14ac:dyDescent="0.25">
      <c r="A481" s="13" t="s">
        <v>198</v>
      </c>
      <c r="B481" s="13" t="s">
        <v>331</v>
      </c>
      <c r="C481" s="13" t="s">
        <v>1233</v>
      </c>
      <c r="D481" s="13" t="s">
        <v>2048</v>
      </c>
      <c r="E481" s="10" t="s">
        <v>2049</v>
      </c>
      <c r="F481" s="19">
        <v>93</v>
      </c>
      <c r="G481" s="19">
        <v>0</v>
      </c>
      <c r="H481" s="13" t="s">
        <v>335</v>
      </c>
      <c r="I481" s="13" t="s">
        <v>22</v>
      </c>
      <c r="J481" s="20">
        <v>45461</v>
      </c>
      <c r="K481" s="20">
        <f t="shared" si="7"/>
        <v>45586</v>
      </c>
      <c r="L481" s="28">
        <v>140</v>
      </c>
      <c r="M481" s="13" t="s">
        <v>336</v>
      </c>
      <c r="N481" s="13" t="s">
        <v>2050</v>
      </c>
      <c r="O481" s="13" t="s">
        <v>338</v>
      </c>
      <c r="P481" s="13" t="s">
        <v>339</v>
      </c>
    </row>
    <row r="482" spans="1:16" x14ac:dyDescent="0.25">
      <c r="A482" s="13" t="s">
        <v>16</v>
      </c>
      <c r="B482" s="13" t="s">
        <v>68</v>
      </c>
      <c r="C482" s="13" t="s">
        <v>2051</v>
      </c>
      <c r="D482" s="13" t="s">
        <v>2052</v>
      </c>
      <c r="E482" s="10" t="s">
        <v>2053</v>
      </c>
      <c r="F482" s="19">
        <v>11</v>
      </c>
      <c r="G482" s="19">
        <v>0</v>
      </c>
      <c r="H482" s="13" t="s">
        <v>72</v>
      </c>
      <c r="I482" s="13" t="s">
        <v>73</v>
      </c>
      <c r="J482" s="20">
        <v>45448</v>
      </c>
      <c r="K482" s="20">
        <f t="shared" si="7"/>
        <v>45573</v>
      </c>
      <c r="L482" s="28">
        <v>108</v>
      </c>
      <c r="M482" s="13" t="s">
        <v>141</v>
      </c>
      <c r="N482" s="10" t="s">
        <v>2054</v>
      </c>
      <c r="O482" s="13" t="s">
        <v>263</v>
      </c>
      <c r="P482" s="13" t="s">
        <v>264</v>
      </c>
    </row>
    <row r="483" spans="1:16" x14ac:dyDescent="0.25">
      <c r="A483" s="13" t="s">
        <v>16</v>
      </c>
      <c r="B483" s="13" t="s">
        <v>68</v>
      </c>
      <c r="C483" s="13" t="s">
        <v>2055</v>
      </c>
      <c r="D483" s="13" t="s">
        <v>1261</v>
      </c>
      <c r="E483" s="10" t="s">
        <v>1262</v>
      </c>
      <c r="F483" s="19">
        <v>15</v>
      </c>
      <c r="G483" s="19">
        <v>5</v>
      </c>
      <c r="H483" s="13" t="s">
        <v>72</v>
      </c>
      <c r="I483" s="13" t="s">
        <v>73</v>
      </c>
      <c r="J483" s="20">
        <v>45448</v>
      </c>
      <c r="K483" s="20">
        <f t="shared" si="7"/>
        <v>45573</v>
      </c>
      <c r="L483" s="28">
        <v>130</v>
      </c>
      <c r="M483" s="13" t="s">
        <v>141</v>
      </c>
      <c r="N483" s="10" t="s">
        <v>2056</v>
      </c>
      <c r="O483" s="13" t="s">
        <v>263</v>
      </c>
      <c r="P483" s="13" t="s">
        <v>264</v>
      </c>
    </row>
    <row r="484" spans="1:16" x14ac:dyDescent="0.25">
      <c r="A484" s="13" t="s">
        <v>16</v>
      </c>
      <c r="B484" s="13" t="s">
        <v>68</v>
      </c>
      <c r="C484" s="13" t="s">
        <v>2055</v>
      </c>
      <c r="D484" s="13" t="s">
        <v>1261</v>
      </c>
      <c r="E484" s="10" t="s">
        <v>1262</v>
      </c>
      <c r="F484" s="19">
        <v>0</v>
      </c>
      <c r="G484" s="19">
        <v>5</v>
      </c>
      <c r="H484" s="13" t="s">
        <v>101</v>
      </c>
      <c r="I484" s="13" t="s">
        <v>73</v>
      </c>
      <c r="J484" s="20">
        <v>45448</v>
      </c>
      <c r="K484" s="20">
        <f t="shared" si="7"/>
        <v>45573</v>
      </c>
      <c r="L484" s="28">
        <v>130</v>
      </c>
      <c r="M484" s="13" t="s">
        <v>141</v>
      </c>
      <c r="N484" s="10" t="s">
        <v>2056</v>
      </c>
      <c r="O484" s="13" t="s">
        <v>263</v>
      </c>
      <c r="P484" s="13" t="s">
        <v>264</v>
      </c>
    </row>
    <row r="485" spans="1:16" x14ac:dyDescent="0.25">
      <c r="A485" s="13" t="s">
        <v>16</v>
      </c>
      <c r="B485" s="13" t="s">
        <v>68</v>
      </c>
      <c r="C485" s="13" t="s">
        <v>259</v>
      </c>
      <c r="D485" s="13" t="s">
        <v>260</v>
      </c>
      <c r="E485" s="10" t="s">
        <v>261</v>
      </c>
      <c r="F485" s="19">
        <v>6</v>
      </c>
      <c r="G485" s="19">
        <v>0</v>
      </c>
      <c r="H485" s="13" t="s">
        <v>72</v>
      </c>
      <c r="I485" s="13" t="s">
        <v>73</v>
      </c>
      <c r="J485" s="20">
        <v>45445</v>
      </c>
      <c r="K485" s="20">
        <f t="shared" si="7"/>
        <v>45570</v>
      </c>
      <c r="L485" s="28">
        <v>130</v>
      </c>
      <c r="M485" s="13" t="s">
        <v>141</v>
      </c>
      <c r="N485" s="10" t="s">
        <v>262</v>
      </c>
      <c r="O485" s="13" t="s">
        <v>263</v>
      </c>
      <c r="P485" s="13" t="s">
        <v>264</v>
      </c>
    </row>
    <row r="486" spans="1:16" x14ac:dyDescent="0.25">
      <c r="A486" s="13" t="s">
        <v>16</v>
      </c>
      <c r="B486" s="13" t="s">
        <v>68</v>
      </c>
      <c r="C486" s="13" t="s">
        <v>259</v>
      </c>
      <c r="D486" s="13" t="s">
        <v>260</v>
      </c>
      <c r="E486" s="10" t="s">
        <v>261</v>
      </c>
      <c r="F486" s="19">
        <v>12</v>
      </c>
      <c r="G486" s="19">
        <v>0</v>
      </c>
      <c r="H486" s="13" t="s">
        <v>72</v>
      </c>
      <c r="I486" s="13" t="s">
        <v>73</v>
      </c>
      <c r="J486" s="20">
        <v>45445</v>
      </c>
      <c r="K486" s="20">
        <f t="shared" si="7"/>
        <v>45570</v>
      </c>
      <c r="L486" s="28">
        <v>130</v>
      </c>
      <c r="M486" s="13" t="s">
        <v>141</v>
      </c>
      <c r="N486" s="10" t="s">
        <v>265</v>
      </c>
      <c r="O486" s="13" t="s">
        <v>263</v>
      </c>
      <c r="P486" s="13" t="s">
        <v>264</v>
      </c>
    </row>
    <row r="487" spans="1:16" x14ac:dyDescent="0.25">
      <c r="A487" s="13" t="s">
        <v>16</v>
      </c>
      <c r="B487" s="13" t="s">
        <v>68</v>
      </c>
      <c r="C487" s="13" t="s">
        <v>398</v>
      </c>
      <c r="D487" s="13" t="s">
        <v>399</v>
      </c>
      <c r="E487" s="10" t="s">
        <v>400</v>
      </c>
      <c r="F487" s="19">
        <v>7</v>
      </c>
      <c r="G487" s="19">
        <v>0</v>
      </c>
      <c r="H487" s="13" t="s">
        <v>72</v>
      </c>
      <c r="I487" s="13" t="s">
        <v>73</v>
      </c>
      <c r="J487" s="20">
        <v>45447</v>
      </c>
      <c r="K487" s="20">
        <f t="shared" si="7"/>
        <v>45572</v>
      </c>
      <c r="L487" s="28">
        <v>125</v>
      </c>
      <c r="M487" s="13" t="s">
        <v>141</v>
      </c>
      <c r="N487" s="10" t="s">
        <v>401</v>
      </c>
      <c r="O487" s="13" t="s">
        <v>263</v>
      </c>
      <c r="P487" s="13" t="s">
        <v>264</v>
      </c>
    </row>
    <row r="488" spans="1:16" x14ac:dyDescent="0.25">
      <c r="A488" s="13" t="s">
        <v>16</v>
      </c>
      <c r="B488" s="13" t="s">
        <v>68</v>
      </c>
      <c r="C488" s="13" t="s">
        <v>398</v>
      </c>
      <c r="D488" s="13" t="s">
        <v>399</v>
      </c>
      <c r="E488" s="10" t="s">
        <v>400</v>
      </c>
      <c r="F488" s="19">
        <v>0</v>
      </c>
      <c r="G488" s="19">
        <v>6</v>
      </c>
      <c r="H488" s="13" t="s">
        <v>21</v>
      </c>
      <c r="I488" s="13" t="s">
        <v>73</v>
      </c>
      <c r="J488" s="20">
        <v>45447</v>
      </c>
      <c r="K488" s="20">
        <f t="shared" si="7"/>
        <v>45572</v>
      </c>
      <c r="L488" s="28">
        <v>125</v>
      </c>
      <c r="M488" s="13" t="s">
        <v>141</v>
      </c>
      <c r="N488" s="10" t="s">
        <v>2057</v>
      </c>
      <c r="O488" s="13" t="s">
        <v>263</v>
      </c>
      <c r="P488" s="13" t="s">
        <v>264</v>
      </c>
    </row>
    <row r="489" spans="1:16" x14ac:dyDescent="0.25">
      <c r="A489" s="13" t="s">
        <v>16</v>
      </c>
      <c r="B489" s="13" t="s">
        <v>68</v>
      </c>
      <c r="C489" s="13" t="s">
        <v>2058</v>
      </c>
      <c r="D489" s="13" t="s">
        <v>2059</v>
      </c>
      <c r="E489" s="10" t="s">
        <v>2060</v>
      </c>
      <c r="F489" s="19">
        <v>5</v>
      </c>
      <c r="G489" s="19">
        <v>0</v>
      </c>
      <c r="H489" s="13" t="s">
        <v>72</v>
      </c>
      <c r="I489" s="13" t="s">
        <v>73</v>
      </c>
      <c r="J489" s="20">
        <v>45448</v>
      </c>
      <c r="K489" s="20">
        <f t="shared" si="7"/>
        <v>45573</v>
      </c>
      <c r="L489" s="28">
        <v>130</v>
      </c>
      <c r="M489" s="13" t="s">
        <v>141</v>
      </c>
      <c r="N489" s="10" t="s">
        <v>2061</v>
      </c>
      <c r="O489" s="13" t="s">
        <v>263</v>
      </c>
      <c r="P489" s="13" t="s">
        <v>264</v>
      </c>
    </row>
    <row r="490" spans="1:16" x14ac:dyDescent="0.25">
      <c r="A490" s="13" t="s">
        <v>16</v>
      </c>
      <c r="B490" s="13" t="s">
        <v>68</v>
      </c>
      <c r="C490" s="13" t="s">
        <v>2062</v>
      </c>
      <c r="D490" s="13" t="s">
        <v>2059</v>
      </c>
      <c r="E490" s="10" t="s">
        <v>2060</v>
      </c>
      <c r="F490" s="19">
        <v>0</v>
      </c>
      <c r="G490" s="19">
        <v>2</v>
      </c>
      <c r="H490" s="13" t="s">
        <v>72</v>
      </c>
      <c r="I490" s="13" t="s">
        <v>73</v>
      </c>
      <c r="J490" s="20">
        <v>45448</v>
      </c>
      <c r="K490" s="20">
        <f t="shared" si="7"/>
        <v>45573</v>
      </c>
      <c r="L490" s="28">
        <v>130</v>
      </c>
      <c r="M490" s="13" t="s">
        <v>141</v>
      </c>
      <c r="N490" s="10" t="s">
        <v>2063</v>
      </c>
      <c r="O490" s="13" t="s">
        <v>263</v>
      </c>
      <c r="P490" s="13" t="s">
        <v>264</v>
      </c>
    </row>
    <row r="491" spans="1:16" x14ac:dyDescent="0.25">
      <c r="A491" s="13" t="s">
        <v>16</v>
      </c>
      <c r="B491" s="13" t="s">
        <v>68</v>
      </c>
      <c r="C491" s="13" t="s">
        <v>2064</v>
      </c>
      <c r="D491" s="13" t="s">
        <v>2059</v>
      </c>
      <c r="E491" s="10" t="s">
        <v>2065</v>
      </c>
      <c r="F491" s="19">
        <v>0</v>
      </c>
      <c r="G491" s="19">
        <v>6.5</v>
      </c>
      <c r="H491" s="13" t="s">
        <v>101</v>
      </c>
      <c r="I491" s="13" t="s">
        <v>73</v>
      </c>
      <c r="J491" s="20">
        <v>45448</v>
      </c>
      <c r="K491" s="20">
        <f t="shared" si="7"/>
        <v>45573</v>
      </c>
      <c r="L491" s="28">
        <v>130</v>
      </c>
      <c r="M491" s="13" t="s">
        <v>141</v>
      </c>
      <c r="N491" s="10" t="s">
        <v>2066</v>
      </c>
      <c r="O491" s="13" t="s">
        <v>263</v>
      </c>
      <c r="P491" s="13" t="s">
        <v>264</v>
      </c>
    </row>
    <row r="492" spans="1:16" x14ac:dyDescent="0.25">
      <c r="A492" s="13" t="s">
        <v>16</v>
      </c>
      <c r="B492" s="13" t="s">
        <v>68</v>
      </c>
      <c r="C492" s="13" t="s">
        <v>2067</v>
      </c>
      <c r="D492" s="13" t="s">
        <v>2068</v>
      </c>
      <c r="E492" s="10" t="s">
        <v>2069</v>
      </c>
      <c r="F492" s="19">
        <v>5</v>
      </c>
      <c r="G492" s="19">
        <v>0</v>
      </c>
      <c r="H492" s="13" t="s">
        <v>72</v>
      </c>
      <c r="I492" s="13" t="s">
        <v>73</v>
      </c>
      <c r="J492" s="20">
        <v>45448</v>
      </c>
      <c r="K492" s="20">
        <f t="shared" si="7"/>
        <v>45573</v>
      </c>
      <c r="L492" s="28">
        <v>120</v>
      </c>
      <c r="M492" s="13" t="s">
        <v>168</v>
      </c>
      <c r="N492" s="10" t="s">
        <v>2070</v>
      </c>
      <c r="O492" s="13" t="s">
        <v>263</v>
      </c>
      <c r="P492" s="13" t="s">
        <v>264</v>
      </c>
    </row>
    <row r="493" spans="1:16" x14ac:dyDescent="0.25">
      <c r="A493" s="13" t="s">
        <v>16</v>
      </c>
      <c r="B493" s="13" t="s">
        <v>68</v>
      </c>
      <c r="C493" s="13" t="s">
        <v>1245</v>
      </c>
      <c r="D493" s="13" t="s">
        <v>1246</v>
      </c>
      <c r="E493" s="10" t="s">
        <v>1247</v>
      </c>
      <c r="F493" s="19">
        <v>9</v>
      </c>
      <c r="G493" s="19">
        <v>0</v>
      </c>
      <c r="H493" s="13" t="s">
        <v>72</v>
      </c>
      <c r="I493" s="13" t="s">
        <v>73</v>
      </c>
      <c r="J493" s="20">
        <v>45449</v>
      </c>
      <c r="K493" s="20">
        <f t="shared" si="7"/>
        <v>45574</v>
      </c>
      <c r="L493" s="28">
        <v>130</v>
      </c>
      <c r="M493" s="13" t="s">
        <v>141</v>
      </c>
      <c r="N493" s="10" t="s">
        <v>2071</v>
      </c>
      <c r="O493" s="13" t="s">
        <v>263</v>
      </c>
      <c r="P493" s="13" t="s">
        <v>264</v>
      </c>
    </row>
    <row r="494" spans="1:16" x14ac:dyDescent="0.25">
      <c r="A494" s="13" t="s">
        <v>16</v>
      </c>
      <c r="B494" s="13" t="s">
        <v>68</v>
      </c>
      <c r="C494" s="13" t="s">
        <v>2072</v>
      </c>
      <c r="D494" s="13" t="s">
        <v>1246</v>
      </c>
      <c r="E494" s="10" t="s">
        <v>2073</v>
      </c>
      <c r="F494" s="19">
        <v>13</v>
      </c>
      <c r="G494" s="19">
        <v>0</v>
      </c>
      <c r="H494" s="13" t="s">
        <v>72</v>
      </c>
      <c r="I494" s="13" t="s">
        <v>73</v>
      </c>
      <c r="J494" s="20">
        <v>45449</v>
      </c>
      <c r="K494" s="20">
        <f t="shared" si="7"/>
        <v>45574</v>
      </c>
      <c r="L494" s="28">
        <v>130</v>
      </c>
      <c r="M494" s="13" t="s">
        <v>141</v>
      </c>
      <c r="N494" s="10" t="s">
        <v>2074</v>
      </c>
      <c r="O494" s="13" t="s">
        <v>263</v>
      </c>
      <c r="P494" s="13" t="s">
        <v>264</v>
      </c>
    </row>
    <row r="495" spans="1:16" x14ac:dyDescent="0.25">
      <c r="A495" s="13" t="s">
        <v>16</v>
      </c>
      <c r="B495" s="13" t="s">
        <v>68</v>
      </c>
      <c r="C495" s="13" t="s">
        <v>2075</v>
      </c>
      <c r="D495" s="13" t="s">
        <v>2076</v>
      </c>
      <c r="E495" s="10" t="s">
        <v>2077</v>
      </c>
      <c r="F495" s="19">
        <v>8</v>
      </c>
      <c r="G495" s="19">
        <v>0</v>
      </c>
      <c r="H495" s="13" t="s">
        <v>72</v>
      </c>
      <c r="I495" s="13" t="s">
        <v>73</v>
      </c>
      <c r="J495" s="20">
        <v>45454</v>
      </c>
      <c r="K495" s="20">
        <f t="shared" si="7"/>
        <v>45579</v>
      </c>
      <c r="L495" s="28">
        <v>125</v>
      </c>
      <c r="M495" s="13" t="s">
        <v>141</v>
      </c>
      <c r="N495" s="10" t="s">
        <v>2078</v>
      </c>
      <c r="O495" s="13" t="s">
        <v>263</v>
      </c>
      <c r="P495" s="13" t="s">
        <v>264</v>
      </c>
    </row>
    <row r="496" spans="1:16" x14ac:dyDescent="0.25">
      <c r="A496" s="13" t="s">
        <v>16</v>
      </c>
      <c r="B496" s="13" t="s">
        <v>68</v>
      </c>
      <c r="C496" s="13" t="s">
        <v>2075</v>
      </c>
      <c r="D496" s="13" t="s">
        <v>2076</v>
      </c>
      <c r="E496" s="10" t="s">
        <v>2077</v>
      </c>
      <c r="F496" s="19">
        <v>4</v>
      </c>
      <c r="G496" s="19">
        <v>0</v>
      </c>
      <c r="H496" s="13" t="s">
        <v>72</v>
      </c>
      <c r="I496" s="13" t="s">
        <v>73</v>
      </c>
      <c r="J496" s="20">
        <v>45454</v>
      </c>
      <c r="K496" s="20">
        <f t="shared" si="7"/>
        <v>45579</v>
      </c>
      <c r="L496" s="28">
        <v>125</v>
      </c>
      <c r="M496" s="13" t="s">
        <v>141</v>
      </c>
      <c r="N496" s="10" t="s">
        <v>2079</v>
      </c>
      <c r="O496" s="13" t="s">
        <v>263</v>
      </c>
      <c r="P496" s="13" t="s">
        <v>264</v>
      </c>
    </row>
    <row r="497" spans="1:16" x14ac:dyDescent="0.25">
      <c r="A497" s="13" t="s">
        <v>16</v>
      </c>
      <c r="B497" s="13" t="s">
        <v>68</v>
      </c>
      <c r="C497" s="13" t="s">
        <v>2075</v>
      </c>
      <c r="D497" s="13" t="s">
        <v>2076</v>
      </c>
      <c r="E497" s="10" t="s">
        <v>2077</v>
      </c>
      <c r="F497" s="19">
        <v>7</v>
      </c>
      <c r="G497" s="19">
        <v>0</v>
      </c>
      <c r="H497" s="13" t="s">
        <v>72</v>
      </c>
      <c r="I497" s="13" t="s">
        <v>73</v>
      </c>
      <c r="J497" s="20">
        <v>45454</v>
      </c>
      <c r="K497" s="20">
        <f t="shared" si="7"/>
        <v>45579</v>
      </c>
      <c r="L497" s="28">
        <v>125</v>
      </c>
      <c r="M497" s="13" t="s">
        <v>141</v>
      </c>
      <c r="N497" s="10" t="s">
        <v>2080</v>
      </c>
      <c r="O497" s="13" t="s">
        <v>263</v>
      </c>
      <c r="P497" s="13" t="s">
        <v>264</v>
      </c>
    </row>
    <row r="498" spans="1:16" x14ac:dyDescent="0.25">
      <c r="A498" s="13" t="s">
        <v>16</v>
      </c>
      <c r="B498" s="13" t="s">
        <v>68</v>
      </c>
      <c r="C498" s="13" t="s">
        <v>377</v>
      </c>
      <c r="D498" s="13" t="s">
        <v>378</v>
      </c>
      <c r="E498" s="10" t="s">
        <v>379</v>
      </c>
      <c r="F498" s="19">
        <v>4</v>
      </c>
      <c r="G498" s="19">
        <v>0</v>
      </c>
      <c r="H498" s="13" t="s">
        <v>72</v>
      </c>
      <c r="I498" s="13" t="s">
        <v>73</v>
      </c>
      <c r="J498" s="20">
        <v>45449</v>
      </c>
      <c r="K498" s="20">
        <f t="shared" si="7"/>
        <v>45574</v>
      </c>
      <c r="L498" s="28">
        <v>120</v>
      </c>
      <c r="M498" s="13" t="s">
        <v>313</v>
      </c>
      <c r="N498" s="10" t="s">
        <v>2081</v>
      </c>
      <c r="O498" s="13" t="s">
        <v>263</v>
      </c>
      <c r="P498" s="13" t="s">
        <v>264</v>
      </c>
    </row>
    <row r="499" spans="1:16" x14ac:dyDescent="0.25">
      <c r="A499" s="13" t="s">
        <v>16</v>
      </c>
      <c r="B499" s="13" t="s">
        <v>68</v>
      </c>
      <c r="C499" s="13" t="s">
        <v>280</v>
      </c>
      <c r="D499" s="13" t="s">
        <v>2082</v>
      </c>
      <c r="E499" s="10" t="s">
        <v>2083</v>
      </c>
      <c r="F499" s="19">
        <v>17</v>
      </c>
      <c r="G499" s="19">
        <v>0</v>
      </c>
      <c r="H499" s="13" t="s">
        <v>72</v>
      </c>
      <c r="I499" s="13" t="s">
        <v>73</v>
      </c>
      <c r="J499" s="20">
        <v>45457</v>
      </c>
      <c r="K499" s="20">
        <f t="shared" si="7"/>
        <v>45582</v>
      </c>
      <c r="L499" s="28">
        <v>125</v>
      </c>
      <c r="M499" s="13" t="s">
        <v>83</v>
      </c>
      <c r="N499" s="10" t="s">
        <v>2084</v>
      </c>
      <c r="O499" s="13" t="s">
        <v>263</v>
      </c>
      <c r="P499" s="13" t="s">
        <v>264</v>
      </c>
    </row>
    <row r="500" spans="1:16" x14ac:dyDescent="0.25">
      <c r="A500" s="13" t="s">
        <v>16</v>
      </c>
      <c r="B500" s="13" t="s">
        <v>68</v>
      </c>
      <c r="C500" s="17" t="s">
        <v>69</v>
      </c>
      <c r="D500" s="17" t="s">
        <v>70</v>
      </c>
      <c r="E500" s="12" t="s">
        <v>71</v>
      </c>
      <c r="F500" s="22">
        <v>12.3</v>
      </c>
      <c r="G500" s="22">
        <v>17.7</v>
      </c>
      <c r="H500" s="13" t="s">
        <v>72</v>
      </c>
      <c r="I500" s="13" t="s">
        <v>73</v>
      </c>
      <c r="J500" s="20">
        <v>45432</v>
      </c>
      <c r="K500" s="20">
        <f t="shared" si="7"/>
        <v>45557</v>
      </c>
      <c r="L500" s="28">
        <v>140</v>
      </c>
      <c r="M500" s="13" t="s">
        <v>74</v>
      </c>
      <c r="N500" s="10" t="s">
        <v>75</v>
      </c>
      <c r="O500" s="13" t="s">
        <v>76</v>
      </c>
      <c r="P500" s="13" t="s">
        <v>77</v>
      </c>
    </row>
    <row r="501" spans="1:16" x14ac:dyDescent="0.25">
      <c r="A501" s="13" t="s">
        <v>16</v>
      </c>
      <c r="B501" s="13" t="s">
        <v>68</v>
      </c>
      <c r="C501" s="17" t="s">
        <v>69</v>
      </c>
      <c r="D501" s="17" t="s">
        <v>70</v>
      </c>
      <c r="E501" s="12" t="s">
        <v>71</v>
      </c>
      <c r="F501" s="19">
        <v>0</v>
      </c>
      <c r="G501" s="22">
        <v>17.7</v>
      </c>
      <c r="H501" s="13" t="s">
        <v>21</v>
      </c>
      <c r="I501" s="13" t="s">
        <v>73</v>
      </c>
      <c r="J501" s="20">
        <v>45432</v>
      </c>
      <c r="K501" s="20">
        <f t="shared" si="7"/>
        <v>45557</v>
      </c>
      <c r="L501" s="28">
        <v>140</v>
      </c>
      <c r="M501" s="13" t="s">
        <v>74</v>
      </c>
      <c r="N501" s="10" t="s">
        <v>78</v>
      </c>
      <c r="O501" s="13" t="s">
        <v>76</v>
      </c>
      <c r="P501" s="13" t="s">
        <v>77</v>
      </c>
    </row>
    <row r="502" spans="1:16" x14ac:dyDescent="0.25">
      <c r="A502" s="13" t="s">
        <v>16</v>
      </c>
      <c r="B502" s="13" t="s">
        <v>68</v>
      </c>
      <c r="C502" s="17" t="s">
        <v>2085</v>
      </c>
      <c r="D502" s="17" t="s">
        <v>2086</v>
      </c>
      <c r="E502" s="12" t="s">
        <v>2087</v>
      </c>
      <c r="F502" s="19">
        <v>0</v>
      </c>
      <c r="G502" s="19">
        <v>0</v>
      </c>
      <c r="H502" s="13" t="s">
        <v>651</v>
      </c>
      <c r="I502" s="13" t="s">
        <v>73</v>
      </c>
      <c r="J502" s="20">
        <v>45440</v>
      </c>
      <c r="K502" s="20">
        <f t="shared" si="7"/>
        <v>45565</v>
      </c>
      <c r="L502" s="28">
        <v>140</v>
      </c>
      <c r="M502" s="13" t="s">
        <v>185</v>
      </c>
      <c r="N502" s="10" t="s">
        <v>2088</v>
      </c>
      <c r="O502" s="13" t="s">
        <v>76</v>
      </c>
      <c r="P502" s="13" t="s">
        <v>77</v>
      </c>
    </row>
    <row r="503" spans="1:16" x14ac:dyDescent="0.25">
      <c r="A503" s="13" t="s">
        <v>16</v>
      </c>
      <c r="B503" s="13" t="s">
        <v>68</v>
      </c>
      <c r="C503" s="17" t="s">
        <v>2089</v>
      </c>
      <c r="D503" s="17" t="s">
        <v>2090</v>
      </c>
      <c r="E503" s="12" t="s">
        <v>2091</v>
      </c>
      <c r="F503" s="19">
        <v>5</v>
      </c>
      <c r="G503" s="19">
        <v>0</v>
      </c>
      <c r="H503" s="13" t="s">
        <v>72</v>
      </c>
      <c r="I503" s="13" t="s">
        <v>73</v>
      </c>
      <c r="J503" s="20">
        <v>45453</v>
      </c>
      <c r="K503" s="20">
        <f t="shared" si="7"/>
        <v>45578</v>
      </c>
      <c r="L503" s="28">
        <v>140</v>
      </c>
      <c r="M503" s="13" t="s">
        <v>141</v>
      </c>
      <c r="N503" s="10" t="s">
        <v>2092</v>
      </c>
      <c r="O503" s="13" t="s">
        <v>76</v>
      </c>
      <c r="P503" s="13" t="s">
        <v>77</v>
      </c>
    </row>
    <row r="504" spans="1:16" x14ac:dyDescent="0.25">
      <c r="A504" s="13" t="s">
        <v>16</v>
      </c>
      <c r="B504" s="13" t="s">
        <v>68</v>
      </c>
      <c r="C504" s="17" t="s">
        <v>2093</v>
      </c>
      <c r="D504" s="17" t="s">
        <v>2094</v>
      </c>
      <c r="E504" s="12" t="s">
        <v>2095</v>
      </c>
      <c r="F504" s="19">
        <v>16</v>
      </c>
      <c r="G504" s="19">
        <v>0</v>
      </c>
      <c r="H504" s="13" t="s">
        <v>72</v>
      </c>
      <c r="I504" s="13" t="s">
        <v>73</v>
      </c>
      <c r="J504" s="20">
        <v>45455</v>
      </c>
      <c r="K504" s="20">
        <f t="shared" si="7"/>
        <v>45580</v>
      </c>
      <c r="L504" s="28">
        <v>140</v>
      </c>
      <c r="M504" s="13" t="s">
        <v>141</v>
      </c>
      <c r="N504" s="10" t="s">
        <v>2096</v>
      </c>
      <c r="O504" s="13" t="s">
        <v>76</v>
      </c>
      <c r="P504" s="13" t="s">
        <v>77</v>
      </c>
    </row>
    <row r="505" spans="1:16" x14ac:dyDescent="0.25">
      <c r="A505" s="13" t="s">
        <v>16</v>
      </c>
      <c r="B505" s="13" t="s">
        <v>68</v>
      </c>
      <c r="C505" s="17" t="s">
        <v>1253</v>
      </c>
      <c r="D505" s="17" t="s">
        <v>1254</v>
      </c>
      <c r="E505" s="12" t="s">
        <v>1255</v>
      </c>
      <c r="F505" s="19">
        <v>20</v>
      </c>
      <c r="G505" s="19">
        <v>0</v>
      </c>
      <c r="H505" s="13" t="s">
        <v>72</v>
      </c>
      <c r="I505" s="13" t="s">
        <v>73</v>
      </c>
      <c r="J505" s="20">
        <v>45450</v>
      </c>
      <c r="K505" s="20">
        <f t="shared" si="7"/>
        <v>45575</v>
      </c>
      <c r="L505" s="28">
        <v>140</v>
      </c>
      <c r="M505" s="13" t="s">
        <v>141</v>
      </c>
      <c r="N505" s="10" t="s">
        <v>2097</v>
      </c>
      <c r="O505" s="13" t="s">
        <v>76</v>
      </c>
      <c r="P505" s="13" t="s">
        <v>77</v>
      </c>
    </row>
    <row r="506" spans="1:16" x14ac:dyDescent="0.25">
      <c r="A506" s="13" t="s">
        <v>16</v>
      </c>
      <c r="B506" s="13" t="s">
        <v>68</v>
      </c>
      <c r="C506" s="17" t="s">
        <v>2098</v>
      </c>
      <c r="D506" s="17" t="s">
        <v>1250</v>
      </c>
      <c r="E506" s="12" t="s">
        <v>2099</v>
      </c>
      <c r="F506" s="22">
        <v>20.190000000000001</v>
      </c>
      <c r="G506" s="19">
        <v>0</v>
      </c>
      <c r="H506" s="13" t="s">
        <v>72</v>
      </c>
      <c r="I506" s="13" t="s">
        <v>73</v>
      </c>
      <c r="J506" s="20">
        <v>45454</v>
      </c>
      <c r="K506" s="20">
        <f t="shared" si="7"/>
        <v>45579</v>
      </c>
      <c r="L506" s="28">
        <v>140</v>
      </c>
      <c r="M506" s="13" t="s">
        <v>141</v>
      </c>
      <c r="N506" s="10" t="s">
        <v>2100</v>
      </c>
      <c r="O506" s="13" t="s">
        <v>76</v>
      </c>
      <c r="P506" s="13" t="s">
        <v>77</v>
      </c>
    </row>
    <row r="507" spans="1:16" x14ac:dyDescent="0.25">
      <c r="A507" s="13" t="s">
        <v>16</v>
      </c>
      <c r="B507" s="13" t="s">
        <v>68</v>
      </c>
      <c r="C507" s="17" t="s">
        <v>2101</v>
      </c>
      <c r="D507" s="17" t="s">
        <v>2102</v>
      </c>
      <c r="E507" s="12" t="s">
        <v>2103</v>
      </c>
      <c r="F507" s="22">
        <v>20.190000000000001</v>
      </c>
      <c r="G507" s="19">
        <v>0</v>
      </c>
      <c r="H507" s="13" t="s">
        <v>72</v>
      </c>
      <c r="I507" s="13" t="s">
        <v>73</v>
      </c>
      <c r="J507" s="20">
        <v>45448</v>
      </c>
      <c r="K507" s="20">
        <f t="shared" si="7"/>
        <v>45573</v>
      </c>
      <c r="L507" s="28">
        <v>140</v>
      </c>
      <c r="M507" s="13" t="s">
        <v>141</v>
      </c>
      <c r="N507" s="10" t="s">
        <v>2104</v>
      </c>
      <c r="O507" s="13" t="s">
        <v>76</v>
      </c>
      <c r="P507" s="13" t="s">
        <v>77</v>
      </c>
    </row>
    <row r="508" spans="1:16" x14ac:dyDescent="0.25">
      <c r="A508" s="13" t="s">
        <v>16</v>
      </c>
      <c r="B508" s="13" t="s">
        <v>68</v>
      </c>
      <c r="C508" s="17" t="s">
        <v>2105</v>
      </c>
      <c r="D508" s="17" t="s">
        <v>2106</v>
      </c>
      <c r="E508" s="12" t="s">
        <v>2107</v>
      </c>
      <c r="F508" s="33">
        <v>12.85</v>
      </c>
      <c r="G508" s="19">
        <v>0</v>
      </c>
      <c r="H508" s="13" t="s">
        <v>72</v>
      </c>
      <c r="I508" s="13" t="s">
        <v>73</v>
      </c>
      <c r="J508" s="20">
        <v>45455</v>
      </c>
      <c r="K508" s="20">
        <f t="shared" si="7"/>
        <v>45580</v>
      </c>
      <c r="L508" s="28">
        <v>140</v>
      </c>
      <c r="M508" s="13" t="s">
        <v>141</v>
      </c>
      <c r="N508" s="10" t="s">
        <v>2108</v>
      </c>
      <c r="O508" s="13" t="s">
        <v>76</v>
      </c>
      <c r="P508" s="13" t="s">
        <v>77</v>
      </c>
    </row>
    <row r="509" spans="1:16" x14ac:dyDescent="0.25">
      <c r="A509" s="13" t="s">
        <v>16</v>
      </c>
      <c r="B509" s="13" t="s">
        <v>68</v>
      </c>
      <c r="C509" s="17" t="s">
        <v>708</v>
      </c>
      <c r="D509" s="17" t="s">
        <v>1250</v>
      </c>
      <c r="E509" s="12" t="s">
        <v>2109</v>
      </c>
      <c r="F509" s="22">
        <v>16.600000000000001</v>
      </c>
      <c r="G509" s="19">
        <v>0</v>
      </c>
      <c r="H509" s="13" t="s">
        <v>72</v>
      </c>
      <c r="I509" s="13" t="s">
        <v>73</v>
      </c>
      <c r="J509" s="20">
        <v>45449</v>
      </c>
      <c r="K509" s="20">
        <f t="shared" si="7"/>
        <v>45574</v>
      </c>
      <c r="L509" s="28">
        <v>140</v>
      </c>
      <c r="M509" s="13" t="s">
        <v>141</v>
      </c>
      <c r="N509" s="10" t="s">
        <v>2110</v>
      </c>
      <c r="O509" s="13" t="s">
        <v>76</v>
      </c>
      <c r="P509" s="13" t="s">
        <v>77</v>
      </c>
    </row>
    <row r="510" spans="1:16" x14ac:dyDescent="0.25">
      <c r="A510" s="13" t="s">
        <v>16</v>
      </c>
      <c r="B510" s="13" t="s">
        <v>68</v>
      </c>
      <c r="C510" s="17" t="s">
        <v>2111</v>
      </c>
      <c r="D510" s="17" t="s">
        <v>2112</v>
      </c>
      <c r="E510" s="12" t="s">
        <v>2113</v>
      </c>
      <c r="F510" s="22">
        <v>2.2999999999999998</v>
      </c>
      <c r="G510" s="19">
        <v>0</v>
      </c>
      <c r="H510" s="13" t="s">
        <v>72</v>
      </c>
      <c r="I510" s="13" t="s">
        <v>73</v>
      </c>
      <c r="J510" s="20">
        <v>45448</v>
      </c>
      <c r="K510" s="20">
        <f t="shared" si="7"/>
        <v>45573</v>
      </c>
      <c r="L510" s="28">
        <v>130</v>
      </c>
      <c r="M510" s="13" t="s">
        <v>2114</v>
      </c>
      <c r="N510" s="10" t="s">
        <v>2115</v>
      </c>
      <c r="O510" s="13" t="s">
        <v>76</v>
      </c>
      <c r="P510" s="13" t="s">
        <v>77</v>
      </c>
    </row>
    <row r="511" spans="1:16" x14ac:dyDescent="0.25">
      <c r="A511" s="13" t="s">
        <v>16</v>
      </c>
      <c r="B511" s="13" t="s">
        <v>68</v>
      </c>
      <c r="C511" s="17" t="s">
        <v>501</v>
      </c>
      <c r="D511" s="17" t="s">
        <v>1267</v>
      </c>
      <c r="E511" s="12" t="s">
        <v>1268</v>
      </c>
      <c r="F511" s="19">
        <v>0</v>
      </c>
      <c r="G511" s="19">
        <v>5</v>
      </c>
      <c r="H511" s="13" t="s">
        <v>651</v>
      </c>
      <c r="I511" s="13" t="s">
        <v>73</v>
      </c>
      <c r="J511" s="20">
        <v>45441</v>
      </c>
      <c r="K511" s="20">
        <f t="shared" si="7"/>
        <v>45566</v>
      </c>
      <c r="L511" s="28">
        <v>130</v>
      </c>
      <c r="M511" s="13" t="s">
        <v>141</v>
      </c>
      <c r="N511" s="10" t="s">
        <v>2116</v>
      </c>
      <c r="O511" s="13" t="s">
        <v>76</v>
      </c>
      <c r="P511" s="13" t="s">
        <v>77</v>
      </c>
    </row>
    <row r="512" spans="1:16" x14ac:dyDescent="0.25">
      <c r="A512" s="13" t="s">
        <v>16</v>
      </c>
      <c r="B512" s="13" t="s">
        <v>68</v>
      </c>
      <c r="C512" s="17" t="s">
        <v>145</v>
      </c>
      <c r="D512" s="17" t="s">
        <v>146</v>
      </c>
      <c r="E512" s="12" t="s">
        <v>147</v>
      </c>
      <c r="F512" s="22">
        <v>12.3</v>
      </c>
      <c r="G512" s="19">
        <v>0</v>
      </c>
      <c r="H512" s="13" t="s">
        <v>72</v>
      </c>
      <c r="I512" s="13" t="s">
        <v>73</v>
      </c>
      <c r="J512" s="20">
        <v>45441</v>
      </c>
      <c r="K512" s="20">
        <f t="shared" si="7"/>
        <v>45566</v>
      </c>
      <c r="L512" s="28">
        <v>130</v>
      </c>
      <c r="M512" s="13" t="s">
        <v>141</v>
      </c>
      <c r="N512" s="10" t="s">
        <v>148</v>
      </c>
      <c r="O512" s="13" t="s">
        <v>76</v>
      </c>
      <c r="P512" s="13" t="s">
        <v>77</v>
      </c>
    </row>
    <row r="513" spans="1:16" x14ac:dyDescent="0.25">
      <c r="A513" s="13" t="s">
        <v>16</v>
      </c>
      <c r="B513" s="13" t="s">
        <v>68</v>
      </c>
      <c r="C513" s="17" t="s">
        <v>149</v>
      </c>
      <c r="D513" s="17" t="s">
        <v>150</v>
      </c>
      <c r="E513" s="12" t="s">
        <v>151</v>
      </c>
      <c r="F513" s="22">
        <v>12.3</v>
      </c>
      <c r="G513" s="19">
        <v>0</v>
      </c>
      <c r="H513" s="13" t="s">
        <v>72</v>
      </c>
      <c r="I513" s="13" t="s">
        <v>73</v>
      </c>
      <c r="J513" s="20">
        <v>45441</v>
      </c>
      <c r="K513" s="20">
        <f t="shared" si="7"/>
        <v>45566</v>
      </c>
      <c r="L513" s="28">
        <v>130</v>
      </c>
      <c r="M513" s="13" t="s">
        <v>141</v>
      </c>
      <c r="N513" s="10" t="s">
        <v>152</v>
      </c>
      <c r="O513" s="13" t="s">
        <v>76</v>
      </c>
      <c r="P513" s="13" t="s">
        <v>77</v>
      </c>
    </row>
    <row r="514" spans="1:16" x14ac:dyDescent="0.25">
      <c r="A514" s="13" t="s">
        <v>16</v>
      </c>
      <c r="B514" s="13" t="s">
        <v>68</v>
      </c>
      <c r="C514" s="17" t="s">
        <v>153</v>
      </c>
      <c r="D514" s="17" t="s">
        <v>154</v>
      </c>
      <c r="E514" s="12" t="s">
        <v>155</v>
      </c>
      <c r="F514" s="19">
        <v>10</v>
      </c>
      <c r="G514" s="19">
        <v>0</v>
      </c>
      <c r="H514" s="13" t="s">
        <v>72</v>
      </c>
      <c r="I514" s="13" t="s">
        <v>73</v>
      </c>
      <c r="J514" s="20">
        <v>45441</v>
      </c>
      <c r="K514" s="20">
        <f t="shared" si="7"/>
        <v>45566</v>
      </c>
      <c r="L514" s="28">
        <v>150</v>
      </c>
      <c r="M514" s="13" t="s">
        <v>83</v>
      </c>
      <c r="N514" s="10" t="s">
        <v>156</v>
      </c>
      <c r="O514" s="13" t="s">
        <v>76</v>
      </c>
      <c r="P514" s="13" t="s">
        <v>77</v>
      </c>
    </row>
    <row r="515" spans="1:16" x14ac:dyDescent="0.25">
      <c r="A515" s="13" t="s">
        <v>16</v>
      </c>
      <c r="B515" s="13" t="s">
        <v>68</v>
      </c>
      <c r="C515" s="13" t="s">
        <v>648</v>
      </c>
      <c r="D515" s="13" t="s">
        <v>649</v>
      </c>
      <c r="E515" s="10" t="s">
        <v>650</v>
      </c>
      <c r="F515" s="19">
        <v>21</v>
      </c>
      <c r="G515" s="19">
        <v>21</v>
      </c>
      <c r="H515" s="13" t="s">
        <v>651</v>
      </c>
      <c r="I515" s="13" t="s">
        <v>73</v>
      </c>
      <c r="J515" s="20">
        <v>45453</v>
      </c>
      <c r="K515" s="20">
        <f t="shared" si="7"/>
        <v>45578</v>
      </c>
      <c r="L515" s="28">
        <v>180</v>
      </c>
      <c r="M515" s="13" t="s">
        <v>141</v>
      </c>
      <c r="N515" s="10" t="s">
        <v>652</v>
      </c>
      <c r="O515" s="13" t="s">
        <v>653</v>
      </c>
      <c r="P515" s="13" t="s">
        <v>654</v>
      </c>
    </row>
    <row r="516" spans="1:16" x14ac:dyDescent="0.25">
      <c r="A516" s="13" t="s">
        <v>16</v>
      </c>
      <c r="B516" s="13" t="s">
        <v>68</v>
      </c>
      <c r="C516" s="13" t="s">
        <v>145</v>
      </c>
      <c r="D516" s="13" t="s">
        <v>2117</v>
      </c>
      <c r="E516" s="10" t="s">
        <v>2118</v>
      </c>
      <c r="F516" s="19">
        <v>40</v>
      </c>
      <c r="G516" s="19">
        <v>0</v>
      </c>
      <c r="H516" s="13" t="s">
        <v>72</v>
      </c>
      <c r="I516" s="13" t="s">
        <v>73</v>
      </c>
      <c r="J516" s="20">
        <v>45457</v>
      </c>
      <c r="K516" s="20">
        <f t="shared" si="7"/>
        <v>45582</v>
      </c>
      <c r="L516" s="28">
        <v>150</v>
      </c>
      <c r="M516" s="13" t="s">
        <v>185</v>
      </c>
      <c r="N516" s="10" t="s">
        <v>2119</v>
      </c>
      <c r="O516" s="13" t="s">
        <v>653</v>
      </c>
      <c r="P516" s="13" t="s">
        <v>654</v>
      </c>
    </row>
    <row r="517" spans="1:16" x14ac:dyDescent="0.25">
      <c r="A517" s="13" t="s">
        <v>16</v>
      </c>
      <c r="B517" s="13" t="s">
        <v>68</v>
      </c>
      <c r="C517" s="13" t="s">
        <v>623</v>
      </c>
      <c r="D517" s="13" t="s">
        <v>662</v>
      </c>
      <c r="E517" s="10" t="s">
        <v>663</v>
      </c>
      <c r="F517" s="19">
        <v>25</v>
      </c>
      <c r="G517" s="19">
        <v>25</v>
      </c>
      <c r="H517" s="13" t="s">
        <v>651</v>
      </c>
      <c r="I517" s="13" t="s">
        <v>73</v>
      </c>
      <c r="J517" s="20">
        <v>45454</v>
      </c>
      <c r="K517" s="20">
        <f t="shared" si="7"/>
        <v>45579</v>
      </c>
      <c r="L517" s="28">
        <v>170</v>
      </c>
      <c r="M517" s="13" t="s">
        <v>664</v>
      </c>
      <c r="N517" s="10" t="s">
        <v>665</v>
      </c>
      <c r="O517" s="13" t="s">
        <v>653</v>
      </c>
      <c r="P517" s="13" t="s">
        <v>654</v>
      </c>
    </row>
    <row r="518" spans="1:16" x14ac:dyDescent="0.25">
      <c r="A518" s="13" t="s">
        <v>16</v>
      </c>
      <c r="B518" s="13" t="s">
        <v>68</v>
      </c>
      <c r="C518" s="13" t="s">
        <v>2120</v>
      </c>
      <c r="D518" s="13" t="s">
        <v>2121</v>
      </c>
      <c r="E518" s="10" t="s">
        <v>2122</v>
      </c>
      <c r="F518" s="19">
        <v>8</v>
      </c>
      <c r="G518" s="19">
        <v>0</v>
      </c>
      <c r="H518" s="13" t="s">
        <v>72</v>
      </c>
      <c r="I518" s="13" t="s">
        <v>73</v>
      </c>
      <c r="J518" s="20">
        <v>45455</v>
      </c>
      <c r="K518" s="20">
        <f t="shared" ref="K518:K581" si="8">J518+125</f>
        <v>45580</v>
      </c>
      <c r="L518" s="28">
        <v>150</v>
      </c>
      <c r="M518" s="13" t="s">
        <v>83</v>
      </c>
      <c r="N518" s="12" t="s">
        <v>2123</v>
      </c>
      <c r="O518" s="13" t="s">
        <v>653</v>
      </c>
      <c r="P518" s="13" t="s">
        <v>654</v>
      </c>
    </row>
    <row r="519" spans="1:16" x14ac:dyDescent="0.25">
      <c r="A519" s="13" t="s">
        <v>16</v>
      </c>
      <c r="B519" s="13" t="s">
        <v>68</v>
      </c>
      <c r="C519" s="13" t="s">
        <v>280</v>
      </c>
      <c r="D519" s="13" t="s">
        <v>271</v>
      </c>
      <c r="E519" s="10" t="s">
        <v>2124</v>
      </c>
      <c r="F519" s="19">
        <v>17</v>
      </c>
      <c r="G519" s="19">
        <v>0</v>
      </c>
      <c r="H519" s="13" t="s">
        <v>72</v>
      </c>
      <c r="I519" s="13" t="s">
        <v>73</v>
      </c>
      <c r="J519" s="20">
        <v>45455</v>
      </c>
      <c r="K519" s="20">
        <f t="shared" si="8"/>
        <v>45580</v>
      </c>
      <c r="L519" s="28">
        <v>150</v>
      </c>
      <c r="M519" s="13" t="s">
        <v>141</v>
      </c>
      <c r="N519" s="10" t="s">
        <v>2125</v>
      </c>
      <c r="O519" s="13" t="s">
        <v>653</v>
      </c>
      <c r="P519" s="13" t="s">
        <v>654</v>
      </c>
    </row>
    <row r="520" spans="1:16" x14ac:dyDescent="0.25">
      <c r="A520" s="13" t="s">
        <v>16</v>
      </c>
      <c r="B520" s="13" t="s">
        <v>68</v>
      </c>
      <c r="C520" s="13" t="s">
        <v>556</v>
      </c>
      <c r="D520" s="13" t="s">
        <v>557</v>
      </c>
      <c r="E520" s="10" t="s">
        <v>558</v>
      </c>
      <c r="F520" s="19">
        <v>72</v>
      </c>
      <c r="G520" s="19">
        <v>50</v>
      </c>
      <c r="H520" s="13" t="s">
        <v>72</v>
      </c>
      <c r="I520" s="13" t="s">
        <v>73</v>
      </c>
      <c r="J520" s="20">
        <v>45448</v>
      </c>
      <c r="K520" s="20">
        <f t="shared" si="8"/>
        <v>45573</v>
      </c>
      <c r="L520" s="28">
        <v>110</v>
      </c>
      <c r="M520" s="13" t="s">
        <v>121</v>
      </c>
      <c r="N520" s="10" t="s">
        <v>559</v>
      </c>
      <c r="O520" s="13" t="s">
        <v>560</v>
      </c>
      <c r="P520" s="13" t="s">
        <v>561</v>
      </c>
    </row>
    <row r="521" spans="1:16" x14ac:dyDescent="0.25">
      <c r="A521" s="13" t="s">
        <v>16</v>
      </c>
      <c r="B521" s="13" t="s">
        <v>68</v>
      </c>
      <c r="C521" s="13" t="s">
        <v>630</v>
      </c>
      <c r="D521" s="13" t="s">
        <v>2126</v>
      </c>
      <c r="E521" s="10" t="s">
        <v>2127</v>
      </c>
      <c r="F521" s="19">
        <v>0</v>
      </c>
      <c r="G521" s="19">
        <v>43</v>
      </c>
      <c r="H521" s="13" t="s">
        <v>21</v>
      </c>
      <c r="I521" s="13" t="s">
        <v>73</v>
      </c>
      <c r="J521" s="20">
        <v>45458</v>
      </c>
      <c r="K521" s="20">
        <f t="shared" si="8"/>
        <v>45583</v>
      </c>
      <c r="L521" s="28">
        <v>130</v>
      </c>
      <c r="M521" s="13" t="s">
        <v>168</v>
      </c>
      <c r="N521" s="10" t="s">
        <v>2128</v>
      </c>
      <c r="O521" s="13" t="s">
        <v>653</v>
      </c>
      <c r="P521" s="13" t="s">
        <v>654</v>
      </c>
    </row>
    <row r="522" spans="1:16" x14ac:dyDescent="0.25">
      <c r="A522" s="13" t="s">
        <v>16</v>
      </c>
      <c r="B522" s="13" t="s">
        <v>110</v>
      </c>
      <c r="C522" s="13" t="s">
        <v>2129</v>
      </c>
      <c r="D522" s="13" t="s">
        <v>2130</v>
      </c>
      <c r="E522" s="10" t="s">
        <v>2131</v>
      </c>
      <c r="F522" s="19">
        <v>1.0700000524520874</v>
      </c>
      <c r="G522" s="19">
        <v>0</v>
      </c>
      <c r="H522" s="13" t="s">
        <v>21</v>
      </c>
      <c r="I522" s="13" t="s">
        <v>22</v>
      </c>
      <c r="J522" s="20">
        <v>45478</v>
      </c>
      <c r="K522" s="20">
        <f t="shared" si="8"/>
        <v>45603</v>
      </c>
      <c r="L522" s="28">
        <v>137.02422145328717</v>
      </c>
      <c r="M522" s="13" t="s">
        <v>96</v>
      </c>
      <c r="N522" s="10" t="s">
        <v>2132</v>
      </c>
      <c r="O522" s="13" t="s">
        <v>269</v>
      </c>
      <c r="P522" s="13" t="s">
        <v>270</v>
      </c>
    </row>
    <row r="523" spans="1:16" x14ac:dyDescent="0.25">
      <c r="A523" s="13" t="s">
        <v>16</v>
      </c>
      <c r="B523" s="13" t="s">
        <v>110</v>
      </c>
      <c r="C523" s="13" t="s">
        <v>2129</v>
      </c>
      <c r="D523" s="13" t="s">
        <v>2130</v>
      </c>
      <c r="E523" s="10" t="s">
        <v>2131</v>
      </c>
      <c r="F523" s="19">
        <v>14.260000228881836</v>
      </c>
      <c r="G523" s="19">
        <v>0</v>
      </c>
      <c r="H523" s="13" t="s">
        <v>21</v>
      </c>
      <c r="I523" s="13" t="s">
        <v>22</v>
      </c>
      <c r="J523" s="20">
        <v>45478</v>
      </c>
      <c r="K523" s="20">
        <f t="shared" si="8"/>
        <v>45603</v>
      </c>
      <c r="L523" s="28">
        <v>137.02422145328717</v>
      </c>
      <c r="M523" s="13" t="s">
        <v>96</v>
      </c>
      <c r="N523" s="10" t="s">
        <v>2133</v>
      </c>
      <c r="O523" s="13" t="s">
        <v>269</v>
      </c>
      <c r="P523" s="13" t="s">
        <v>270</v>
      </c>
    </row>
    <row r="524" spans="1:16" x14ac:dyDescent="0.25">
      <c r="A524" s="13" t="s">
        <v>16</v>
      </c>
      <c r="B524" s="13" t="s">
        <v>110</v>
      </c>
      <c r="C524" s="13" t="s">
        <v>2129</v>
      </c>
      <c r="D524" s="13" t="s">
        <v>2134</v>
      </c>
      <c r="E524" s="10" t="s">
        <v>2135</v>
      </c>
      <c r="F524" s="19">
        <v>9.8400001525878906</v>
      </c>
      <c r="G524" s="19">
        <v>0</v>
      </c>
      <c r="H524" s="13" t="s">
        <v>21</v>
      </c>
      <c r="I524" s="13" t="s">
        <v>22</v>
      </c>
      <c r="J524" s="20">
        <v>45482</v>
      </c>
      <c r="K524" s="20">
        <f t="shared" si="8"/>
        <v>45607</v>
      </c>
      <c r="L524" s="28">
        <v>129.41176470588235</v>
      </c>
      <c r="M524" s="13" t="s">
        <v>30</v>
      </c>
      <c r="N524" s="10" t="s">
        <v>2136</v>
      </c>
      <c r="O524" s="13" t="s">
        <v>350</v>
      </c>
      <c r="P524" s="13" t="s">
        <v>351</v>
      </c>
    </row>
    <row r="525" spans="1:16" x14ac:dyDescent="0.25">
      <c r="A525" s="13" t="s">
        <v>16</v>
      </c>
      <c r="B525" s="13" t="s">
        <v>110</v>
      </c>
      <c r="C525" s="13" t="s">
        <v>2129</v>
      </c>
      <c r="D525" s="13" t="s">
        <v>2134</v>
      </c>
      <c r="E525" s="10" t="s">
        <v>2135</v>
      </c>
      <c r="F525" s="19">
        <v>31.030000686645508</v>
      </c>
      <c r="G525" s="19">
        <v>0</v>
      </c>
      <c r="H525" s="13" t="s">
        <v>21</v>
      </c>
      <c r="I525" s="13" t="s">
        <v>22</v>
      </c>
      <c r="J525" s="20">
        <v>45482</v>
      </c>
      <c r="K525" s="20">
        <f t="shared" si="8"/>
        <v>45607</v>
      </c>
      <c r="L525" s="28">
        <v>129.41176470588235</v>
      </c>
      <c r="M525" s="13" t="s">
        <v>30</v>
      </c>
      <c r="N525" s="10" t="s">
        <v>2137</v>
      </c>
      <c r="O525" s="13" t="s">
        <v>350</v>
      </c>
      <c r="P525" s="13" t="s">
        <v>351</v>
      </c>
    </row>
    <row r="526" spans="1:16" x14ac:dyDescent="0.25">
      <c r="A526" s="13" t="s">
        <v>16</v>
      </c>
      <c r="B526" s="13" t="s">
        <v>110</v>
      </c>
      <c r="C526" s="13" t="s">
        <v>2129</v>
      </c>
      <c r="D526" s="13" t="s">
        <v>2134</v>
      </c>
      <c r="E526" s="10" t="s">
        <v>2135</v>
      </c>
      <c r="F526" s="19">
        <v>14.930000305175779</v>
      </c>
      <c r="G526" s="19">
        <v>0</v>
      </c>
      <c r="H526" s="13" t="s">
        <v>21</v>
      </c>
      <c r="I526" s="13" t="s">
        <v>22</v>
      </c>
      <c r="J526" s="20">
        <v>45482</v>
      </c>
      <c r="K526" s="20">
        <f t="shared" si="8"/>
        <v>45607</v>
      </c>
      <c r="L526" s="28">
        <v>129.41176470588235</v>
      </c>
      <c r="M526" s="13" t="s">
        <v>30</v>
      </c>
      <c r="N526" s="10" t="s">
        <v>2138</v>
      </c>
      <c r="O526" s="13" t="s">
        <v>350</v>
      </c>
      <c r="P526" s="13" t="s">
        <v>351</v>
      </c>
    </row>
    <row r="527" spans="1:16" x14ac:dyDescent="0.25">
      <c r="A527" s="13" t="s">
        <v>16</v>
      </c>
      <c r="B527" s="13" t="s">
        <v>110</v>
      </c>
      <c r="C527" s="13" t="s">
        <v>2129</v>
      </c>
      <c r="D527" s="13" t="s">
        <v>2134</v>
      </c>
      <c r="E527" s="10" t="s">
        <v>2135</v>
      </c>
      <c r="F527" s="19">
        <v>13.630000114440918</v>
      </c>
      <c r="G527" s="19">
        <v>0</v>
      </c>
      <c r="H527" s="13" t="s">
        <v>21</v>
      </c>
      <c r="I527" s="13" t="s">
        <v>22</v>
      </c>
      <c r="J527" s="20">
        <v>45482</v>
      </c>
      <c r="K527" s="20">
        <f t="shared" si="8"/>
        <v>45607</v>
      </c>
      <c r="L527" s="28">
        <v>129.41176470588235</v>
      </c>
      <c r="M527" s="13" t="s">
        <v>30</v>
      </c>
      <c r="N527" s="10" t="s">
        <v>2139</v>
      </c>
      <c r="O527" s="13" t="s">
        <v>350</v>
      </c>
      <c r="P527" s="13" t="s">
        <v>351</v>
      </c>
    </row>
    <row r="528" spans="1:16" x14ac:dyDescent="0.25">
      <c r="A528" s="13" t="s">
        <v>16</v>
      </c>
      <c r="B528" s="13" t="s">
        <v>110</v>
      </c>
      <c r="C528" s="13" t="s">
        <v>2140</v>
      </c>
      <c r="D528" s="13" t="s">
        <v>2141</v>
      </c>
      <c r="E528" s="10" t="s">
        <v>2142</v>
      </c>
      <c r="F528" s="19">
        <v>44.689998626708984</v>
      </c>
      <c r="G528" s="19">
        <v>0</v>
      </c>
      <c r="H528" s="13" t="s">
        <v>21</v>
      </c>
      <c r="I528" s="13" t="s">
        <v>22</v>
      </c>
      <c r="J528" s="20">
        <v>45482</v>
      </c>
      <c r="K528" s="20">
        <f t="shared" si="8"/>
        <v>45607</v>
      </c>
      <c r="L528" s="28">
        <v>129.41176470588235</v>
      </c>
      <c r="M528" s="13" t="s">
        <v>30</v>
      </c>
      <c r="N528" s="10" t="s">
        <v>2143</v>
      </c>
      <c r="O528" s="13" t="s">
        <v>350</v>
      </c>
      <c r="P528" s="13" t="s">
        <v>351</v>
      </c>
    </row>
    <row r="529" spans="1:16" x14ac:dyDescent="0.25">
      <c r="A529" s="13" t="s">
        <v>16</v>
      </c>
      <c r="B529" s="13" t="s">
        <v>110</v>
      </c>
      <c r="C529" s="13" t="s">
        <v>2129</v>
      </c>
      <c r="D529" s="13" t="s">
        <v>2134</v>
      </c>
      <c r="E529" s="10" t="s">
        <v>2135</v>
      </c>
      <c r="F529" s="19">
        <v>12.100000381469728</v>
      </c>
      <c r="G529" s="19">
        <v>0</v>
      </c>
      <c r="H529" s="13" t="s">
        <v>21</v>
      </c>
      <c r="I529" s="13" t="s">
        <v>22</v>
      </c>
      <c r="J529" s="20">
        <v>45482</v>
      </c>
      <c r="K529" s="20">
        <f t="shared" si="8"/>
        <v>45607</v>
      </c>
      <c r="L529" s="28">
        <v>129.41176470588235</v>
      </c>
      <c r="M529" s="13" t="s">
        <v>30</v>
      </c>
      <c r="N529" s="10" t="s">
        <v>2144</v>
      </c>
      <c r="O529" s="13" t="s">
        <v>350</v>
      </c>
      <c r="P529" s="13" t="s">
        <v>351</v>
      </c>
    </row>
    <row r="530" spans="1:16" x14ac:dyDescent="0.25">
      <c r="A530" s="13" t="s">
        <v>16</v>
      </c>
      <c r="B530" s="13" t="s">
        <v>110</v>
      </c>
      <c r="C530" s="13" t="s">
        <v>2145</v>
      </c>
      <c r="D530" s="13" t="s">
        <v>2146</v>
      </c>
      <c r="E530" s="10" t="s">
        <v>2147</v>
      </c>
      <c r="F530" s="19">
        <v>28.559999465942383</v>
      </c>
      <c r="G530" s="19">
        <v>0</v>
      </c>
      <c r="H530" s="13" t="s">
        <v>21</v>
      </c>
      <c r="I530" s="13" t="s">
        <v>22</v>
      </c>
      <c r="J530" s="20">
        <v>45489</v>
      </c>
      <c r="K530" s="20">
        <f t="shared" si="8"/>
        <v>45614</v>
      </c>
      <c r="L530" s="28">
        <v>149.48096885813149</v>
      </c>
      <c r="M530" s="13" t="s">
        <v>96</v>
      </c>
      <c r="N530" s="10" t="s">
        <v>2148</v>
      </c>
      <c r="O530" s="13" t="s">
        <v>269</v>
      </c>
      <c r="P530" s="13" t="s">
        <v>270</v>
      </c>
    </row>
    <row r="531" spans="1:16" x14ac:dyDescent="0.25">
      <c r="A531" s="13" t="s">
        <v>16</v>
      </c>
      <c r="B531" s="13" t="s">
        <v>110</v>
      </c>
      <c r="C531" s="13" t="s">
        <v>2149</v>
      </c>
      <c r="D531" s="13" t="s">
        <v>2150</v>
      </c>
      <c r="E531" s="10" t="s">
        <v>2151</v>
      </c>
      <c r="F531" s="19">
        <v>8.0500001907348633</v>
      </c>
      <c r="G531" s="19">
        <v>0</v>
      </c>
      <c r="H531" s="13" t="s">
        <v>21</v>
      </c>
      <c r="I531" s="13" t="s">
        <v>73</v>
      </c>
      <c r="J531" s="20">
        <v>45453</v>
      </c>
      <c r="K531" s="20">
        <f t="shared" si="8"/>
        <v>45578</v>
      </c>
      <c r="L531" s="28">
        <v>136.47058823529412</v>
      </c>
      <c r="M531" s="13" t="s">
        <v>173</v>
      </c>
      <c r="N531" s="10" t="s">
        <v>2152</v>
      </c>
      <c r="O531" s="13" t="s">
        <v>229</v>
      </c>
      <c r="P531" s="13" t="s">
        <v>230</v>
      </c>
    </row>
    <row r="532" spans="1:16" x14ac:dyDescent="0.25">
      <c r="A532" s="13" t="s">
        <v>16</v>
      </c>
      <c r="B532" s="13" t="s">
        <v>110</v>
      </c>
      <c r="C532" s="13" t="s">
        <v>2149</v>
      </c>
      <c r="D532" s="13" t="s">
        <v>2150</v>
      </c>
      <c r="E532" s="10" t="s">
        <v>2151</v>
      </c>
      <c r="F532" s="19">
        <v>4.0900001525878906</v>
      </c>
      <c r="G532" s="19">
        <v>0</v>
      </c>
      <c r="H532" s="13" t="s">
        <v>21</v>
      </c>
      <c r="I532" s="13" t="s">
        <v>73</v>
      </c>
      <c r="J532" s="20">
        <v>45453</v>
      </c>
      <c r="K532" s="20">
        <f t="shared" si="8"/>
        <v>45578</v>
      </c>
      <c r="L532" s="28">
        <v>136.47058823529412</v>
      </c>
      <c r="M532" s="13" t="s">
        <v>173</v>
      </c>
      <c r="N532" s="10" t="s">
        <v>2153</v>
      </c>
      <c r="O532" s="13" t="s">
        <v>229</v>
      </c>
      <c r="P532" s="13" t="s">
        <v>230</v>
      </c>
    </row>
    <row r="533" spans="1:16" x14ac:dyDescent="0.25">
      <c r="A533" s="13" t="s">
        <v>16</v>
      </c>
      <c r="B533" s="13" t="s">
        <v>110</v>
      </c>
      <c r="C533" s="13" t="s">
        <v>2154</v>
      </c>
      <c r="D533" s="13" t="s">
        <v>2155</v>
      </c>
      <c r="E533" s="10" t="s">
        <v>2156</v>
      </c>
      <c r="F533" s="19">
        <v>44.360000610351563</v>
      </c>
      <c r="G533" s="19">
        <v>0</v>
      </c>
      <c r="H533" s="13" t="s">
        <v>21</v>
      </c>
      <c r="I533" s="13" t="s">
        <v>22</v>
      </c>
      <c r="J533" s="20">
        <v>45448</v>
      </c>
      <c r="K533" s="20">
        <f t="shared" si="8"/>
        <v>45573</v>
      </c>
      <c r="L533" s="28">
        <v>137.02422145328717</v>
      </c>
      <c r="M533" s="13" t="s">
        <v>96</v>
      </c>
      <c r="N533" s="10" t="s">
        <v>2157</v>
      </c>
      <c r="O533" s="13" t="s">
        <v>269</v>
      </c>
      <c r="P533" s="13" t="s">
        <v>270</v>
      </c>
    </row>
    <row r="534" spans="1:16" x14ac:dyDescent="0.25">
      <c r="A534" s="13" t="s">
        <v>16</v>
      </c>
      <c r="B534" s="13" t="s">
        <v>110</v>
      </c>
      <c r="C534" s="13" t="s">
        <v>2158</v>
      </c>
      <c r="D534" s="13" t="s">
        <v>1093</v>
      </c>
      <c r="E534" s="10" t="s">
        <v>2159</v>
      </c>
      <c r="F534" s="19">
        <v>19.780000686645508</v>
      </c>
      <c r="G534" s="19">
        <v>0</v>
      </c>
      <c r="H534" s="13" t="s">
        <v>21</v>
      </c>
      <c r="I534" s="13" t="s">
        <v>22</v>
      </c>
      <c r="J534" s="20">
        <v>45456</v>
      </c>
      <c r="K534" s="20">
        <f t="shared" si="8"/>
        <v>45581</v>
      </c>
      <c r="L534" s="28">
        <v>152.94117647058823</v>
      </c>
      <c r="M534" s="13" t="s">
        <v>214</v>
      </c>
      <c r="N534" s="10" t="s">
        <v>2160</v>
      </c>
      <c r="O534" s="13" t="s">
        <v>344</v>
      </c>
      <c r="P534" s="13" t="s">
        <v>345</v>
      </c>
    </row>
    <row r="535" spans="1:16" x14ac:dyDescent="0.25">
      <c r="A535" s="13" t="s">
        <v>16</v>
      </c>
      <c r="B535" s="13" t="s">
        <v>110</v>
      </c>
      <c r="C535" s="13" t="s">
        <v>1944</v>
      </c>
      <c r="D535" s="13" t="s">
        <v>260</v>
      </c>
      <c r="E535" s="10" t="s">
        <v>2161</v>
      </c>
      <c r="F535" s="19">
        <v>11.829999923706056</v>
      </c>
      <c r="G535" s="19">
        <v>0</v>
      </c>
      <c r="H535" s="13" t="s">
        <v>21</v>
      </c>
      <c r="I535" s="13" t="s">
        <v>22</v>
      </c>
      <c r="J535" s="20">
        <v>45451</v>
      </c>
      <c r="K535" s="20">
        <f t="shared" si="8"/>
        <v>45576</v>
      </c>
      <c r="L535" s="28">
        <v>129.41176470588235</v>
      </c>
      <c r="M535" s="13" t="s">
        <v>214</v>
      </c>
      <c r="N535" s="10" t="s">
        <v>2162</v>
      </c>
      <c r="O535" s="13" t="s">
        <v>344</v>
      </c>
      <c r="P535" s="13" t="s">
        <v>345</v>
      </c>
    </row>
    <row r="536" spans="1:16" x14ac:dyDescent="0.25">
      <c r="A536" s="13" t="s">
        <v>16</v>
      </c>
      <c r="B536" s="13" t="s">
        <v>110</v>
      </c>
      <c r="C536" s="13" t="s">
        <v>2163</v>
      </c>
      <c r="D536" s="13" t="s">
        <v>1093</v>
      </c>
      <c r="E536" s="10" t="s">
        <v>2164</v>
      </c>
      <c r="F536" s="19">
        <v>12.109999656677246</v>
      </c>
      <c r="G536" s="19">
        <v>0</v>
      </c>
      <c r="H536" s="13" t="s">
        <v>21</v>
      </c>
      <c r="I536" s="13" t="s">
        <v>22</v>
      </c>
      <c r="J536" s="20">
        <v>45455</v>
      </c>
      <c r="K536" s="20">
        <f t="shared" si="8"/>
        <v>45580</v>
      </c>
      <c r="L536" s="28">
        <v>137.02422145328717</v>
      </c>
      <c r="M536" s="13" t="s">
        <v>396</v>
      </c>
      <c r="N536" s="10" t="s">
        <v>2165</v>
      </c>
      <c r="O536" s="13" t="s">
        <v>344</v>
      </c>
      <c r="P536" s="13" t="s">
        <v>345</v>
      </c>
    </row>
    <row r="537" spans="1:16" x14ac:dyDescent="0.25">
      <c r="A537" s="13" t="s">
        <v>16</v>
      </c>
      <c r="B537" s="13" t="s">
        <v>110</v>
      </c>
      <c r="C537" s="13" t="s">
        <v>2166</v>
      </c>
      <c r="D537" s="13" t="s">
        <v>2155</v>
      </c>
      <c r="E537" s="10" t="s">
        <v>2167</v>
      </c>
      <c r="F537" s="19">
        <v>34</v>
      </c>
      <c r="G537" s="19">
        <v>0</v>
      </c>
      <c r="H537" s="13" t="s">
        <v>21</v>
      </c>
      <c r="I537" s="13" t="s">
        <v>22</v>
      </c>
      <c r="J537" s="20">
        <v>45455</v>
      </c>
      <c r="K537" s="20">
        <f t="shared" si="8"/>
        <v>45580</v>
      </c>
      <c r="L537" s="28">
        <v>148.23529411764707</v>
      </c>
      <c r="M537" s="13" t="s">
        <v>96</v>
      </c>
      <c r="N537" s="10" t="s">
        <v>766</v>
      </c>
      <c r="O537" s="13" t="s">
        <v>2168</v>
      </c>
      <c r="P537" s="13" t="s">
        <v>2169</v>
      </c>
    </row>
    <row r="538" spans="1:16" x14ac:dyDescent="0.25">
      <c r="A538" s="13" t="s">
        <v>16</v>
      </c>
      <c r="B538" s="13" t="s">
        <v>110</v>
      </c>
      <c r="C538" s="13" t="s">
        <v>42</v>
      </c>
      <c r="D538" s="13" t="s">
        <v>764</v>
      </c>
      <c r="E538" s="10" t="s">
        <v>765</v>
      </c>
      <c r="F538" s="19">
        <v>15.220000267028809</v>
      </c>
      <c r="G538" s="19">
        <v>0</v>
      </c>
      <c r="H538" s="13" t="s">
        <v>21</v>
      </c>
      <c r="I538" s="17" t="s">
        <v>614</v>
      </c>
      <c r="J538" s="20">
        <v>45475</v>
      </c>
      <c r="K538" s="20">
        <f t="shared" si="8"/>
        <v>45600</v>
      </c>
      <c r="L538" s="28">
        <v>149.48096885813149</v>
      </c>
      <c r="M538" s="13" t="s">
        <v>688</v>
      </c>
      <c r="N538" s="10" t="s">
        <v>766</v>
      </c>
      <c r="O538" s="13" t="s">
        <v>767</v>
      </c>
      <c r="P538" s="13" t="s">
        <v>768</v>
      </c>
    </row>
    <row r="539" spans="1:16" x14ac:dyDescent="0.25">
      <c r="A539" s="13" t="s">
        <v>16</v>
      </c>
      <c r="B539" s="13" t="s">
        <v>110</v>
      </c>
      <c r="C539" s="13" t="s">
        <v>284</v>
      </c>
      <c r="D539" s="13" t="s">
        <v>298</v>
      </c>
      <c r="E539" s="10" t="s">
        <v>1461</v>
      </c>
      <c r="F539" s="19">
        <v>18</v>
      </c>
      <c r="G539" s="19">
        <v>0</v>
      </c>
      <c r="H539" s="13" t="s">
        <v>21</v>
      </c>
      <c r="I539" s="13" t="s">
        <v>22</v>
      </c>
      <c r="J539" s="20">
        <v>45488</v>
      </c>
      <c r="K539" s="20">
        <f t="shared" si="8"/>
        <v>45613</v>
      </c>
      <c r="L539" s="28">
        <v>148.23529411764707</v>
      </c>
      <c r="M539" s="17" t="s">
        <v>492</v>
      </c>
      <c r="N539" s="10" t="s">
        <v>2170</v>
      </c>
      <c r="O539" s="13" t="s">
        <v>2168</v>
      </c>
      <c r="P539" s="13" t="s">
        <v>2169</v>
      </c>
    </row>
    <row r="540" spans="1:16" x14ac:dyDescent="0.25">
      <c r="A540" s="13" t="s">
        <v>16</v>
      </c>
      <c r="B540" s="13" t="s">
        <v>110</v>
      </c>
      <c r="C540" s="13" t="s">
        <v>2171</v>
      </c>
      <c r="D540" s="13" t="s">
        <v>2172</v>
      </c>
      <c r="E540" s="10" t="s">
        <v>2173</v>
      </c>
      <c r="F540" s="19">
        <v>21.5</v>
      </c>
      <c r="G540" s="19">
        <v>0</v>
      </c>
      <c r="H540" s="13" t="s">
        <v>21</v>
      </c>
      <c r="I540" s="13" t="s">
        <v>22</v>
      </c>
      <c r="J540" s="20">
        <v>45457</v>
      </c>
      <c r="K540" s="20">
        <f t="shared" si="8"/>
        <v>45582</v>
      </c>
      <c r="L540" s="28">
        <v>148.23529411764707</v>
      </c>
      <c r="M540" s="13" t="s">
        <v>96</v>
      </c>
      <c r="N540" s="10" t="s">
        <v>2174</v>
      </c>
      <c r="O540" s="13" t="s">
        <v>2168</v>
      </c>
      <c r="P540" s="13" t="s">
        <v>2169</v>
      </c>
    </row>
    <row r="541" spans="1:16" x14ac:dyDescent="0.25">
      <c r="A541" s="13" t="s">
        <v>16</v>
      </c>
      <c r="B541" s="13" t="s">
        <v>110</v>
      </c>
      <c r="C541" s="13" t="s">
        <v>2175</v>
      </c>
      <c r="D541" s="13" t="s">
        <v>889</v>
      </c>
      <c r="E541" s="10" t="s">
        <v>2176</v>
      </c>
      <c r="F541" s="19">
        <v>33.680000305175781</v>
      </c>
      <c r="G541" s="19">
        <v>0</v>
      </c>
      <c r="H541" s="13" t="s">
        <v>21</v>
      </c>
      <c r="I541" s="13" t="s">
        <v>22</v>
      </c>
      <c r="J541" s="20">
        <v>45449</v>
      </c>
      <c r="K541" s="20">
        <f t="shared" si="8"/>
        <v>45574</v>
      </c>
      <c r="L541" s="28">
        <v>152.94117647058823</v>
      </c>
      <c r="M541" s="13" t="s">
        <v>521</v>
      </c>
      <c r="N541" s="10" t="s">
        <v>2177</v>
      </c>
      <c r="O541" s="13" t="s">
        <v>690</v>
      </c>
      <c r="P541" s="13" t="s">
        <v>691</v>
      </c>
    </row>
    <row r="542" spans="1:16" x14ac:dyDescent="0.25">
      <c r="A542" s="13" t="s">
        <v>16</v>
      </c>
      <c r="B542" s="13" t="s">
        <v>110</v>
      </c>
      <c r="C542" s="13" t="s">
        <v>2178</v>
      </c>
      <c r="D542" s="13" t="s">
        <v>2179</v>
      </c>
      <c r="E542" s="10" t="s">
        <v>2180</v>
      </c>
      <c r="F542" s="19">
        <v>9.6099996566772461</v>
      </c>
      <c r="G542" s="19">
        <v>0</v>
      </c>
      <c r="H542" s="13" t="s">
        <v>21</v>
      </c>
      <c r="I542" s="13" t="s">
        <v>22</v>
      </c>
      <c r="J542" s="20">
        <v>45448</v>
      </c>
      <c r="K542" s="20">
        <f t="shared" si="8"/>
        <v>45573</v>
      </c>
      <c r="L542" s="28">
        <v>137.02422145328717</v>
      </c>
      <c r="M542" s="13" t="s">
        <v>96</v>
      </c>
      <c r="N542" s="10" t="s">
        <v>2181</v>
      </c>
      <c r="O542" s="13" t="s">
        <v>269</v>
      </c>
      <c r="P542" s="13" t="s">
        <v>270</v>
      </c>
    </row>
    <row r="543" spans="1:16" x14ac:dyDescent="0.25">
      <c r="A543" s="13" t="s">
        <v>16</v>
      </c>
      <c r="B543" s="13" t="s">
        <v>110</v>
      </c>
      <c r="C543" s="13" t="s">
        <v>118</v>
      </c>
      <c r="D543" s="13" t="s">
        <v>19</v>
      </c>
      <c r="E543" s="10" t="s">
        <v>2182</v>
      </c>
      <c r="F543" s="19">
        <v>7.820000171661377</v>
      </c>
      <c r="G543" s="19">
        <v>0</v>
      </c>
      <c r="H543" s="13" t="s">
        <v>21</v>
      </c>
      <c r="I543" s="13" t="s">
        <v>22</v>
      </c>
      <c r="J543" s="20">
        <v>45457</v>
      </c>
      <c r="K543" s="20">
        <f t="shared" si="8"/>
        <v>45582</v>
      </c>
      <c r="L543" s="28">
        <v>136.47058823529412</v>
      </c>
      <c r="M543" s="13" t="s">
        <v>223</v>
      </c>
      <c r="N543" s="10" t="s">
        <v>2183</v>
      </c>
      <c r="O543" s="13" t="s">
        <v>344</v>
      </c>
      <c r="P543" s="13" t="s">
        <v>345</v>
      </c>
    </row>
    <row r="544" spans="1:16" x14ac:dyDescent="0.25">
      <c r="A544" s="13" t="s">
        <v>16</v>
      </c>
      <c r="B544" s="13" t="s">
        <v>110</v>
      </c>
      <c r="C544" s="13" t="s">
        <v>118</v>
      </c>
      <c r="D544" s="13" t="s">
        <v>19</v>
      </c>
      <c r="E544" s="10" t="s">
        <v>2182</v>
      </c>
      <c r="F544" s="19">
        <v>12.270000457763672</v>
      </c>
      <c r="G544" s="19">
        <v>0</v>
      </c>
      <c r="H544" s="13" t="s">
        <v>21</v>
      </c>
      <c r="I544" s="13" t="s">
        <v>22</v>
      </c>
      <c r="J544" s="20">
        <v>45457</v>
      </c>
      <c r="K544" s="20">
        <f t="shared" si="8"/>
        <v>45582</v>
      </c>
      <c r="L544" s="28">
        <v>136.47058823529412</v>
      </c>
      <c r="M544" s="13" t="s">
        <v>223</v>
      </c>
      <c r="N544" s="10" t="s">
        <v>2184</v>
      </c>
      <c r="O544" s="13" t="s">
        <v>344</v>
      </c>
      <c r="P544" s="13" t="s">
        <v>345</v>
      </c>
    </row>
    <row r="545" spans="1:16" x14ac:dyDescent="0.25">
      <c r="A545" s="13" t="s">
        <v>16</v>
      </c>
      <c r="B545" s="13" t="s">
        <v>110</v>
      </c>
      <c r="C545" s="13" t="s">
        <v>2185</v>
      </c>
      <c r="D545" s="13" t="s">
        <v>2186</v>
      </c>
      <c r="E545" s="10" t="s">
        <v>2187</v>
      </c>
      <c r="F545" s="19">
        <v>9.5600004196166992</v>
      </c>
      <c r="G545" s="19">
        <v>0</v>
      </c>
      <c r="H545" s="13" t="s">
        <v>21</v>
      </c>
      <c r="I545" s="13" t="s">
        <v>22</v>
      </c>
      <c r="J545" s="20">
        <v>45459</v>
      </c>
      <c r="K545" s="20">
        <f t="shared" si="8"/>
        <v>45584</v>
      </c>
      <c r="L545" s="28">
        <v>149.48096885813149</v>
      </c>
      <c r="M545" s="13" t="s">
        <v>96</v>
      </c>
      <c r="N545" s="10" t="s">
        <v>2188</v>
      </c>
      <c r="O545" s="13" t="s">
        <v>269</v>
      </c>
      <c r="P545" s="13" t="s">
        <v>270</v>
      </c>
    </row>
    <row r="546" spans="1:16" x14ac:dyDescent="0.25">
      <c r="A546" s="13" t="s">
        <v>16</v>
      </c>
      <c r="B546" s="13" t="s">
        <v>110</v>
      </c>
      <c r="C546" s="13" t="s">
        <v>2189</v>
      </c>
      <c r="D546" s="13" t="s">
        <v>2190</v>
      </c>
      <c r="E546" s="10" t="s">
        <v>2191</v>
      </c>
      <c r="F546" s="19">
        <v>28.420000076293945</v>
      </c>
      <c r="G546" s="19">
        <v>0</v>
      </c>
      <c r="H546" s="13" t="s">
        <v>21</v>
      </c>
      <c r="I546" s="13" t="s">
        <v>22</v>
      </c>
      <c r="J546" s="20">
        <v>45449</v>
      </c>
      <c r="K546" s="20">
        <f t="shared" si="8"/>
        <v>45574</v>
      </c>
      <c r="L546" s="28">
        <v>129.41176470588235</v>
      </c>
      <c r="M546" s="13" t="s">
        <v>223</v>
      </c>
      <c r="N546" s="10" t="s">
        <v>2192</v>
      </c>
      <c r="O546" s="13" t="s">
        <v>350</v>
      </c>
      <c r="P546" s="13" t="s">
        <v>351</v>
      </c>
    </row>
    <row r="547" spans="1:16" x14ac:dyDescent="0.25">
      <c r="A547" s="13" t="s">
        <v>16</v>
      </c>
      <c r="B547" s="13" t="s">
        <v>110</v>
      </c>
      <c r="C547" s="13" t="s">
        <v>2193</v>
      </c>
      <c r="D547" s="13" t="s">
        <v>2194</v>
      </c>
      <c r="E547" s="10" t="s">
        <v>2195</v>
      </c>
      <c r="F547" s="19">
        <v>20.579999923706055</v>
      </c>
      <c r="G547" s="19">
        <v>0</v>
      </c>
      <c r="H547" s="13" t="s">
        <v>21</v>
      </c>
      <c r="I547" s="13" t="s">
        <v>22</v>
      </c>
      <c r="J547" s="20">
        <v>45455</v>
      </c>
      <c r="K547" s="20">
        <f t="shared" si="8"/>
        <v>45580</v>
      </c>
      <c r="L547" s="28">
        <v>148.23529411764707</v>
      </c>
      <c r="M547" s="13" t="s">
        <v>96</v>
      </c>
      <c r="N547" s="10" t="s">
        <v>2196</v>
      </c>
      <c r="O547" s="13" t="s">
        <v>2168</v>
      </c>
      <c r="P547" s="13" t="s">
        <v>2169</v>
      </c>
    </row>
    <row r="548" spans="1:16" x14ac:dyDescent="0.25">
      <c r="A548" s="13" t="s">
        <v>16</v>
      </c>
      <c r="B548" s="13" t="s">
        <v>110</v>
      </c>
      <c r="C548" s="13" t="s">
        <v>1466</v>
      </c>
      <c r="D548" s="13" t="s">
        <v>2197</v>
      </c>
      <c r="E548" s="10" t="s">
        <v>2198</v>
      </c>
      <c r="F548" s="19">
        <v>8</v>
      </c>
      <c r="G548" s="19">
        <v>0</v>
      </c>
      <c r="H548" s="13" t="s">
        <v>21</v>
      </c>
      <c r="I548" s="13" t="s">
        <v>22</v>
      </c>
      <c r="J548" s="20">
        <v>45453</v>
      </c>
      <c r="K548" s="20">
        <f t="shared" si="8"/>
        <v>45578</v>
      </c>
      <c r="L548" s="28">
        <v>176.47058823529412</v>
      </c>
      <c r="M548" s="13" t="s">
        <v>96</v>
      </c>
      <c r="N548" s="10" t="s">
        <v>2199</v>
      </c>
      <c r="O548" s="13" t="s">
        <v>2168</v>
      </c>
      <c r="P548" s="13" t="s">
        <v>2169</v>
      </c>
    </row>
    <row r="549" spans="1:16" x14ac:dyDescent="0.25">
      <c r="A549" s="13" t="s">
        <v>16</v>
      </c>
      <c r="B549" s="13" t="s">
        <v>110</v>
      </c>
      <c r="C549" s="13" t="s">
        <v>1466</v>
      </c>
      <c r="D549" s="13" t="s">
        <v>2197</v>
      </c>
      <c r="E549" s="10" t="s">
        <v>2198</v>
      </c>
      <c r="F549" s="19">
        <v>8.8999996185302734</v>
      </c>
      <c r="G549" s="19">
        <v>0</v>
      </c>
      <c r="H549" s="13" t="s">
        <v>21</v>
      </c>
      <c r="I549" s="13" t="s">
        <v>22</v>
      </c>
      <c r="J549" s="20">
        <v>45453</v>
      </c>
      <c r="K549" s="20">
        <f t="shared" si="8"/>
        <v>45578</v>
      </c>
      <c r="L549" s="28">
        <v>176.47058823529412</v>
      </c>
      <c r="M549" s="13" t="s">
        <v>96</v>
      </c>
      <c r="N549" s="10" t="s">
        <v>2200</v>
      </c>
      <c r="O549" s="13" t="s">
        <v>2168</v>
      </c>
      <c r="P549" s="13" t="s">
        <v>2169</v>
      </c>
    </row>
    <row r="550" spans="1:16" x14ac:dyDescent="0.25">
      <c r="A550" s="13" t="s">
        <v>16</v>
      </c>
      <c r="B550" s="13" t="s">
        <v>110</v>
      </c>
      <c r="C550" s="13" t="s">
        <v>1466</v>
      </c>
      <c r="D550" s="13" t="s">
        <v>2197</v>
      </c>
      <c r="E550" s="10" t="s">
        <v>2198</v>
      </c>
      <c r="F550" s="19">
        <v>10.050000190734863</v>
      </c>
      <c r="G550" s="19">
        <v>0</v>
      </c>
      <c r="H550" s="13" t="s">
        <v>21</v>
      </c>
      <c r="I550" s="13" t="s">
        <v>22</v>
      </c>
      <c r="J550" s="20">
        <v>45456</v>
      </c>
      <c r="K550" s="20">
        <f t="shared" si="8"/>
        <v>45581</v>
      </c>
      <c r="L550" s="28">
        <v>164.70588235294119</v>
      </c>
      <c r="M550" s="13" t="s">
        <v>96</v>
      </c>
      <c r="N550" s="10" t="s">
        <v>2201</v>
      </c>
      <c r="O550" s="13" t="s">
        <v>2168</v>
      </c>
      <c r="P550" s="13" t="s">
        <v>2169</v>
      </c>
    </row>
    <row r="551" spans="1:16" x14ac:dyDescent="0.25">
      <c r="A551" s="13" t="s">
        <v>16</v>
      </c>
      <c r="B551" s="13" t="s">
        <v>110</v>
      </c>
      <c r="C551" s="13" t="s">
        <v>1401</v>
      </c>
      <c r="D551" s="13" t="s">
        <v>2202</v>
      </c>
      <c r="E551" s="10" t="s">
        <v>2203</v>
      </c>
      <c r="F551" s="19">
        <v>9.4799995422363281</v>
      </c>
      <c r="G551" s="19">
        <v>0</v>
      </c>
      <c r="H551" s="13" t="s">
        <v>21</v>
      </c>
      <c r="I551" s="13" t="s">
        <v>22</v>
      </c>
      <c r="J551" s="20">
        <v>45450</v>
      </c>
      <c r="K551" s="20">
        <f t="shared" si="8"/>
        <v>45575</v>
      </c>
      <c r="L551" s="28">
        <v>164.70588235294116</v>
      </c>
      <c r="M551" s="13" t="s">
        <v>504</v>
      </c>
      <c r="N551" s="10" t="s">
        <v>2204</v>
      </c>
      <c r="O551" s="13" t="s">
        <v>690</v>
      </c>
      <c r="P551" s="13" t="s">
        <v>691</v>
      </c>
    </row>
    <row r="552" spans="1:16" x14ac:dyDescent="0.25">
      <c r="A552" s="13" t="s">
        <v>16</v>
      </c>
      <c r="B552" s="13" t="s">
        <v>110</v>
      </c>
      <c r="C552" s="13" t="s">
        <v>1401</v>
      </c>
      <c r="D552" s="13" t="s">
        <v>2202</v>
      </c>
      <c r="E552" s="10" t="s">
        <v>2203</v>
      </c>
      <c r="F552" s="19">
        <v>11.670000076293944</v>
      </c>
      <c r="G552" s="19">
        <v>0</v>
      </c>
      <c r="H552" s="13" t="s">
        <v>21</v>
      </c>
      <c r="I552" s="13" t="s">
        <v>22</v>
      </c>
      <c r="J552" s="20">
        <v>45450</v>
      </c>
      <c r="K552" s="20">
        <f t="shared" si="8"/>
        <v>45575</v>
      </c>
      <c r="L552" s="28">
        <v>164.70588235294116</v>
      </c>
      <c r="M552" s="13" t="s">
        <v>504</v>
      </c>
      <c r="N552" s="10" t="s">
        <v>2205</v>
      </c>
      <c r="O552" s="13" t="s">
        <v>690</v>
      </c>
      <c r="P552" s="13" t="s">
        <v>691</v>
      </c>
    </row>
    <row r="553" spans="1:16" x14ac:dyDescent="0.25">
      <c r="A553" s="13" t="s">
        <v>16</v>
      </c>
      <c r="B553" s="13" t="s">
        <v>110</v>
      </c>
      <c r="C553" s="13" t="s">
        <v>2206</v>
      </c>
      <c r="D553" s="13" t="s">
        <v>2207</v>
      </c>
      <c r="E553" s="10" t="s">
        <v>2208</v>
      </c>
      <c r="F553" s="19">
        <v>20</v>
      </c>
      <c r="G553" s="19">
        <v>0</v>
      </c>
      <c r="H553" s="13" t="s">
        <v>21</v>
      </c>
      <c r="I553" s="13" t="s">
        <v>22</v>
      </c>
      <c r="J553" s="20">
        <v>45453</v>
      </c>
      <c r="K553" s="20">
        <f t="shared" si="8"/>
        <v>45578</v>
      </c>
      <c r="L553" s="28">
        <v>164.70588235294119</v>
      </c>
      <c r="M553" s="13" t="s">
        <v>295</v>
      </c>
      <c r="N553" s="10" t="s">
        <v>2209</v>
      </c>
      <c r="O553" s="13" t="s">
        <v>2168</v>
      </c>
      <c r="P553" s="13" t="s">
        <v>2169</v>
      </c>
    </row>
    <row r="554" spans="1:16" x14ac:dyDescent="0.25">
      <c r="A554" s="13" t="s">
        <v>16</v>
      </c>
      <c r="B554" s="13" t="s">
        <v>110</v>
      </c>
      <c r="C554" s="13" t="s">
        <v>2210</v>
      </c>
      <c r="D554" s="13" t="s">
        <v>2211</v>
      </c>
      <c r="E554" s="10" t="s">
        <v>2212</v>
      </c>
      <c r="F554" s="19">
        <v>27.260000228881836</v>
      </c>
      <c r="G554" s="19">
        <v>0</v>
      </c>
      <c r="H554" s="13" t="s">
        <v>21</v>
      </c>
      <c r="I554" s="13" t="s">
        <v>73</v>
      </c>
      <c r="J554" s="20">
        <v>45448</v>
      </c>
      <c r="K554" s="20">
        <f t="shared" si="8"/>
        <v>45573</v>
      </c>
      <c r="L554" s="28">
        <v>158.8235294117647</v>
      </c>
      <c r="M554" s="13" t="s">
        <v>173</v>
      </c>
      <c r="N554" s="10" t="s">
        <v>2213</v>
      </c>
      <c r="O554" s="13" t="s">
        <v>2214</v>
      </c>
      <c r="P554" s="13" t="s">
        <v>2215</v>
      </c>
    </row>
    <row r="555" spans="1:16" x14ac:dyDescent="0.25">
      <c r="A555" s="13" t="s">
        <v>16</v>
      </c>
      <c r="B555" s="13" t="s">
        <v>110</v>
      </c>
      <c r="C555" s="13" t="s">
        <v>2216</v>
      </c>
      <c r="D555" s="13" t="s">
        <v>2217</v>
      </c>
      <c r="E555" s="10" t="s">
        <v>2218</v>
      </c>
      <c r="F555" s="19">
        <v>13</v>
      </c>
      <c r="G555" s="19">
        <v>0</v>
      </c>
      <c r="H555" s="13" t="s">
        <v>21</v>
      </c>
      <c r="I555" s="13" t="s">
        <v>22</v>
      </c>
      <c r="J555" s="20">
        <v>45449</v>
      </c>
      <c r="K555" s="20">
        <f t="shared" si="8"/>
        <v>45574</v>
      </c>
      <c r="L555" s="28">
        <v>133.33333333333334</v>
      </c>
      <c r="M555" s="13" t="s">
        <v>96</v>
      </c>
      <c r="N555" s="10" t="s">
        <v>2219</v>
      </c>
      <c r="O555" s="13" t="s">
        <v>2168</v>
      </c>
      <c r="P555" s="13" t="s">
        <v>2169</v>
      </c>
    </row>
    <row r="556" spans="1:16" x14ac:dyDescent="0.25">
      <c r="A556" s="13" t="s">
        <v>16</v>
      </c>
      <c r="B556" s="13" t="s">
        <v>110</v>
      </c>
      <c r="C556" s="13" t="s">
        <v>2220</v>
      </c>
      <c r="D556" s="13" t="s">
        <v>347</v>
      </c>
      <c r="E556" s="10" t="s">
        <v>2221</v>
      </c>
      <c r="F556" s="19">
        <v>28.079999923706055</v>
      </c>
      <c r="G556" s="19">
        <v>0</v>
      </c>
      <c r="H556" s="13" t="s">
        <v>21</v>
      </c>
      <c r="I556" s="13" t="s">
        <v>22</v>
      </c>
      <c r="J556" s="20">
        <v>45450</v>
      </c>
      <c r="K556" s="20">
        <f t="shared" si="8"/>
        <v>45575</v>
      </c>
      <c r="L556" s="28">
        <v>129.41176470588235</v>
      </c>
      <c r="M556" s="13" t="s">
        <v>214</v>
      </c>
      <c r="N556" s="10" t="s">
        <v>2222</v>
      </c>
      <c r="O556" s="13" t="s">
        <v>350</v>
      </c>
      <c r="P556" s="13" t="s">
        <v>351</v>
      </c>
    </row>
    <row r="557" spans="1:16" x14ac:dyDescent="0.25">
      <c r="A557" s="13" t="s">
        <v>16</v>
      </c>
      <c r="B557" s="13" t="s">
        <v>110</v>
      </c>
      <c r="C557" s="13" t="s">
        <v>2223</v>
      </c>
      <c r="D557" s="13" t="s">
        <v>1152</v>
      </c>
      <c r="E557" s="10" t="s">
        <v>2224</v>
      </c>
      <c r="F557" s="19">
        <v>1.0199999809265137</v>
      </c>
      <c r="G557" s="19">
        <v>0</v>
      </c>
      <c r="H557" s="13" t="s">
        <v>21</v>
      </c>
      <c r="I557" s="17" t="s">
        <v>614</v>
      </c>
      <c r="J557" s="20">
        <v>45476</v>
      </c>
      <c r="K557" s="20">
        <f t="shared" si="8"/>
        <v>45601</v>
      </c>
      <c r="L557" s="28">
        <v>164.70588235294116</v>
      </c>
      <c r="M557" s="13" t="s">
        <v>615</v>
      </c>
      <c r="N557" s="10" t="s">
        <v>2225</v>
      </c>
      <c r="O557" s="13" t="s">
        <v>690</v>
      </c>
      <c r="P557" s="13" t="s">
        <v>691</v>
      </c>
    </row>
    <row r="558" spans="1:16" x14ac:dyDescent="0.25">
      <c r="A558" s="13" t="s">
        <v>16</v>
      </c>
      <c r="B558" s="13" t="s">
        <v>110</v>
      </c>
      <c r="C558" s="13" t="s">
        <v>2223</v>
      </c>
      <c r="D558" s="13" t="s">
        <v>1152</v>
      </c>
      <c r="E558" s="10" t="s">
        <v>2224</v>
      </c>
      <c r="F558" s="19">
        <v>2.4000000953674316</v>
      </c>
      <c r="G558" s="19">
        <v>0</v>
      </c>
      <c r="H558" s="13" t="s">
        <v>21</v>
      </c>
      <c r="I558" s="17" t="s">
        <v>614</v>
      </c>
      <c r="J558" s="20">
        <v>45476</v>
      </c>
      <c r="K558" s="20">
        <f t="shared" si="8"/>
        <v>45601</v>
      </c>
      <c r="L558" s="28">
        <v>164.70588235294116</v>
      </c>
      <c r="M558" s="13" t="s">
        <v>615</v>
      </c>
      <c r="N558" s="10" t="s">
        <v>2226</v>
      </c>
      <c r="O558" s="13" t="s">
        <v>690</v>
      </c>
      <c r="P558" s="13" t="s">
        <v>691</v>
      </c>
    </row>
    <row r="559" spans="1:16" x14ac:dyDescent="0.25">
      <c r="A559" s="13" t="s">
        <v>16</v>
      </c>
      <c r="B559" s="13" t="s">
        <v>110</v>
      </c>
      <c r="C559" s="13" t="s">
        <v>2223</v>
      </c>
      <c r="D559" s="13" t="s">
        <v>1152</v>
      </c>
      <c r="E559" s="10" t="s">
        <v>2224</v>
      </c>
      <c r="F559" s="19">
        <v>6.8600001335144043</v>
      </c>
      <c r="G559" s="19">
        <v>0</v>
      </c>
      <c r="H559" s="13" t="s">
        <v>21</v>
      </c>
      <c r="I559" s="17" t="s">
        <v>614</v>
      </c>
      <c r="J559" s="20">
        <v>45476</v>
      </c>
      <c r="K559" s="20">
        <f t="shared" si="8"/>
        <v>45601</v>
      </c>
      <c r="L559" s="28">
        <v>164.70588235294116</v>
      </c>
      <c r="M559" s="13" t="s">
        <v>615</v>
      </c>
      <c r="N559" s="10" t="s">
        <v>2227</v>
      </c>
      <c r="O559" s="13" t="s">
        <v>690</v>
      </c>
      <c r="P559" s="13" t="s">
        <v>691</v>
      </c>
    </row>
    <row r="560" spans="1:16" x14ac:dyDescent="0.25">
      <c r="A560" s="13" t="s">
        <v>16</v>
      </c>
      <c r="B560" s="13" t="s">
        <v>110</v>
      </c>
      <c r="C560" s="13" t="s">
        <v>2223</v>
      </c>
      <c r="D560" s="13" t="s">
        <v>1152</v>
      </c>
      <c r="E560" s="10" t="s">
        <v>2224</v>
      </c>
      <c r="F560" s="19">
        <v>8.3299999237060547</v>
      </c>
      <c r="G560" s="19">
        <v>0</v>
      </c>
      <c r="H560" s="13" t="s">
        <v>21</v>
      </c>
      <c r="I560" s="17" t="s">
        <v>614</v>
      </c>
      <c r="J560" s="20">
        <v>45476</v>
      </c>
      <c r="K560" s="20">
        <f t="shared" si="8"/>
        <v>45601</v>
      </c>
      <c r="L560" s="28">
        <v>164.70588235294116</v>
      </c>
      <c r="M560" s="13" t="s">
        <v>615</v>
      </c>
      <c r="N560" s="10" t="s">
        <v>2228</v>
      </c>
      <c r="O560" s="13" t="s">
        <v>690</v>
      </c>
      <c r="P560" s="13" t="s">
        <v>691</v>
      </c>
    </row>
    <row r="561" spans="1:16" x14ac:dyDescent="0.25">
      <c r="A561" s="13" t="s">
        <v>16</v>
      </c>
      <c r="B561" s="13" t="s">
        <v>110</v>
      </c>
      <c r="C561" s="13" t="s">
        <v>2229</v>
      </c>
      <c r="D561" s="13" t="s">
        <v>2230</v>
      </c>
      <c r="E561" s="10" t="s">
        <v>2231</v>
      </c>
      <c r="F561" s="19">
        <v>29.510000228881836</v>
      </c>
      <c r="G561" s="19">
        <v>0</v>
      </c>
      <c r="H561" s="13" t="s">
        <v>21</v>
      </c>
      <c r="I561" s="13" t="s">
        <v>22</v>
      </c>
      <c r="J561" s="20">
        <v>45448</v>
      </c>
      <c r="K561" s="20">
        <f t="shared" si="8"/>
        <v>45573</v>
      </c>
      <c r="L561" s="28">
        <v>149.48096885813149</v>
      </c>
      <c r="M561" s="13" t="s">
        <v>96</v>
      </c>
      <c r="N561" s="10" t="s">
        <v>2232</v>
      </c>
      <c r="O561" s="13" t="s">
        <v>269</v>
      </c>
      <c r="P561" s="13" t="s">
        <v>270</v>
      </c>
    </row>
    <row r="562" spans="1:16" x14ac:dyDescent="0.25">
      <c r="A562" s="13" t="s">
        <v>16</v>
      </c>
      <c r="B562" s="13" t="s">
        <v>110</v>
      </c>
      <c r="C562" s="13" t="s">
        <v>2233</v>
      </c>
      <c r="D562" s="13" t="s">
        <v>1889</v>
      </c>
      <c r="E562" s="10" t="s">
        <v>2234</v>
      </c>
      <c r="F562" s="19">
        <v>40.049999237060547</v>
      </c>
      <c r="G562" s="19">
        <v>0</v>
      </c>
      <c r="H562" s="13" t="s">
        <v>21</v>
      </c>
      <c r="I562" s="13" t="s">
        <v>22</v>
      </c>
      <c r="J562" s="20">
        <v>45454</v>
      </c>
      <c r="K562" s="20">
        <f t="shared" si="8"/>
        <v>45579</v>
      </c>
      <c r="L562" s="28">
        <v>164.70588235294116</v>
      </c>
      <c r="M562" s="13" t="s">
        <v>521</v>
      </c>
      <c r="N562" s="10" t="s">
        <v>2235</v>
      </c>
      <c r="O562" s="13" t="s">
        <v>690</v>
      </c>
      <c r="P562" s="13" t="s">
        <v>691</v>
      </c>
    </row>
    <row r="563" spans="1:16" x14ac:dyDescent="0.25">
      <c r="A563" s="13" t="s">
        <v>16</v>
      </c>
      <c r="B563" s="13" t="s">
        <v>110</v>
      </c>
      <c r="C563" s="13" t="s">
        <v>2233</v>
      </c>
      <c r="D563" s="13" t="s">
        <v>1889</v>
      </c>
      <c r="E563" s="10" t="s">
        <v>2234</v>
      </c>
      <c r="F563" s="19">
        <v>5.5199999809265137</v>
      </c>
      <c r="G563" s="19">
        <v>0</v>
      </c>
      <c r="H563" s="13" t="s">
        <v>21</v>
      </c>
      <c r="I563" s="13" t="s">
        <v>22</v>
      </c>
      <c r="J563" s="20">
        <v>45454</v>
      </c>
      <c r="K563" s="20">
        <f t="shared" si="8"/>
        <v>45579</v>
      </c>
      <c r="L563" s="28">
        <v>164.70588235294116</v>
      </c>
      <c r="M563" s="13" t="s">
        <v>521</v>
      </c>
      <c r="N563" s="10" t="s">
        <v>2236</v>
      </c>
      <c r="O563" s="13" t="s">
        <v>690</v>
      </c>
      <c r="P563" s="13" t="s">
        <v>691</v>
      </c>
    </row>
    <row r="564" spans="1:16" x14ac:dyDescent="0.25">
      <c r="A564" s="13" t="s">
        <v>16</v>
      </c>
      <c r="B564" s="13" t="s">
        <v>110</v>
      </c>
      <c r="C564" s="13" t="s">
        <v>2237</v>
      </c>
      <c r="D564" s="13" t="s">
        <v>2146</v>
      </c>
      <c r="E564" s="10" t="s">
        <v>2238</v>
      </c>
      <c r="F564" s="19">
        <v>14.180000305175779</v>
      </c>
      <c r="G564" s="19">
        <v>0</v>
      </c>
      <c r="H564" s="13" t="s">
        <v>21</v>
      </c>
      <c r="I564" s="13" t="s">
        <v>22</v>
      </c>
      <c r="J564" s="20">
        <v>45459</v>
      </c>
      <c r="K564" s="20">
        <f t="shared" si="8"/>
        <v>45584</v>
      </c>
      <c r="L564" s="28">
        <v>149.48096885813149</v>
      </c>
      <c r="M564" s="13" t="s">
        <v>96</v>
      </c>
      <c r="N564" s="10" t="s">
        <v>2239</v>
      </c>
      <c r="O564" s="13" t="s">
        <v>269</v>
      </c>
      <c r="P564" s="13" t="s">
        <v>270</v>
      </c>
    </row>
    <row r="565" spans="1:16" x14ac:dyDescent="0.25">
      <c r="A565" s="13" t="s">
        <v>16</v>
      </c>
      <c r="B565" s="13" t="s">
        <v>110</v>
      </c>
      <c r="C565" s="13" t="s">
        <v>2240</v>
      </c>
      <c r="D565" s="13" t="s">
        <v>112</v>
      </c>
      <c r="E565" s="10" t="s">
        <v>2241</v>
      </c>
      <c r="F565" s="19">
        <v>18.090000152587891</v>
      </c>
      <c r="G565" s="19">
        <v>0</v>
      </c>
      <c r="H565" s="13" t="s">
        <v>21</v>
      </c>
      <c r="I565" s="13" t="s">
        <v>73</v>
      </c>
      <c r="J565" s="20">
        <v>45451</v>
      </c>
      <c r="K565" s="20">
        <f t="shared" si="8"/>
        <v>45576</v>
      </c>
      <c r="L565" s="28">
        <v>129.41176470588235</v>
      </c>
      <c r="M565" s="13" t="s">
        <v>114</v>
      </c>
      <c r="N565" s="10" t="s">
        <v>2242</v>
      </c>
      <c r="O565" s="13" t="s">
        <v>116</v>
      </c>
      <c r="P565" s="13" t="s">
        <v>117</v>
      </c>
    </row>
    <row r="566" spans="1:16" x14ac:dyDescent="0.25">
      <c r="A566" s="13" t="s">
        <v>16</v>
      </c>
      <c r="B566" s="13" t="s">
        <v>110</v>
      </c>
      <c r="C566" s="13" t="s">
        <v>2243</v>
      </c>
      <c r="D566" s="13" t="s">
        <v>1093</v>
      </c>
      <c r="E566" s="10" t="s">
        <v>2244</v>
      </c>
      <c r="F566" s="19">
        <v>14.600000381469728</v>
      </c>
      <c r="G566" s="19">
        <v>0</v>
      </c>
      <c r="H566" s="13" t="s">
        <v>21</v>
      </c>
      <c r="I566" s="13" t="s">
        <v>22</v>
      </c>
      <c r="J566" s="20">
        <v>45456</v>
      </c>
      <c r="K566" s="20">
        <f t="shared" si="8"/>
        <v>45581</v>
      </c>
      <c r="L566" s="28">
        <v>137.02422145328717</v>
      </c>
      <c r="M566" s="13" t="s">
        <v>214</v>
      </c>
      <c r="N566" s="10" t="s">
        <v>2245</v>
      </c>
      <c r="O566" s="13" t="s">
        <v>344</v>
      </c>
      <c r="P566" s="13" t="s">
        <v>345</v>
      </c>
    </row>
    <row r="567" spans="1:16" x14ac:dyDescent="0.25">
      <c r="A567" s="13" t="s">
        <v>16</v>
      </c>
      <c r="B567" s="13" t="s">
        <v>110</v>
      </c>
      <c r="C567" s="13" t="s">
        <v>2246</v>
      </c>
      <c r="D567" s="13" t="s">
        <v>2247</v>
      </c>
      <c r="E567" s="10" t="s">
        <v>2248</v>
      </c>
      <c r="F567" s="19">
        <v>4.2100000381469727</v>
      </c>
      <c r="G567" s="19">
        <v>0</v>
      </c>
      <c r="H567" s="13" t="s">
        <v>21</v>
      </c>
      <c r="I567" s="13" t="s">
        <v>22</v>
      </c>
      <c r="J567" s="20">
        <v>45479</v>
      </c>
      <c r="K567" s="20">
        <f t="shared" si="8"/>
        <v>45604</v>
      </c>
      <c r="L567" s="28">
        <v>137.02422145328717</v>
      </c>
      <c r="M567" s="13" t="s">
        <v>161</v>
      </c>
      <c r="N567" s="10" t="s">
        <v>2249</v>
      </c>
      <c r="O567" s="13" t="s">
        <v>344</v>
      </c>
      <c r="P567" s="13" t="s">
        <v>345</v>
      </c>
    </row>
    <row r="568" spans="1:16" x14ac:dyDescent="0.25">
      <c r="A568" s="13" t="s">
        <v>16</v>
      </c>
      <c r="B568" s="13" t="s">
        <v>110</v>
      </c>
      <c r="C568" s="13" t="s">
        <v>2250</v>
      </c>
      <c r="D568" s="13" t="s">
        <v>2251</v>
      </c>
      <c r="E568" s="10" t="s">
        <v>2252</v>
      </c>
      <c r="F568" s="19">
        <v>6.369999885559082</v>
      </c>
      <c r="G568" s="19">
        <v>0</v>
      </c>
      <c r="H568" s="13" t="s">
        <v>21</v>
      </c>
      <c r="I568" s="13" t="s">
        <v>73</v>
      </c>
      <c r="J568" s="20">
        <v>45449</v>
      </c>
      <c r="K568" s="20">
        <f t="shared" si="8"/>
        <v>45574</v>
      </c>
      <c r="L568" s="28">
        <v>137.02422145328717</v>
      </c>
      <c r="M568" s="13" t="s">
        <v>173</v>
      </c>
      <c r="N568" s="10" t="s">
        <v>2253</v>
      </c>
      <c r="O568" s="13" t="s">
        <v>2254</v>
      </c>
      <c r="P568" s="13" t="s">
        <v>2255</v>
      </c>
    </row>
    <row r="569" spans="1:16" x14ac:dyDescent="0.25">
      <c r="A569" s="13" t="s">
        <v>16</v>
      </c>
      <c r="B569" s="13" t="s">
        <v>110</v>
      </c>
      <c r="C569" s="13" t="s">
        <v>2250</v>
      </c>
      <c r="D569" s="13" t="s">
        <v>2251</v>
      </c>
      <c r="E569" s="10" t="s">
        <v>2252</v>
      </c>
      <c r="F569" s="19">
        <v>7.2430847747480067</v>
      </c>
      <c r="G569" s="19">
        <v>0</v>
      </c>
      <c r="H569" s="13" t="s">
        <v>21</v>
      </c>
      <c r="I569" s="13" t="s">
        <v>73</v>
      </c>
      <c r="J569" s="20">
        <v>45482</v>
      </c>
      <c r="K569" s="20">
        <f t="shared" si="8"/>
        <v>45607</v>
      </c>
      <c r="L569" s="28">
        <v>137.02422145328717</v>
      </c>
      <c r="M569" s="13" t="s">
        <v>173</v>
      </c>
      <c r="N569" s="10" t="s">
        <v>2256</v>
      </c>
      <c r="O569" s="13" t="s">
        <v>2254</v>
      </c>
      <c r="P569" s="13" t="s">
        <v>2255</v>
      </c>
    </row>
    <row r="570" spans="1:16" x14ac:dyDescent="0.25">
      <c r="A570" s="13" t="s">
        <v>16</v>
      </c>
      <c r="B570" s="13" t="s">
        <v>110</v>
      </c>
      <c r="C570" s="13" t="s">
        <v>2257</v>
      </c>
      <c r="D570" s="13" t="s">
        <v>2258</v>
      </c>
      <c r="E570" s="10" t="s">
        <v>2259</v>
      </c>
      <c r="F570" s="19">
        <v>11.819999694824221</v>
      </c>
      <c r="G570" s="19">
        <v>0</v>
      </c>
      <c r="H570" s="13" t="s">
        <v>21</v>
      </c>
      <c r="I570" s="13" t="s">
        <v>22</v>
      </c>
      <c r="J570" s="20">
        <v>45448</v>
      </c>
      <c r="K570" s="20">
        <f t="shared" si="8"/>
        <v>45573</v>
      </c>
      <c r="L570" s="28">
        <v>129.41176470588235</v>
      </c>
      <c r="M570" s="13" t="s">
        <v>161</v>
      </c>
      <c r="N570" s="10" t="s">
        <v>2260</v>
      </c>
      <c r="O570" s="13" t="s">
        <v>350</v>
      </c>
      <c r="P570" s="13" t="s">
        <v>351</v>
      </c>
    </row>
    <row r="571" spans="1:16" x14ac:dyDescent="0.25">
      <c r="A571" s="13" t="s">
        <v>16</v>
      </c>
      <c r="B571" s="13" t="s">
        <v>110</v>
      </c>
      <c r="C571" s="13" t="s">
        <v>627</v>
      </c>
      <c r="D571" s="13" t="s">
        <v>679</v>
      </c>
      <c r="E571" s="10" t="s">
        <v>680</v>
      </c>
      <c r="F571" s="19">
        <v>166.03999328613281</v>
      </c>
      <c r="G571" s="19">
        <v>0</v>
      </c>
      <c r="H571" s="13" t="s">
        <v>21</v>
      </c>
      <c r="I571" s="17" t="s">
        <v>614</v>
      </c>
      <c r="J571" s="20">
        <v>45456</v>
      </c>
      <c r="K571" s="20">
        <f t="shared" si="8"/>
        <v>45581</v>
      </c>
      <c r="L571" s="28">
        <v>174.39446366782011</v>
      </c>
      <c r="M571" s="13" t="s">
        <v>681</v>
      </c>
      <c r="N571" s="10" t="s">
        <v>682</v>
      </c>
      <c r="O571" s="13" t="s">
        <v>683</v>
      </c>
      <c r="P571" s="13" t="s">
        <v>684</v>
      </c>
    </row>
    <row r="572" spans="1:16" x14ac:dyDescent="0.25">
      <c r="A572" s="13" t="s">
        <v>16</v>
      </c>
      <c r="B572" s="13" t="s">
        <v>110</v>
      </c>
      <c r="C572" s="13" t="s">
        <v>685</v>
      </c>
      <c r="D572" s="13" t="s">
        <v>686</v>
      </c>
      <c r="E572" s="10" t="s">
        <v>687</v>
      </c>
      <c r="F572" s="19">
        <v>0.81000000238418579</v>
      </c>
      <c r="G572" s="19">
        <v>0</v>
      </c>
      <c r="H572" s="13" t="s">
        <v>21</v>
      </c>
      <c r="I572" s="17" t="s">
        <v>614</v>
      </c>
      <c r="J572" s="20">
        <v>45457</v>
      </c>
      <c r="K572" s="20">
        <f t="shared" si="8"/>
        <v>45582</v>
      </c>
      <c r="L572" s="28">
        <v>152.94117647058823</v>
      </c>
      <c r="M572" s="13" t="s">
        <v>688</v>
      </c>
      <c r="N572" s="10" t="s">
        <v>689</v>
      </c>
      <c r="O572" s="13" t="s">
        <v>690</v>
      </c>
      <c r="P572" s="13" t="s">
        <v>691</v>
      </c>
    </row>
    <row r="573" spans="1:16" x14ac:dyDescent="0.25">
      <c r="A573" s="13" t="s">
        <v>16</v>
      </c>
      <c r="B573" s="13" t="s">
        <v>110</v>
      </c>
      <c r="C573" s="13" t="s">
        <v>685</v>
      </c>
      <c r="D573" s="13" t="s">
        <v>686</v>
      </c>
      <c r="E573" s="10" t="s">
        <v>687</v>
      </c>
      <c r="F573" s="19">
        <v>2.880000114440918</v>
      </c>
      <c r="G573" s="19">
        <v>0</v>
      </c>
      <c r="H573" s="13" t="s">
        <v>21</v>
      </c>
      <c r="I573" s="17" t="s">
        <v>614</v>
      </c>
      <c r="J573" s="20">
        <v>45457</v>
      </c>
      <c r="K573" s="20">
        <f t="shared" si="8"/>
        <v>45582</v>
      </c>
      <c r="L573" s="28">
        <v>152.94117647058823</v>
      </c>
      <c r="M573" s="13" t="s">
        <v>688</v>
      </c>
      <c r="N573" s="10" t="s">
        <v>692</v>
      </c>
      <c r="O573" s="13" t="s">
        <v>690</v>
      </c>
      <c r="P573" s="13" t="s">
        <v>691</v>
      </c>
    </row>
    <row r="574" spans="1:16" x14ac:dyDescent="0.25">
      <c r="A574" s="13" t="s">
        <v>16</v>
      </c>
      <c r="B574" s="13" t="s">
        <v>110</v>
      </c>
      <c r="C574" s="13" t="s">
        <v>685</v>
      </c>
      <c r="D574" s="13" t="s">
        <v>686</v>
      </c>
      <c r="E574" s="10" t="s">
        <v>687</v>
      </c>
      <c r="F574" s="19">
        <v>1.7300000190734863</v>
      </c>
      <c r="G574" s="19">
        <v>0</v>
      </c>
      <c r="H574" s="13" t="s">
        <v>21</v>
      </c>
      <c r="I574" s="17" t="s">
        <v>614</v>
      </c>
      <c r="J574" s="20">
        <v>45457</v>
      </c>
      <c r="K574" s="20">
        <f t="shared" si="8"/>
        <v>45582</v>
      </c>
      <c r="L574" s="28">
        <v>152.94117647058823</v>
      </c>
      <c r="M574" s="13" t="s">
        <v>688</v>
      </c>
      <c r="N574" s="10" t="s">
        <v>693</v>
      </c>
      <c r="O574" s="13" t="s">
        <v>690</v>
      </c>
      <c r="P574" s="13" t="s">
        <v>691</v>
      </c>
    </row>
    <row r="575" spans="1:16" x14ac:dyDescent="0.25">
      <c r="A575" s="13" t="s">
        <v>16</v>
      </c>
      <c r="B575" s="13" t="s">
        <v>110</v>
      </c>
      <c r="C575" s="13" t="s">
        <v>685</v>
      </c>
      <c r="D575" s="13" t="s">
        <v>686</v>
      </c>
      <c r="E575" s="10" t="s">
        <v>687</v>
      </c>
      <c r="F575" s="19">
        <v>13.380000114440918</v>
      </c>
      <c r="G575" s="19">
        <v>0</v>
      </c>
      <c r="H575" s="13" t="s">
        <v>21</v>
      </c>
      <c r="I575" s="17" t="s">
        <v>614</v>
      </c>
      <c r="J575" s="20">
        <v>45457</v>
      </c>
      <c r="K575" s="20">
        <f t="shared" si="8"/>
        <v>45582</v>
      </c>
      <c r="L575" s="28">
        <v>152.94117647058823</v>
      </c>
      <c r="M575" s="13" t="s">
        <v>688</v>
      </c>
      <c r="N575" s="10" t="s">
        <v>694</v>
      </c>
      <c r="O575" s="13" t="s">
        <v>690</v>
      </c>
      <c r="P575" s="13" t="s">
        <v>691</v>
      </c>
    </row>
    <row r="576" spans="1:16" x14ac:dyDescent="0.25">
      <c r="A576" s="13" t="s">
        <v>16</v>
      </c>
      <c r="B576" s="13" t="s">
        <v>110</v>
      </c>
      <c r="C576" s="13" t="s">
        <v>685</v>
      </c>
      <c r="D576" s="13" t="s">
        <v>686</v>
      </c>
      <c r="E576" s="10" t="s">
        <v>687</v>
      </c>
      <c r="F576" s="19">
        <v>18.709999084472656</v>
      </c>
      <c r="G576" s="19">
        <v>0</v>
      </c>
      <c r="H576" s="13" t="s">
        <v>21</v>
      </c>
      <c r="I576" s="17" t="s">
        <v>614</v>
      </c>
      <c r="J576" s="20">
        <v>45457</v>
      </c>
      <c r="K576" s="20">
        <f t="shared" si="8"/>
        <v>45582</v>
      </c>
      <c r="L576" s="28">
        <v>152.94117647058823</v>
      </c>
      <c r="M576" s="13" t="s">
        <v>688</v>
      </c>
      <c r="N576" s="10" t="s">
        <v>695</v>
      </c>
      <c r="O576" s="13" t="s">
        <v>690</v>
      </c>
      <c r="P576" s="13" t="s">
        <v>691</v>
      </c>
    </row>
    <row r="577" spans="1:16" x14ac:dyDescent="0.25">
      <c r="A577" s="13" t="s">
        <v>16</v>
      </c>
      <c r="B577" s="13" t="s">
        <v>110</v>
      </c>
      <c r="C577" s="13" t="s">
        <v>685</v>
      </c>
      <c r="D577" s="13" t="s">
        <v>686</v>
      </c>
      <c r="E577" s="10" t="s">
        <v>687</v>
      </c>
      <c r="F577" s="19">
        <v>10.949999809265137</v>
      </c>
      <c r="G577" s="19">
        <v>0</v>
      </c>
      <c r="H577" s="13" t="s">
        <v>21</v>
      </c>
      <c r="I577" s="17" t="s">
        <v>614</v>
      </c>
      <c r="J577" s="20">
        <v>45457</v>
      </c>
      <c r="K577" s="20">
        <f t="shared" si="8"/>
        <v>45582</v>
      </c>
      <c r="L577" s="28">
        <v>152.94117647058823</v>
      </c>
      <c r="M577" s="13" t="s">
        <v>688</v>
      </c>
      <c r="N577" s="10" t="s">
        <v>696</v>
      </c>
      <c r="O577" s="13" t="s">
        <v>690</v>
      </c>
      <c r="P577" s="13" t="s">
        <v>691</v>
      </c>
    </row>
    <row r="578" spans="1:16" x14ac:dyDescent="0.25">
      <c r="A578" s="13" t="s">
        <v>16</v>
      </c>
      <c r="B578" s="13" t="s">
        <v>110</v>
      </c>
      <c r="C578" s="13" t="s">
        <v>685</v>
      </c>
      <c r="D578" s="13" t="s">
        <v>686</v>
      </c>
      <c r="E578" s="10" t="s">
        <v>687</v>
      </c>
      <c r="F578" s="19">
        <v>1.2000000476837158</v>
      </c>
      <c r="G578" s="19">
        <v>0</v>
      </c>
      <c r="H578" s="13" t="s">
        <v>21</v>
      </c>
      <c r="I578" s="17" t="s">
        <v>614</v>
      </c>
      <c r="J578" s="20">
        <v>45457</v>
      </c>
      <c r="K578" s="20">
        <f t="shared" si="8"/>
        <v>45582</v>
      </c>
      <c r="L578" s="28">
        <v>152.94117647058823</v>
      </c>
      <c r="M578" s="13" t="s">
        <v>688</v>
      </c>
      <c r="N578" s="10" t="s">
        <v>697</v>
      </c>
      <c r="O578" s="13" t="s">
        <v>690</v>
      </c>
      <c r="P578" s="13" t="s">
        <v>691</v>
      </c>
    </row>
    <row r="579" spans="1:16" x14ac:dyDescent="0.25">
      <c r="A579" s="13" t="s">
        <v>16</v>
      </c>
      <c r="B579" s="13" t="s">
        <v>110</v>
      </c>
      <c r="C579" s="13" t="s">
        <v>2261</v>
      </c>
      <c r="D579" s="13" t="s">
        <v>2262</v>
      </c>
      <c r="E579" s="10" t="s">
        <v>2263</v>
      </c>
      <c r="F579" s="19">
        <v>2.0499999523162842</v>
      </c>
      <c r="G579" s="19">
        <v>0</v>
      </c>
      <c r="H579" s="13" t="s">
        <v>21</v>
      </c>
      <c r="I579" s="13" t="s">
        <v>73</v>
      </c>
      <c r="J579" s="20">
        <v>45451</v>
      </c>
      <c r="K579" s="20">
        <f t="shared" si="8"/>
        <v>45576</v>
      </c>
      <c r="L579" s="28">
        <v>174.39446366782011</v>
      </c>
      <c r="M579" s="13" t="s">
        <v>173</v>
      </c>
      <c r="N579" s="10" t="s">
        <v>2264</v>
      </c>
      <c r="O579" s="13" t="s">
        <v>2214</v>
      </c>
      <c r="P579" s="13" t="s">
        <v>2215</v>
      </c>
    </row>
    <row r="580" spans="1:16" x14ac:dyDescent="0.25">
      <c r="A580" s="13" t="s">
        <v>16</v>
      </c>
      <c r="B580" s="13" t="s">
        <v>110</v>
      </c>
      <c r="C580" s="13" t="s">
        <v>2261</v>
      </c>
      <c r="D580" s="13" t="s">
        <v>2262</v>
      </c>
      <c r="E580" s="10" t="s">
        <v>2263</v>
      </c>
      <c r="F580" s="19">
        <v>6.3000001907348633</v>
      </c>
      <c r="G580" s="19">
        <v>0</v>
      </c>
      <c r="H580" s="13" t="s">
        <v>21</v>
      </c>
      <c r="I580" s="13" t="s">
        <v>73</v>
      </c>
      <c r="J580" s="20">
        <v>45451</v>
      </c>
      <c r="K580" s="20">
        <f t="shared" si="8"/>
        <v>45576</v>
      </c>
      <c r="L580" s="28">
        <v>174.39446366782011</v>
      </c>
      <c r="M580" s="13" t="s">
        <v>173</v>
      </c>
      <c r="N580" s="10" t="s">
        <v>2265</v>
      </c>
      <c r="O580" s="13" t="s">
        <v>2214</v>
      </c>
      <c r="P580" s="13" t="s">
        <v>2215</v>
      </c>
    </row>
    <row r="581" spans="1:16" x14ac:dyDescent="0.25">
      <c r="A581" s="13" t="s">
        <v>16</v>
      </c>
      <c r="B581" s="13" t="s">
        <v>110</v>
      </c>
      <c r="C581" s="13" t="s">
        <v>2261</v>
      </c>
      <c r="D581" s="13" t="s">
        <v>2262</v>
      </c>
      <c r="E581" s="10" t="s">
        <v>2263</v>
      </c>
      <c r="F581" s="19">
        <v>5.619999885559082</v>
      </c>
      <c r="G581" s="19">
        <v>0</v>
      </c>
      <c r="H581" s="13" t="s">
        <v>21</v>
      </c>
      <c r="I581" s="13" t="s">
        <v>73</v>
      </c>
      <c r="J581" s="20">
        <v>45451</v>
      </c>
      <c r="K581" s="20">
        <f t="shared" si="8"/>
        <v>45576</v>
      </c>
      <c r="L581" s="28">
        <v>174.39446366782011</v>
      </c>
      <c r="M581" s="13" t="s">
        <v>173</v>
      </c>
      <c r="N581" s="10" t="s">
        <v>2266</v>
      </c>
      <c r="O581" s="13" t="s">
        <v>2214</v>
      </c>
      <c r="P581" s="13" t="s">
        <v>2215</v>
      </c>
    </row>
    <row r="582" spans="1:16" x14ac:dyDescent="0.25">
      <c r="A582" s="13" t="s">
        <v>16</v>
      </c>
      <c r="B582" s="13" t="s">
        <v>110</v>
      </c>
      <c r="C582" s="13" t="s">
        <v>2267</v>
      </c>
      <c r="D582" s="13" t="s">
        <v>2268</v>
      </c>
      <c r="E582" s="10" t="s">
        <v>2269</v>
      </c>
      <c r="F582" s="19">
        <v>6.119999885559082</v>
      </c>
      <c r="G582" s="19">
        <v>0</v>
      </c>
      <c r="H582" s="13" t="s">
        <v>21</v>
      </c>
      <c r="I582" s="13" t="s">
        <v>73</v>
      </c>
      <c r="J582" s="20">
        <v>45451</v>
      </c>
      <c r="K582" s="20">
        <f t="shared" ref="K582:K645" si="9">J582+125</f>
        <v>45576</v>
      </c>
      <c r="L582" s="28">
        <v>158.8235294117647</v>
      </c>
      <c r="M582" s="13" t="s">
        <v>173</v>
      </c>
      <c r="N582" s="10" t="s">
        <v>2270</v>
      </c>
      <c r="O582" s="13" t="s">
        <v>2214</v>
      </c>
      <c r="P582" s="13" t="s">
        <v>2215</v>
      </c>
    </row>
    <row r="583" spans="1:16" x14ac:dyDescent="0.25">
      <c r="A583" s="13" t="s">
        <v>16</v>
      </c>
      <c r="B583" s="13" t="s">
        <v>110</v>
      </c>
      <c r="C583" s="13" t="s">
        <v>2271</v>
      </c>
      <c r="D583" s="13" t="s">
        <v>2272</v>
      </c>
      <c r="E583" s="10" t="s">
        <v>2273</v>
      </c>
      <c r="F583" s="19">
        <v>18.6583000207455</v>
      </c>
      <c r="G583" s="19">
        <v>0</v>
      </c>
      <c r="H583" s="13" t="s">
        <v>21</v>
      </c>
      <c r="I583" s="13" t="s">
        <v>73</v>
      </c>
      <c r="J583" s="20">
        <v>45485</v>
      </c>
      <c r="K583" s="20">
        <f t="shared" si="9"/>
        <v>45610</v>
      </c>
      <c r="L583" s="28">
        <v>137.02422145328717</v>
      </c>
      <c r="M583" s="13" t="s">
        <v>173</v>
      </c>
      <c r="N583" s="10" t="s">
        <v>2274</v>
      </c>
      <c r="O583" s="13" t="s">
        <v>2254</v>
      </c>
      <c r="P583" s="13" t="s">
        <v>2255</v>
      </c>
    </row>
    <row r="584" spans="1:16" x14ac:dyDescent="0.25">
      <c r="A584" s="13" t="s">
        <v>16</v>
      </c>
      <c r="B584" s="13" t="s">
        <v>110</v>
      </c>
      <c r="C584" s="13" t="s">
        <v>2275</v>
      </c>
      <c r="D584" s="13" t="s">
        <v>2276</v>
      </c>
      <c r="E584" s="10" t="s">
        <v>2277</v>
      </c>
      <c r="F584" s="19">
        <v>11.159999847412109</v>
      </c>
      <c r="G584" s="19">
        <v>0</v>
      </c>
      <c r="H584" s="13" t="s">
        <v>21</v>
      </c>
      <c r="I584" s="13" t="s">
        <v>22</v>
      </c>
      <c r="J584" s="20">
        <v>45454</v>
      </c>
      <c r="K584" s="20">
        <f t="shared" si="9"/>
        <v>45579</v>
      </c>
      <c r="L584" s="28">
        <v>126.59846547314577</v>
      </c>
      <c r="M584" s="13" t="s">
        <v>161</v>
      </c>
      <c r="N584" s="10" t="s">
        <v>2278</v>
      </c>
      <c r="O584" s="13" t="s">
        <v>344</v>
      </c>
      <c r="P584" s="13" t="s">
        <v>345</v>
      </c>
    </row>
    <row r="585" spans="1:16" x14ac:dyDescent="0.25">
      <c r="A585" s="13" t="s">
        <v>16</v>
      </c>
      <c r="B585" s="13" t="s">
        <v>110</v>
      </c>
      <c r="C585" s="13" t="s">
        <v>87</v>
      </c>
      <c r="D585" s="13" t="s">
        <v>2279</v>
      </c>
      <c r="E585" s="10" t="s">
        <v>2280</v>
      </c>
      <c r="F585" s="19">
        <v>12.520000457763672</v>
      </c>
      <c r="G585" s="19">
        <v>0</v>
      </c>
      <c r="H585" s="13" t="s">
        <v>21</v>
      </c>
      <c r="I585" s="13" t="s">
        <v>22</v>
      </c>
      <c r="J585" s="20">
        <v>45461</v>
      </c>
      <c r="K585" s="20">
        <f t="shared" si="9"/>
        <v>45586</v>
      </c>
      <c r="L585" s="28">
        <v>129.41176470588235</v>
      </c>
      <c r="M585" s="13" t="s">
        <v>30</v>
      </c>
      <c r="N585" s="10" t="s">
        <v>2281</v>
      </c>
      <c r="O585" s="13" t="s">
        <v>350</v>
      </c>
      <c r="P585" s="13" t="s">
        <v>351</v>
      </c>
    </row>
    <row r="586" spans="1:16" x14ac:dyDescent="0.25">
      <c r="A586" s="13" t="s">
        <v>16</v>
      </c>
      <c r="B586" s="13" t="s">
        <v>110</v>
      </c>
      <c r="C586" s="13" t="s">
        <v>87</v>
      </c>
      <c r="D586" s="13" t="s">
        <v>2279</v>
      </c>
      <c r="E586" s="10" t="s">
        <v>2280</v>
      </c>
      <c r="F586" s="19">
        <v>1.4500000476837158</v>
      </c>
      <c r="G586" s="19">
        <v>0</v>
      </c>
      <c r="H586" s="13" t="s">
        <v>21</v>
      </c>
      <c r="I586" s="13" t="s">
        <v>22</v>
      </c>
      <c r="J586" s="20">
        <v>45461</v>
      </c>
      <c r="K586" s="20">
        <f t="shared" si="9"/>
        <v>45586</v>
      </c>
      <c r="L586" s="28">
        <v>129.41176470588235</v>
      </c>
      <c r="M586" s="13" t="s">
        <v>30</v>
      </c>
      <c r="N586" s="10" t="s">
        <v>2282</v>
      </c>
      <c r="O586" s="13" t="s">
        <v>350</v>
      </c>
      <c r="P586" s="13" t="s">
        <v>351</v>
      </c>
    </row>
    <row r="587" spans="1:16" x14ac:dyDescent="0.25">
      <c r="A587" s="13" t="s">
        <v>16</v>
      </c>
      <c r="B587" s="13" t="s">
        <v>110</v>
      </c>
      <c r="C587" s="13" t="s">
        <v>87</v>
      </c>
      <c r="D587" s="13" t="s">
        <v>2279</v>
      </c>
      <c r="E587" s="10" t="s">
        <v>2280</v>
      </c>
      <c r="F587" s="19">
        <v>7.380000114440918</v>
      </c>
      <c r="G587" s="19">
        <v>0</v>
      </c>
      <c r="H587" s="13" t="s">
        <v>21</v>
      </c>
      <c r="I587" s="13" t="s">
        <v>22</v>
      </c>
      <c r="J587" s="20">
        <v>45461</v>
      </c>
      <c r="K587" s="20">
        <f t="shared" si="9"/>
        <v>45586</v>
      </c>
      <c r="L587" s="28">
        <v>129.41176470588235</v>
      </c>
      <c r="M587" s="13" t="s">
        <v>30</v>
      </c>
      <c r="N587" s="10" t="s">
        <v>2283</v>
      </c>
      <c r="O587" s="13" t="s">
        <v>350</v>
      </c>
      <c r="P587" s="13" t="s">
        <v>351</v>
      </c>
    </row>
    <row r="588" spans="1:16" x14ac:dyDescent="0.25">
      <c r="A588" s="13" t="s">
        <v>16</v>
      </c>
      <c r="B588" s="13" t="s">
        <v>110</v>
      </c>
      <c r="C588" s="13" t="s">
        <v>125</v>
      </c>
      <c r="D588" s="13" t="s">
        <v>266</v>
      </c>
      <c r="E588" s="10" t="s">
        <v>267</v>
      </c>
      <c r="F588" s="19">
        <v>17.940000534057617</v>
      </c>
      <c r="G588" s="19">
        <v>0</v>
      </c>
      <c r="H588" s="13" t="s">
        <v>21</v>
      </c>
      <c r="I588" s="13" t="s">
        <v>22</v>
      </c>
      <c r="J588" s="20">
        <v>45445</v>
      </c>
      <c r="K588" s="20">
        <f t="shared" si="9"/>
        <v>45570</v>
      </c>
      <c r="L588" s="28">
        <v>149.48096885813149</v>
      </c>
      <c r="M588" s="13" t="s">
        <v>96</v>
      </c>
      <c r="N588" s="10" t="s">
        <v>268</v>
      </c>
      <c r="O588" s="13" t="s">
        <v>269</v>
      </c>
      <c r="P588" s="13" t="s">
        <v>270</v>
      </c>
    </row>
    <row r="589" spans="1:16" x14ac:dyDescent="0.25">
      <c r="A589" s="13" t="s">
        <v>16</v>
      </c>
      <c r="B589" s="13" t="s">
        <v>110</v>
      </c>
      <c r="C589" s="13" t="s">
        <v>2284</v>
      </c>
      <c r="D589" s="13" t="s">
        <v>1444</v>
      </c>
      <c r="E589" s="10" t="s">
        <v>2285</v>
      </c>
      <c r="F589" s="19">
        <v>10.279999732971191</v>
      </c>
      <c r="G589" s="19">
        <v>0</v>
      </c>
      <c r="H589" s="13" t="s">
        <v>21</v>
      </c>
      <c r="I589" s="13" t="s">
        <v>22</v>
      </c>
      <c r="J589" s="20">
        <v>45456</v>
      </c>
      <c r="K589" s="20">
        <f t="shared" si="9"/>
        <v>45581</v>
      </c>
      <c r="L589" s="28">
        <v>148.23529411764704</v>
      </c>
      <c r="M589" s="17" t="s">
        <v>492</v>
      </c>
      <c r="N589" s="10" t="s">
        <v>2286</v>
      </c>
      <c r="O589" s="13" t="s">
        <v>344</v>
      </c>
      <c r="P589" s="13" t="s">
        <v>345</v>
      </c>
    </row>
    <row r="590" spans="1:16" x14ac:dyDescent="0.25">
      <c r="A590" s="13" t="s">
        <v>16</v>
      </c>
      <c r="B590" s="13" t="s">
        <v>110</v>
      </c>
      <c r="C590" s="13" t="s">
        <v>225</v>
      </c>
      <c r="D590" s="13" t="s">
        <v>226</v>
      </c>
      <c r="E590" s="10" t="s">
        <v>227</v>
      </c>
      <c r="F590" s="19">
        <v>20.190000534057617</v>
      </c>
      <c r="G590" s="19">
        <v>0</v>
      </c>
      <c r="H590" s="13" t="s">
        <v>21</v>
      </c>
      <c r="I590" s="13" t="s">
        <v>73</v>
      </c>
      <c r="J590" s="20">
        <v>45444</v>
      </c>
      <c r="K590" s="20">
        <f t="shared" si="9"/>
        <v>45569</v>
      </c>
      <c r="L590" s="28">
        <v>160</v>
      </c>
      <c r="M590" s="13" t="s">
        <v>173</v>
      </c>
      <c r="N590" s="10" t="s">
        <v>228</v>
      </c>
      <c r="O590" s="13" t="s">
        <v>229</v>
      </c>
      <c r="P590" s="13" t="s">
        <v>230</v>
      </c>
    </row>
    <row r="591" spans="1:16" x14ac:dyDescent="0.25">
      <c r="A591" s="13" t="s">
        <v>16</v>
      </c>
      <c r="B591" s="13" t="s">
        <v>110</v>
      </c>
      <c r="C591" s="13" t="s">
        <v>225</v>
      </c>
      <c r="D591" s="13" t="s">
        <v>226</v>
      </c>
      <c r="E591" s="10" t="s">
        <v>227</v>
      </c>
      <c r="F591" s="19">
        <v>15.119999885559082</v>
      </c>
      <c r="G591" s="19">
        <v>0</v>
      </c>
      <c r="H591" s="13" t="s">
        <v>21</v>
      </c>
      <c r="I591" s="13" t="s">
        <v>73</v>
      </c>
      <c r="J591" s="20">
        <v>45451</v>
      </c>
      <c r="K591" s="20">
        <f t="shared" si="9"/>
        <v>45576</v>
      </c>
      <c r="L591" s="28">
        <v>160</v>
      </c>
      <c r="M591" s="13" t="s">
        <v>173</v>
      </c>
      <c r="N591" s="10" t="s">
        <v>2287</v>
      </c>
      <c r="O591" s="13" t="s">
        <v>229</v>
      </c>
      <c r="P591" s="13" t="s">
        <v>230</v>
      </c>
    </row>
    <row r="592" spans="1:16" x14ac:dyDescent="0.25">
      <c r="A592" s="13" t="s">
        <v>16</v>
      </c>
      <c r="B592" s="13" t="s">
        <v>110</v>
      </c>
      <c r="C592" s="13" t="s">
        <v>2288</v>
      </c>
      <c r="D592" s="13" t="s">
        <v>2289</v>
      </c>
      <c r="E592" s="10" t="s">
        <v>2290</v>
      </c>
      <c r="F592" s="19">
        <v>11.390000343322754</v>
      </c>
      <c r="G592" s="19">
        <v>0</v>
      </c>
      <c r="H592" s="13" t="s">
        <v>21</v>
      </c>
      <c r="I592" s="13" t="s">
        <v>73</v>
      </c>
      <c r="J592" s="20">
        <v>45454</v>
      </c>
      <c r="K592" s="20">
        <f t="shared" si="9"/>
        <v>45579</v>
      </c>
      <c r="L592" s="28">
        <v>126.59846547314577</v>
      </c>
      <c r="M592" s="13" t="s">
        <v>180</v>
      </c>
      <c r="N592" s="10" t="s">
        <v>2291</v>
      </c>
      <c r="O592" s="13" t="s">
        <v>2292</v>
      </c>
      <c r="P592" s="13" t="s">
        <v>2293</v>
      </c>
    </row>
    <row r="593" spans="1:16" x14ac:dyDescent="0.25">
      <c r="A593" s="13" t="s">
        <v>16</v>
      </c>
      <c r="B593" s="13" t="s">
        <v>110</v>
      </c>
      <c r="C593" s="13" t="s">
        <v>2288</v>
      </c>
      <c r="D593" s="13" t="s">
        <v>2289</v>
      </c>
      <c r="E593" s="10" t="s">
        <v>2290</v>
      </c>
      <c r="F593" s="19">
        <v>13.520000457763672</v>
      </c>
      <c r="G593" s="19">
        <v>0</v>
      </c>
      <c r="H593" s="13" t="s">
        <v>21</v>
      </c>
      <c r="I593" s="13" t="s">
        <v>73</v>
      </c>
      <c r="J593" s="20">
        <v>45454</v>
      </c>
      <c r="K593" s="20">
        <f t="shared" si="9"/>
        <v>45579</v>
      </c>
      <c r="L593" s="28">
        <v>126.59846547314577</v>
      </c>
      <c r="M593" s="13" t="s">
        <v>180</v>
      </c>
      <c r="N593" s="10" t="s">
        <v>2294</v>
      </c>
      <c r="O593" s="13" t="s">
        <v>2292</v>
      </c>
      <c r="P593" s="13" t="s">
        <v>2293</v>
      </c>
    </row>
    <row r="594" spans="1:16" x14ac:dyDescent="0.25">
      <c r="A594" s="13" t="s">
        <v>16</v>
      </c>
      <c r="B594" s="13" t="s">
        <v>110</v>
      </c>
      <c r="C594" s="13" t="s">
        <v>1205</v>
      </c>
      <c r="D594" s="13" t="s">
        <v>804</v>
      </c>
      <c r="E594" s="10" t="s">
        <v>2295</v>
      </c>
      <c r="F594" s="19">
        <v>44.659999847412109</v>
      </c>
      <c r="G594" s="19">
        <v>0</v>
      </c>
      <c r="H594" s="13" t="s">
        <v>21</v>
      </c>
      <c r="I594" s="17" t="s">
        <v>614</v>
      </c>
      <c r="J594" s="20">
        <v>45478</v>
      </c>
      <c r="K594" s="20">
        <f t="shared" si="9"/>
        <v>45603</v>
      </c>
      <c r="L594" s="28">
        <v>164.70588235294116</v>
      </c>
      <c r="M594" s="13" t="s">
        <v>615</v>
      </c>
      <c r="N594" s="10" t="s">
        <v>2296</v>
      </c>
      <c r="O594" s="13" t="s">
        <v>690</v>
      </c>
      <c r="P594" s="13" t="s">
        <v>691</v>
      </c>
    </row>
    <row r="595" spans="1:16" x14ac:dyDescent="0.25">
      <c r="A595" s="13" t="s">
        <v>16</v>
      </c>
      <c r="B595" s="13" t="s">
        <v>110</v>
      </c>
      <c r="C595" s="13" t="s">
        <v>1205</v>
      </c>
      <c r="D595" s="13" t="s">
        <v>804</v>
      </c>
      <c r="E595" s="10" t="s">
        <v>2295</v>
      </c>
      <c r="F595" s="19">
        <v>11.510000228881836</v>
      </c>
      <c r="G595" s="19">
        <v>0</v>
      </c>
      <c r="H595" s="13" t="s">
        <v>21</v>
      </c>
      <c r="I595" s="17" t="s">
        <v>614</v>
      </c>
      <c r="J595" s="20">
        <v>45478</v>
      </c>
      <c r="K595" s="20">
        <f t="shared" si="9"/>
        <v>45603</v>
      </c>
      <c r="L595" s="28">
        <v>164.70588235294116</v>
      </c>
      <c r="M595" s="13" t="s">
        <v>615</v>
      </c>
      <c r="N595" s="10" t="s">
        <v>2297</v>
      </c>
      <c r="O595" s="13" t="s">
        <v>690</v>
      </c>
      <c r="P595" s="13" t="s">
        <v>691</v>
      </c>
    </row>
    <row r="596" spans="1:16" x14ac:dyDescent="0.25">
      <c r="A596" s="13" t="s">
        <v>16</v>
      </c>
      <c r="B596" s="13" t="s">
        <v>110</v>
      </c>
      <c r="C596" s="13" t="s">
        <v>769</v>
      </c>
      <c r="D596" s="13" t="s">
        <v>770</v>
      </c>
      <c r="E596" s="10" t="s">
        <v>771</v>
      </c>
      <c r="F596" s="19">
        <v>43.25</v>
      </c>
      <c r="G596" s="19">
        <v>0</v>
      </c>
      <c r="H596" s="13" t="s">
        <v>21</v>
      </c>
      <c r="I596" s="17" t="s">
        <v>614</v>
      </c>
      <c r="J596" s="20">
        <v>45475</v>
      </c>
      <c r="K596" s="20">
        <f t="shared" si="9"/>
        <v>45600</v>
      </c>
      <c r="L596" s="28">
        <v>164.70588235294116</v>
      </c>
      <c r="M596" s="13" t="s">
        <v>615</v>
      </c>
      <c r="N596" s="10" t="s">
        <v>772</v>
      </c>
      <c r="O596" s="13" t="s">
        <v>690</v>
      </c>
      <c r="P596" s="13" t="s">
        <v>691</v>
      </c>
    </row>
    <row r="597" spans="1:16" x14ac:dyDescent="0.25">
      <c r="A597" s="13" t="s">
        <v>16</v>
      </c>
      <c r="B597" s="13" t="s">
        <v>110</v>
      </c>
      <c r="C597" s="13" t="s">
        <v>284</v>
      </c>
      <c r="D597" s="13" t="s">
        <v>298</v>
      </c>
      <c r="E597" s="10" t="s">
        <v>1461</v>
      </c>
      <c r="F597" s="19">
        <v>12</v>
      </c>
      <c r="G597" s="19">
        <v>0</v>
      </c>
      <c r="H597" s="13" t="s">
        <v>21</v>
      </c>
      <c r="I597" s="13" t="s">
        <v>22</v>
      </c>
      <c r="J597" s="20">
        <v>45457</v>
      </c>
      <c r="K597" s="20">
        <f t="shared" si="9"/>
        <v>45582</v>
      </c>
      <c r="L597" s="28">
        <v>164.70588235294119</v>
      </c>
      <c r="M597" s="17" t="s">
        <v>492</v>
      </c>
      <c r="N597" s="10" t="s">
        <v>2298</v>
      </c>
      <c r="O597" s="13" t="s">
        <v>2168</v>
      </c>
      <c r="P597" s="13" t="s">
        <v>2169</v>
      </c>
    </row>
    <row r="598" spans="1:16" x14ac:dyDescent="0.25">
      <c r="A598" s="13" t="s">
        <v>16</v>
      </c>
      <c r="B598" s="13" t="s">
        <v>110</v>
      </c>
      <c r="C598" s="13" t="s">
        <v>340</v>
      </c>
      <c r="D598" s="13" t="s">
        <v>341</v>
      </c>
      <c r="E598" s="10" t="s">
        <v>342</v>
      </c>
      <c r="F598" s="19">
        <v>3.9000000953674321</v>
      </c>
      <c r="G598" s="19">
        <v>0</v>
      </c>
      <c r="H598" s="13" t="s">
        <v>21</v>
      </c>
      <c r="I598" s="13" t="s">
        <v>22</v>
      </c>
      <c r="J598" s="20">
        <v>45446</v>
      </c>
      <c r="K598" s="20">
        <f t="shared" si="9"/>
        <v>45571</v>
      </c>
      <c r="L598" s="28">
        <v>129.41176470588235</v>
      </c>
      <c r="M598" s="13" t="s">
        <v>336</v>
      </c>
      <c r="N598" s="10" t="s">
        <v>343</v>
      </c>
      <c r="O598" s="13" t="s">
        <v>344</v>
      </c>
      <c r="P598" s="13" t="s">
        <v>345</v>
      </c>
    </row>
    <row r="599" spans="1:16" x14ac:dyDescent="0.25">
      <c r="A599" s="13" t="s">
        <v>16</v>
      </c>
      <c r="B599" s="13" t="s">
        <v>110</v>
      </c>
      <c r="C599" s="13" t="s">
        <v>2299</v>
      </c>
      <c r="D599" s="13" t="s">
        <v>2300</v>
      </c>
      <c r="E599" s="10" t="s">
        <v>2301</v>
      </c>
      <c r="F599" s="19">
        <v>20.010000228881836</v>
      </c>
      <c r="G599" s="19">
        <v>0</v>
      </c>
      <c r="H599" s="13" t="s">
        <v>21</v>
      </c>
      <c r="I599" s="13" t="s">
        <v>73</v>
      </c>
      <c r="J599" s="20">
        <v>45447</v>
      </c>
      <c r="K599" s="20">
        <f t="shared" si="9"/>
        <v>45572</v>
      </c>
      <c r="L599" s="28">
        <v>132.35294117647058</v>
      </c>
      <c r="M599" s="13" t="s">
        <v>168</v>
      </c>
      <c r="N599" s="10" t="s">
        <v>2302</v>
      </c>
      <c r="O599" s="13" t="s">
        <v>2214</v>
      </c>
      <c r="P599" s="13" t="s">
        <v>2215</v>
      </c>
    </row>
    <row r="600" spans="1:16" x14ac:dyDescent="0.25">
      <c r="A600" s="13" t="s">
        <v>16</v>
      </c>
      <c r="B600" s="13" t="s">
        <v>110</v>
      </c>
      <c r="C600" s="13" t="s">
        <v>1583</v>
      </c>
      <c r="D600" s="13" t="s">
        <v>1584</v>
      </c>
      <c r="E600" s="10" t="s">
        <v>1585</v>
      </c>
      <c r="F600" s="19">
        <v>33.639999389648438</v>
      </c>
      <c r="G600" s="19">
        <v>0</v>
      </c>
      <c r="H600" s="13" t="s">
        <v>21</v>
      </c>
      <c r="I600" s="13" t="s">
        <v>22</v>
      </c>
      <c r="J600" s="20">
        <v>45450</v>
      </c>
      <c r="K600" s="20">
        <f t="shared" si="9"/>
        <v>45575</v>
      </c>
      <c r="L600" s="28">
        <v>129.41176470588235</v>
      </c>
      <c r="M600" s="13" t="s">
        <v>214</v>
      </c>
      <c r="N600" s="10" t="s">
        <v>2303</v>
      </c>
      <c r="O600" s="13" t="s">
        <v>350</v>
      </c>
      <c r="P600" s="13" t="s">
        <v>351</v>
      </c>
    </row>
    <row r="601" spans="1:16" x14ac:dyDescent="0.25">
      <c r="A601" s="13" t="s">
        <v>16</v>
      </c>
      <c r="B601" s="13" t="s">
        <v>110</v>
      </c>
      <c r="C601" s="13" t="s">
        <v>2304</v>
      </c>
      <c r="D601" s="13" t="s">
        <v>2305</v>
      </c>
      <c r="E601" s="10" t="s">
        <v>2306</v>
      </c>
      <c r="F601" s="19">
        <v>7.0399999618530273</v>
      </c>
      <c r="G601" s="19">
        <v>0</v>
      </c>
      <c r="H601" s="13" t="s">
        <v>21</v>
      </c>
      <c r="I601" s="13" t="s">
        <v>73</v>
      </c>
      <c r="J601" s="20">
        <v>45451</v>
      </c>
      <c r="K601" s="20">
        <f t="shared" si="9"/>
        <v>45576</v>
      </c>
      <c r="L601" s="28">
        <v>155.29411764705881</v>
      </c>
      <c r="M601" s="13" t="s">
        <v>173</v>
      </c>
      <c r="N601" s="10" t="s">
        <v>2307</v>
      </c>
      <c r="O601" s="13" t="s">
        <v>229</v>
      </c>
      <c r="P601" s="13" t="s">
        <v>230</v>
      </c>
    </row>
    <row r="602" spans="1:16" x14ac:dyDescent="0.25">
      <c r="A602" s="13" t="s">
        <v>16</v>
      </c>
      <c r="B602" s="13" t="s">
        <v>110</v>
      </c>
      <c r="C602" s="13" t="s">
        <v>2308</v>
      </c>
      <c r="D602" s="13" t="s">
        <v>2309</v>
      </c>
      <c r="E602" s="10" t="s">
        <v>2310</v>
      </c>
      <c r="F602" s="19">
        <v>30.299999237060547</v>
      </c>
      <c r="G602" s="19">
        <v>0</v>
      </c>
      <c r="H602" s="13" t="s">
        <v>21</v>
      </c>
      <c r="I602" s="13" t="s">
        <v>22</v>
      </c>
      <c r="J602" s="20">
        <v>45449</v>
      </c>
      <c r="K602" s="20">
        <f t="shared" si="9"/>
        <v>45574</v>
      </c>
      <c r="L602" s="28">
        <v>148.23529411764707</v>
      </c>
      <c r="M602" s="13" t="s">
        <v>96</v>
      </c>
      <c r="N602" s="10" t="s">
        <v>2311</v>
      </c>
      <c r="O602" s="13" t="s">
        <v>2168</v>
      </c>
      <c r="P602" s="13" t="s">
        <v>2169</v>
      </c>
    </row>
    <row r="603" spans="1:16" x14ac:dyDescent="0.25">
      <c r="A603" s="13" t="s">
        <v>16</v>
      </c>
      <c r="B603" s="13" t="s">
        <v>110</v>
      </c>
      <c r="C603" s="13" t="s">
        <v>2312</v>
      </c>
      <c r="D603" s="13" t="s">
        <v>2313</v>
      </c>
      <c r="E603" s="10" t="s">
        <v>2314</v>
      </c>
      <c r="F603" s="19">
        <v>9.0600004196166992</v>
      </c>
      <c r="G603" s="19">
        <v>0</v>
      </c>
      <c r="H603" s="13" t="s">
        <v>21</v>
      </c>
      <c r="I603" s="13" t="s">
        <v>73</v>
      </c>
      <c r="J603" s="20">
        <v>45461</v>
      </c>
      <c r="K603" s="20">
        <f t="shared" si="9"/>
        <v>45586</v>
      </c>
      <c r="L603" s="28">
        <v>129.41176470588235</v>
      </c>
      <c r="M603" s="13" t="s">
        <v>114</v>
      </c>
      <c r="N603" s="10" t="s">
        <v>2315</v>
      </c>
      <c r="O603" s="13" t="s">
        <v>2316</v>
      </c>
      <c r="P603" s="13" t="s">
        <v>2317</v>
      </c>
    </row>
    <row r="604" spans="1:16" x14ac:dyDescent="0.25">
      <c r="A604" s="13" t="s">
        <v>16</v>
      </c>
      <c r="B604" s="13" t="s">
        <v>110</v>
      </c>
      <c r="C604" s="13" t="s">
        <v>2318</v>
      </c>
      <c r="D604" s="13" t="s">
        <v>2319</v>
      </c>
      <c r="E604" s="10" t="s">
        <v>2320</v>
      </c>
      <c r="F604" s="19">
        <v>16.450000762939453</v>
      </c>
      <c r="G604" s="19">
        <v>0</v>
      </c>
      <c r="H604" s="13" t="s">
        <v>21</v>
      </c>
      <c r="I604" s="13" t="s">
        <v>22</v>
      </c>
      <c r="J604" s="20">
        <v>45461</v>
      </c>
      <c r="K604" s="20">
        <f t="shared" si="9"/>
        <v>45586</v>
      </c>
      <c r="L604" s="28">
        <v>149.48096885813149</v>
      </c>
      <c r="M604" s="13" t="s">
        <v>96</v>
      </c>
      <c r="N604" s="10" t="s">
        <v>2321</v>
      </c>
      <c r="O604" s="13" t="s">
        <v>269</v>
      </c>
      <c r="P604" s="13" t="s">
        <v>270</v>
      </c>
    </row>
    <row r="605" spans="1:16" x14ac:dyDescent="0.25">
      <c r="A605" s="13" t="s">
        <v>16</v>
      </c>
      <c r="B605" s="13" t="s">
        <v>110</v>
      </c>
      <c r="C605" s="13" t="s">
        <v>2322</v>
      </c>
      <c r="D605" s="13" t="s">
        <v>2323</v>
      </c>
      <c r="E605" s="10" t="s">
        <v>2324</v>
      </c>
      <c r="F605" s="19">
        <v>15.130000114440918</v>
      </c>
      <c r="G605" s="19">
        <v>0</v>
      </c>
      <c r="H605" s="13" t="s">
        <v>21</v>
      </c>
      <c r="I605" s="13" t="s">
        <v>22</v>
      </c>
      <c r="J605" s="20">
        <v>45461</v>
      </c>
      <c r="K605" s="20">
        <f t="shared" si="9"/>
        <v>45586</v>
      </c>
      <c r="L605" s="28">
        <v>149.48096885813149</v>
      </c>
      <c r="M605" s="13" t="s">
        <v>521</v>
      </c>
      <c r="N605" s="10" t="s">
        <v>2325</v>
      </c>
      <c r="O605" s="13" t="s">
        <v>767</v>
      </c>
      <c r="P605" s="13" t="s">
        <v>768</v>
      </c>
    </row>
    <row r="606" spans="1:16" x14ac:dyDescent="0.25">
      <c r="A606" s="13" t="s">
        <v>16</v>
      </c>
      <c r="B606" s="13" t="s">
        <v>110</v>
      </c>
      <c r="C606" s="13" t="s">
        <v>1619</v>
      </c>
      <c r="D606" s="13" t="s">
        <v>2326</v>
      </c>
      <c r="E606" s="10" t="s">
        <v>1621</v>
      </c>
      <c r="F606" s="19">
        <v>6.0999999046325684</v>
      </c>
      <c r="G606" s="19">
        <v>0</v>
      </c>
      <c r="H606" s="13" t="s">
        <v>21</v>
      </c>
      <c r="I606" s="13" t="s">
        <v>22</v>
      </c>
      <c r="J606" s="20">
        <v>45456</v>
      </c>
      <c r="K606" s="20">
        <f t="shared" si="9"/>
        <v>45581</v>
      </c>
      <c r="L606" s="28">
        <v>137.02422145328717</v>
      </c>
      <c r="M606" s="13" t="s">
        <v>161</v>
      </c>
      <c r="N606" s="10" t="s">
        <v>2327</v>
      </c>
      <c r="O606" s="13" t="s">
        <v>344</v>
      </c>
      <c r="P606" s="13" t="s">
        <v>345</v>
      </c>
    </row>
    <row r="607" spans="1:16" x14ac:dyDescent="0.25">
      <c r="A607" s="13" t="s">
        <v>16</v>
      </c>
      <c r="B607" s="13" t="s">
        <v>110</v>
      </c>
      <c r="C607" s="13" t="s">
        <v>2041</v>
      </c>
      <c r="D607" s="13" t="s">
        <v>2042</v>
      </c>
      <c r="E607" s="10" t="s">
        <v>2043</v>
      </c>
      <c r="F607" s="19">
        <v>126.61000061035156</v>
      </c>
      <c r="G607" s="19">
        <v>0</v>
      </c>
      <c r="H607" s="13" t="s">
        <v>21</v>
      </c>
      <c r="I607" s="13" t="s">
        <v>22</v>
      </c>
      <c r="J607" s="20">
        <v>45455</v>
      </c>
      <c r="K607" s="20">
        <f t="shared" si="9"/>
        <v>45580</v>
      </c>
      <c r="L607" s="28">
        <v>174.39446366782011</v>
      </c>
      <c r="M607" s="13" t="s">
        <v>336</v>
      </c>
      <c r="N607" s="10" t="s">
        <v>2328</v>
      </c>
      <c r="O607" s="13" t="s">
        <v>2329</v>
      </c>
      <c r="P607" s="13" t="s">
        <v>2330</v>
      </c>
    </row>
    <row r="608" spans="1:16" x14ac:dyDescent="0.25">
      <c r="A608" s="13" t="s">
        <v>16</v>
      </c>
      <c r="B608" s="13" t="s">
        <v>110</v>
      </c>
      <c r="C608" s="13" t="s">
        <v>2041</v>
      </c>
      <c r="D608" s="13" t="s">
        <v>2042</v>
      </c>
      <c r="E608" s="10" t="s">
        <v>2043</v>
      </c>
      <c r="F608" s="19">
        <v>87.5</v>
      </c>
      <c r="G608" s="19">
        <v>0</v>
      </c>
      <c r="H608" s="13" t="s">
        <v>21</v>
      </c>
      <c r="I608" s="13" t="s">
        <v>22</v>
      </c>
      <c r="J608" s="20">
        <v>45455</v>
      </c>
      <c r="K608" s="20">
        <f t="shared" si="9"/>
        <v>45580</v>
      </c>
      <c r="L608" s="28">
        <v>174.39446366782011</v>
      </c>
      <c r="M608" s="13" t="s">
        <v>336</v>
      </c>
      <c r="N608" s="10" t="s">
        <v>2331</v>
      </c>
      <c r="O608" s="13" t="s">
        <v>2329</v>
      </c>
      <c r="P608" s="13" t="s">
        <v>2330</v>
      </c>
    </row>
    <row r="609" spans="1:16" x14ac:dyDescent="0.25">
      <c r="A609" s="13" t="s">
        <v>16</v>
      </c>
      <c r="B609" s="13" t="s">
        <v>110</v>
      </c>
      <c r="C609" s="13" t="s">
        <v>2041</v>
      </c>
      <c r="D609" s="13" t="s">
        <v>2042</v>
      </c>
      <c r="E609" s="10" t="s">
        <v>2043</v>
      </c>
      <c r="F609" s="19">
        <v>22.219999313354492</v>
      </c>
      <c r="G609" s="19">
        <v>0</v>
      </c>
      <c r="H609" s="13" t="s">
        <v>21</v>
      </c>
      <c r="I609" s="13" t="s">
        <v>22</v>
      </c>
      <c r="J609" s="20">
        <v>45455</v>
      </c>
      <c r="K609" s="20">
        <f t="shared" si="9"/>
        <v>45580</v>
      </c>
      <c r="L609" s="28">
        <v>174.39446366782011</v>
      </c>
      <c r="M609" s="13" t="s">
        <v>336</v>
      </c>
      <c r="N609" s="10" t="s">
        <v>2332</v>
      </c>
      <c r="O609" s="13" t="s">
        <v>2329</v>
      </c>
      <c r="P609" s="13" t="s">
        <v>2330</v>
      </c>
    </row>
    <row r="610" spans="1:16" x14ac:dyDescent="0.25">
      <c r="A610" s="13" t="s">
        <v>16</v>
      </c>
      <c r="B610" s="13" t="s">
        <v>110</v>
      </c>
      <c r="C610" s="13" t="s">
        <v>2041</v>
      </c>
      <c r="D610" s="13" t="s">
        <v>2042</v>
      </c>
      <c r="E610" s="10" t="s">
        <v>2043</v>
      </c>
      <c r="F610" s="19">
        <v>78.489997863769531</v>
      </c>
      <c r="G610" s="19">
        <v>0</v>
      </c>
      <c r="H610" s="13" t="s">
        <v>21</v>
      </c>
      <c r="I610" s="13" t="s">
        <v>22</v>
      </c>
      <c r="J610" s="20">
        <v>45455</v>
      </c>
      <c r="K610" s="20">
        <f t="shared" si="9"/>
        <v>45580</v>
      </c>
      <c r="L610" s="28">
        <v>174.39446366782011</v>
      </c>
      <c r="M610" s="13" t="s">
        <v>336</v>
      </c>
      <c r="N610" s="10" t="s">
        <v>2333</v>
      </c>
      <c r="O610" s="13" t="s">
        <v>2329</v>
      </c>
      <c r="P610" s="13" t="s">
        <v>2330</v>
      </c>
    </row>
    <row r="611" spans="1:16" x14ac:dyDescent="0.25">
      <c r="A611" s="13" t="s">
        <v>16</v>
      </c>
      <c r="B611" s="13" t="s">
        <v>110</v>
      </c>
      <c r="C611" s="13" t="s">
        <v>2334</v>
      </c>
      <c r="D611" s="13" t="s">
        <v>2335</v>
      </c>
      <c r="E611" s="10" t="s">
        <v>2336</v>
      </c>
      <c r="F611" s="19">
        <v>9.75</v>
      </c>
      <c r="G611" s="19">
        <v>0</v>
      </c>
      <c r="H611" s="13" t="s">
        <v>21</v>
      </c>
      <c r="I611" s="13" t="s">
        <v>22</v>
      </c>
      <c r="J611" s="20">
        <v>45450</v>
      </c>
      <c r="K611" s="20">
        <f t="shared" si="9"/>
        <v>45575</v>
      </c>
      <c r="L611" s="28">
        <v>156.03715170278639</v>
      </c>
      <c r="M611" s="13" t="s">
        <v>96</v>
      </c>
      <c r="N611" s="10" t="s">
        <v>2337</v>
      </c>
      <c r="O611" s="13" t="s">
        <v>2168</v>
      </c>
      <c r="P611" s="13" t="s">
        <v>2169</v>
      </c>
    </row>
    <row r="612" spans="1:16" x14ac:dyDescent="0.25">
      <c r="A612" s="13" t="s">
        <v>16</v>
      </c>
      <c r="B612" s="13" t="s">
        <v>110</v>
      </c>
      <c r="C612" s="13" t="s">
        <v>2338</v>
      </c>
      <c r="D612" s="13" t="s">
        <v>2052</v>
      </c>
      <c r="E612" s="10" t="s">
        <v>2339</v>
      </c>
      <c r="F612" s="19">
        <v>14.699999809265137</v>
      </c>
      <c r="G612" s="19">
        <v>0</v>
      </c>
      <c r="H612" s="13" t="s">
        <v>21</v>
      </c>
      <c r="I612" s="13" t="s">
        <v>73</v>
      </c>
      <c r="J612" s="20">
        <v>45448</v>
      </c>
      <c r="K612" s="20">
        <f t="shared" si="9"/>
        <v>45573</v>
      </c>
      <c r="L612" s="28">
        <v>169.41176470588238</v>
      </c>
      <c r="M612" s="13" t="s">
        <v>114</v>
      </c>
      <c r="N612" s="10" t="s">
        <v>2337</v>
      </c>
      <c r="O612" s="13" t="s">
        <v>2340</v>
      </c>
      <c r="P612" s="13" t="s">
        <v>2341</v>
      </c>
    </row>
    <row r="613" spans="1:16" x14ac:dyDescent="0.25">
      <c r="A613" s="13" t="s">
        <v>16</v>
      </c>
      <c r="B613" s="13" t="s">
        <v>110</v>
      </c>
      <c r="C613" s="13" t="s">
        <v>536</v>
      </c>
      <c r="D613" s="13" t="s">
        <v>2342</v>
      </c>
      <c r="E613" s="10" t="s">
        <v>2343</v>
      </c>
      <c r="F613" s="19">
        <v>12.149999618530272</v>
      </c>
      <c r="G613" s="19">
        <v>0</v>
      </c>
      <c r="H613" s="13" t="s">
        <v>21</v>
      </c>
      <c r="I613" s="13" t="s">
        <v>22</v>
      </c>
      <c r="J613" s="20">
        <v>45458</v>
      </c>
      <c r="K613" s="20">
        <f t="shared" si="9"/>
        <v>45583</v>
      </c>
      <c r="L613" s="28">
        <v>137.02422145328717</v>
      </c>
      <c r="M613" s="13" t="s">
        <v>96</v>
      </c>
      <c r="N613" s="10" t="s">
        <v>2344</v>
      </c>
      <c r="O613" s="13" t="s">
        <v>269</v>
      </c>
      <c r="P613" s="13" t="s">
        <v>270</v>
      </c>
    </row>
    <row r="614" spans="1:16" x14ac:dyDescent="0.25">
      <c r="A614" s="13" t="s">
        <v>16</v>
      </c>
      <c r="B614" s="13" t="s">
        <v>110</v>
      </c>
      <c r="C614" s="13" t="s">
        <v>138</v>
      </c>
      <c r="D614" s="13" t="s">
        <v>1645</v>
      </c>
      <c r="E614" s="10" t="s">
        <v>1646</v>
      </c>
      <c r="F614" s="19">
        <v>85.980003356933594</v>
      </c>
      <c r="G614" s="19">
        <v>0</v>
      </c>
      <c r="H614" s="13" t="s">
        <v>21</v>
      </c>
      <c r="I614" s="13" t="s">
        <v>22</v>
      </c>
      <c r="J614" s="20">
        <v>45450</v>
      </c>
      <c r="K614" s="20">
        <f t="shared" si="9"/>
        <v>45575</v>
      </c>
      <c r="L614" s="28">
        <v>149.48096885813149</v>
      </c>
      <c r="M614" s="13" t="s">
        <v>96</v>
      </c>
      <c r="N614" s="10" t="s">
        <v>2345</v>
      </c>
      <c r="O614" s="13" t="s">
        <v>269</v>
      </c>
      <c r="P614" s="13" t="s">
        <v>270</v>
      </c>
    </row>
    <row r="615" spans="1:16" x14ac:dyDescent="0.25">
      <c r="A615" s="13" t="s">
        <v>16</v>
      </c>
      <c r="B615" s="13" t="s">
        <v>110</v>
      </c>
      <c r="C615" s="13" t="s">
        <v>138</v>
      </c>
      <c r="D615" s="13" t="s">
        <v>271</v>
      </c>
      <c r="E615" s="10" t="s">
        <v>272</v>
      </c>
      <c r="F615" s="19">
        <v>12.010000228881836</v>
      </c>
      <c r="G615" s="19">
        <v>0</v>
      </c>
      <c r="H615" s="13" t="s">
        <v>21</v>
      </c>
      <c r="I615" s="13" t="s">
        <v>73</v>
      </c>
      <c r="J615" s="20">
        <v>45445</v>
      </c>
      <c r="K615" s="20">
        <f t="shared" si="9"/>
        <v>45570</v>
      </c>
      <c r="L615" s="28">
        <v>141.1764705882353</v>
      </c>
      <c r="M615" s="13" t="s">
        <v>114</v>
      </c>
      <c r="N615" s="10" t="s">
        <v>273</v>
      </c>
      <c r="O615" s="13" t="s">
        <v>235</v>
      </c>
      <c r="P615" s="13" t="s">
        <v>236</v>
      </c>
    </row>
    <row r="616" spans="1:16" x14ac:dyDescent="0.25">
      <c r="A616" s="13" t="s">
        <v>16</v>
      </c>
      <c r="B616" s="13" t="s">
        <v>110</v>
      </c>
      <c r="C616" s="13" t="s">
        <v>2346</v>
      </c>
      <c r="D616" s="13" t="s">
        <v>2347</v>
      </c>
      <c r="E616" s="10" t="s">
        <v>2348</v>
      </c>
      <c r="F616" s="19">
        <v>7.5500001907348633</v>
      </c>
      <c r="G616" s="19">
        <v>0</v>
      </c>
      <c r="H616" s="13" t="s">
        <v>21</v>
      </c>
      <c r="I616" s="13" t="s">
        <v>22</v>
      </c>
      <c r="J616" s="20">
        <v>45451</v>
      </c>
      <c r="K616" s="20">
        <f t="shared" si="9"/>
        <v>45576</v>
      </c>
      <c r="L616" s="28">
        <v>157.5</v>
      </c>
      <c r="M616" s="13" t="s">
        <v>396</v>
      </c>
      <c r="N616" s="10" t="s">
        <v>2349</v>
      </c>
      <c r="O616" s="13" t="s">
        <v>2168</v>
      </c>
      <c r="P616" s="13" t="s">
        <v>2169</v>
      </c>
    </row>
    <row r="617" spans="1:16" x14ac:dyDescent="0.25">
      <c r="A617" s="13" t="s">
        <v>16</v>
      </c>
      <c r="B617" s="13" t="s">
        <v>110</v>
      </c>
      <c r="C617" s="13" t="s">
        <v>402</v>
      </c>
      <c r="D617" s="13" t="s">
        <v>403</v>
      </c>
      <c r="E617" s="10" t="s">
        <v>404</v>
      </c>
      <c r="F617" s="19">
        <v>16.239999771118164</v>
      </c>
      <c r="G617" s="19">
        <v>0</v>
      </c>
      <c r="H617" s="13" t="s">
        <v>21</v>
      </c>
      <c r="I617" s="13" t="s">
        <v>22</v>
      </c>
      <c r="J617" s="20">
        <v>45447</v>
      </c>
      <c r="K617" s="20">
        <f t="shared" si="9"/>
        <v>45572</v>
      </c>
      <c r="L617" s="28">
        <v>129.41176470588235</v>
      </c>
      <c r="M617" s="13" t="s">
        <v>396</v>
      </c>
      <c r="N617" s="10" t="s">
        <v>405</v>
      </c>
      <c r="O617" s="13" t="s">
        <v>350</v>
      </c>
      <c r="P617" s="13" t="s">
        <v>351</v>
      </c>
    </row>
    <row r="618" spans="1:16" x14ac:dyDescent="0.25">
      <c r="A618" s="13" t="s">
        <v>16</v>
      </c>
      <c r="B618" s="13" t="s">
        <v>110</v>
      </c>
      <c r="C618" s="13" t="s">
        <v>402</v>
      </c>
      <c r="D618" s="13" t="s">
        <v>403</v>
      </c>
      <c r="E618" s="10" t="s">
        <v>404</v>
      </c>
      <c r="F618" s="19">
        <v>0.76999998092651367</v>
      </c>
      <c r="G618" s="19">
        <v>0</v>
      </c>
      <c r="H618" s="13" t="s">
        <v>21</v>
      </c>
      <c r="I618" s="13" t="s">
        <v>22</v>
      </c>
      <c r="J618" s="20">
        <v>45447</v>
      </c>
      <c r="K618" s="20">
        <f t="shared" si="9"/>
        <v>45572</v>
      </c>
      <c r="L618" s="28">
        <v>129.41176470588235</v>
      </c>
      <c r="M618" s="13" t="s">
        <v>396</v>
      </c>
      <c r="N618" s="10" t="s">
        <v>406</v>
      </c>
      <c r="O618" s="13" t="s">
        <v>350</v>
      </c>
      <c r="P618" s="13" t="s">
        <v>351</v>
      </c>
    </row>
    <row r="619" spans="1:16" x14ac:dyDescent="0.25">
      <c r="A619" s="13" t="s">
        <v>16</v>
      </c>
      <c r="B619" s="13" t="s">
        <v>110</v>
      </c>
      <c r="C619" s="13" t="s">
        <v>402</v>
      </c>
      <c r="D619" s="13" t="s">
        <v>403</v>
      </c>
      <c r="E619" s="10" t="s">
        <v>404</v>
      </c>
      <c r="F619" s="19">
        <v>5.4099998474121094</v>
      </c>
      <c r="G619" s="19">
        <v>0</v>
      </c>
      <c r="H619" s="13" t="s">
        <v>21</v>
      </c>
      <c r="I619" s="13" t="s">
        <v>22</v>
      </c>
      <c r="J619" s="20">
        <v>45447</v>
      </c>
      <c r="K619" s="20">
        <f t="shared" si="9"/>
        <v>45572</v>
      </c>
      <c r="L619" s="28">
        <v>129.41176470588235</v>
      </c>
      <c r="M619" s="13" t="s">
        <v>396</v>
      </c>
      <c r="N619" s="10" t="s">
        <v>407</v>
      </c>
      <c r="O619" s="13" t="s">
        <v>350</v>
      </c>
      <c r="P619" s="13" t="s">
        <v>351</v>
      </c>
    </row>
    <row r="620" spans="1:16" x14ac:dyDescent="0.25">
      <c r="A620" s="13" t="s">
        <v>16</v>
      </c>
      <c r="B620" s="13" t="s">
        <v>110</v>
      </c>
      <c r="C620" s="13" t="s">
        <v>402</v>
      </c>
      <c r="D620" s="13" t="s">
        <v>403</v>
      </c>
      <c r="E620" s="10" t="s">
        <v>404</v>
      </c>
      <c r="F620" s="19">
        <v>4.5900001525878906</v>
      </c>
      <c r="G620" s="19">
        <v>0</v>
      </c>
      <c r="H620" s="13" t="s">
        <v>21</v>
      </c>
      <c r="I620" s="13" t="s">
        <v>22</v>
      </c>
      <c r="J620" s="20">
        <v>45447</v>
      </c>
      <c r="K620" s="20">
        <f t="shared" si="9"/>
        <v>45572</v>
      </c>
      <c r="L620" s="28">
        <v>129.41176470588235</v>
      </c>
      <c r="M620" s="13" t="s">
        <v>396</v>
      </c>
      <c r="N620" s="10" t="s">
        <v>408</v>
      </c>
      <c r="O620" s="13" t="s">
        <v>350</v>
      </c>
      <c r="P620" s="13" t="s">
        <v>351</v>
      </c>
    </row>
    <row r="621" spans="1:16" x14ac:dyDescent="0.25">
      <c r="A621" s="13" t="s">
        <v>16</v>
      </c>
      <c r="B621" s="13" t="s">
        <v>110</v>
      </c>
      <c r="C621" s="13" t="s">
        <v>402</v>
      </c>
      <c r="D621" s="13" t="s">
        <v>403</v>
      </c>
      <c r="E621" s="10" t="s">
        <v>404</v>
      </c>
      <c r="F621" s="19">
        <v>2.130000114440918</v>
      </c>
      <c r="G621" s="19">
        <v>0</v>
      </c>
      <c r="H621" s="13" t="s">
        <v>21</v>
      </c>
      <c r="I621" s="13" t="s">
        <v>22</v>
      </c>
      <c r="J621" s="20">
        <v>45447</v>
      </c>
      <c r="K621" s="20">
        <f t="shared" si="9"/>
        <v>45572</v>
      </c>
      <c r="L621" s="28">
        <v>129.41176470588235</v>
      </c>
      <c r="M621" s="13" t="s">
        <v>396</v>
      </c>
      <c r="N621" s="10" t="s">
        <v>409</v>
      </c>
      <c r="O621" s="13" t="s">
        <v>350</v>
      </c>
      <c r="P621" s="13" t="s">
        <v>351</v>
      </c>
    </row>
    <row r="622" spans="1:16" x14ac:dyDescent="0.25">
      <c r="A622" s="13" t="s">
        <v>16</v>
      </c>
      <c r="B622" s="13" t="s">
        <v>110</v>
      </c>
      <c r="C622" s="13" t="s">
        <v>2350</v>
      </c>
      <c r="D622" s="13" t="s">
        <v>2351</v>
      </c>
      <c r="E622" s="10" t="s">
        <v>2352</v>
      </c>
      <c r="F622" s="19">
        <v>10.020000457763672</v>
      </c>
      <c r="G622" s="19">
        <v>0</v>
      </c>
      <c r="H622" s="13" t="s">
        <v>21</v>
      </c>
      <c r="I622" s="13" t="s">
        <v>22</v>
      </c>
      <c r="J622" s="20">
        <v>45476</v>
      </c>
      <c r="K622" s="20">
        <f t="shared" si="9"/>
        <v>45601</v>
      </c>
      <c r="L622" s="28">
        <v>164.70588235294116</v>
      </c>
      <c r="M622" s="13" t="s">
        <v>688</v>
      </c>
      <c r="N622" s="10" t="s">
        <v>2353</v>
      </c>
      <c r="O622" s="13" t="s">
        <v>690</v>
      </c>
      <c r="P622" s="13" t="s">
        <v>691</v>
      </c>
    </row>
    <row r="623" spans="1:16" x14ac:dyDescent="0.25">
      <c r="A623" s="13" t="s">
        <v>16</v>
      </c>
      <c r="B623" s="13" t="s">
        <v>110</v>
      </c>
      <c r="C623" s="13" t="s">
        <v>2354</v>
      </c>
      <c r="D623" s="13" t="s">
        <v>2355</v>
      </c>
      <c r="E623" s="10" t="s">
        <v>2356</v>
      </c>
      <c r="F623" s="19">
        <v>9.5</v>
      </c>
      <c r="G623" s="19">
        <v>0</v>
      </c>
      <c r="H623" s="13" t="s">
        <v>21</v>
      </c>
      <c r="I623" s="13" t="s">
        <v>22</v>
      </c>
      <c r="J623" s="20">
        <v>45456</v>
      </c>
      <c r="K623" s="20">
        <f t="shared" si="9"/>
        <v>45581</v>
      </c>
      <c r="L623" s="28">
        <v>137.02422145328717</v>
      </c>
      <c r="M623" s="13" t="s">
        <v>161</v>
      </c>
      <c r="N623" s="10" t="s">
        <v>2357</v>
      </c>
      <c r="O623" s="13" t="s">
        <v>344</v>
      </c>
      <c r="P623" s="13" t="s">
        <v>345</v>
      </c>
    </row>
    <row r="624" spans="1:16" x14ac:dyDescent="0.25">
      <c r="A624" s="13" t="s">
        <v>16</v>
      </c>
      <c r="B624" s="13" t="s">
        <v>110</v>
      </c>
      <c r="C624" s="13" t="s">
        <v>231</v>
      </c>
      <c r="D624" s="13" t="s">
        <v>232</v>
      </c>
      <c r="E624" s="10" t="s">
        <v>233</v>
      </c>
      <c r="F624" s="19">
        <v>7.190000057220459</v>
      </c>
      <c r="G624" s="19">
        <v>0</v>
      </c>
      <c r="H624" s="13" t="s">
        <v>21</v>
      </c>
      <c r="I624" s="13" t="s">
        <v>73</v>
      </c>
      <c r="J624" s="20">
        <v>45444</v>
      </c>
      <c r="K624" s="20">
        <f t="shared" si="9"/>
        <v>45569</v>
      </c>
      <c r="L624" s="28">
        <v>129.41176470588235</v>
      </c>
      <c r="M624" s="13" t="s">
        <v>114</v>
      </c>
      <c r="N624" s="10" t="s">
        <v>234</v>
      </c>
      <c r="O624" s="13" t="s">
        <v>235</v>
      </c>
      <c r="P624" s="13" t="s">
        <v>236</v>
      </c>
    </row>
    <row r="625" spans="1:16" x14ac:dyDescent="0.25">
      <c r="A625" s="13" t="s">
        <v>16</v>
      </c>
      <c r="B625" s="13" t="s">
        <v>110</v>
      </c>
      <c r="C625" s="13" t="s">
        <v>2358</v>
      </c>
      <c r="D625" s="13" t="s">
        <v>2359</v>
      </c>
      <c r="E625" s="10" t="s">
        <v>2360</v>
      </c>
      <c r="F625" s="19">
        <v>18.219999313354492</v>
      </c>
      <c r="G625" s="19">
        <v>0</v>
      </c>
      <c r="H625" s="13" t="s">
        <v>21</v>
      </c>
      <c r="I625" s="13" t="s">
        <v>22</v>
      </c>
      <c r="J625" s="20">
        <v>45454</v>
      </c>
      <c r="K625" s="20">
        <f t="shared" si="9"/>
        <v>45579</v>
      </c>
      <c r="L625" s="28">
        <v>141.1764705882353</v>
      </c>
      <c r="M625" s="13" t="s">
        <v>521</v>
      </c>
      <c r="N625" s="10" t="s">
        <v>2361</v>
      </c>
      <c r="O625" s="13" t="s">
        <v>767</v>
      </c>
      <c r="P625" s="13" t="s">
        <v>768</v>
      </c>
    </row>
    <row r="626" spans="1:16" x14ac:dyDescent="0.25">
      <c r="A626" s="13" t="s">
        <v>16</v>
      </c>
      <c r="B626" s="13" t="s">
        <v>110</v>
      </c>
      <c r="C626" s="13" t="s">
        <v>2362</v>
      </c>
      <c r="D626" s="13" t="s">
        <v>2363</v>
      </c>
      <c r="E626" s="10" t="s">
        <v>2364</v>
      </c>
      <c r="F626" s="19">
        <v>26.430000305175781</v>
      </c>
      <c r="G626" s="19">
        <v>0</v>
      </c>
      <c r="H626" s="13" t="s">
        <v>21</v>
      </c>
      <c r="I626" s="13" t="s">
        <v>22</v>
      </c>
      <c r="J626" s="20">
        <v>45456</v>
      </c>
      <c r="K626" s="20">
        <f t="shared" si="9"/>
        <v>45581</v>
      </c>
      <c r="L626" s="28">
        <v>174.39446366782011</v>
      </c>
      <c r="M626" s="13" t="s">
        <v>521</v>
      </c>
      <c r="N626" s="10" t="s">
        <v>2365</v>
      </c>
      <c r="O626" s="13" t="s">
        <v>683</v>
      </c>
      <c r="P626" s="13" t="s">
        <v>684</v>
      </c>
    </row>
    <row r="627" spans="1:16" x14ac:dyDescent="0.25">
      <c r="A627" s="13" t="s">
        <v>16</v>
      </c>
      <c r="B627" s="13" t="s">
        <v>110</v>
      </c>
      <c r="C627" s="13" t="s">
        <v>2362</v>
      </c>
      <c r="D627" s="13" t="s">
        <v>2363</v>
      </c>
      <c r="E627" s="10" t="s">
        <v>2364</v>
      </c>
      <c r="F627" s="19">
        <v>30.920000076293945</v>
      </c>
      <c r="G627" s="19">
        <v>0</v>
      </c>
      <c r="H627" s="13" t="s">
        <v>21</v>
      </c>
      <c r="I627" s="13" t="s">
        <v>22</v>
      </c>
      <c r="J627" s="20">
        <v>45456</v>
      </c>
      <c r="K627" s="20">
        <f t="shared" si="9"/>
        <v>45581</v>
      </c>
      <c r="L627" s="28">
        <v>174.39446366782011</v>
      </c>
      <c r="M627" s="13" t="s">
        <v>521</v>
      </c>
      <c r="N627" s="10" t="s">
        <v>2366</v>
      </c>
      <c r="O627" s="13" t="s">
        <v>683</v>
      </c>
      <c r="P627" s="13" t="s">
        <v>684</v>
      </c>
    </row>
    <row r="628" spans="1:16" x14ac:dyDescent="0.25">
      <c r="A628" s="13" t="s">
        <v>16</v>
      </c>
      <c r="B628" s="13" t="s">
        <v>110</v>
      </c>
      <c r="C628" s="13" t="s">
        <v>2367</v>
      </c>
      <c r="D628" s="13" t="s">
        <v>2368</v>
      </c>
      <c r="E628" s="10" t="s">
        <v>2369</v>
      </c>
      <c r="F628" s="19">
        <v>16.25</v>
      </c>
      <c r="G628" s="19">
        <v>0</v>
      </c>
      <c r="H628" s="13" t="s">
        <v>21</v>
      </c>
      <c r="I628" s="13" t="s">
        <v>73</v>
      </c>
      <c r="J628" s="20">
        <v>45454</v>
      </c>
      <c r="K628" s="20">
        <f t="shared" si="9"/>
        <v>45579</v>
      </c>
      <c r="L628" s="28">
        <v>129.41176470588235</v>
      </c>
      <c r="M628" s="13" t="s">
        <v>114</v>
      </c>
      <c r="N628" s="10" t="s">
        <v>2370</v>
      </c>
      <c r="O628" s="13" t="s">
        <v>2316</v>
      </c>
      <c r="P628" s="13" t="s">
        <v>2317</v>
      </c>
    </row>
    <row r="629" spans="1:16" x14ac:dyDescent="0.25">
      <c r="A629" s="13" t="s">
        <v>16</v>
      </c>
      <c r="B629" s="13" t="s">
        <v>110</v>
      </c>
      <c r="C629" s="13" t="s">
        <v>2367</v>
      </c>
      <c r="D629" s="13" t="s">
        <v>2368</v>
      </c>
      <c r="E629" s="10" t="s">
        <v>2369</v>
      </c>
      <c r="F629" s="19">
        <v>14.939999580383301</v>
      </c>
      <c r="G629" s="19">
        <v>0</v>
      </c>
      <c r="H629" s="13" t="s">
        <v>21</v>
      </c>
      <c r="I629" s="13" t="s">
        <v>73</v>
      </c>
      <c r="J629" s="20">
        <v>45454</v>
      </c>
      <c r="K629" s="20">
        <f t="shared" si="9"/>
        <v>45579</v>
      </c>
      <c r="L629" s="28">
        <v>130.86582947785857</v>
      </c>
      <c r="M629" s="13" t="s">
        <v>114</v>
      </c>
      <c r="N629" s="10" t="s">
        <v>2371</v>
      </c>
      <c r="O629" s="13" t="s">
        <v>2316</v>
      </c>
      <c r="P629" s="13" t="s">
        <v>2317</v>
      </c>
    </row>
    <row r="630" spans="1:16" x14ac:dyDescent="0.25">
      <c r="A630" s="13" t="s">
        <v>16</v>
      </c>
      <c r="B630" s="13" t="s">
        <v>110</v>
      </c>
      <c r="C630" s="13" t="s">
        <v>237</v>
      </c>
      <c r="D630" s="13" t="s">
        <v>238</v>
      </c>
      <c r="E630" s="10" t="s">
        <v>239</v>
      </c>
      <c r="F630" s="19">
        <v>7.570000171661377</v>
      </c>
      <c r="G630" s="19">
        <v>0</v>
      </c>
      <c r="H630" s="13" t="s">
        <v>21</v>
      </c>
      <c r="I630" s="13" t="s">
        <v>73</v>
      </c>
      <c r="J630" s="20">
        <v>45444</v>
      </c>
      <c r="K630" s="20">
        <f t="shared" si="9"/>
        <v>45569</v>
      </c>
      <c r="L630" s="28">
        <v>127.05882352941177</v>
      </c>
      <c r="M630" s="13" t="s">
        <v>240</v>
      </c>
      <c r="N630" s="10" t="s">
        <v>241</v>
      </c>
      <c r="O630" s="13" t="s">
        <v>242</v>
      </c>
      <c r="P630" s="13" t="s">
        <v>243</v>
      </c>
    </row>
    <row r="631" spans="1:16" x14ac:dyDescent="0.25">
      <c r="A631" s="13" t="s">
        <v>16</v>
      </c>
      <c r="B631" s="13" t="s">
        <v>110</v>
      </c>
      <c r="C631" s="13" t="s">
        <v>1712</v>
      </c>
      <c r="D631" s="13" t="s">
        <v>1371</v>
      </c>
      <c r="E631" s="10" t="s">
        <v>2372</v>
      </c>
      <c r="F631" s="19">
        <v>13.439999580383301</v>
      </c>
      <c r="G631" s="19">
        <v>0</v>
      </c>
      <c r="H631" s="13" t="s">
        <v>21</v>
      </c>
      <c r="I631" s="13" t="s">
        <v>22</v>
      </c>
      <c r="J631" s="20">
        <v>45467</v>
      </c>
      <c r="K631" s="20">
        <f t="shared" si="9"/>
        <v>45592</v>
      </c>
      <c r="L631" s="28">
        <v>137.02422145328717</v>
      </c>
      <c r="M631" s="13" t="s">
        <v>396</v>
      </c>
      <c r="N631" s="10" t="s">
        <v>2373</v>
      </c>
      <c r="O631" s="13" t="s">
        <v>344</v>
      </c>
      <c r="P631" s="13" t="s">
        <v>345</v>
      </c>
    </row>
    <row r="632" spans="1:16" x14ac:dyDescent="0.25">
      <c r="A632" s="13" t="s">
        <v>16</v>
      </c>
      <c r="B632" s="13" t="s">
        <v>110</v>
      </c>
      <c r="C632" s="13" t="s">
        <v>346</v>
      </c>
      <c r="D632" s="13" t="s">
        <v>347</v>
      </c>
      <c r="E632" s="10" t="s">
        <v>348</v>
      </c>
      <c r="F632" s="19">
        <v>52.900001525878906</v>
      </c>
      <c r="G632" s="19">
        <v>0</v>
      </c>
      <c r="H632" s="13" t="s">
        <v>21</v>
      </c>
      <c r="I632" s="13" t="s">
        <v>22</v>
      </c>
      <c r="J632" s="20">
        <v>45446</v>
      </c>
      <c r="K632" s="20">
        <f t="shared" si="9"/>
        <v>45571</v>
      </c>
      <c r="L632" s="28">
        <v>129.41176470588235</v>
      </c>
      <c r="M632" s="13" t="s">
        <v>96</v>
      </c>
      <c r="N632" s="10" t="s">
        <v>349</v>
      </c>
      <c r="O632" s="13" t="s">
        <v>350</v>
      </c>
      <c r="P632" s="13" t="s">
        <v>351</v>
      </c>
    </row>
    <row r="633" spans="1:16" x14ac:dyDescent="0.25">
      <c r="A633" s="13" t="s">
        <v>16</v>
      </c>
      <c r="B633" s="13" t="s">
        <v>110</v>
      </c>
      <c r="C633" s="13" t="s">
        <v>274</v>
      </c>
      <c r="D633" s="13" t="s">
        <v>275</v>
      </c>
      <c r="E633" s="10" t="s">
        <v>276</v>
      </c>
      <c r="F633" s="19">
        <v>4.929999828338623</v>
      </c>
      <c r="G633" s="19">
        <v>0</v>
      </c>
      <c r="H633" s="13" t="s">
        <v>21</v>
      </c>
      <c r="I633" s="13" t="s">
        <v>22</v>
      </c>
      <c r="J633" s="20">
        <v>45445</v>
      </c>
      <c r="K633" s="20">
        <f t="shared" si="9"/>
        <v>45570</v>
      </c>
      <c r="L633" s="28">
        <v>135</v>
      </c>
      <c r="M633" s="13" t="s">
        <v>161</v>
      </c>
      <c r="N633" s="10" t="s">
        <v>277</v>
      </c>
      <c r="O633" s="13" t="s">
        <v>278</v>
      </c>
      <c r="P633" s="13" t="s">
        <v>279</v>
      </c>
    </row>
    <row r="634" spans="1:16" x14ac:dyDescent="0.25">
      <c r="A634" s="13" t="s">
        <v>16</v>
      </c>
      <c r="B634" s="13" t="s">
        <v>110</v>
      </c>
      <c r="C634" s="13" t="s">
        <v>274</v>
      </c>
      <c r="D634" s="13" t="s">
        <v>275</v>
      </c>
      <c r="E634" s="10" t="s">
        <v>276</v>
      </c>
      <c r="F634" s="19">
        <v>7.5900001525878906</v>
      </c>
      <c r="G634" s="19">
        <v>0</v>
      </c>
      <c r="H634" s="13" t="s">
        <v>21</v>
      </c>
      <c r="I634" s="13" t="s">
        <v>22</v>
      </c>
      <c r="J634" s="20">
        <v>45455</v>
      </c>
      <c r="K634" s="20">
        <f t="shared" si="9"/>
        <v>45580</v>
      </c>
      <c r="L634" s="28">
        <v>149.48096885813149</v>
      </c>
      <c r="M634" s="13" t="s">
        <v>161</v>
      </c>
      <c r="N634" s="10" t="s">
        <v>2374</v>
      </c>
      <c r="O634" s="13" t="s">
        <v>278</v>
      </c>
      <c r="P634" s="13" t="s">
        <v>279</v>
      </c>
    </row>
    <row r="635" spans="1:16" x14ac:dyDescent="0.25">
      <c r="A635" s="13" t="s">
        <v>16</v>
      </c>
      <c r="B635" s="13" t="s">
        <v>110</v>
      </c>
      <c r="C635" s="13" t="s">
        <v>1386</v>
      </c>
      <c r="D635" s="13" t="s">
        <v>2251</v>
      </c>
      <c r="E635" s="10" t="s">
        <v>2375</v>
      </c>
      <c r="F635" s="19">
        <v>6.1399998664855957</v>
      </c>
      <c r="G635" s="19">
        <v>0</v>
      </c>
      <c r="H635" s="13" t="s">
        <v>21</v>
      </c>
      <c r="I635" s="13" t="s">
        <v>73</v>
      </c>
      <c r="J635" s="20">
        <v>45447</v>
      </c>
      <c r="K635" s="20">
        <f t="shared" si="9"/>
        <v>45572</v>
      </c>
      <c r="L635" s="28">
        <v>129.41176470588235</v>
      </c>
      <c r="M635" s="13" t="s">
        <v>114</v>
      </c>
      <c r="N635" s="10" t="s">
        <v>2376</v>
      </c>
      <c r="O635" s="13" t="s">
        <v>116</v>
      </c>
      <c r="P635" s="13" t="s">
        <v>117</v>
      </c>
    </row>
    <row r="636" spans="1:16" x14ac:dyDescent="0.25">
      <c r="A636" s="13" t="s">
        <v>16</v>
      </c>
      <c r="B636" s="13" t="s">
        <v>110</v>
      </c>
      <c r="C636" s="13" t="s">
        <v>1386</v>
      </c>
      <c r="D636" s="13" t="s">
        <v>2251</v>
      </c>
      <c r="E636" s="10" t="s">
        <v>2375</v>
      </c>
      <c r="F636" s="19">
        <v>29.719999313354492</v>
      </c>
      <c r="G636" s="19">
        <v>0</v>
      </c>
      <c r="H636" s="13" t="s">
        <v>21</v>
      </c>
      <c r="I636" s="13" t="s">
        <v>73</v>
      </c>
      <c r="J636" s="20">
        <v>45447</v>
      </c>
      <c r="K636" s="20">
        <f t="shared" si="9"/>
        <v>45572</v>
      </c>
      <c r="L636" s="28">
        <v>129.41176470588235</v>
      </c>
      <c r="M636" s="13" t="s">
        <v>114</v>
      </c>
      <c r="N636" s="10" t="s">
        <v>2377</v>
      </c>
      <c r="O636" s="13" t="s">
        <v>116</v>
      </c>
      <c r="P636" s="13" t="s">
        <v>117</v>
      </c>
    </row>
    <row r="637" spans="1:16" x14ac:dyDescent="0.25">
      <c r="A637" s="13" t="s">
        <v>16</v>
      </c>
      <c r="B637" s="13" t="s">
        <v>110</v>
      </c>
      <c r="C637" s="13" t="s">
        <v>1386</v>
      </c>
      <c r="D637" s="13" t="s">
        <v>2251</v>
      </c>
      <c r="E637" s="10" t="s">
        <v>2375</v>
      </c>
      <c r="F637" s="19">
        <v>16.659999847412109</v>
      </c>
      <c r="G637" s="19">
        <v>0</v>
      </c>
      <c r="H637" s="13" t="s">
        <v>21</v>
      </c>
      <c r="I637" s="13" t="s">
        <v>73</v>
      </c>
      <c r="J637" s="20">
        <v>45447</v>
      </c>
      <c r="K637" s="20">
        <f t="shared" si="9"/>
        <v>45572</v>
      </c>
      <c r="L637" s="28">
        <v>129.41176470588235</v>
      </c>
      <c r="M637" s="13" t="s">
        <v>114</v>
      </c>
      <c r="N637" s="10" t="s">
        <v>2378</v>
      </c>
      <c r="O637" s="13" t="s">
        <v>116</v>
      </c>
      <c r="P637" s="13" t="s">
        <v>117</v>
      </c>
    </row>
    <row r="638" spans="1:16" x14ac:dyDescent="0.25">
      <c r="A638" s="13" t="s">
        <v>16</v>
      </c>
      <c r="B638" s="13" t="s">
        <v>110</v>
      </c>
      <c r="C638" s="13" t="s">
        <v>2379</v>
      </c>
      <c r="D638" s="13" t="s">
        <v>2380</v>
      </c>
      <c r="E638" s="10" t="s">
        <v>2381</v>
      </c>
      <c r="F638" s="19">
        <v>8.266313655369169</v>
      </c>
      <c r="G638" s="19">
        <v>0</v>
      </c>
      <c r="H638" s="13" t="s">
        <v>21</v>
      </c>
      <c r="I638" s="13" t="s">
        <v>22</v>
      </c>
      <c r="J638" s="20">
        <v>45449</v>
      </c>
      <c r="K638" s="20">
        <f t="shared" si="9"/>
        <v>45574</v>
      </c>
      <c r="L638" s="28">
        <v>129.41176470588235</v>
      </c>
      <c r="M638" s="13" t="s">
        <v>396</v>
      </c>
      <c r="N638" s="10" t="s">
        <v>2382</v>
      </c>
      <c r="O638" s="13" t="s">
        <v>350</v>
      </c>
      <c r="P638" s="13" t="s">
        <v>351</v>
      </c>
    </row>
    <row r="639" spans="1:16" x14ac:dyDescent="0.25">
      <c r="A639" s="13" t="s">
        <v>16</v>
      </c>
      <c r="B639" s="13" t="s">
        <v>110</v>
      </c>
      <c r="C639" s="13" t="s">
        <v>2383</v>
      </c>
      <c r="D639" s="13" t="s">
        <v>2380</v>
      </c>
      <c r="E639" s="10" t="s">
        <v>1729</v>
      </c>
      <c r="F639" s="19">
        <v>13.719094468679478</v>
      </c>
      <c r="G639" s="19">
        <v>0</v>
      </c>
      <c r="H639" s="13" t="s">
        <v>21</v>
      </c>
      <c r="I639" s="13" t="s">
        <v>22</v>
      </c>
      <c r="J639" s="20">
        <v>45449</v>
      </c>
      <c r="K639" s="20">
        <f t="shared" si="9"/>
        <v>45574</v>
      </c>
      <c r="L639" s="28">
        <v>129.41176470588235</v>
      </c>
      <c r="M639" s="13" t="s">
        <v>396</v>
      </c>
      <c r="N639" s="10" t="s">
        <v>2384</v>
      </c>
      <c r="O639" s="13" t="s">
        <v>350</v>
      </c>
      <c r="P639" s="13" t="s">
        <v>351</v>
      </c>
    </row>
    <row r="640" spans="1:16" x14ac:dyDescent="0.25">
      <c r="A640" s="13" t="s">
        <v>16</v>
      </c>
      <c r="B640" s="13" t="s">
        <v>110</v>
      </c>
      <c r="C640" s="13" t="s">
        <v>16</v>
      </c>
      <c r="D640" s="13" t="s">
        <v>347</v>
      </c>
      <c r="E640" s="10" t="s">
        <v>1732</v>
      </c>
      <c r="F640" s="19">
        <v>30.149999618530273</v>
      </c>
      <c r="G640" s="19">
        <v>0</v>
      </c>
      <c r="H640" s="13" t="s">
        <v>21</v>
      </c>
      <c r="I640" s="13" t="s">
        <v>22</v>
      </c>
      <c r="J640" s="20">
        <v>45450</v>
      </c>
      <c r="K640" s="20">
        <f t="shared" si="9"/>
        <v>45575</v>
      </c>
      <c r="L640" s="28">
        <v>129.41176470588235</v>
      </c>
      <c r="M640" s="13" t="s">
        <v>96</v>
      </c>
      <c r="N640" s="10" t="s">
        <v>2385</v>
      </c>
      <c r="O640" s="13" t="s">
        <v>350</v>
      </c>
      <c r="P640" s="13" t="s">
        <v>351</v>
      </c>
    </row>
    <row r="641" spans="1:16" x14ac:dyDescent="0.25">
      <c r="A641" s="13" t="s">
        <v>16</v>
      </c>
      <c r="B641" s="13" t="s">
        <v>110</v>
      </c>
      <c r="C641" s="13" t="s">
        <v>410</v>
      </c>
      <c r="D641" s="13" t="s">
        <v>411</v>
      </c>
      <c r="E641" s="10" t="s">
        <v>412</v>
      </c>
      <c r="F641" s="19">
        <v>8.3999996185302734</v>
      </c>
      <c r="G641" s="19">
        <v>0</v>
      </c>
      <c r="H641" s="13" t="s">
        <v>21</v>
      </c>
      <c r="I641" s="13" t="s">
        <v>22</v>
      </c>
      <c r="J641" s="20">
        <v>45447</v>
      </c>
      <c r="K641" s="20">
        <f t="shared" si="9"/>
        <v>45572</v>
      </c>
      <c r="L641" s="28">
        <v>129.41176470588235</v>
      </c>
      <c r="M641" s="13" t="s">
        <v>396</v>
      </c>
      <c r="N641" s="10" t="s">
        <v>413</v>
      </c>
      <c r="O641" s="13" t="s">
        <v>350</v>
      </c>
      <c r="P641" s="13" t="s">
        <v>351</v>
      </c>
    </row>
    <row r="642" spans="1:16" x14ac:dyDescent="0.25">
      <c r="A642" s="13" t="s">
        <v>16</v>
      </c>
      <c r="B642" s="13" t="s">
        <v>110</v>
      </c>
      <c r="C642" s="13" t="s">
        <v>410</v>
      </c>
      <c r="D642" s="13" t="s">
        <v>411</v>
      </c>
      <c r="E642" s="10" t="s">
        <v>412</v>
      </c>
      <c r="F642" s="19">
        <v>9.8599996566772461</v>
      </c>
      <c r="G642" s="19">
        <v>0</v>
      </c>
      <c r="H642" s="13" t="s">
        <v>21</v>
      </c>
      <c r="I642" s="13" t="s">
        <v>22</v>
      </c>
      <c r="J642" s="20">
        <v>45447</v>
      </c>
      <c r="K642" s="20">
        <f t="shared" si="9"/>
        <v>45572</v>
      </c>
      <c r="L642" s="28">
        <v>129.41176470588235</v>
      </c>
      <c r="M642" s="13" t="s">
        <v>223</v>
      </c>
      <c r="N642" s="10" t="s">
        <v>414</v>
      </c>
      <c r="O642" s="13" t="s">
        <v>350</v>
      </c>
      <c r="P642" s="13" t="s">
        <v>351</v>
      </c>
    </row>
    <row r="643" spans="1:16" x14ac:dyDescent="0.25">
      <c r="A643" s="13" t="s">
        <v>16</v>
      </c>
      <c r="B643" s="13" t="s">
        <v>110</v>
      </c>
      <c r="C643" s="13" t="s">
        <v>2386</v>
      </c>
      <c r="D643" s="13" t="s">
        <v>2387</v>
      </c>
      <c r="E643" s="10" t="s">
        <v>2388</v>
      </c>
      <c r="F643" s="19">
        <v>8.3299999237060547</v>
      </c>
      <c r="G643" s="19">
        <v>0</v>
      </c>
      <c r="H643" s="13" t="s">
        <v>21</v>
      </c>
      <c r="I643" s="13" t="s">
        <v>22</v>
      </c>
      <c r="J643" s="20">
        <v>45449</v>
      </c>
      <c r="K643" s="20">
        <f t="shared" si="9"/>
        <v>45574</v>
      </c>
      <c r="L643" s="28">
        <v>129.41176470588235</v>
      </c>
      <c r="M643" s="13" t="s">
        <v>396</v>
      </c>
      <c r="N643" s="10" t="s">
        <v>2389</v>
      </c>
      <c r="O643" s="13" t="s">
        <v>350</v>
      </c>
      <c r="P643" s="13" t="s">
        <v>351</v>
      </c>
    </row>
    <row r="644" spans="1:16" x14ac:dyDescent="0.25">
      <c r="A644" s="13" t="s">
        <v>16</v>
      </c>
      <c r="B644" s="13" t="s">
        <v>110</v>
      </c>
      <c r="C644" s="13" t="s">
        <v>2390</v>
      </c>
      <c r="D644" s="13" t="s">
        <v>2387</v>
      </c>
      <c r="E644" s="10" t="s">
        <v>2391</v>
      </c>
      <c r="F644" s="19">
        <v>21.770000457763672</v>
      </c>
      <c r="G644" s="19">
        <v>0</v>
      </c>
      <c r="H644" s="13" t="s">
        <v>21</v>
      </c>
      <c r="I644" s="13" t="s">
        <v>22</v>
      </c>
      <c r="J644" s="20">
        <v>45449</v>
      </c>
      <c r="K644" s="20">
        <f t="shared" si="9"/>
        <v>45574</v>
      </c>
      <c r="L644" s="28">
        <v>129.41176470588235</v>
      </c>
      <c r="M644" s="13" t="s">
        <v>223</v>
      </c>
      <c r="N644" s="10" t="s">
        <v>2392</v>
      </c>
      <c r="O644" s="13" t="s">
        <v>350</v>
      </c>
      <c r="P644" s="13" t="s">
        <v>351</v>
      </c>
    </row>
    <row r="645" spans="1:16" x14ac:dyDescent="0.25">
      <c r="A645" s="13" t="s">
        <v>16</v>
      </c>
      <c r="B645" s="13" t="s">
        <v>110</v>
      </c>
      <c r="C645" s="13" t="s">
        <v>2393</v>
      </c>
      <c r="D645" s="13" t="s">
        <v>2394</v>
      </c>
      <c r="E645" s="10" t="s">
        <v>2395</v>
      </c>
      <c r="F645" s="19">
        <v>14.260000228881836</v>
      </c>
      <c r="G645" s="19">
        <v>0</v>
      </c>
      <c r="H645" s="13" t="s">
        <v>21</v>
      </c>
      <c r="I645" s="13" t="s">
        <v>22</v>
      </c>
      <c r="J645" s="20">
        <v>45482</v>
      </c>
      <c r="K645" s="20">
        <f t="shared" si="9"/>
        <v>45607</v>
      </c>
      <c r="L645" s="28">
        <v>129.41176470588235</v>
      </c>
      <c r="M645" s="13" t="s">
        <v>96</v>
      </c>
      <c r="N645" s="10" t="s">
        <v>2396</v>
      </c>
      <c r="O645" s="13" t="s">
        <v>350</v>
      </c>
      <c r="P645" s="13" t="s">
        <v>351</v>
      </c>
    </row>
    <row r="646" spans="1:16" x14ac:dyDescent="0.25">
      <c r="A646" s="13" t="s">
        <v>16</v>
      </c>
      <c r="B646" s="13" t="s">
        <v>110</v>
      </c>
      <c r="C646" s="13" t="s">
        <v>2393</v>
      </c>
      <c r="D646" s="13" t="s">
        <v>2394</v>
      </c>
      <c r="E646" s="10" t="s">
        <v>2395</v>
      </c>
      <c r="F646" s="19">
        <v>5.0100002288818359</v>
      </c>
      <c r="G646" s="19">
        <v>0</v>
      </c>
      <c r="H646" s="13" t="s">
        <v>21</v>
      </c>
      <c r="I646" s="13" t="s">
        <v>22</v>
      </c>
      <c r="J646" s="20">
        <v>45482</v>
      </c>
      <c r="K646" s="20">
        <f t="shared" ref="K646:K709" si="10">J646+125</f>
        <v>45607</v>
      </c>
      <c r="L646" s="28">
        <v>129.41176470588235</v>
      </c>
      <c r="M646" s="13" t="s">
        <v>96</v>
      </c>
      <c r="N646" s="10" t="s">
        <v>2397</v>
      </c>
      <c r="O646" s="13" t="s">
        <v>350</v>
      </c>
      <c r="P646" s="13" t="s">
        <v>351</v>
      </c>
    </row>
    <row r="647" spans="1:16" x14ac:dyDescent="0.25">
      <c r="A647" s="13" t="s">
        <v>16</v>
      </c>
      <c r="B647" s="13" t="s">
        <v>110</v>
      </c>
      <c r="C647" s="13" t="s">
        <v>2398</v>
      </c>
      <c r="D647" s="13" t="s">
        <v>2399</v>
      </c>
      <c r="E647" s="10" t="s">
        <v>2400</v>
      </c>
      <c r="F647" s="19">
        <v>101.26000213623048</v>
      </c>
      <c r="G647" s="19">
        <v>0</v>
      </c>
      <c r="H647" s="13" t="s">
        <v>21</v>
      </c>
      <c r="I647" s="17" t="s">
        <v>614</v>
      </c>
      <c r="J647" s="20">
        <v>45476</v>
      </c>
      <c r="K647" s="20">
        <f t="shared" si="10"/>
        <v>45601</v>
      </c>
      <c r="L647" s="28">
        <v>168.44919786096256</v>
      </c>
      <c r="M647" s="13" t="s">
        <v>681</v>
      </c>
      <c r="N647" s="10" t="s">
        <v>2401</v>
      </c>
      <c r="O647" s="13" t="s">
        <v>2402</v>
      </c>
      <c r="P647" s="13" t="s">
        <v>2403</v>
      </c>
    </row>
    <row r="648" spans="1:16" x14ac:dyDescent="0.25">
      <c r="A648" s="13" t="s">
        <v>16</v>
      </c>
      <c r="B648" s="13" t="s">
        <v>110</v>
      </c>
      <c r="C648" s="13" t="s">
        <v>2404</v>
      </c>
      <c r="D648" s="13" t="s">
        <v>2335</v>
      </c>
      <c r="E648" s="10" t="s">
        <v>2405</v>
      </c>
      <c r="F648" s="19">
        <v>13.5</v>
      </c>
      <c r="G648" s="19">
        <v>0</v>
      </c>
      <c r="H648" s="13" t="s">
        <v>21</v>
      </c>
      <c r="I648" s="13" t="s">
        <v>22</v>
      </c>
      <c r="J648" s="20">
        <v>45452</v>
      </c>
      <c r="K648" s="20">
        <f t="shared" si="10"/>
        <v>45577</v>
      </c>
      <c r="L648" s="28">
        <v>164.70588235294119</v>
      </c>
      <c r="M648" s="13" t="s">
        <v>96</v>
      </c>
      <c r="N648" s="10" t="s">
        <v>2406</v>
      </c>
      <c r="O648" s="13" t="s">
        <v>2168</v>
      </c>
      <c r="P648" s="13" t="s">
        <v>2169</v>
      </c>
    </row>
    <row r="649" spans="1:16" x14ac:dyDescent="0.25">
      <c r="A649" s="13" t="s">
        <v>16</v>
      </c>
      <c r="B649" s="13" t="s">
        <v>110</v>
      </c>
      <c r="C649" s="13" t="s">
        <v>2407</v>
      </c>
      <c r="D649" s="13" t="s">
        <v>2408</v>
      </c>
      <c r="E649" s="10" t="s">
        <v>2409</v>
      </c>
      <c r="F649" s="19">
        <v>33.130001068115234</v>
      </c>
      <c r="G649" s="19">
        <v>0</v>
      </c>
      <c r="H649" s="13" t="s">
        <v>21</v>
      </c>
      <c r="I649" s="13" t="s">
        <v>73</v>
      </c>
      <c r="J649" s="20">
        <v>45454</v>
      </c>
      <c r="K649" s="20">
        <f t="shared" si="10"/>
        <v>45579</v>
      </c>
      <c r="L649" s="28">
        <v>141.1764705882353</v>
      </c>
      <c r="M649" s="13" t="s">
        <v>173</v>
      </c>
      <c r="N649" s="10" t="s">
        <v>2410</v>
      </c>
      <c r="O649" s="13" t="s">
        <v>2214</v>
      </c>
      <c r="P649" s="13" t="s">
        <v>2215</v>
      </c>
    </row>
    <row r="650" spans="1:16" x14ac:dyDescent="0.25">
      <c r="A650" s="13" t="s">
        <v>16</v>
      </c>
      <c r="B650" s="13" t="s">
        <v>110</v>
      </c>
      <c r="C650" s="13" t="s">
        <v>2411</v>
      </c>
      <c r="D650" s="13" t="s">
        <v>1271</v>
      </c>
      <c r="E650" s="10" t="s">
        <v>2412</v>
      </c>
      <c r="F650" s="19">
        <v>9.4499998092651367</v>
      </c>
      <c r="G650" s="19">
        <v>0</v>
      </c>
      <c r="H650" s="13" t="s">
        <v>21</v>
      </c>
      <c r="I650" s="13" t="s">
        <v>22</v>
      </c>
      <c r="J650" s="20">
        <v>45454</v>
      </c>
      <c r="K650" s="20">
        <f t="shared" si="10"/>
        <v>45579</v>
      </c>
      <c r="L650" s="28">
        <v>137.02422145328717</v>
      </c>
      <c r="M650" s="13" t="s">
        <v>214</v>
      </c>
      <c r="N650" s="10" t="s">
        <v>2413</v>
      </c>
      <c r="O650" s="13" t="s">
        <v>344</v>
      </c>
      <c r="P650" s="13" t="s">
        <v>345</v>
      </c>
    </row>
    <row r="651" spans="1:16" x14ac:dyDescent="0.25">
      <c r="A651" s="13" t="s">
        <v>16</v>
      </c>
      <c r="B651" s="13" t="s">
        <v>110</v>
      </c>
      <c r="C651" s="13" t="s">
        <v>2414</v>
      </c>
      <c r="D651" s="13" t="s">
        <v>2415</v>
      </c>
      <c r="E651" s="10" t="s">
        <v>2416</v>
      </c>
      <c r="F651" s="19">
        <v>20</v>
      </c>
      <c r="G651" s="19">
        <v>0</v>
      </c>
      <c r="H651" s="13" t="s">
        <v>21</v>
      </c>
      <c r="I651" s="13" t="s">
        <v>73</v>
      </c>
      <c r="J651" s="20">
        <v>45474</v>
      </c>
      <c r="K651" s="20">
        <f t="shared" si="10"/>
        <v>45599</v>
      </c>
      <c r="L651" s="28">
        <v>174.39446366782011</v>
      </c>
      <c r="M651" s="13" t="s">
        <v>2417</v>
      </c>
      <c r="N651" s="10" t="s">
        <v>2418</v>
      </c>
      <c r="O651" s="13" t="s">
        <v>2419</v>
      </c>
      <c r="P651" s="13" t="s">
        <v>2420</v>
      </c>
    </row>
    <row r="652" spans="1:16" x14ac:dyDescent="0.25">
      <c r="A652" s="13" t="s">
        <v>16</v>
      </c>
      <c r="B652" s="13" t="s">
        <v>110</v>
      </c>
      <c r="C652" s="13" t="s">
        <v>2421</v>
      </c>
      <c r="D652" s="13" t="s">
        <v>298</v>
      </c>
      <c r="E652" s="10" t="s">
        <v>2422</v>
      </c>
      <c r="F652" s="19">
        <v>15</v>
      </c>
      <c r="G652" s="19">
        <v>0</v>
      </c>
      <c r="H652" s="13" t="s">
        <v>21</v>
      </c>
      <c r="I652" s="13" t="s">
        <v>22</v>
      </c>
      <c r="J652" s="20">
        <v>45456</v>
      </c>
      <c r="K652" s="20">
        <f t="shared" si="10"/>
        <v>45581</v>
      </c>
      <c r="L652" s="28">
        <v>148.23529411764707</v>
      </c>
      <c r="M652" s="17" t="s">
        <v>492</v>
      </c>
      <c r="N652" s="10" t="s">
        <v>2423</v>
      </c>
      <c r="O652" s="13" t="s">
        <v>2168</v>
      </c>
      <c r="P652" s="13" t="s">
        <v>2169</v>
      </c>
    </row>
    <row r="653" spans="1:16" x14ac:dyDescent="0.25">
      <c r="A653" s="13" t="s">
        <v>16</v>
      </c>
      <c r="B653" s="13" t="s">
        <v>110</v>
      </c>
      <c r="C653" s="13" t="s">
        <v>111</v>
      </c>
      <c r="D653" s="13" t="s">
        <v>112</v>
      </c>
      <c r="E653" s="10" t="s">
        <v>113</v>
      </c>
      <c r="F653" s="19">
        <v>17.479999542236328</v>
      </c>
      <c r="G653" s="19">
        <v>0</v>
      </c>
      <c r="H653" s="13" t="s">
        <v>21</v>
      </c>
      <c r="I653" s="13" t="s">
        <v>73</v>
      </c>
      <c r="J653" s="20">
        <v>45440</v>
      </c>
      <c r="K653" s="20">
        <f t="shared" si="10"/>
        <v>45565</v>
      </c>
      <c r="L653" s="28">
        <v>129.41176470588235</v>
      </c>
      <c r="M653" s="13" t="s">
        <v>114</v>
      </c>
      <c r="N653" s="10" t="s">
        <v>115</v>
      </c>
      <c r="O653" s="13" t="s">
        <v>116</v>
      </c>
      <c r="P653" s="13" t="s">
        <v>117</v>
      </c>
    </row>
    <row r="654" spans="1:16" x14ac:dyDescent="0.25">
      <c r="A654" s="13" t="s">
        <v>16</v>
      </c>
      <c r="B654" s="13" t="s">
        <v>110</v>
      </c>
      <c r="C654" s="13" t="s">
        <v>111</v>
      </c>
      <c r="D654" s="13" t="s">
        <v>112</v>
      </c>
      <c r="E654" s="10" t="s">
        <v>113</v>
      </c>
      <c r="F654" s="19">
        <v>34.419998168945313</v>
      </c>
      <c r="G654" s="19">
        <v>0</v>
      </c>
      <c r="H654" s="13" t="s">
        <v>21</v>
      </c>
      <c r="I654" s="13" t="s">
        <v>73</v>
      </c>
      <c r="J654" s="20">
        <v>45450</v>
      </c>
      <c r="K654" s="20">
        <f t="shared" si="10"/>
        <v>45575</v>
      </c>
      <c r="L654" s="28">
        <v>129.41176470588235</v>
      </c>
      <c r="M654" s="13" t="s">
        <v>114</v>
      </c>
      <c r="N654" s="10" t="s">
        <v>2424</v>
      </c>
      <c r="O654" s="13" t="s">
        <v>116</v>
      </c>
      <c r="P654" s="13" t="s">
        <v>117</v>
      </c>
    </row>
    <row r="655" spans="1:16" x14ac:dyDescent="0.25">
      <c r="A655" s="13" t="s">
        <v>16</v>
      </c>
      <c r="B655" s="13" t="s">
        <v>110</v>
      </c>
      <c r="C655" s="13" t="s">
        <v>111</v>
      </c>
      <c r="D655" s="13" t="s">
        <v>112</v>
      </c>
      <c r="E655" s="10" t="s">
        <v>113</v>
      </c>
      <c r="F655" s="19">
        <v>25</v>
      </c>
      <c r="G655" s="19">
        <v>0</v>
      </c>
      <c r="H655" s="13" t="s">
        <v>21</v>
      </c>
      <c r="I655" s="13" t="s">
        <v>73</v>
      </c>
      <c r="J655" s="20">
        <v>45450</v>
      </c>
      <c r="K655" s="20">
        <f t="shared" si="10"/>
        <v>45575</v>
      </c>
      <c r="L655" s="28">
        <v>129.41176470588235</v>
      </c>
      <c r="M655" s="13" t="s">
        <v>114</v>
      </c>
      <c r="N655" s="10" t="s">
        <v>2425</v>
      </c>
      <c r="O655" s="13" t="s">
        <v>116</v>
      </c>
      <c r="P655" s="13" t="s">
        <v>117</v>
      </c>
    </row>
    <row r="656" spans="1:16" x14ac:dyDescent="0.25">
      <c r="A656" s="13" t="s">
        <v>16</v>
      </c>
      <c r="B656" s="13" t="s">
        <v>110</v>
      </c>
      <c r="C656" s="13" t="s">
        <v>111</v>
      </c>
      <c r="D656" s="13" t="s">
        <v>112</v>
      </c>
      <c r="E656" s="10" t="s">
        <v>113</v>
      </c>
      <c r="F656" s="19">
        <v>3.809999942779541</v>
      </c>
      <c r="G656" s="19">
        <v>0</v>
      </c>
      <c r="H656" s="13" t="s">
        <v>21</v>
      </c>
      <c r="I656" s="13" t="s">
        <v>73</v>
      </c>
      <c r="J656" s="20">
        <v>45450</v>
      </c>
      <c r="K656" s="20">
        <f t="shared" si="10"/>
        <v>45575</v>
      </c>
      <c r="L656" s="28">
        <v>129.41176470588235</v>
      </c>
      <c r="M656" s="13" t="s">
        <v>114</v>
      </c>
      <c r="N656" s="10" t="s">
        <v>2426</v>
      </c>
      <c r="O656" s="13" t="s">
        <v>116</v>
      </c>
      <c r="P656" s="13" t="s">
        <v>117</v>
      </c>
    </row>
    <row r="657" spans="1:16" x14ac:dyDescent="0.25">
      <c r="A657" s="13" t="s">
        <v>16</v>
      </c>
      <c r="B657" s="13" t="s">
        <v>110</v>
      </c>
      <c r="C657" s="13" t="s">
        <v>111</v>
      </c>
      <c r="D657" s="13" t="s">
        <v>112</v>
      </c>
      <c r="E657" s="10" t="s">
        <v>113</v>
      </c>
      <c r="F657" s="19">
        <v>18.360000610351559</v>
      </c>
      <c r="G657" s="19">
        <v>0</v>
      </c>
      <c r="H657" s="13" t="s">
        <v>21</v>
      </c>
      <c r="I657" s="13" t="s">
        <v>73</v>
      </c>
      <c r="J657" s="20">
        <v>45452</v>
      </c>
      <c r="K657" s="20">
        <f t="shared" si="10"/>
        <v>45577</v>
      </c>
      <c r="L657" s="28">
        <v>129.41176470588235</v>
      </c>
      <c r="M657" s="13" t="s">
        <v>114</v>
      </c>
      <c r="N657" s="10" t="s">
        <v>2427</v>
      </c>
      <c r="O657" s="13" t="s">
        <v>116</v>
      </c>
      <c r="P657" s="13" t="s">
        <v>117</v>
      </c>
    </row>
    <row r="658" spans="1:16" x14ac:dyDescent="0.25">
      <c r="A658" s="13" t="s">
        <v>16</v>
      </c>
      <c r="B658" s="13" t="s">
        <v>110</v>
      </c>
      <c r="C658" s="13" t="s">
        <v>2428</v>
      </c>
      <c r="D658" s="13" t="s">
        <v>2429</v>
      </c>
      <c r="E658" s="10" t="s">
        <v>2430</v>
      </c>
      <c r="F658" s="19">
        <v>13.039999961853027</v>
      </c>
      <c r="G658" s="19">
        <v>0</v>
      </c>
      <c r="H658" s="13" t="s">
        <v>21</v>
      </c>
      <c r="I658" s="13" t="s">
        <v>73</v>
      </c>
      <c r="J658" s="20">
        <v>45450</v>
      </c>
      <c r="K658" s="20">
        <f t="shared" si="10"/>
        <v>45575</v>
      </c>
      <c r="L658" s="28">
        <v>155.29411764705881</v>
      </c>
      <c r="M658" s="13" t="s">
        <v>173</v>
      </c>
      <c r="N658" s="10" t="s">
        <v>2431</v>
      </c>
      <c r="O658" s="13" t="s">
        <v>229</v>
      </c>
      <c r="P658" s="13" t="s">
        <v>230</v>
      </c>
    </row>
    <row r="659" spans="1:16" x14ac:dyDescent="0.25">
      <c r="A659" s="13" t="s">
        <v>16</v>
      </c>
      <c r="B659" s="13" t="s">
        <v>110</v>
      </c>
      <c r="C659" s="13" t="s">
        <v>220</v>
      </c>
      <c r="D659" s="13" t="s">
        <v>2387</v>
      </c>
      <c r="E659" s="10" t="s">
        <v>222</v>
      </c>
      <c r="F659" s="19">
        <v>13.720000267028809</v>
      </c>
      <c r="G659" s="19">
        <v>0</v>
      </c>
      <c r="H659" s="13" t="s">
        <v>21</v>
      </c>
      <c r="I659" s="13" t="s">
        <v>22</v>
      </c>
      <c r="J659" s="20">
        <v>45456</v>
      </c>
      <c r="K659" s="20">
        <f t="shared" si="10"/>
        <v>45581</v>
      </c>
      <c r="L659" s="28">
        <v>137.02422145328717</v>
      </c>
      <c r="M659" s="13" t="s">
        <v>223</v>
      </c>
      <c r="N659" s="10" t="s">
        <v>2432</v>
      </c>
      <c r="O659" s="13" t="s">
        <v>344</v>
      </c>
      <c r="P659" s="13" t="s">
        <v>345</v>
      </c>
    </row>
    <row r="660" spans="1:16" x14ac:dyDescent="0.25">
      <c r="A660" s="13" t="s">
        <v>16</v>
      </c>
      <c r="B660" s="13" t="s">
        <v>110</v>
      </c>
      <c r="C660" s="13" t="s">
        <v>2433</v>
      </c>
      <c r="D660" s="13" t="s">
        <v>2434</v>
      </c>
      <c r="E660" s="10" t="s">
        <v>2435</v>
      </c>
      <c r="F660" s="19">
        <v>12.720000267028809</v>
      </c>
      <c r="G660" s="19">
        <v>0</v>
      </c>
      <c r="H660" s="13" t="s">
        <v>21</v>
      </c>
      <c r="I660" s="13" t="s">
        <v>73</v>
      </c>
      <c r="J660" s="20">
        <v>45446</v>
      </c>
      <c r="K660" s="20">
        <f t="shared" si="10"/>
        <v>45571</v>
      </c>
      <c r="L660" s="28">
        <v>164.70588235294116</v>
      </c>
      <c r="M660" s="13" t="s">
        <v>168</v>
      </c>
      <c r="N660" s="10" t="s">
        <v>2436</v>
      </c>
      <c r="O660" s="13" t="s">
        <v>2437</v>
      </c>
      <c r="P660" s="13" t="s">
        <v>2438</v>
      </c>
    </row>
    <row r="661" spans="1:16" x14ac:dyDescent="0.25">
      <c r="A661" s="13" t="s">
        <v>16</v>
      </c>
      <c r="B661" s="13" t="s">
        <v>110</v>
      </c>
      <c r="C661" s="13" t="s">
        <v>2433</v>
      </c>
      <c r="D661" s="13" t="s">
        <v>2434</v>
      </c>
      <c r="E661" s="10" t="s">
        <v>2435</v>
      </c>
      <c r="F661" s="19">
        <v>16.489999771118164</v>
      </c>
      <c r="G661" s="19">
        <v>0</v>
      </c>
      <c r="H661" s="13" t="s">
        <v>21</v>
      </c>
      <c r="I661" s="13" t="s">
        <v>73</v>
      </c>
      <c r="J661" s="20">
        <v>45446</v>
      </c>
      <c r="K661" s="20">
        <f t="shared" si="10"/>
        <v>45571</v>
      </c>
      <c r="L661" s="28">
        <v>164.70588235294116</v>
      </c>
      <c r="M661" s="13" t="s">
        <v>168</v>
      </c>
      <c r="N661" s="10" t="s">
        <v>2439</v>
      </c>
      <c r="O661" s="13" t="s">
        <v>2437</v>
      </c>
      <c r="P661" s="13" t="s">
        <v>2438</v>
      </c>
    </row>
    <row r="662" spans="1:16" x14ac:dyDescent="0.25">
      <c r="A662" s="13" t="s">
        <v>16</v>
      </c>
      <c r="B662" s="13" t="s">
        <v>110</v>
      </c>
      <c r="C662" s="13" t="s">
        <v>1085</v>
      </c>
      <c r="D662" s="13" t="s">
        <v>2440</v>
      </c>
      <c r="E662" s="10" t="s">
        <v>2441</v>
      </c>
      <c r="F662" s="19">
        <v>22.239999771118164</v>
      </c>
      <c r="G662" s="19">
        <v>0</v>
      </c>
      <c r="H662" s="13" t="s">
        <v>21</v>
      </c>
      <c r="I662" s="13" t="s">
        <v>73</v>
      </c>
      <c r="J662" s="20">
        <v>45466</v>
      </c>
      <c r="K662" s="20">
        <f t="shared" si="10"/>
        <v>45591</v>
      </c>
      <c r="L662" s="28">
        <v>164.70588235294116</v>
      </c>
      <c r="M662" s="13" t="s">
        <v>2442</v>
      </c>
      <c r="N662" s="10" t="s">
        <v>2443</v>
      </c>
      <c r="O662" s="13" t="s">
        <v>2444</v>
      </c>
      <c r="P662" s="13" t="s">
        <v>2445</v>
      </c>
    </row>
    <row r="663" spans="1:16" x14ac:dyDescent="0.25">
      <c r="A663" s="13" t="s">
        <v>16</v>
      </c>
      <c r="B663" s="13" t="s">
        <v>110</v>
      </c>
      <c r="C663" s="13" t="s">
        <v>153</v>
      </c>
      <c r="D663" s="13" t="s">
        <v>2446</v>
      </c>
      <c r="E663" s="10" t="s">
        <v>2447</v>
      </c>
      <c r="F663" s="19">
        <v>16.440000534057617</v>
      </c>
      <c r="G663" s="19">
        <v>0</v>
      </c>
      <c r="H663" s="13" t="s">
        <v>21</v>
      </c>
      <c r="I663" s="13" t="s">
        <v>22</v>
      </c>
      <c r="J663" s="20">
        <v>45456</v>
      </c>
      <c r="K663" s="20">
        <f t="shared" si="10"/>
        <v>45581</v>
      </c>
      <c r="L663" s="28">
        <v>174.39446366782011</v>
      </c>
      <c r="M663" s="13" t="s">
        <v>688</v>
      </c>
      <c r="N663" s="10" t="s">
        <v>2448</v>
      </c>
      <c r="O663" s="13" t="s">
        <v>683</v>
      </c>
      <c r="P663" s="13" t="s">
        <v>684</v>
      </c>
    </row>
    <row r="664" spans="1:16" x14ac:dyDescent="0.25">
      <c r="A664" s="13" t="s">
        <v>16</v>
      </c>
      <c r="B664" s="13" t="s">
        <v>110</v>
      </c>
      <c r="C664" s="13" t="s">
        <v>153</v>
      </c>
      <c r="D664" s="13" t="s">
        <v>2446</v>
      </c>
      <c r="E664" s="10" t="s">
        <v>2447</v>
      </c>
      <c r="F664" s="19">
        <v>4.7600002288818359</v>
      </c>
      <c r="G664" s="19">
        <v>0</v>
      </c>
      <c r="H664" s="13" t="s">
        <v>21</v>
      </c>
      <c r="I664" s="13" t="s">
        <v>22</v>
      </c>
      <c r="J664" s="20">
        <v>45456</v>
      </c>
      <c r="K664" s="20">
        <f t="shared" si="10"/>
        <v>45581</v>
      </c>
      <c r="L664" s="28">
        <v>174.39446366782011</v>
      </c>
      <c r="M664" s="13" t="s">
        <v>688</v>
      </c>
      <c r="N664" s="10" t="s">
        <v>2449</v>
      </c>
      <c r="O664" s="13" t="s">
        <v>683</v>
      </c>
      <c r="P664" s="13" t="s">
        <v>684</v>
      </c>
    </row>
    <row r="665" spans="1:16" x14ac:dyDescent="0.25">
      <c r="A665" s="13" t="s">
        <v>16</v>
      </c>
      <c r="B665" s="13" t="s">
        <v>110</v>
      </c>
      <c r="C665" s="13" t="s">
        <v>153</v>
      </c>
      <c r="D665" s="13" t="s">
        <v>2446</v>
      </c>
      <c r="E665" s="10" t="s">
        <v>2447</v>
      </c>
      <c r="F665" s="19">
        <v>63.669998168945313</v>
      </c>
      <c r="G665" s="19">
        <v>0</v>
      </c>
      <c r="H665" s="13" t="s">
        <v>21</v>
      </c>
      <c r="I665" s="13" t="s">
        <v>22</v>
      </c>
      <c r="J665" s="20">
        <v>45456</v>
      </c>
      <c r="K665" s="20">
        <f t="shared" si="10"/>
        <v>45581</v>
      </c>
      <c r="L665" s="28">
        <v>174.39446366782011</v>
      </c>
      <c r="M665" s="13" t="s">
        <v>688</v>
      </c>
      <c r="N665" s="10" t="s">
        <v>2450</v>
      </c>
      <c r="O665" s="13" t="s">
        <v>683</v>
      </c>
      <c r="P665" s="13" t="s">
        <v>684</v>
      </c>
    </row>
    <row r="666" spans="1:16" x14ac:dyDescent="0.25">
      <c r="A666" s="13" t="s">
        <v>16</v>
      </c>
      <c r="B666" s="13" t="s">
        <v>110</v>
      </c>
      <c r="C666" s="13" t="s">
        <v>153</v>
      </c>
      <c r="D666" s="13" t="s">
        <v>2446</v>
      </c>
      <c r="E666" s="10" t="s">
        <v>2447</v>
      </c>
      <c r="F666" s="19">
        <v>41.459999084472656</v>
      </c>
      <c r="G666" s="19">
        <v>0</v>
      </c>
      <c r="H666" s="13" t="s">
        <v>21</v>
      </c>
      <c r="I666" s="13" t="s">
        <v>22</v>
      </c>
      <c r="J666" s="20">
        <v>45456</v>
      </c>
      <c r="K666" s="20">
        <f t="shared" si="10"/>
        <v>45581</v>
      </c>
      <c r="L666" s="28">
        <v>174.39446366782011</v>
      </c>
      <c r="M666" s="13" t="s">
        <v>688</v>
      </c>
      <c r="N666" s="10" t="s">
        <v>2451</v>
      </c>
      <c r="O666" s="13" t="s">
        <v>683</v>
      </c>
      <c r="P666" s="13" t="s">
        <v>684</v>
      </c>
    </row>
    <row r="667" spans="1:16" x14ac:dyDescent="0.25">
      <c r="A667" s="13" t="s">
        <v>16</v>
      </c>
      <c r="B667" s="13" t="s">
        <v>110</v>
      </c>
      <c r="C667" s="13" t="s">
        <v>2452</v>
      </c>
      <c r="D667" s="13" t="s">
        <v>1720</v>
      </c>
      <c r="E667" s="10" t="s">
        <v>2453</v>
      </c>
      <c r="F667" s="19">
        <v>6.3000001907348633</v>
      </c>
      <c r="G667" s="19">
        <v>0</v>
      </c>
      <c r="H667" s="13" t="s">
        <v>21</v>
      </c>
      <c r="I667" s="13" t="s">
        <v>22</v>
      </c>
      <c r="J667" s="20">
        <v>45452</v>
      </c>
      <c r="K667" s="20">
        <f t="shared" si="10"/>
        <v>45577</v>
      </c>
      <c r="L667" s="28">
        <v>137.02422145328717</v>
      </c>
      <c r="M667" s="13" t="s">
        <v>223</v>
      </c>
      <c r="N667" s="10" t="s">
        <v>2454</v>
      </c>
      <c r="O667" s="13" t="s">
        <v>344</v>
      </c>
      <c r="P667" s="13" t="s">
        <v>345</v>
      </c>
    </row>
    <row r="668" spans="1:16" x14ac:dyDescent="0.25">
      <c r="A668" s="13" t="s">
        <v>16</v>
      </c>
      <c r="B668" s="13" t="s">
        <v>110</v>
      </c>
      <c r="C668" s="13" t="s">
        <v>2455</v>
      </c>
      <c r="D668" s="13" t="s">
        <v>226</v>
      </c>
      <c r="E668" s="10" t="s">
        <v>2456</v>
      </c>
      <c r="F668" s="19">
        <v>2.559999942779541</v>
      </c>
      <c r="G668" s="19">
        <v>0</v>
      </c>
      <c r="H668" s="13" t="s">
        <v>21</v>
      </c>
      <c r="I668" s="13" t="s">
        <v>73</v>
      </c>
      <c r="J668" s="20">
        <v>45454</v>
      </c>
      <c r="K668" s="20">
        <f t="shared" si="10"/>
        <v>45579</v>
      </c>
      <c r="L668" s="28">
        <v>152.94117647058823</v>
      </c>
      <c r="M668" s="13" t="s">
        <v>173</v>
      </c>
      <c r="N668" s="10" t="s">
        <v>2457</v>
      </c>
      <c r="O668" s="13" t="s">
        <v>229</v>
      </c>
      <c r="P668" s="13" t="s">
        <v>230</v>
      </c>
    </row>
    <row r="669" spans="1:16" x14ac:dyDescent="0.25">
      <c r="A669" s="13" t="s">
        <v>16</v>
      </c>
      <c r="B669" s="13" t="s">
        <v>110</v>
      </c>
      <c r="C669" s="13" t="s">
        <v>2455</v>
      </c>
      <c r="D669" s="13" t="s">
        <v>226</v>
      </c>
      <c r="E669" s="10" t="s">
        <v>2456</v>
      </c>
      <c r="F669" s="19">
        <v>3.0799999237060547</v>
      </c>
      <c r="G669" s="19">
        <v>0</v>
      </c>
      <c r="H669" s="13" t="s">
        <v>21</v>
      </c>
      <c r="I669" s="13" t="s">
        <v>73</v>
      </c>
      <c r="J669" s="20">
        <v>45454</v>
      </c>
      <c r="K669" s="20">
        <f t="shared" si="10"/>
        <v>45579</v>
      </c>
      <c r="L669" s="28">
        <v>152.94117647058823</v>
      </c>
      <c r="M669" s="13" t="s">
        <v>173</v>
      </c>
      <c r="N669" s="10" t="s">
        <v>2458</v>
      </c>
      <c r="O669" s="13" t="s">
        <v>229</v>
      </c>
      <c r="P669" s="13" t="s">
        <v>230</v>
      </c>
    </row>
    <row r="670" spans="1:16" x14ac:dyDescent="0.25">
      <c r="A670" s="13" t="s">
        <v>16</v>
      </c>
      <c r="B670" s="13" t="s">
        <v>110</v>
      </c>
      <c r="C670" s="13" t="s">
        <v>280</v>
      </c>
      <c r="D670" s="13" t="s">
        <v>281</v>
      </c>
      <c r="E670" s="10" t="s">
        <v>282</v>
      </c>
      <c r="F670" s="19">
        <v>23.870000839233398</v>
      </c>
      <c r="G670" s="19">
        <v>0</v>
      </c>
      <c r="H670" s="13" t="s">
        <v>21</v>
      </c>
      <c r="I670" s="13" t="s">
        <v>22</v>
      </c>
      <c r="J670" s="20">
        <v>45445</v>
      </c>
      <c r="K670" s="20">
        <f t="shared" si="10"/>
        <v>45570</v>
      </c>
      <c r="L670" s="28">
        <v>149.48096885813149</v>
      </c>
      <c r="M670" s="13" t="s">
        <v>96</v>
      </c>
      <c r="N670" s="10" t="s">
        <v>283</v>
      </c>
      <c r="O670" s="13" t="s">
        <v>269</v>
      </c>
      <c r="P670" s="13" t="s">
        <v>270</v>
      </c>
    </row>
    <row r="671" spans="1:16" x14ac:dyDescent="0.25">
      <c r="A671" s="13" t="s">
        <v>16</v>
      </c>
      <c r="B671" s="13" t="s">
        <v>110</v>
      </c>
      <c r="C671" s="13" t="s">
        <v>2459</v>
      </c>
      <c r="D671" s="13" t="s">
        <v>266</v>
      </c>
      <c r="E671" s="10" t="s">
        <v>2460</v>
      </c>
      <c r="F671" s="19">
        <v>14.420000076293944</v>
      </c>
      <c r="G671" s="19">
        <v>0</v>
      </c>
      <c r="H671" s="13" t="s">
        <v>21</v>
      </c>
      <c r="I671" s="13" t="s">
        <v>22</v>
      </c>
      <c r="J671" s="20">
        <v>45448</v>
      </c>
      <c r="K671" s="20">
        <f t="shared" si="10"/>
        <v>45573</v>
      </c>
      <c r="L671" s="28">
        <v>137.02422145328717</v>
      </c>
      <c r="M671" s="13" t="s">
        <v>504</v>
      </c>
      <c r="N671" s="10" t="s">
        <v>2461</v>
      </c>
      <c r="O671" s="13" t="s">
        <v>269</v>
      </c>
      <c r="P671" s="13" t="s">
        <v>270</v>
      </c>
    </row>
    <row r="672" spans="1:16" x14ac:dyDescent="0.25">
      <c r="A672" s="13" t="s">
        <v>16</v>
      </c>
      <c r="B672" s="13" t="s">
        <v>110</v>
      </c>
      <c r="C672" s="13" t="s">
        <v>2462</v>
      </c>
      <c r="D672" s="13" t="s">
        <v>2463</v>
      </c>
      <c r="E672" s="10" t="s">
        <v>2464</v>
      </c>
      <c r="F672" s="19">
        <v>8.130000114440918</v>
      </c>
      <c r="G672" s="19">
        <v>0</v>
      </c>
      <c r="H672" s="13" t="s">
        <v>21</v>
      </c>
      <c r="I672" s="13" t="s">
        <v>22</v>
      </c>
      <c r="J672" s="20">
        <v>45449</v>
      </c>
      <c r="K672" s="20">
        <f t="shared" si="10"/>
        <v>45574</v>
      </c>
      <c r="L672" s="28">
        <v>129.41176470588235</v>
      </c>
      <c r="M672" s="13" t="s">
        <v>396</v>
      </c>
      <c r="N672" s="10" t="s">
        <v>2465</v>
      </c>
      <c r="O672" s="13" t="s">
        <v>350</v>
      </c>
      <c r="P672" s="13" t="s">
        <v>351</v>
      </c>
    </row>
    <row r="673" spans="1:16" x14ac:dyDescent="0.25">
      <c r="A673" s="13" t="s">
        <v>16</v>
      </c>
      <c r="B673" s="13" t="s">
        <v>110</v>
      </c>
      <c r="C673" s="13" t="s">
        <v>2462</v>
      </c>
      <c r="D673" s="13" t="s">
        <v>2463</v>
      </c>
      <c r="E673" s="10" t="s">
        <v>2464</v>
      </c>
      <c r="F673" s="19">
        <v>21.989999771118164</v>
      </c>
      <c r="G673" s="19">
        <v>0</v>
      </c>
      <c r="H673" s="13" t="s">
        <v>21</v>
      </c>
      <c r="I673" s="13" t="s">
        <v>22</v>
      </c>
      <c r="J673" s="20">
        <v>45449</v>
      </c>
      <c r="K673" s="20">
        <f t="shared" si="10"/>
        <v>45574</v>
      </c>
      <c r="L673" s="28">
        <v>129.41176470588235</v>
      </c>
      <c r="M673" s="13" t="s">
        <v>396</v>
      </c>
      <c r="N673" s="10" t="s">
        <v>2466</v>
      </c>
      <c r="O673" s="13" t="s">
        <v>350</v>
      </c>
      <c r="P673" s="13" t="s">
        <v>351</v>
      </c>
    </row>
    <row r="674" spans="1:16" x14ac:dyDescent="0.25">
      <c r="A674" s="13" t="s">
        <v>16</v>
      </c>
      <c r="B674" s="13" t="s">
        <v>110</v>
      </c>
      <c r="C674" s="13" t="s">
        <v>251</v>
      </c>
      <c r="D674" s="13" t="s">
        <v>773</v>
      </c>
      <c r="E674" s="10" t="s">
        <v>774</v>
      </c>
      <c r="F674" s="19">
        <v>19</v>
      </c>
      <c r="G674" s="19">
        <v>0</v>
      </c>
      <c r="H674" s="13" t="s">
        <v>21</v>
      </c>
      <c r="I674" s="17" t="s">
        <v>614</v>
      </c>
      <c r="J674" s="20">
        <v>45475</v>
      </c>
      <c r="K674" s="20">
        <f t="shared" si="10"/>
        <v>45600</v>
      </c>
      <c r="L674" s="28">
        <v>164.70588235294116</v>
      </c>
      <c r="M674" s="13" t="s">
        <v>775</v>
      </c>
      <c r="N674" s="10" t="s">
        <v>776</v>
      </c>
      <c r="O674" s="13" t="s">
        <v>690</v>
      </c>
      <c r="P674" s="13" t="s">
        <v>691</v>
      </c>
    </row>
    <row r="675" spans="1:16" x14ac:dyDescent="0.25">
      <c r="A675" s="13" t="s">
        <v>16</v>
      </c>
      <c r="B675" s="13" t="s">
        <v>110</v>
      </c>
      <c r="C675" s="13" t="s">
        <v>2467</v>
      </c>
      <c r="D675" s="13" t="s">
        <v>2468</v>
      </c>
      <c r="E675" s="10" t="s">
        <v>2469</v>
      </c>
      <c r="F675" s="19">
        <v>10.270000457763672</v>
      </c>
      <c r="G675" s="19">
        <v>0</v>
      </c>
      <c r="H675" s="13" t="s">
        <v>21</v>
      </c>
      <c r="I675" s="13" t="s">
        <v>22</v>
      </c>
      <c r="J675" s="20">
        <v>45453</v>
      </c>
      <c r="K675" s="20">
        <f t="shared" si="10"/>
        <v>45578</v>
      </c>
      <c r="L675" s="28">
        <v>137.02422145328717</v>
      </c>
      <c r="M675" s="13" t="s">
        <v>161</v>
      </c>
      <c r="N675" s="10" t="s">
        <v>2470</v>
      </c>
      <c r="O675" s="13" t="s">
        <v>2168</v>
      </c>
      <c r="P675" s="13" t="s">
        <v>2169</v>
      </c>
    </row>
    <row r="676" spans="1:16" x14ac:dyDescent="0.25">
      <c r="A676" s="13" t="s">
        <v>16</v>
      </c>
      <c r="B676" s="13" t="s">
        <v>110</v>
      </c>
      <c r="C676" s="13" t="s">
        <v>956</v>
      </c>
      <c r="D676" s="13" t="s">
        <v>2471</v>
      </c>
      <c r="E676" s="10" t="s">
        <v>2472</v>
      </c>
      <c r="F676" s="19">
        <v>8.9200000762939453</v>
      </c>
      <c r="G676" s="19">
        <v>0</v>
      </c>
      <c r="H676" s="13" t="s">
        <v>21</v>
      </c>
      <c r="I676" s="13" t="s">
        <v>22</v>
      </c>
      <c r="J676" s="20">
        <v>45449</v>
      </c>
      <c r="K676" s="20">
        <f t="shared" si="10"/>
        <v>45574</v>
      </c>
      <c r="L676" s="28">
        <v>137.02422145328717</v>
      </c>
      <c r="M676" s="13" t="s">
        <v>396</v>
      </c>
      <c r="N676" s="10" t="s">
        <v>2473</v>
      </c>
      <c r="O676" s="13" t="s">
        <v>344</v>
      </c>
      <c r="P676" s="13" t="s">
        <v>345</v>
      </c>
    </row>
    <row r="677" spans="1:16" x14ac:dyDescent="0.25">
      <c r="A677" s="13" t="s">
        <v>16</v>
      </c>
      <c r="B677" s="13" t="s">
        <v>110</v>
      </c>
      <c r="C677" s="13" t="s">
        <v>956</v>
      </c>
      <c r="D677" s="13" t="s">
        <v>588</v>
      </c>
      <c r="E677" s="10" t="s">
        <v>2474</v>
      </c>
      <c r="F677" s="19">
        <v>16.110000610351563</v>
      </c>
      <c r="G677" s="19">
        <v>0</v>
      </c>
      <c r="H677" s="13" t="s">
        <v>21</v>
      </c>
      <c r="I677" s="13" t="s">
        <v>22</v>
      </c>
      <c r="J677" s="20">
        <v>45450</v>
      </c>
      <c r="K677" s="20">
        <f t="shared" si="10"/>
        <v>45575</v>
      </c>
      <c r="L677" s="28">
        <v>149.48096885813149</v>
      </c>
      <c r="M677" s="13" t="s">
        <v>2475</v>
      </c>
      <c r="N677" s="10" t="s">
        <v>2476</v>
      </c>
      <c r="O677" s="13" t="s">
        <v>767</v>
      </c>
      <c r="P677" s="13" t="s">
        <v>768</v>
      </c>
    </row>
    <row r="678" spans="1:16" x14ac:dyDescent="0.25">
      <c r="A678" s="13" t="s">
        <v>16</v>
      </c>
      <c r="B678" s="13" t="s">
        <v>110</v>
      </c>
      <c r="C678" s="13" t="s">
        <v>956</v>
      </c>
      <c r="D678" s="13" t="s">
        <v>588</v>
      </c>
      <c r="E678" s="10" t="s">
        <v>2474</v>
      </c>
      <c r="F678" s="19">
        <v>5.130000114440918</v>
      </c>
      <c r="G678" s="19">
        <v>0</v>
      </c>
      <c r="H678" s="13" t="s">
        <v>21</v>
      </c>
      <c r="I678" s="13" t="s">
        <v>22</v>
      </c>
      <c r="J678" s="20">
        <v>45450</v>
      </c>
      <c r="K678" s="20">
        <f t="shared" si="10"/>
        <v>45575</v>
      </c>
      <c r="L678" s="28">
        <v>149.48096885813149</v>
      </c>
      <c r="M678" s="13" t="s">
        <v>2475</v>
      </c>
      <c r="N678" s="10" t="s">
        <v>2477</v>
      </c>
      <c r="O678" s="13" t="s">
        <v>767</v>
      </c>
      <c r="P678" s="13" t="s">
        <v>768</v>
      </c>
    </row>
    <row r="679" spans="1:16" x14ac:dyDescent="0.25">
      <c r="A679" s="13" t="s">
        <v>16</v>
      </c>
      <c r="B679" s="13" t="s">
        <v>110</v>
      </c>
      <c r="C679" s="13" t="s">
        <v>2478</v>
      </c>
      <c r="D679" s="13" t="s">
        <v>2479</v>
      </c>
      <c r="E679" s="10" t="s">
        <v>2480</v>
      </c>
      <c r="F679" s="19">
        <v>9.9700002670288086</v>
      </c>
      <c r="G679" s="19">
        <v>0</v>
      </c>
      <c r="H679" s="13" t="s">
        <v>21</v>
      </c>
      <c r="I679" s="13" t="s">
        <v>22</v>
      </c>
      <c r="J679" s="20">
        <v>45450</v>
      </c>
      <c r="K679" s="20">
        <f t="shared" si="10"/>
        <v>45575</v>
      </c>
      <c r="L679" s="28">
        <v>129.41176470588235</v>
      </c>
      <c r="M679" s="13" t="s">
        <v>214</v>
      </c>
      <c r="N679" s="10" t="s">
        <v>2481</v>
      </c>
      <c r="O679" s="13" t="s">
        <v>350</v>
      </c>
      <c r="P679" s="13" t="s">
        <v>351</v>
      </c>
    </row>
    <row r="680" spans="1:16" x14ac:dyDescent="0.25">
      <c r="A680" s="13" t="s">
        <v>16</v>
      </c>
      <c r="B680" s="13" t="s">
        <v>110</v>
      </c>
      <c r="C680" s="13" t="s">
        <v>894</v>
      </c>
      <c r="D680" s="13" t="s">
        <v>2482</v>
      </c>
      <c r="E680" s="10" t="s">
        <v>2483</v>
      </c>
      <c r="F680" s="19">
        <v>11.729999542236328</v>
      </c>
      <c r="G680" s="19">
        <v>0</v>
      </c>
      <c r="H680" s="13" t="s">
        <v>21</v>
      </c>
      <c r="I680" s="13" t="s">
        <v>22</v>
      </c>
      <c r="J680" s="20">
        <v>45451</v>
      </c>
      <c r="K680" s="20">
        <f t="shared" si="10"/>
        <v>45576</v>
      </c>
      <c r="L680" s="28">
        <v>164.70588235294116</v>
      </c>
      <c r="M680" s="13" t="s">
        <v>521</v>
      </c>
      <c r="N680" s="10" t="s">
        <v>2484</v>
      </c>
      <c r="O680" s="13" t="s">
        <v>690</v>
      </c>
      <c r="P680" s="13" t="s">
        <v>691</v>
      </c>
    </row>
    <row r="681" spans="1:16" x14ac:dyDescent="0.25">
      <c r="A681" s="13" t="s">
        <v>16</v>
      </c>
      <c r="B681" s="13" t="s">
        <v>110</v>
      </c>
      <c r="C681" s="13" t="s">
        <v>2485</v>
      </c>
      <c r="D681" s="13" t="s">
        <v>2486</v>
      </c>
      <c r="E681" s="10" t="s">
        <v>2487</v>
      </c>
      <c r="F681" s="19">
        <v>16.780000686645508</v>
      </c>
      <c r="G681" s="19">
        <v>0</v>
      </c>
      <c r="H681" s="13" t="s">
        <v>21</v>
      </c>
      <c r="I681" s="13" t="s">
        <v>22</v>
      </c>
      <c r="J681" s="20">
        <v>45478</v>
      </c>
      <c r="K681" s="20">
        <f t="shared" si="10"/>
        <v>45603</v>
      </c>
      <c r="L681" s="28">
        <v>149.48096885813149</v>
      </c>
      <c r="M681" s="13" t="s">
        <v>521</v>
      </c>
      <c r="N681" s="10" t="s">
        <v>2488</v>
      </c>
      <c r="O681" s="13" t="s">
        <v>767</v>
      </c>
      <c r="P681" s="13" t="s">
        <v>768</v>
      </c>
    </row>
    <row r="682" spans="1:16" x14ac:dyDescent="0.25">
      <c r="A682" s="13" t="s">
        <v>16</v>
      </c>
      <c r="B682" s="13" t="s">
        <v>110</v>
      </c>
      <c r="C682" s="13" t="s">
        <v>1126</v>
      </c>
      <c r="D682" s="13" t="s">
        <v>2489</v>
      </c>
      <c r="E682" s="10" t="s">
        <v>2490</v>
      </c>
      <c r="F682" s="19">
        <v>7.6399998664855957</v>
      </c>
      <c r="G682" s="19">
        <v>0</v>
      </c>
      <c r="H682" s="13" t="s">
        <v>21</v>
      </c>
      <c r="I682" s="13" t="s">
        <v>22</v>
      </c>
      <c r="J682" s="20">
        <v>45456</v>
      </c>
      <c r="K682" s="20">
        <f t="shared" si="10"/>
        <v>45581</v>
      </c>
      <c r="L682" s="28">
        <v>174.39446366782011</v>
      </c>
      <c r="M682" s="13" t="s">
        <v>96</v>
      </c>
      <c r="N682" s="10" t="s">
        <v>2491</v>
      </c>
      <c r="O682" s="13" t="s">
        <v>2168</v>
      </c>
      <c r="P682" s="13" t="s">
        <v>2169</v>
      </c>
    </row>
    <row r="683" spans="1:16" x14ac:dyDescent="0.25">
      <c r="A683" s="13" t="s">
        <v>16</v>
      </c>
      <c r="B683" s="13" t="s">
        <v>110</v>
      </c>
      <c r="C683" s="13" t="s">
        <v>2492</v>
      </c>
      <c r="D683" s="13" t="s">
        <v>2493</v>
      </c>
      <c r="E683" s="10" t="s">
        <v>2494</v>
      </c>
      <c r="F683" s="19">
        <v>12.210000038146973</v>
      </c>
      <c r="G683" s="19">
        <v>0</v>
      </c>
      <c r="H683" s="13" t="s">
        <v>21</v>
      </c>
      <c r="I683" s="13" t="s">
        <v>73</v>
      </c>
      <c r="J683" s="20">
        <v>45460</v>
      </c>
      <c r="K683" s="20">
        <f t="shared" si="10"/>
        <v>45585</v>
      </c>
      <c r="L683" s="28">
        <v>174.39446366782011</v>
      </c>
      <c r="M683" s="13" t="s">
        <v>173</v>
      </c>
      <c r="N683" s="10" t="s">
        <v>2495</v>
      </c>
      <c r="O683" s="13" t="s">
        <v>2254</v>
      </c>
      <c r="P683" s="13" t="s">
        <v>2255</v>
      </c>
    </row>
    <row r="684" spans="1:16" x14ac:dyDescent="0.25">
      <c r="A684" s="13" t="s">
        <v>16</v>
      </c>
      <c r="B684" s="13" t="s">
        <v>110</v>
      </c>
      <c r="C684" s="13" t="s">
        <v>2496</v>
      </c>
      <c r="D684" s="13" t="s">
        <v>2497</v>
      </c>
      <c r="E684" s="10" t="s">
        <v>2498</v>
      </c>
      <c r="F684" s="19">
        <v>12.029999732971191</v>
      </c>
      <c r="G684" s="19">
        <v>0</v>
      </c>
      <c r="H684" s="13" t="s">
        <v>21</v>
      </c>
      <c r="I684" s="13" t="s">
        <v>73</v>
      </c>
      <c r="J684" s="20">
        <v>45448</v>
      </c>
      <c r="K684" s="20">
        <f t="shared" si="10"/>
        <v>45573</v>
      </c>
      <c r="L684" s="28">
        <v>153.58758888170652</v>
      </c>
      <c r="M684" s="13" t="s">
        <v>173</v>
      </c>
      <c r="N684" s="10" t="s">
        <v>2499</v>
      </c>
      <c r="O684" s="13" t="s">
        <v>229</v>
      </c>
      <c r="P684" s="13" t="s">
        <v>230</v>
      </c>
    </row>
    <row r="685" spans="1:16" x14ac:dyDescent="0.25">
      <c r="A685" s="13" t="s">
        <v>16</v>
      </c>
      <c r="B685" s="13" t="s">
        <v>110</v>
      </c>
      <c r="C685" s="13" t="s">
        <v>2496</v>
      </c>
      <c r="D685" s="13" t="s">
        <v>2497</v>
      </c>
      <c r="E685" s="10" t="s">
        <v>2498</v>
      </c>
      <c r="F685" s="19">
        <v>5.869999885559082</v>
      </c>
      <c r="G685" s="19">
        <v>0</v>
      </c>
      <c r="H685" s="13" t="s">
        <v>21</v>
      </c>
      <c r="I685" s="13" t="s">
        <v>73</v>
      </c>
      <c r="J685" s="20">
        <v>45449</v>
      </c>
      <c r="K685" s="20">
        <f t="shared" si="10"/>
        <v>45574</v>
      </c>
      <c r="L685" s="28">
        <v>153.58758888170652</v>
      </c>
      <c r="M685" s="13" t="s">
        <v>173</v>
      </c>
      <c r="N685" s="10" t="s">
        <v>2500</v>
      </c>
      <c r="O685" s="13" t="s">
        <v>229</v>
      </c>
      <c r="P685" s="13" t="s">
        <v>230</v>
      </c>
    </row>
    <row r="686" spans="1:16" x14ac:dyDescent="0.25">
      <c r="A686" s="13" t="s">
        <v>16</v>
      </c>
      <c r="B686" s="13" t="s">
        <v>110</v>
      </c>
      <c r="C686" s="13" t="s">
        <v>2501</v>
      </c>
      <c r="D686" s="13" t="s">
        <v>2502</v>
      </c>
      <c r="E686" s="10" t="s">
        <v>2503</v>
      </c>
      <c r="F686" s="19">
        <v>4.2100000381469727</v>
      </c>
      <c r="G686" s="19">
        <v>0</v>
      </c>
      <c r="H686" s="13" t="s">
        <v>21</v>
      </c>
      <c r="I686" s="13" t="s">
        <v>22</v>
      </c>
      <c r="J686" s="20">
        <v>45453</v>
      </c>
      <c r="K686" s="20">
        <f t="shared" si="10"/>
        <v>45578</v>
      </c>
      <c r="L686" s="28">
        <v>149.48096885813149</v>
      </c>
      <c r="M686" s="13" t="s">
        <v>521</v>
      </c>
      <c r="N686" s="10" t="s">
        <v>2504</v>
      </c>
      <c r="O686" s="13" t="s">
        <v>767</v>
      </c>
      <c r="P686" s="13" t="s">
        <v>768</v>
      </c>
    </row>
    <row r="687" spans="1:16" x14ac:dyDescent="0.25">
      <c r="A687" s="13" t="s">
        <v>16</v>
      </c>
      <c r="B687" s="13" t="s">
        <v>110</v>
      </c>
      <c r="C687" s="13" t="s">
        <v>2501</v>
      </c>
      <c r="D687" s="13" t="s">
        <v>2502</v>
      </c>
      <c r="E687" s="10" t="s">
        <v>2503</v>
      </c>
      <c r="F687" s="19">
        <v>5.1999998092651367</v>
      </c>
      <c r="G687" s="19">
        <v>0</v>
      </c>
      <c r="H687" s="13" t="s">
        <v>21</v>
      </c>
      <c r="I687" s="13" t="s">
        <v>22</v>
      </c>
      <c r="J687" s="20">
        <v>45453</v>
      </c>
      <c r="K687" s="20">
        <f t="shared" si="10"/>
        <v>45578</v>
      </c>
      <c r="L687" s="28">
        <v>149.48096885813149</v>
      </c>
      <c r="M687" s="13" t="s">
        <v>521</v>
      </c>
      <c r="N687" s="10" t="s">
        <v>2505</v>
      </c>
      <c r="O687" s="13" t="s">
        <v>767</v>
      </c>
      <c r="P687" s="13" t="s">
        <v>768</v>
      </c>
    </row>
    <row r="688" spans="1:16" x14ac:dyDescent="0.25">
      <c r="A688" s="13" t="s">
        <v>16</v>
      </c>
      <c r="B688" s="13" t="s">
        <v>110</v>
      </c>
      <c r="C688" s="13" t="s">
        <v>552</v>
      </c>
      <c r="D688" s="13" t="s">
        <v>2502</v>
      </c>
      <c r="E688" s="10" t="s">
        <v>2506</v>
      </c>
      <c r="F688" s="19">
        <v>15.560000419616699</v>
      </c>
      <c r="G688" s="19">
        <v>0</v>
      </c>
      <c r="H688" s="13" t="s">
        <v>21</v>
      </c>
      <c r="I688" s="13" t="s">
        <v>22</v>
      </c>
      <c r="J688" s="20">
        <v>45453</v>
      </c>
      <c r="K688" s="20">
        <f t="shared" si="10"/>
        <v>45578</v>
      </c>
      <c r="L688" s="28">
        <v>149.48096885813149</v>
      </c>
      <c r="M688" s="13" t="s">
        <v>521</v>
      </c>
      <c r="N688" s="10" t="s">
        <v>2507</v>
      </c>
      <c r="O688" s="13" t="s">
        <v>767</v>
      </c>
      <c r="P688" s="13" t="s">
        <v>768</v>
      </c>
    </row>
    <row r="689" spans="1:16" x14ac:dyDescent="0.25">
      <c r="A689" s="13" t="s">
        <v>198</v>
      </c>
      <c r="B689" s="13" t="s">
        <v>671</v>
      </c>
      <c r="C689" s="13" t="s">
        <v>2508</v>
      </c>
      <c r="D689" s="13" t="s">
        <v>519</v>
      </c>
      <c r="E689" s="10" t="s">
        <v>2509</v>
      </c>
      <c r="F689" s="19">
        <v>26</v>
      </c>
      <c r="G689" s="19">
        <v>0</v>
      </c>
      <c r="H689" s="13" t="s">
        <v>21</v>
      </c>
      <c r="I689" s="13" t="s">
        <v>22</v>
      </c>
      <c r="J689" s="20">
        <v>45467</v>
      </c>
      <c r="K689" s="20">
        <f t="shared" si="10"/>
        <v>45592</v>
      </c>
      <c r="L689" s="13">
        <v>130</v>
      </c>
      <c r="M689" s="13" t="s">
        <v>2510</v>
      </c>
      <c r="N689" s="10" t="s">
        <v>2511</v>
      </c>
      <c r="O689" s="13" t="s">
        <v>2512</v>
      </c>
      <c r="P689" s="10" t="s">
        <v>2513</v>
      </c>
    </row>
    <row r="690" spans="1:16" x14ac:dyDescent="0.25">
      <c r="A690" s="13" t="s">
        <v>198</v>
      </c>
      <c r="B690" s="13" t="s">
        <v>671</v>
      </c>
      <c r="C690" s="13" t="s">
        <v>2514</v>
      </c>
      <c r="D690" s="13" t="s">
        <v>2515</v>
      </c>
      <c r="E690" s="10" t="s">
        <v>2516</v>
      </c>
      <c r="F690" s="19">
        <v>10</v>
      </c>
      <c r="G690" s="19">
        <v>0</v>
      </c>
      <c r="H690" s="13" t="s">
        <v>21</v>
      </c>
      <c r="I690" s="13" t="s">
        <v>22</v>
      </c>
      <c r="J690" s="20">
        <v>45473</v>
      </c>
      <c r="K690" s="20">
        <f t="shared" si="10"/>
        <v>45598</v>
      </c>
      <c r="L690" s="13">
        <v>128</v>
      </c>
      <c r="M690" s="13" t="s">
        <v>2510</v>
      </c>
      <c r="N690" s="10" t="s">
        <v>2517</v>
      </c>
      <c r="O690" s="13" t="s">
        <v>2512</v>
      </c>
      <c r="P690" s="10" t="s">
        <v>2513</v>
      </c>
    </row>
    <row r="691" spans="1:16" x14ac:dyDescent="0.25">
      <c r="A691" s="13" t="s">
        <v>198</v>
      </c>
      <c r="B691" s="13" t="s">
        <v>671</v>
      </c>
      <c r="C691" s="13" t="s">
        <v>536</v>
      </c>
      <c r="D691" s="13" t="s">
        <v>2518</v>
      </c>
      <c r="E691" s="10" t="s">
        <v>2519</v>
      </c>
      <c r="F691" s="19">
        <v>13</v>
      </c>
      <c r="G691" s="19">
        <v>0</v>
      </c>
      <c r="H691" s="13" t="s">
        <v>21</v>
      </c>
      <c r="I691" s="13" t="s">
        <v>22</v>
      </c>
      <c r="J691" s="20">
        <v>45476</v>
      </c>
      <c r="K691" s="20">
        <f t="shared" si="10"/>
        <v>45601</v>
      </c>
      <c r="L691" s="13">
        <v>125</v>
      </c>
      <c r="M691" s="13" t="s">
        <v>2510</v>
      </c>
      <c r="N691" s="10" t="s">
        <v>2520</v>
      </c>
      <c r="O691" s="13" t="s">
        <v>2512</v>
      </c>
      <c r="P691" s="10" t="s">
        <v>2513</v>
      </c>
    </row>
    <row r="692" spans="1:16" x14ac:dyDescent="0.25">
      <c r="A692" s="13" t="s">
        <v>198</v>
      </c>
      <c r="B692" s="13" t="s">
        <v>671</v>
      </c>
      <c r="C692" s="13" t="s">
        <v>672</v>
      </c>
      <c r="D692" s="14" t="s">
        <v>673</v>
      </c>
      <c r="E692" s="11" t="s">
        <v>674</v>
      </c>
      <c r="F692" s="23">
        <v>70</v>
      </c>
      <c r="G692" s="23">
        <v>40</v>
      </c>
      <c r="H692" s="14" t="s">
        <v>335</v>
      </c>
      <c r="I692" s="13" t="s">
        <v>614</v>
      </c>
      <c r="J692" s="24">
        <v>45455</v>
      </c>
      <c r="K692" s="20">
        <f t="shared" si="10"/>
        <v>45580</v>
      </c>
      <c r="L692" s="14">
        <v>150</v>
      </c>
      <c r="M692" s="14" t="s">
        <v>675</v>
      </c>
      <c r="N692" s="11" t="s">
        <v>676</v>
      </c>
      <c r="O692" s="13" t="s">
        <v>677</v>
      </c>
      <c r="P692" s="11" t="s">
        <v>678</v>
      </c>
    </row>
    <row r="693" spans="1:16" x14ac:dyDescent="0.25">
      <c r="A693" s="13" t="s">
        <v>198</v>
      </c>
      <c r="B693" s="13" t="s">
        <v>671</v>
      </c>
      <c r="C693" s="13" t="s">
        <v>2521</v>
      </c>
      <c r="D693" s="14" t="s">
        <v>1980</v>
      </c>
      <c r="E693" s="11" t="s">
        <v>2522</v>
      </c>
      <c r="F693" s="23">
        <v>0</v>
      </c>
      <c r="G693" s="23">
        <v>45</v>
      </c>
      <c r="H693" s="13" t="s">
        <v>21</v>
      </c>
      <c r="I693" s="13" t="s">
        <v>22</v>
      </c>
      <c r="J693" s="24">
        <v>45461</v>
      </c>
      <c r="K693" s="20">
        <f t="shared" si="10"/>
        <v>45586</v>
      </c>
      <c r="L693" s="14">
        <v>150</v>
      </c>
      <c r="M693" s="14" t="s">
        <v>255</v>
      </c>
      <c r="N693" s="11" t="s">
        <v>2523</v>
      </c>
      <c r="O693" s="13" t="s">
        <v>677</v>
      </c>
      <c r="P693" s="11" t="s">
        <v>678</v>
      </c>
    </row>
    <row r="694" spans="1:16" x14ac:dyDescent="0.25">
      <c r="A694" s="13" t="s">
        <v>198</v>
      </c>
      <c r="B694" s="13" t="s">
        <v>671</v>
      </c>
      <c r="C694" s="13" t="s">
        <v>797</v>
      </c>
      <c r="D694" s="13" t="s">
        <v>798</v>
      </c>
      <c r="E694" s="10" t="s">
        <v>799</v>
      </c>
      <c r="F694" s="19">
        <v>20</v>
      </c>
      <c r="G694" s="19">
        <v>0</v>
      </c>
      <c r="H694" s="13" t="s">
        <v>21</v>
      </c>
      <c r="I694" s="13" t="s">
        <v>614</v>
      </c>
      <c r="J694" s="20">
        <v>45478</v>
      </c>
      <c r="K694" s="20">
        <f t="shared" si="10"/>
        <v>45603</v>
      </c>
      <c r="L694" s="13">
        <v>130</v>
      </c>
      <c r="M694" s="13" t="s">
        <v>675</v>
      </c>
      <c r="N694" s="10" t="s">
        <v>800</v>
      </c>
      <c r="O694" s="13" t="s">
        <v>801</v>
      </c>
      <c r="P694" s="10" t="s">
        <v>802</v>
      </c>
    </row>
    <row r="695" spans="1:16" x14ac:dyDescent="0.25">
      <c r="A695" s="13" t="s">
        <v>198</v>
      </c>
      <c r="B695" s="13" t="s">
        <v>671</v>
      </c>
      <c r="C695" s="13" t="s">
        <v>803</v>
      </c>
      <c r="D695" s="13" t="s">
        <v>804</v>
      </c>
      <c r="E695" s="10" t="s">
        <v>805</v>
      </c>
      <c r="F695" s="19">
        <v>80</v>
      </c>
      <c r="G695" s="19">
        <v>20</v>
      </c>
      <c r="H695" s="13" t="s">
        <v>21</v>
      </c>
      <c r="I695" s="13" t="s">
        <v>614</v>
      </c>
      <c r="J695" s="20">
        <v>45478</v>
      </c>
      <c r="K695" s="20">
        <f t="shared" si="10"/>
        <v>45603</v>
      </c>
      <c r="L695" s="13">
        <v>130</v>
      </c>
      <c r="M695" s="13" t="s">
        <v>675</v>
      </c>
      <c r="N695" s="10" t="s">
        <v>806</v>
      </c>
      <c r="O695" s="13" t="s">
        <v>801</v>
      </c>
      <c r="P695" s="10" t="s">
        <v>802</v>
      </c>
    </row>
    <row r="696" spans="1:16" x14ac:dyDescent="0.25">
      <c r="A696" s="13" t="s">
        <v>198</v>
      </c>
      <c r="B696" s="13" t="s">
        <v>671</v>
      </c>
      <c r="C696" s="13" t="s">
        <v>807</v>
      </c>
      <c r="D696" s="13" t="s">
        <v>804</v>
      </c>
      <c r="E696" s="10" t="s">
        <v>808</v>
      </c>
      <c r="F696" s="19">
        <v>50</v>
      </c>
      <c r="G696" s="19">
        <v>0</v>
      </c>
      <c r="H696" s="13" t="s">
        <v>21</v>
      </c>
      <c r="I696" s="13" t="s">
        <v>614</v>
      </c>
      <c r="J696" s="20">
        <v>45494</v>
      </c>
      <c r="K696" s="20">
        <f t="shared" si="10"/>
        <v>45619</v>
      </c>
      <c r="L696" s="13">
        <v>130</v>
      </c>
      <c r="M696" s="13" t="s">
        <v>675</v>
      </c>
      <c r="N696" s="10" t="s">
        <v>809</v>
      </c>
      <c r="O696" s="13" t="s">
        <v>801</v>
      </c>
      <c r="P696" s="10" t="s">
        <v>802</v>
      </c>
    </row>
    <row r="697" spans="1:16" x14ac:dyDescent="0.25">
      <c r="A697" s="13" t="s">
        <v>198</v>
      </c>
      <c r="B697" s="13" t="s">
        <v>671</v>
      </c>
      <c r="C697" s="13" t="s">
        <v>810</v>
      </c>
      <c r="D697" s="13" t="s">
        <v>811</v>
      </c>
      <c r="E697" s="10" t="s">
        <v>812</v>
      </c>
      <c r="F697" s="19">
        <v>30</v>
      </c>
      <c r="G697" s="19">
        <v>0</v>
      </c>
      <c r="H697" s="13" t="s">
        <v>21</v>
      </c>
      <c r="I697" s="13" t="s">
        <v>614</v>
      </c>
      <c r="J697" s="20">
        <v>45495</v>
      </c>
      <c r="K697" s="20">
        <f t="shared" si="10"/>
        <v>45620</v>
      </c>
      <c r="L697" s="13">
        <v>130</v>
      </c>
      <c r="M697" s="13" t="s">
        <v>675</v>
      </c>
      <c r="N697" s="10" t="s">
        <v>813</v>
      </c>
      <c r="O697" s="13" t="s">
        <v>801</v>
      </c>
      <c r="P697" s="10" t="s">
        <v>802</v>
      </c>
    </row>
    <row r="698" spans="1:16" x14ac:dyDescent="0.25">
      <c r="A698" s="13" t="s">
        <v>198</v>
      </c>
      <c r="B698" s="13" t="s">
        <v>671</v>
      </c>
      <c r="C698" s="13" t="s">
        <v>814</v>
      </c>
      <c r="D698" s="13" t="s">
        <v>815</v>
      </c>
      <c r="E698" s="10" t="s">
        <v>816</v>
      </c>
      <c r="F698" s="19">
        <v>20</v>
      </c>
      <c r="G698" s="19">
        <v>0</v>
      </c>
      <c r="H698" s="13" t="s">
        <v>21</v>
      </c>
      <c r="I698" s="13" t="s">
        <v>614</v>
      </c>
      <c r="J698" s="20">
        <v>45495</v>
      </c>
      <c r="K698" s="20">
        <f t="shared" si="10"/>
        <v>45620</v>
      </c>
      <c r="L698" s="13">
        <v>130</v>
      </c>
      <c r="M698" s="13" t="s">
        <v>675</v>
      </c>
      <c r="N698" s="10" t="s">
        <v>813</v>
      </c>
      <c r="O698" s="13" t="s">
        <v>801</v>
      </c>
      <c r="P698" s="10" t="s">
        <v>802</v>
      </c>
    </row>
    <row r="699" spans="1:16" x14ac:dyDescent="0.25">
      <c r="A699" s="13" t="s">
        <v>198</v>
      </c>
      <c r="B699" s="13" t="s">
        <v>671</v>
      </c>
      <c r="C699" s="13" t="s">
        <v>284</v>
      </c>
      <c r="D699" s="13" t="s">
        <v>612</v>
      </c>
      <c r="E699" s="10" t="s">
        <v>817</v>
      </c>
      <c r="F699" s="19">
        <v>38</v>
      </c>
      <c r="G699" s="19">
        <v>0</v>
      </c>
      <c r="H699" s="13" t="s">
        <v>21</v>
      </c>
      <c r="I699" s="13" t="s">
        <v>614</v>
      </c>
      <c r="J699" s="20">
        <v>45478</v>
      </c>
      <c r="K699" s="20">
        <f t="shared" si="10"/>
        <v>45603</v>
      </c>
      <c r="L699" s="13">
        <v>130</v>
      </c>
      <c r="M699" s="13" t="s">
        <v>615</v>
      </c>
      <c r="N699" s="10" t="s">
        <v>818</v>
      </c>
      <c r="O699" s="13" t="s">
        <v>801</v>
      </c>
      <c r="P699" s="10" t="s">
        <v>802</v>
      </c>
    </row>
    <row r="700" spans="1:16" x14ac:dyDescent="0.25">
      <c r="A700" s="13" t="s">
        <v>198</v>
      </c>
      <c r="B700" s="13" t="s">
        <v>671</v>
      </c>
      <c r="C700" s="13" t="s">
        <v>630</v>
      </c>
      <c r="D700" s="13" t="s">
        <v>804</v>
      </c>
      <c r="E700" s="10" t="s">
        <v>819</v>
      </c>
      <c r="F700" s="19">
        <v>16</v>
      </c>
      <c r="G700" s="19">
        <v>0</v>
      </c>
      <c r="H700" s="13" t="s">
        <v>21</v>
      </c>
      <c r="I700" s="13" t="s">
        <v>614</v>
      </c>
      <c r="J700" s="20">
        <v>45478</v>
      </c>
      <c r="K700" s="20">
        <f t="shared" si="10"/>
        <v>45603</v>
      </c>
      <c r="L700" s="13">
        <v>130</v>
      </c>
      <c r="M700" s="13" t="s">
        <v>615</v>
      </c>
      <c r="N700" s="10" t="s">
        <v>820</v>
      </c>
      <c r="O700" s="13" t="s">
        <v>801</v>
      </c>
      <c r="P700" s="10" t="s">
        <v>802</v>
      </c>
    </row>
    <row r="701" spans="1:16" x14ac:dyDescent="0.25">
      <c r="A701" s="13" t="s">
        <v>198</v>
      </c>
      <c r="B701" s="13" t="s">
        <v>671</v>
      </c>
      <c r="C701" s="13" t="s">
        <v>445</v>
      </c>
      <c r="D701" s="13" t="s">
        <v>804</v>
      </c>
      <c r="E701" s="10" t="s">
        <v>821</v>
      </c>
      <c r="F701" s="19">
        <v>16</v>
      </c>
      <c r="G701" s="19">
        <v>0</v>
      </c>
      <c r="H701" s="13" t="s">
        <v>21</v>
      </c>
      <c r="I701" s="13" t="s">
        <v>614</v>
      </c>
      <c r="J701" s="20">
        <v>45478</v>
      </c>
      <c r="K701" s="20">
        <f t="shared" si="10"/>
        <v>45603</v>
      </c>
      <c r="L701" s="13">
        <v>130</v>
      </c>
      <c r="M701" s="13" t="s">
        <v>615</v>
      </c>
      <c r="N701" s="10" t="s">
        <v>820</v>
      </c>
      <c r="O701" s="13" t="s">
        <v>801</v>
      </c>
      <c r="P701" s="10" t="s">
        <v>802</v>
      </c>
    </row>
    <row r="702" spans="1:16" x14ac:dyDescent="0.25">
      <c r="A702" s="13" t="s">
        <v>198</v>
      </c>
      <c r="B702" s="13" t="s">
        <v>671</v>
      </c>
      <c r="C702" s="13" t="s">
        <v>822</v>
      </c>
      <c r="D702" s="13" t="s">
        <v>823</v>
      </c>
      <c r="E702" s="10" t="s">
        <v>824</v>
      </c>
      <c r="F702" s="19">
        <v>15</v>
      </c>
      <c r="G702" s="19">
        <v>0</v>
      </c>
      <c r="H702" s="13" t="s">
        <v>21</v>
      </c>
      <c r="I702" s="13" t="s">
        <v>614</v>
      </c>
      <c r="J702" s="20">
        <v>45478</v>
      </c>
      <c r="K702" s="20">
        <f t="shared" si="10"/>
        <v>45603</v>
      </c>
      <c r="L702" s="13">
        <v>130</v>
      </c>
      <c r="M702" s="13" t="s">
        <v>775</v>
      </c>
      <c r="N702" s="10" t="s">
        <v>825</v>
      </c>
      <c r="O702" s="13" t="s">
        <v>801</v>
      </c>
      <c r="P702" s="10" t="s">
        <v>802</v>
      </c>
    </row>
    <row r="703" spans="1:16" x14ac:dyDescent="0.25">
      <c r="A703" s="13" t="s">
        <v>198</v>
      </c>
      <c r="B703" s="13" t="s">
        <v>671</v>
      </c>
      <c r="C703" s="13" t="s">
        <v>826</v>
      </c>
      <c r="D703" s="13" t="s">
        <v>823</v>
      </c>
      <c r="E703" s="10" t="s">
        <v>827</v>
      </c>
      <c r="F703" s="19">
        <v>15</v>
      </c>
      <c r="G703" s="19">
        <v>0</v>
      </c>
      <c r="H703" s="13" t="s">
        <v>21</v>
      </c>
      <c r="I703" s="13" t="s">
        <v>614</v>
      </c>
      <c r="J703" s="20">
        <v>45494</v>
      </c>
      <c r="K703" s="20">
        <f t="shared" si="10"/>
        <v>45619</v>
      </c>
      <c r="L703" s="13">
        <v>130</v>
      </c>
      <c r="M703" s="13" t="s">
        <v>775</v>
      </c>
      <c r="N703" s="10" t="s">
        <v>828</v>
      </c>
      <c r="O703" s="13" t="s">
        <v>801</v>
      </c>
      <c r="P703" s="10" t="s">
        <v>802</v>
      </c>
    </row>
    <row r="704" spans="1:16" x14ac:dyDescent="0.25">
      <c r="A704" s="13" t="s">
        <v>198</v>
      </c>
      <c r="B704" s="13" t="s">
        <v>671</v>
      </c>
      <c r="C704" s="13" t="s">
        <v>2524</v>
      </c>
      <c r="D704" s="13" t="s">
        <v>804</v>
      </c>
      <c r="E704" s="10" t="s">
        <v>2525</v>
      </c>
      <c r="F704" s="19">
        <v>40</v>
      </c>
      <c r="G704" s="19">
        <v>0</v>
      </c>
      <c r="H704" s="13" t="s">
        <v>21</v>
      </c>
      <c r="I704" s="13" t="s">
        <v>614</v>
      </c>
      <c r="J704" s="20">
        <v>45480</v>
      </c>
      <c r="K704" s="20">
        <f t="shared" si="10"/>
        <v>45605</v>
      </c>
      <c r="L704" s="13">
        <v>130</v>
      </c>
      <c r="M704" s="13" t="s">
        <v>775</v>
      </c>
      <c r="N704" s="10" t="s">
        <v>2526</v>
      </c>
      <c r="O704" s="13" t="s">
        <v>801</v>
      </c>
      <c r="P704" s="10" t="s">
        <v>802</v>
      </c>
    </row>
    <row r="705" spans="1:16" x14ac:dyDescent="0.25">
      <c r="A705" s="13" t="s">
        <v>198</v>
      </c>
      <c r="B705" s="13" t="s">
        <v>671</v>
      </c>
      <c r="C705" s="13" t="s">
        <v>125</v>
      </c>
      <c r="D705" s="13" t="s">
        <v>2527</v>
      </c>
      <c r="E705" s="10" t="s">
        <v>2528</v>
      </c>
      <c r="F705" s="19">
        <v>35</v>
      </c>
      <c r="G705" s="19">
        <v>10</v>
      </c>
      <c r="H705" s="13" t="s">
        <v>21</v>
      </c>
      <c r="I705" s="13" t="s">
        <v>614</v>
      </c>
      <c r="J705" s="20">
        <v>45495</v>
      </c>
      <c r="K705" s="20">
        <f t="shared" si="10"/>
        <v>45620</v>
      </c>
      <c r="L705" s="13">
        <v>130</v>
      </c>
      <c r="M705" s="13" t="s">
        <v>675</v>
      </c>
      <c r="N705" s="10" t="s">
        <v>2529</v>
      </c>
      <c r="O705" s="13" t="s">
        <v>801</v>
      </c>
      <c r="P705" s="10" t="s">
        <v>802</v>
      </c>
    </row>
    <row r="706" spans="1:16" x14ac:dyDescent="0.25">
      <c r="A706" s="13" t="s">
        <v>198</v>
      </c>
      <c r="B706" s="13" t="s">
        <v>671</v>
      </c>
      <c r="C706" s="13" t="s">
        <v>2530</v>
      </c>
      <c r="D706" s="13" t="s">
        <v>823</v>
      </c>
      <c r="E706" s="10" t="s">
        <v>2531</v>
      </c>
      <c r="F706" s="19">
        <v>18</v>
      </c>
      <c r="G706" s="19">
        <v>0</v>
      </c>
      <c r="H706" s="13" t="s">
        <v>21</v>
      </c>
      <c r="I706" s="13" t="s">
        <v>22</v>
      </c>
      <c r="J706" s="20">
        <v>45488</v>
      </c>
      <c r="K706" s="20">
        <f t="shared" si="10"/>
        <v>45613</v>
      </c>
      <c r="L706" s="13">
        <v>130</v>
      </c>
      <c r="M706" s="13" t="s">
        <v>775</v>
      </c>
      <c r="N706" s="10" t="s">
        <v>2532</v>
      </c>
      <c r="O706" s="13" t="s">
        <v>2533</v>
      </c>
      <c r="P706" s="10" t="s">
        <v>802</v>
      </c>
    </row>
    <row r="707" spans="1:16" x14ac:dyDescent="0.25">
      <c r="A707" s="13" t="s">
        <v>198</v>
      </c>
      <c r="B707" s="13" t="s">
        <v>671</v>
      </c>
      <c r="C707" s="13" t="s">
        <v>803</v>
      </c>
      <c r="D707" s="13" t="s">
        <v>2534</v>
      </c>
      <c r="E707" s="10" t="s">
        <v>2535</v>
      </c>
      <c r="F707" s="19">
        <v>10</v>
      </c>
      <c r="G707" s="19">
        <v>0</v>
      </c>
      <c r="H707" s="14" t="s">
        <v>335</v>
      </c>
      <c r="I707" s="13" t="s">
        <v>22</v>
      </c>
      <c r="J707" s="20">
        <v>45455</v>
      </c>
      <c r="K707" s="20">
        <f t="shared" si="10"/>
        <v>45580</v>
      </c>
      <c r="L707" s="13">
        <v>140</v>
      </c>
      <c r="M707" s="13" t="s">
        <v>2536</v>
      </c>
      <c r="N707" s="10" t="s">
        <v>2537</v>
      </c>
      <c r="O707" s="13" t="s">
        <v>2538</v>
      </c>
      <c r="P707" s="10" t="s">
        <v>2539</v>
      </c>
    </row>
    <row r="708" spans="1:16" x14ac:dyDescent="0.25">
      <c r="A708" s="13" t="s">
        <v>198</v>
      </c>
      <c r="B708" s="13" t="s">
        <v>671</v>
      </c>
      <c r="C708" s="13" t="s">
        <v>2540</v>
      </c>
      <c r="D708" s="13" t="s">
        <v>2541</v>
      </c>
      <c r="E708" s="10" t="s">
        <v>2542</v>
      </c>
      <c r="F708" s="19">
        <v>14</v>
      </c>
      <c r="G708" s="19">
        <v>0</v>
      </c>
      <c r="H708" s="13" t="s">
        <v>21</v>
      </c>
      <c r="I708" s="13" t="s">
        <v>22</v>
      </c>
      <c r="J708" s="20">
        <v>45457</v>
      </c>
      <c r="K708" s="20">
        <f t="shared" si="10"/>
        <v>45582</v>
      </c>
      <c r="L708" s="13">
        <v>150</v>
      </c>
      <c r="M708" s="13" t="s">
        <v>2536</v>
      </c>
      <c r="N708" s="10" t="s">
        <v>2543</v>
      </c>
      <c r="O708" s="13" t="s">
        <v>2544</v>
      </c>
      <c r="P708" s="10" t="s">
        <v>2545</v>
      </c>
    </row>
    <row r="709" spans="1:16" x14ac:dyDescent="0.25">
      <c r="A709" s="13" t="s">
        <v>198</v>
      </c>
      <c r="B709" s="13" t="s">
        <v>671</v>
      </c>
      <c r="C709" s="14" t="s">
        <v>1932</v>
      </c>
      <c r="D709" s="14" t="s">
        <v>2546</v>
      </c>
      <c r="E709" s="11" t="s">
        <v>2547</v>
      </c>
      <c r="F709" s="23">
        <v>11</v>
      </c>
      <c r="G709" s="23">
        <v>0</v>
      </c>
      <c r="H709" s="14" t="s">
        <v>335</v>
      </c>
      <c r="I709" s="13" t="s">
        <v>22</v>
      </c>
      <c r="J709" s="24">
        <v>45451</v>
      </c>
      <c r="K709" s="20">
        <f t="shared" si="10"/>
        <v>45576</v>
      </c>
      <c r="L709" s="14">
        <v>145</v>
      </c>
      <c r="M709" s="14" t="s">
        <v>2548</v>
      </c>
      <c r="N709" s="11" t="s">
        <v>2549</v>
      </c>
      <c r="O709" s="13" t="s">
        <v>2550</v>
      </c>
      <c r="P709" s="11" t="s">
        <v>2551</v>
      </c>
    </row>
    <row r="710" spans="1:16" x14ac:dyDescent="0.25">
      <c r="A710" s="13" t="s">
        <v>198</v>
      </c>
      <c r="B710" s="13" t="s">
        <v>671</v>
      </c>
      <c r="C710" s="14" t="s">
        <v>956</v>
      </c>
      <c r="D710" s="14" t="s">
        <v>2546</v>
      </c>
      <c r="E710" s="11" t="s">
        <v>2552</v>
      </c>
      <c r="F710" s="23">
        <v>0</v>
      </c>
      <c r="G710" s="23">
        <v>17</v>
      </c>
      <c r="H710" s="14" t="s">
        <v>335</v>
      </c>
      <c r="I710" s="13" t="s">
        <v>22</v>
      </c>
      <c r="J710" s="24">
        <v>45452</v>
      </c>
      <c r="K710" s="20">
        <f t="shared" ref="K710:K731" si="11">J710+125</f>
        <v>45577</v>
      </c>
      <c r="L710" s="14">
        <v>162</v>
      </c>
      <c r="M710" s="14" t="s">
        <v>2548</v>
      </c>
      <c r="N710" s="11" t="s">
        <v>2553</v>
      </c>
      <c r="O710" s="13" t="s">
        <v>2550</v>
      </c>
      <c r="P710" s="11" t="s">
        <v>2551</v>
      </c>
    </row>
    <row r="711" spans="1:16" x14ac:dyDescent="0.25">
      <c r="A711" s="13" t="s">
        <v>198</v>
      </c>
      <c r="B711" s="13" t="s">
        <v>671</v>
      </c>
      <c r="C711" s="13" t="s">
        <v>2554</v>
      </c>
      <c r="D711" s="13" t="s">
        <v>2555</v>
      </c>
      <c r="E711" s="10" t="s">
        <v>2556</v>
      </c>
      <c r="F711" s="19">
        <v>10</v>
      </c>
      <c r="G711" s="19">
        <v>0</v>
      </c>
      <c r="H711" s="13" t="s">
        <v>21</v>
      </c>
      <c r="I711" s="13" t="s">
        <v>22</v>
      </c>
      <c r="J711" s="20">
        <v>45455</v>
      </c>
      <c r="K711" s="20">
        <f t="shared" si="11"/>
        <v>45580</v>
      </c>
      <c r="L711" s="13">
        <v>130</v>
      </c>
      <c r="M711" s="13" t="s">
        <v>2557</v>
      </c>
      <c r="N711" s="10" t="s">
        <v>2558</v>
      </c>
      <c r="O711" s="13" t="s">
        <v>2559</v>
      </c>
      <c r="P711" s="10" t="s">
        <v>2560</v>
      </c>
    </row>
    <row r="712" spans="1:16" x14ac:dyDescent="0.25">
      <c r="A712" s="13" t="s">
        <v>198</v>
      </c>
      <c r="B712" s="13" t="s">
        <v>671</v>
      </c>
      <c r="C712" s="14" t="s">
        <v>853</v>
      </c>
      <c r="D712" s="14" t="s">
        <v>2561</v>
      </c>
      <c r="E712" s="11" t="s">
        <v>2562</v>
      </c>
      <c r="F712" s="23">
        <v>20</v>
      </c>
      <c r="G712" s="23">
        <v>0</v>
      </c>
      <c r="H712" s="14" t="s">
        <v>335</v>
      </c>
      <c r="I712" s="13" t="s">
        <v>22</v>
      </c>
      <c r="J712" s="24">
        <v>45450</v>
      </c>
      <c r="K712" s="20">
        <f t="shared" si="11"/>
        <v>45575</v>
      </c>
      <c r="L712" s="14">
        <v>140</v>
      </c>
      <c r="M712" s="14" t="s">
        <v>2548</v>
      </c>
      <c r="N712" s="11" t="s">
        <v>2563</v>
      </c>
      <c r="O712" s="14" t="s">
        <v>2564</v>
      </c>
      <c r="P712" s="11" t="s">
        <v>2565</v>
      </c>
    </row>
    <row r="713" spans="1:16" x14ac:dyDescent="0.25">
      <c r="A713" s="13" t="s">
        <v>198</v>
      </c>
      <c r="B713" s="13" t="s">
        <v>671</v>
      </c>
      <c r="C713" s="14" t="s">
        <v>2433</v>
      </c>
      <c r="D713" s="14" t="s">
        <v>2566</v>
      </c>
      <c r="E713" s="11" t="s">
        <v>2567</v>
      </c>
      <c r="F713" s="23">
        <v>6</v>
      </c>
      <c r="G713" s="23">
        <v>6</v>
      </c>
      <c r="H713" s="13" t="s">
        <v>21</v>
      </c>
      <c r="I713" s="13" t="s">
        <v>22</v>
      </c>
      <c r="J713" s="24">
        <v>45452</v>
      </c>
      <c r="K713" s="20">
        <f t="shared" si="11"/>
        <v>45577</v>
      </c>
      <c r="L713" s="14">
        <v>140</v>
      </c>
      <c r="M713" s="14" t="s">
        <v>2548</v>
      </c>
      <c r="N713" s="11" t="s">
        <v>2568</v>
      </c>
      <c r="O713" s="14" t="s">
        <v>2564</v>
      </c>
      <c r="P713" s="11" t="s">
        <v>2565</v>
      </c>
    </row>
    <row r="714" spans="1:16" x14ac:dyDescent="0.25">
      <c r="A714" s="13" t="s">
        <v>198</v>
      </c>
      <c r="B714" s="13" t="s">
        <v>671</v>
      </c>
      <c r="C714" s="14" t="s">
        <v>125</v>
      </c>
      <c r="D714" s="14" t="s">
        <v>2569</v>
      </c>
      <c r="E714" s="11" t="s">
        <v>2570</v>
      </c>
      <c r="F714" s="23">
        <v>8</v>
      </c>
      <c r="G714" s="23">
        <v>0</v>
      </c>
      <c r="H714" s="14" t="s">
        <v>335</v>
      </c>
      <c r="I714" s="13" t="s">
        <v>22</v>
      </c>
      <c r="J714" s="24">
        <v>45450</v>
      </c>
      <c r="K714" s="20">
        <f t="shared" si="11"/>
        <v>45575</v>
      </c>
      <c r="L714" s="14">
        <v>140</v>
      </c>
      <c r="M714" s="14" t="s">
        <v>2548</v>
      </c>
      <c r="N714" s="11" t="s">
        <v>2571</v>
      </c>
      <c r="O714" s="14" t="s">
        <v>2564</v>
      </c>
      <c r="P714" s="11" t="s">
        <v>2565</v>
      </c>
    </row>
    <row r="715" spans="1:16" x14ac:dyDescent="0.25">
      <c r="A715" s="13" t="s">
        <v>198</v>
      </c>
      <c r="B715" s="13" t="s">
        <v>671</v>
      </c>
      <c r="C715" s="13" t="s">
        <v>2572</v>
      </c>
      <c r="D715" s="13" t="s">
        <v>2573</v>
      </c>
      <c r="E715" s="10" t="s">
        <v>2574</v>
      </c>
      <c r="F715" s="19">
        <v>26</v>
      </c>
      <c r="G715" s="19">
        <v>0</v>
      </c>
      <c r="H715" s="14" t="s">
        <v>335</v>
      </c>
      <c r="I715" s="13" t="s">
        <v>22</v>
      </c>
      <c r="J715" s="20">
        <v>45453</v>
      </c>
      <c r="K715" s="20">
        <f t="shared" si="11"/>
        <v>45578</v>
      </c>
      <c r="L715" s="13">
        <v>148</v>
      </c>
      <c r="M715" s="13" t="s">
        <v>504</v>
      </c>
      <c r="N715" s="10" t="s">
        <v>2575</v>
      </c>
      <c r="O715" s="13" t="s">
        <v>2576</v>
      </c>
      <c r="P715" s="10" t="s">
        <v>2577</v>
      </c>
    </row>
    <row r="716" spans="1:16" x14ac:dyDescent="0.25">
      <c r="A716" s="13" t="s">
        <v>198</v>
      </c>
      <c r="B716" s="13" t="s">
        <v>671</v>
      </c>
      <c r="C716" s="13" t="s">
        <v>2572</v>
      </c>
      <c r="D716" s="13" t="s">
        <v>2573</v>
      </c>
      <c r="E716" s="10" t="s">
        <v>2574</v>
      </c>
      <c r="F716" s="19">
        <v>10</v>
      </c>
      <c r="G716" s="19">
        <v>0</v>
      </c>
      <c r="H716" s="13" t="s">
        <v>21</v>
      </c>
      <c r="I716" s="13" t="s">
        <v>22</v>
      </c>
      <c r="J716" s="20">
        <v>45453</v>
      </c>
      <c r="K716" s="20">
        <f t="shared" si="11"/>
        <v>45578</v>
      </c>
      <c r="L716" s="13">
        <v>148</v>
      </c>
      <c r="M716" s="13" t="s">
        <v>1762</v>
      </c>
      <c r="N716" s="10" t="s">
        <v>2578</v>
      </c>
      <c r="O716" s="13" t="s">
        <v>2576</v>
      </c>
      <c r="P716" s="10" t="s">
        <v>2577</v>
      </c>
    </row>
    <row r="717" spans="1:16" x14ac:dyDescent="0.25">
      <c r="A717" s="13" t="s">
        <v>198</v>
      </c>
      <c r="B717" s="13" t="s">
        <v>671</v>
      </c>
      <c r="C717" s="13" t="s">
        <v>1301</v>
      </c>
      <c r="D717" s="13" t="s">
        <v>2579</v>
      </c>
      <c r="E717" s="10" t="s">
        <v>2580</v>
      </c>
      <c r="F717" s="19">
        <v>60</v>
      </c>
      <c r="G717" s="19">
        <v>0</v>
      </c>
      <c r="H717" s="14" t="s">
        <v>335</v>
      </c>
      <c r="I717" s="13" t="s">
        <v>22</v>
      </c>
      <c r="J717" s="20">
        <v>45454</v>
      </c>
      <c r="K717" s="20">
        <f t="shared" si="11"/>
        <v>45579</v>
      </c>
      <c r="L717" s="13">
        <v>150</v>
      </c>
      <c r="M717" s="13" t="s">
        <v>1762</v>
      </c>
      <c r="N717" s="10" t="s">
        <v>2581</v>
      </c>
      <c r="O717" s="13" t="s">
        <v>2576</v>
      </c>
      <c r="P717" s="10" t="s">
        <v>2577</v>
      </c>
    </row>
    <row r="718" spans="1:16" x14ac:dyDescent="0.25">
      <c r="A718" s="13" t="s">
        <v>198</v>
      </c>
      <c r="B718" s="13" t="s">
        <v>671</v>
      </c>
      <c r="C718" s="13" t="s">
        <v>1220</v>
      </c>
      <c r="D718" s="13" t="s">
        <v>2582</v>
      </c>
      <c r="E718" s="10" t="s">
        <v>2583</v>
      </c>
      <c r="F718" s="19">
        <v>10</v>
      </c>
      <c r="G718" s="19">
        <v>0</v>
      </c>
      <c r="H718" s="14" t="s">
        <v>335</v>
      </c>
      <c r="I718" s="13" t="s">
        <v>22</v>
      </c>
      <c r="J718" s="20">
        <v>45453</v>
      </c>
      <c r="K718" s="20">
        <f t="shared" si="11"/>
        <v>45578</v>
      </c>
      <c r="L718" s="13">
        <v>140</v>
      </c>
      <c r="M718" s="13" t="s">
        <v>1762</v>
      </c>
      <c r="N718" s="10" t="s">
        <v>2584</v>
      </c>
      <c r="O718" s="13" t="s">
        <v>2576</v>
      </c>
      <c r="P718" s="10" t="s">
        <v>2577</v>
      </c>
    </row>
    <row r="719" spans="1:16" x14ac:dyDescent="0.25">
      <c r="A719" s="13" t="s">
        <v>198</v>
      </c>
      <c r="B719" s="13" t="s">
        <v>671</v>
      </c>
      <c r="C719" s="13" t="s">
        <v>1220</v>
      </c>
      <c r="D719" s="13" t="s">
        <v>2582</v>
      </c>
      <c r="E719" s="10" t="s">
        <v>2585</v>
      </c>
      <c r="F719" s="19">
        <v>0</v>
      </c>
      <c r="G719" s="19">
        <v>50</v>
      </c>
      <c r="H719" s="13" t="s">
        <v>21</v>
      </c>
      <c r="I719" s="13" t="s">
        <v>22</v>
      </c>
      <c r="J719" s="20">
        <v>45454</v>
      </c>
      <c r="K719" s="20">
        <f t="shared" si="11"/>
        <v>45579</v>
      </c>
      <c r="L719" s="13">
        <v>160</v>
      </c>
      <c r="M719" s="13" t="s">
        <v>1762</v>
      </c>
      <c r="N719" s="10" t="s">
        <v>2586</v>
      </c>
      <c r="O719" s="13" t="s">
        <v>2576</v>
      </c>
      <c r="P719" s="10" t="s">
        <v>2577</v>
      </c>
    </row>
    <row r="720" spans="1:16" x14ac:dyDescent="0.25">
      <c r="A720" s="13" t="s">
        <v>198</v>
      </c>
      <c r="B720" s="13" t="s">
        <v>671</v>
      </c>
      <c r="C720" s="13" t="s">
        <v>2587</v>
      </c>
      <c r="D720" s="13" t="s">
        <v>2588</v>
      </c>
      <c r="E720" s="10" t="s">
        <v>2589</v>
      </c>
      <c r="F720" s="19">
        <v>8</v>
      </c>
      <c r="G720" s="19">
        <v>0</v>
      </c>
      <c r="H720" s="14" t="s">
        <v>335</v>
      </c>
      <c r="I720" s="13" t="s">
        <v>22</v>
      </c>
      <c r="J720" s="20">
        <v>45455</v>
      </c>
      <c r="K720" s="20">
        <f t="shared" si="11"/>
        <v>45580</v>
      </c>
      <c r="L720" s="13">
        <v>140</v>
      </c>
      <c r="M720" s="13" t="s">
        <v>1762</v>
      </c>
      <c r="N720" s="35" t="s">
        <v>2590</v>
      </c>
      <c r="O720" s="13" t="s">
        <v>2591</v>
      </c>
      <c r="P720" s="10" t="s">
        <v>2592</v>
      </c>
    </row>
    <row r="721" spans="1:16" x14ac:dyDescent="0.25">
      <c r="A721" s="13" t="s">
        <v>198</v>
      </c>
      <c r="B721" s="13" t="s">
        <v>671</v>
      </c>
      <c r="C721" s="13" t="s">
        <v>1386</v>
      </c>
      <c r="D721" s="13" t="s">
        <v>2031</v>
      </c>
      <c r="E721" s="10" t="s">
        <v>2593</v>
      </c>
      <c r="F721" s="19">
        <v>20</v>
      </c>
      <c r="G721" s="19">
        <v>0</v>
      </c>
      <c r="H721" s="13" t="s">
        <v>21</v>
      </c>
      <c r="I721" s="13" t="s">
        <v>22</v>
      </c>
      <c r="J721" s="20">
        <v>45454</v>
      </c>
      <c r="K721" s="20">
        <f t="shared" si="11"/>
        <v>45579</v>
      </c>
      <c r="L721" s="13">
        <v>140</v>
      </c>
      <c r="M721" s="13" t="s">
        <v>1762</v>
      </c>
      <c r="N721" s="10" t="s">
        <v>2594</v>
      </c>
      <c r="O721" s="13" t="s">
        <v>2595</v>
      </c>
      <c r="P721" s="10" t="s">
        <v>2592</v>
      </c>
    </row>
    <row r="722" spans="1:16" x14ac:dyDescent="0.25">
      <c r="A722" s="13" t="s">
        <v>198</v>
      </c>
      <c r="B722" s="13" t="s">
        <v>671</v>
      </c>
      <c r="C722" s="13" t="s">
        <v>1386</v>
      </c>
      <c r="D722" s="13" t="s">
        <v>2031</v>
      </c>
      <c r="E722" s="10" t="s">
        <v>2593</v>
      </c>
      <c r="F722" s="19">
        <v>2</v>
      </c>
      <c r="G722" s="19">
        <v>0</v>
      </c>
      <c r="H722" s="14" t="s">
        <v>335</v>
      </c>
      <c r="I722" s="13" t="s">
        <v>22</v>
      </c>
      <c r="J722" s="20">
        <v>45454</v>
      </c>
      <c r="K722" s="20">
        <f t="shared" si="11"/>
        <v>45579</v>
      </c>
      <c r="L722" s="13">
        <v>140</v>
      </c>
      <c r="M722" s="13" t="s">
        <v>1762</v>
      </c>
      <c r="N722" s="10" t="s">
        <v>2596</v>
      </c>
      <c r="O722" s="13" t="s">
        <v>2595</v>
      </c>
      <c r="P722" s="10" t="s">
        <v>2592</v>
      </c>
    </row>
    <row r="723" spans="1:16" x14ac:dyDescent="0.25">
      <c r="A723" s="13" t="s">
        <v>198</v>
      </c>
      <c r="B723" s="13" t="s">
        <v>671</v>
      </c>
      <c r="C723" s="13" t="s">
        <v>2597</v>
      </c>
      <c r="D723" s="13" t="s">
        <v>2598</v>
      </c>
      <c r="E723" s="10" t="s">
        <v>2599</v>
      </c>
      <c r="F723" s="19">
        <v>21</v>
      </c>
      <c r="G723" s="19">
        <v>0</v>
      </c>
      <c r="H723" s="14" t="s">
        <v>335</v>
      </c>
      <c r="I723" s="13" t="s">
        <v>22</v>
      </c>
      <c r="J723" s="20">
        <v>45453</v>
      </c>
      <c r="K723" s="20">
        <f t="shared" si="11"/>
        <v>45578</v>
      </c>
      <c r="L723" s="13">
        <v>110</v>
      </c>
      <c r="M723" s="13" t="s">
        <v>1762</v>
      </c>
      <c r="N723" s="10" t="s">
        <v>2600</v>
      </c>
      <c r="O723" s="13" t="s">
        <v>2595</v>
      </c>
      <c r="P723" s="10" t="s">
        <v>2592</v>
      </c>
    </row>
    <row r="724" spans="1:16" x14ac:dyDescent="0.25">
      <c r="A724" s="13" t="s">
        <v>198</v>
      </c>
      <c r="B724" s="13" t="s">
        <v>671</v>
      </c>
      <c r="C724" s="13" t="s">
        <v>2597</v>
      </c>
      <c r="D724" s="13" t="s">
        <v>2598</v>
      </c>
      <c r="E724" s="10" t="s">
        <v>2599</v>
      </c>
      <c r="F724" s="19">
        <v>0</v>
      </c>
      <c r="G724" s="19">
        <v>40</v>
      </c>
      <c r="H724" s="13" t="s">
        <v>21</v>
      </c>
      <c r="I724" s="13" t="s">
        <v>22</v>
      </c>
      <c r="J724" s="20">
        <v>45453</v>
      </c>
      <c r="K724" s="20">
        <f t="shared" si="11"/>
        <v>45578</v>
      </c>
      <c r="L724" s="13">
        <v>110</v>
      </c>
      <c r="M724" s="13" t="s">
        <v>1762</v>
      </c>
      <c r="N724" s="10" t="s">
        <v>2601</v>
      </c>
      <c r="O724" s="13" t="s">
        <v>2595</v>
      </c>
      <c r="P724" s="10" t="s">
        <v>2592</v>
      </c>
    </row>
    <row r="725" spans="1:16" x14ac:dyDescent="0.25">
      <c r="A725" s="13" t="s">
        <v>198</v>
      </c>
      <c r="B725" s="13" t="s">
        <v>671</v>
      </c>
      <c r="C725" s="13" t="s">
        <v>145</v>
      </c>
      <c r="D725" s="13" t="s">
        <v>2602</v>
      </c>
      <c r="E725" s="10" t="s">
        <v>2603</v>
      </c>
      <c r="F725" s="19">
        <v>2.2999999999999998</v>
      </c>
      <c r="G725" s="19">
        <v>0</v>
      </c>
      <c r="H725" s="14" t="s">
        <v>335</v>
      </c>
      <c r="I725" s="13" t="s">
        <v>22</v>
      </c>
      <c r="J725" s="20">
        <v>45453</v>
      </c>
      <c r="K725" s="20">
        <f t="shared" si="11"/>
        <v>45578</v>
      </c>
      <c r="L725" s="13">
        <v>130</v>
      </c>
      <c r="M725" s="13" t="s">
        <v>1762</v>
      </c>
      <c r="N725" s="10" t="s">
        <v>2604</v>
      </c>
      <c r="O725" s="13" t="s">
        <v>2595</v>
      </c>
      <c r="P725" s="10" t="s">
        <v>2592</v>
      </c>
    </row>
    <row r="726" spans="1:16" x14ac:dyDescent="0.25">
      <c r="A726" s="13" t="s">
        <v>198</v>
      </c>
      <c r="B726" s="13" t="s">
        <v>671</v>
      </c>
      <c r="C726" s="13" t="s">
        <v>145</v>
      </c>
      <c r="D726" s="13" t="s">
        <v>2602</v>
      </c>
      <c r="E726" s="10" t="s">
        <v>2603</v>
      </c>
      <c r="F726" s="19">
        <v>10</v>
      </c>
      <c r="G726" s="19">
        <v>0</v>
      </c>
      <c r="H726" s="13" t="s">
        <v>21</v>
      </c>
      <c r="I726" s="13" t="s">
        <v>22</v>
      </c>
      <c r="J726" s="20">
        <v>45455</v>
      </c>
      <c r="K726" s="20">
        <f t="shared" si="11"/>
        <v>45580</v>
      </c>
      <c r="L726" s="13">
        <v>130</v>
      </c>
      <c r="M726" s="13" t="s">
        <v>1762</v>
      </c>
      <c r="N726" s="10" t="s">
        <v>2605</v>
      </c>
      <c r="O726" s="13" t="s">
        <v>2595</v>
      </c>
      <c r="P726" s="10" t="s">
        <v>2592</v>
      </c>
    </row>
    <row r="727" spans="1:16" x14ac:dyDescent="0.25">
      <c r="A727" s="13" t="s">
        <v>198</v>
      </c>
      <c r="B727" s="13" t="s">
        <v>671</v>
      </c>
      <c r="C727" s="13" t="s">
        <v>2606</v>
      </c>
      <c r="D727" s="13" t="s">
        <v>2602</v>
      </c>
      <c r="E727" s="10" t="s">
        <v>2607</v>
      </c>
      <c r="F727" s="19">
        <v>6</v>
      </c>
      <c r="G727" s="19">
        <v>0</v>
      </c>
      <c r="H727" s="13" t="s">
        <v>21</v>
      </c>
      <c r="I727" s="13" t="s">
        <v>22</v>
      </c>
      <c r="J727" s="20">
        <v>45455</v>
      </c>
      <c r="K727" s="20">
        <f t="shared" si="11"/>
        <v>45580</v>
      </c>
      <c r="L727" s="13">
        <v>130</v>
      </c>
      <c r="M727" s="13" t="s">
        <v>1762</v>
      </c>
      <c r="N727" s="10" t="s">
        <v>2608</v>
      </c>
      <c r="O727" s="13" t="s">
        <v>2595</v>
      </c>
      <c r="P727" s="10" t="s">
        <v>2592</v>
      </c>
    </row>
    <row r="728" spans="1:16" x14ac:dyDescent="0.25">
      <c r="A728" s="13" t="s">
        <v>198</v>
      </c>
      <c r="B728" s="13" t="s">
        <v>671</v>
      </c>
      <c r="C728" s="13" t="s">
        <v>2609</v>
      </c>
      <c r="D728" s="13" t="s">
        <v>2610</v>
      </c>
      <c r="E728" s="10" t="s">
        <v>2611</v>
      </c>
      <c r="F728" s="19">
        <v>0</v>
      </c>
      <c r="G728" s="19">
        <v>25</v>
      </c>
      <c r="H728" s="13" t="s">
        <v>21</v>
      </c>
      <c r="I728" s="13" t="s">
        <v>22</v>
      </c>
      <c r="J728" s="20">
        <v>45454</v>
      </c>
      <c r="K728" s="20">
        <f t="shared" si="11"/>
        <v>45579</v>
      </c>
      <c r="L728" s="13">
        <v>140</v>
      </c>
      <c r="M728" s="13" t="s">
        <v>1762</v>
      </c>
      <c r="N728" s="10" t="s">
        <v>2612</v>
      </c>
      <c r="O728" s="13" t="s">
        <v>2595</v>
      </c>
      <c r="P728" s="10" t="s">
        <v>2592</v>
      </c>
    </row>
    <row r="729" spans="1:16" x14ac:dyDescent="0.25">
      <c r="A729" s="13" t="s">
        <v>198</v>
      </c>
      <c r="B729" s="13" t="s">
        <v>671</v>
      </c>
      <c r="C729" s="13" t="s">
        <v>2613</v>
      </c>
      <c r="D729" s="13" t="s">
        <v>2614</v>
      </c>
      <c r="E729" s="10" t="s">
        <v>2615</v>
      </c>
      <c r="F729" s="19">
        <v>8</v>
      </c>
      <c r="G729" s="19">
        <v>0</v>
      </c>
      <c r="H729" s="13" t="s">
        <v>21</v>
      </c>
      <c r="I729" s="13" t="s">
        <v>22</v>
      </c>
      <c r="J729" s="20">
        <v>45453</v>
      </c>
      <c r="K729" s="20">
        <f t="shared" si="11"/>
        <v>45578</v>
      </c>
      <c r="L729" s="13">
        <v>130</v>
      </c>
      <c r="M729" s="13" t="s">
        <v>1329</v>
      </c>
      <c r="N729" s="10" t="s">
        <v>2616</v>
      </c>
      <c r="O729" s="13" t="s">
        <v>2617</v>
      </c>
      <c r="P729" s="10" t="s">
        <v>2618</v>
      </c>
    </row>
    <row r="730" spans="1:16" x14ac:dyDescent="0.25">
      <c r="A730" s="13" t="s">
        <v>198</v>
      </c>
      <c r="B730" s="13" t="s">
        <v>671</v>
      </c>
      <c r="C730" s="13" t="s">
        <v>2619</v>
      </c>
      <c r="D730" s="13" t="s">
        <v>2620</v>
      </c>
      <c r="E730" s="10" t="s">
        <v>2621</v>
      </c>
      <c r="F730" s="19">
        <v>5</v>
      </c>
      <c r="G730" s="19">
        <v>0</v>
      </c>
      <c r="H730" s="13" t="s">
        <v>21</v>
      </c>
      <c r="I730" s="13" t="s">
        <v>22</v>
      </c>
      <c r="J730" s="20">
        <v>45453</v>
      </c>
      <c r="K730" s="20">
        <f t="shared" si="11"/>
        <v>45578</v>
      </c>
      <c r="L730" s="13">
        <v>130</v>
      </c>
      <c r="M730" s="13" t="s">
        <v>325</v>
      </c>
      <c r="N730" s="10" t="s">
        <v>2622</v>
      </c>
      <c r="O730" s="36" t="s">
        <v>2617</v>
      </c>
      <c r="P730" s="10" t="s">
        <v>2618</v>
      </c>
    </row>
    <row r="731" spans="1:16" x14ac:dyDescent="0.25">
      <c r="A731" s="13" t="s">
        <v>198</v>
      </c>
      <c r="B731" s="13" t="s">
        <v>671</v>
      </c>
      <c r="C731" s="13" t="s">
        <v>2623</v>
      </c>
      <c r="D731" s="13" t="s">
        <v>2624</v>
      </c>
      <c r="E731" s="10" t="s">
        <v>2625</v>
      </c>
      <c r="F731" s="19">
        <v>12</v>
      </c>
      <c r="G731" s="19">
        <v>0</v>
      </c>
      <c r="H731" s="13" t="s">
        <v>21</v>
      </c>
      <c r="I731" s="13" t="s">
        <v>22</v>
      </c>
      <c r="J731" s="20">
        <v>45458</v>
      </c>
      <c r="K731" s="20">
        <f t="shared" si="11"/>
        <v>45583</v>
      </c>
      <c r="L731" s="13">
        <v>130</v>
      </c>
      <c r="M731" s="13" t="s">
        <v>325</v>
      </c>
      <c r="N731" s="37" t="s">
        <v>2626</v>
      </c>
      <c r="O731" s="38" t="s">
        <v>2617</v>
      </c>
      <c r="P731" s="39" t="s">
        <v>2618</v>
      </c>
    </row>
  </sheetData>
  <sheetProtection algorithmName="SHA-512" hashValue="J5NgqQT5dSzXa4Y0f+cE/TkVO0AxKQAMbLSW6OODt57I3n7Cj2l8/PzcrTd/mqk+uYZfgSnjAEQnhlM7PlkNHQ==" saltValue="yO7//QxLyn/iDyg6Zt1LUA==" spinCount="100000" sheet="1" objects="1" scenarios="1"/>
  <autoFilter ref="A2:P731" xr:uid="{1C6B172C-16C4-4153-84F4-5BAE542AF226}"/>
  <hyperlinks>
    <hyperlink ref="N693" r:id="rId1" display="https://www.google.com/maps/place/28%C2%B005'46.4%22S+52%C2%B004'50.6%22W/@-28.096215,-52.080729,17z/data=!3m1!4b1!4m4!3m3!8m2!3d-28.096215!4d-52.080729?entry=ttu" xr:uid="{9901070D-39C3-44A9-B727-12742E9A4643}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6ECEB-8F36-4217-96EE-F4E8F0374320}">
  <dimension ref="A1:F15"/>
  <sheetViews>
    <sheetView workbookViewId="0">
      <selection activeCell="D60" sqref="D60"/>
    </sheetView>
  </sheetViews>
  <sheetFormatPr defaultRowHeight="15" x14ac:dyDescent="0.25"/>
  <cols>
    <col min="1" max="1" width="9.140625" style="87"/>
    <col min="2" max="3" width="21.140625" style="87" customWidth="1"/>
    <col min="4" max="4" width="4.28515625" style="87" customWidth="1"/>
    <col min="5" max="5" width="21.140625" style="87" customWidth="1"/>
    <col min="6" max="6" width="33.28515625" style="87" customWidth="1"/>
    <col min="7" max="16384" width="9.140625" style="87"/>
  </cols>
  <sheetData>
    <row r="1" spans="1:6" x14ac:dyDescent="0.25">
      <c r="A1"/>
      <c r="B1" s="49" t="s">
        <v>2707</v>
      </c>
      <c r="C1" s="49" t="s">
        <v>2641</v>
      </c>
      <c r="D1"/>
      <c r="E1"/>
    </row>
    <row r="2" spans="1:6" x14ac:dyDescent="0.25">
      <c r="A2"/>
      <c r="B2" t="s">
        <v>2641</v>
      </c>
      <c r="C2" t="s">
        <v>2642</v>
      </c>
      <c r="D2"/>
      <c r="E2"/>
    </row>
    <row r="3" spans="1:6" x14ac:dyDescent="0.25">
      <c r="A3"/>
      <c r="B3" t="s">
        <v>2635</v>
      </c>
      <c r="C3" t="s">
        <v>2668</v>
      </c>
      <c r="D3"/>
      <c r="E3"/>
    </row>
    <row r="4" spans="1:6" x14ac:dyDescent="0.25">
      <c r="A4"/>
      <c r="B4"/>
      <c r="C4" t="s">
        <v>2636</v>
      </c>
      <c r="D4"/>
      <c r="E4"/>
    </row>
    <row r="5" spans="1:6" x14ac:dyDescent="0.25">
      <c r="A5"/>
      <c r="B5"/>
      <c r="C5" t="s">
        <v>2708</v>
      </c>
      <c r="D5"/>
      <c r="E5"/>
    </row>
    <row r="6" spans="1:6" x14ac:dyDescent="0.25">
      <c r="A6"/>
      <c r="B6"/>
      <c r="C6" t="s">
        <v>2709</v>
      </c>
      <c r="D6"/>
      <c r="E6"/>
    </row>
    <row r="7" spans="1:6" x14ac:dyDescent="0.25">
      <c r="A7"/>
      <c r="B7"/>
      <c r="C7" t="s">
        <v>2638</v>
      </c>
      <c r="D7"/>
      <c r="E7"/>
    </row>
    <row r="8" spans="1:6" x14ac:dyDescent="0.25">
      <c r="A8"/>
      <c r="B8"/>
      <c r="C8" t="s">
        <v>2710</v>
      </c>
      <c r="D8"/>
      <c r="E8"/>
    </row>
    <row r="9" spans="1:6" x14ac:dyDescent="0.25">
      <c r="A9"/>
      <c r="B9"/>
      <c r="C9"/>
      <c r="D9"/>
      <c r="E9"/>
    </row>
    <row r="15" spans="1:6" x14ac:dyDescent="0.25">
      <c r="F15" s="87">
        <f>0.0843/7</f>
        <v>1.2042857142857143E-2</v>
      </c>
    </row>
  </sheetData>
  <sheetProtection algorithmName="SHA-512" hashValue="M6hPpdyR5+OxeBOpk10CvGu65134oqf7HGQJP4GOXDvVeFC9jMRge06aKVdUcbf64j+CbIUFpcNzJ1TIw8TM1Q==" saltValue="LdJtjUJhOvAISphMxupdWg==" spinCount="100000" sheet="1" objects="1" scenarios="1"/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F4DE2E8888B944FBEC786D1F278D212" ma:contentTypeVersion="15" ma:contentTypeDescription="Crie um novo documento." ma:contentTypeScope="" ma:versionID="f7c325eb41610d185e5f3915931cbbc6">
  <xsd:schema xmlns:xsd="http://www.w3.org/2001/XMLSchema" xmlns:xs="http://www.w3.org/2001/XMLSchema" xmlns:p="http://schemas.microsoft.com/office/2006/metadata/properties" xmlns:ns2="1182e2ad-7e4c-41e2-ae68-e471c23fb740" xmlns:ns3="68e73cfd-5705-4e1e-8458-070f41c91d3d" targetNamespace="http://schemas.microsoft.com/office/2006/metadata/properties" ma:root="true" ma:fieldsID="596f752e6d119ce03b7cb546e238cef2" ns2:_="" ns3:_="">
    <xsd:import namespace="1182e2ad-7e4c-41e2-ae68-e471c23fb740"/>
    <xsd:import namespace="68e73cfd-5705-4e1e-8458-070f41c91d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2e2ad-7e4c-41e2-ae68-e471c23fb7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2e2deea9-f698-482e-8f77-105b59b605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e73cfd-5705-4e1e-8458-070f41c91d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9d8fdd0-1ed1-4f6f-8549-b7df5a86b861}" ma:internalName="TaxCatchAll" ma:showField="CatchAllData" ma:web="68e73cfd-5705-4e1e-8458-070f41c91d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82e2ad-7e4c-41e2-ae68-e471c23fb740">
      <Terms xmlns="http://schemas.microsoft.com/office/infopath/2007/PartnerControls"/>
    </lcf76f155ced4ddcb4097134ff3c332f>
    <TaxCatchAll xmlns="68e73cfd-5705-4e1e-8458-070f41c91d3d" xsi:nil="true"/>
  </documentManagement>
</p:properties>
</file>

<file path=customXml/itemProps1.xml><?xml version="1.0" encoding="utf-8"?>
<ds:datastoreItem xmlns:ds="http://schemas.openxmlformats.org/officeDocument/2006/customXml" ds:itemID="{37DF1045-DDE3-4A16-B702-2BDA1FE51D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D37DB5-C237-4B2B-B41E-B5D6C46ACA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82e2ad-7e4c-41e2-ae68-e471c23fb740"/>
    <ds:schemaRef ds:uri="68e73cfd-5705-4e1e-8458-070f41c91d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556B5D-C93C-4C7F-91B3-4EF644413467}">
  <ds:schemaRefs>
    <ds:schemaRef ds:uri="http://schemas.microsoft.com/office/2006/metadata/properties"/>
    <ds:schemaRef ds:uri="1182e2ad-7e4c-41e2-ae68-e471c23fb740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68e73cfd-5705-4e1e-8458-070f41c91d3d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Dashboard</vt:lpstr>
      <vt:lpstr>Resultados de análises</vt:lpstr>
      <vt:lpstr>Indicação de amostragem</vt:lpstr>
      <vt:lpstr>Base total de clientes</vt:lpstr>
      <vt:lpstr>Entradas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Alberto Sans (SC)</dc:creator>
  <cp:keywords>ABClassification=Strictly Confidential</cp:keywords>
  <dc:description/>
  <cp:lastModifiedBy>RAPHAEL JOSE DE GUSMAO MEDEIROS</cp:lastModifiedBy>
  <cp:revision/>
  <dcterms:created xsi:type="dcterms:W3CDTF">2023-06-05T19:24:48Z</dcterms:created>
  <dcterms:modified xsi:type="dcterms:W3CDTF">2024-10-15T16:15:33Z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d1ed324b-c326-4093-9479-109ab8cefc1e</vt:lpwstr>
  </property>
  <property fmtid="{D5CDD505-2E9C-101B-9397-08002B2CF9AE}" pid="3" name="ABClassification">
    <vt:lpwstr>StrictlyConfidential</vt:lpwstr>
  </property>
  <property fmtid="{D5CDD505-2E9C-101B-9397-08002B2CF9AE}" pid="4" name="ContentTypeId">
    <vt:lpwstr>0x0101005F4DE2E8888B944FBEC786D1F278D212</vt:lpwstr>
  </property>
  <property fmtid="{D5CDD505-2E9C-101B-9397-08002B2CF9AE}" pid="5" name="MSIP_Label_68104b14-b53d-46de-9ae8-975cc0e84815_Enabled">
    <vt:lpwstr>true</vt:lpwstr>
  </property>
  <property fmtid="{D5CDD505-2E9C-101B-9397-08002B2CF9AE}" pid="6" name="MSIP_Label_68104b14-b53d-46de-9ae8-975cc0e84815_SetDate">
    <vt:lpwstr>2023-07-28T16:42:06Z</vt:lpwstr>
  </property>
  <property fmtid="{D5CDD505-2E9C-101B-9397-08002B2CF9AE}" pid="7" name="MSIP_Label_68104b14-b53d-46de-9ae8-975cc0e84815_Method">
    <vt:lpwstr>Standard</vt:lpwstr>
  </property>
  <property fmtid="{D5CDD505-2E9C-101B-9397-08002B2CF9AE}" pid="8" name="MSIP_Label_68104b14-b53d-46de-9ae8-975cc0e84815_Name">
    <vt:lpwstr>ABI_MIP_InternalUseOnly</vt:lpwstr>
  </property>
  <property fmtid="{D5CDD505-2E9C-101B-9397-08002B2CF9AE}" pid="9" name="MSIP_Label_68104b14-b53d-46de-9ae8-975cc0e84815_SiteId">
    <vt:lpwstr>cef04b19-7776-4a94-b89b-375c77a8f936</vt:lpwstr>
  </property>
  <property fmtid="{D5CDD505-2E9C-101B-9397-08002B2CF9AE}" pid="10" name="MSIP_Label_68104b14-b53d-46de-9ae8-975cc0e84815_ActionId">
    <vt:lpwstr>f5394cec-b213-4627-b296-b3e6bfe70e04</vt:lpwstr>
  </property>
  <property fmtid="{D5CDD505-2E9C-101B-9397-08002B2CF9AE}" pid="11" name="MSIP_Label_68104b14-b53d-46de-9ae8-975cc0e84815_ContentBits">
    <vt:lpwstr>0</vt:lpwstr>
  </property>
  <property fmtid="{D5CDD505-2E9C-101B-9397-08002B2CF9AE}" pid="12" name="MediaServiceImageTags">
    <vt:lpwstr/>
  </property>
</Properties>
</file>