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영진(2025년)\1급\상시공략집\2025컴활1급(상시)\스프레드시트\이론\"/>
    </mc:Choice>
  </mc:AlternateContent>
  <xr:revisionPtr revIDLastSave="0" documentId="13_ncr:1_{F7D01C5B-6224-4AD4-8F84-5A626597C6F2}" xr6:coauthVersionLast="47" xr6:coauthVersionMax="47" xr10:uidLastSave="{00000000-0000-0000-0000-000000000000}"/>
  <bookViews>
    <workbookView xWindow="16230" yWindow="1260" windowWidth="21195" windowHeight="12030" tabRatio="897" xr2:uid="{00000000-000D-0000-FFFF-FFFF00000000}"/>
  </bookViews>
  <sheets>
    <sheet name="피벗테이블1" sheetId="52" r:id="rId1"/>
    <sheet name="피벗테이블1(결과)" sheetId="5" r:id="rId2"/>
    <sheet name="피벗테이블2" sheetId="12" r:id="rId3"/>
    <sheet name="피벗테이블2(결과)" sheetId="7" r:id="rId4"/>
    <sheet name="2-자비반(남)결과" sheetId="17" r:id="rId5"/>
    <sheet name="피벗테이블3" sheetId="53" r:id="rId6"/>
    <sheet name="피벗테이블3(정답)" sheetId="8" r:id="rId7"/>
    <sheet name="피벗테이블4" sheetId="19" r:id="rId8"/>
    <sheet name="피벗테이블4(결과)" sheetId="20" r:id="rId9"/>
    <sheet name="유효성1" sheetId="21" r:id="rId10"/>
    <sheet name="유효성1(결과)" sheetId="22" r:id="rId11"/>
    <sheet name="유효성2" sheetId="23" r:id="rId12"/>
    <sheet name="유효성2(결과)" sheetId="24" r:id="rId13"/>
    <sheet name="중복데이터" sheetId="25" r:id="rId14"/>
    <sheet name="중복데이터(결과)" sheetId="26" r:id="rId15"/>
    <sheet name="데이터표1" sheetId="27" r:id="rId16"/>
    <sheet name="데이터표1(결과)" sheetId="28" r:id="rId17"/>
    <sheet name="데이터표2" sheetId="29" r:id="rId18"/>
    <sheet name="데이터표2(결과)" sheetId="30" r:id="rId19"/>
    <sheet name="목표값찾기" sheetId="48" r:id="rId20"/>
    <sheet name="목표값찾기(결과)" sheetId="49" r:id="rId21"/>
    <sheet name="통합1" sheetId="50" r:id="rId22"/>
    <sheet name="통합1(결과)" sheetId="31" r:id="rId23"/>
    <sheet name="중간고사" sheetId="33" r:id="rId24"/>
    <sheet name="기말고사" sheetId="34" r:id="rId25"/>
    <sheet name="통합2" sheetId="35" r:id="rId26"/>
    <sheet name="통합2(결과)" sheetId="36" r:id="rId27"/>
    <sheet name="통합3" sheetId="37" r:id="rId28"/>
    <sheet name="통합3(결과)" sheetId="38" r:id="rId29"/>
    <sheet name="정렬1" sheetId="51" r:id="rId30"/>
    <sheet name="정렬1(결과)" sheetId="39" r:id="rId31"/>
    <sheet name="정렬2" sheetId="41" r:id="rId32"/>
    <sheet name="정렬2(결과)" sheetId="42" r:id="rId33"/>
    <sheet name="부분합" sheetId="43" r:id="rId34"/>
    <sheet name="부분합(결과)" sheetId="44" r:id="rId35"/>
    <sheet name="시나리오" sheetId="46" r:id="rId36"/>
    <sheet name="시나리오(결과)" sheetId="47" r:id="rId37"/>
  </sheets>
  <definedNames>
    <definedName name="재고부담률">#REF!</definedName>
  </definedNames>
  <calcPr calcId="191029"/>
  <pivotCaches>
    <pivotCache cacheId="9" r:id="rId38"/>
    <pivotCache cacheId="10" r:id="rId39"/>
    <pivotCache cacheId="11" r:id="rId40"/>
    <pivotCache cacheId="12" r:id="rId4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대출현황1" name="대출현황1" connection="대출현황1"/>
          <x15:modelTable id="구매내역" name="구매내역" connection="구매내역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9" l="1"/>
  <c r="B7" i="48"/>
  <c r="F16" i="46" l="1"/>
  <c r="E16" i="46"/>
  <c r="G15" i="46"/>
  <c r="G14" i="46"/>
  <c r="G13" i="46"/>
  <c r="G16" i="46" s="1"/>
  <c r="F12" i="46"/>
  <c r="E12" i="46"/>
  <c r="G11" i="46"/>
  <c r="G10" i="46"/>
  <c r="G9" i="46"/>
  <c r="G8" i="46"/>
  <c r="F7" i="46"/>
  <c r="E7" i="46"/>
  <c r="G6" i="46"/>
  <c r="G5" i="46"/>
  <c r="G4" i="46"/>
  <c r="G7" i="46" l="1"/>
  <c r="G12" i="46"/>
  <c r="D21" i="44"/>
  <c r="E20" i="44"/>
  <c r="D16" i="44"/>
  <c r="E15" i="44"/>
  <c r="D10" i="44"/>
  <c r="D23" i="44" s="1"/>
  <c r="E9" i="44"/>
  <c r="E22" i="44" s="1"/>
  <c r="F12" i="42" l="1"/>
  <c r="G12" i="42" s="1"/>
  <c r="E12" i="42"/>
  <c r="F11" i="42"/>
  <c r="E11" i="42"/>
  <c r="F10" i="42"/>
  <c r="G10" i="42" s="1"/>
  <c r="E10" i="42"/>
  <c r="F9" i="42"/>
  <c r="E9" i="42"/>
  <c r="F8" i="42"/>
  <c r="G8" i="42" s="1"/>
  <c r="E8" i="42"/>
  <c r="F7" i="42"/>
  <c r="G7" i="42" s="1"/>
  <c r="E7" i="42"/>
  <c r="F6" i="42"/>
  <c r="G6" i="42" s="1"/>
  <c r="E6" i="42"/>
  <c r="F5" i="42"/>
  <c r="E5" i="42"/>
  <c r="F4" i="42"/>
  <c r="G4" i="42" s="1"/>
  <c r="E4" i="42"/>
  <c r="F12" i="41"/>
  <c r="E12" i="41"/>
  <c r="F11" i="41"/>
  <c r="E11" i="41"/>
  <c r="F10" i="41"/>
  <c r="E10" i="41"/>
  <c r="F9" i="41"/>
  <c r="E9" i="41"/>
  <c r="F8" i="41"/>
  <c r="G8" i="41" s="1"/>
  <c r="E8" i="41"/>
  <c r="F7" i="41"/>
  <c r="G7" i="41" s="1"/>
  <c r="E7" i="41"/>
  <c r="F6" i="41"/>
  <c r="E6" i="41"/>
  <c r="F5" i="41"/>
  <c r="E5" i="41"/>
  <c r="F4" i="41"/>
  <c r="G4" i="41" s="1"/>
  <c r="E4" i="41"/>
  <c r="G5" i="41" l="1"/>
  <c r="G9" i="41"/>
  <c r="G9" i="42"/>
  <c r="G5" i="42"/>
  <c r="G6" i="41"/>
  <c r="G10" i="41"/>
  <c r="G11" i="41"/>
  <c r="G11" i="42"/>
  <c r="G12" i="41"/>
  <c r="F23" i="38"/>
  <c r="E23" i="38"/>
  <c r="D23" i="38"/>
  <c r="C23" i="38"/>
  <c r="F22" i="38"/>
  <c r="F24" i="38" s="1"/>
  <c r="E22" i="38"/>
  <c r="E24" i="38" s="1"/>
  <c r="D22" i="38"/>
  <c r="D24" i="38" s="1"/>
  <c r="C22" i="38"/>
  <c r="F20" i="38"/>
  <c r="E20" i="38"/>
  <c r="E21" i="38" s="1"/>
  <c r="D20" i="38"/>
  <c r="C20" i="38"/>
  <c r="F19" i="38"/>
  <c r="E19" i="38"/>
  <c r="D19" i="38"/>
  <c r="D21" i="38" s="1"/>
  <c r="C19" i="38"/>
  <c r="F17" i="38"/>
  <c r="E17" i="38"/>
  <c r="D17" i="38"/>
  <c r="C17" i="38"/>
  <c r="F16" i="38"/>
  <c r="F18" i="38" s="1"/>
  <c r="E16" i="38"/>
  <c r="E18" i="38" s="1"/>
  <c r="D16" i="38"/>
  <c r="D18" i="38" s="1"/>
  <c r="C16" i="38"/>
  <c r="C18" i="38" s="1"/>
  <c r="F14" i="38"/>
  <c r="E14" i="38"/>
  <c r="D14" i="38"/>
  <c r="C14" i="38"/>
  <c r="F13" i="38"/>
  <c r="F15" i="38" s="1"/>
  <c r="E13" i="38"/>
  <c r="E15" i="38" s="1"/>
  <c r="D13" i="38"/>
  <c r="C13" i="38"/>
  <c r="F11" i="38"/>
  <c r="E11" i="38"/>
  <c r="D11" i="38"/>
  <c r="C11" i="38"/>
  <c r="F10" i="38"/>
  <c r="F12" i="38" s="1"/>
  <c r="E10" i="38"/>
  <c r="E12" i="38" s="1"/>
  <c r="D10" i="38"/>
  <c r="D12" i="38" s="1"/>
  <c r="C10" i="38"/>
  <c r="F8" i="38"/>
  <c r="E8" i="38"/>
  <c r="D8" i="38"/>
  <c r="C8" i="38"/>
  <c r="F7" i="38"/>
  <c r="E7" i="38"/>
  <c r="E9" i="38" s="1"/>
  <c r="D7" i="38"/>
  <c r="D9" i="38" s="1"/>
  <c r="C7" i="38"/>
  <c r="C9" i="38" s="1"/>
  <c r="F5" i="38"/>
  <c r="E5" i="38"/>
  <c r="D5" i="38"/>
  <c r="C5" i="38"/>
  <c r="F4" i="38"/>
  <c r="F6" i="38" s="1"/>
  <c r="E4" i="38"/>
  <c r="E6" i="38" s="1"/>
  <c r="D4" i="38"/>
  <c r="D6" i="38" s="1"/>
  <c r="C4" i="38"/>
  <c r="C6" i="38" s="1"/>
  <c r="C24" i="38" l="1"/>
  <c r="C12" i="38"/>
  <c r="C21" i="38"/>
  <c r="F9" i="38"/>
  <c r="F21" i="38"/>
  <c r="C15" i="38"/>
  <c r="D15" i="38"/>
  <c r="C6" i="30"/>
  <c r="G5" i="30"/>
  <c r="C6" i="29"/>
  <c r="C9" i="28"/>
  <c r="D6" i="28"/>
  <c r="D6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 Access Database_Query" type="1" refreshedVersion="6">
    <dbPr connection="DSN=MS Access Database;DBQ=E:\영진(2021년)\1급\excel\스프레드시트(파일) - 최종\이론\행사.accdb;DefaultDir=E:\영진(2021년)\1급\excel\스프레드시트(파일) - 최종\이론;DriverId=25;FIL=MS Access;MaxBufferSize=2048;PageTimeout=5;" command="SELECT 행사일정.행사일, 행사일정.행사내용, 행사일정.인원_x000d__x000a_FROM 행사일정 행사일정"/>
  </connection>
  <connection id="2" xr16:uid="{00000000-0015-0000-FFFF-FFFF01000000}" name="MS Access Database_Query1" type="1" refreshedVersion="6">
    <dbPr connection="DSN=MS Access Database;DBQ=E:\영진(2021년)\1급\excel\스프레드시트(파일) - 최종\이론\주소록.accdb;DefaultDir=E:\영진(2021년)\1급\excel\스프레드시트(파일) - 최종\이론;DriverId=25;FIL=MS Access;MaxBufferSize=2048;PageTimeout=5;" command="SELECT 반.학년, 반.반, 반.성별, 반.출석수, 반.이름_x000d__x000a_FROM 반 반"/>
  </connection>
  <connection id="3" xr16:uid="{00000000-0015-0000-FFFF-FFFF02000000}" name="MS Access Database_Query2" type="1" refreshedVersion="6">
    <dbPr connection="DSN=MS Access Database;DBQ=E:\영진(2023년)\1급\2023년컴활1급\스프레드시트\이론\행사.accdb;DefaultDir=E:\영진(2023년)\1급\2023년컴활1급\스프레드시트\이론;DriverId=25;FIL=MS Access;MaxBufferSize=2048;PageTimeout=5;" command="SELECT 행사일정.행사일, 행사일정.행사내용, 행사일정.인원_x000d__x000a_FROM `E:\영진(2023년)\1급\2023년컴활1급\스프레드시트\이론\행사.accdb`.행사일정 행사일정"/>
  </connection>
  <connection id="4" xr16:uid="{31B7F1AD-9E17-4237-B2C2-C28A7066B5F3}" name="MS Access Database_Query3" type="1" refreshedVersion="7" background="1">
    <dbPr connection="DSN=MS Access Database;DBQ=C:\컴활1급(상시)\스프레드시트\이론\성적.accdb;DefaultDir=C:\컴활1급(상시)\스프레드시트\이론;DriverId=25;FIL=MS Access;MaxBufferSize=2048;PageTimeout=5;" command="SELECT 과정별성적.과정명, 과정별성적.등록일, 과정별성적.`3월`, 과정별성적.`4월`, 과정별성적.`5월`, 과정별성적.`6월`_x000d__x000a_FROM `C:\컴활1급(상시)\스프레드시트\이론\성적.accdb`.과정별성적 과정별성적_x000d__x000a_WHERE (과정별성적.과정명 Like '5B%') OR (과정별성적.과정명 Like '8B%')"/>
  </connection>
  <connection id="5" xr16:uid="{33A73668-9293-46F2-9440-698593AA8FDB}" name="MS Access Database_Query4" type="1" refreshedVersion="7" background="1">
    <dbPr connection="DSN=MS Access Database;DBQ=C:\컴활1급(상시)\스프레드시트\이론\성적.accdb;DefaultDir=C:\컴활1급(상시)\스프레드시트\이론;DriverId=25;FIL=MS Access;MaxBufferSize=2048;PageTimeout=5;" command="SELECT 과정별성적.과정명, 과정별성적.등록일, 과정별성적.`3월`, 과정별성적.`4월`, 과정별성적.`5월`, 과정별성적.`6월`_x000d__x000a_FROM `C:\컴활1급(상시)\스프레드시트\이론\성적.accdb`.과정별성적 과정별성적_x000d__x000a_WHERE (과정별성적.과정명 Like '5B%') OR (과정별성적.과정명 Like '8B%')"/>
  </connection>
  <connection id="6" xr16:uid="{0856688F-598F-4530-9B73-FEB1B3FE9E7C}" keepAlive="1" name="ThisWorkbookDataModel" description="데이터 모델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39AFB79A-0751-43E4-B2FB-55818D541D9D}" name="구매내역" type="103" refreshedVersion="7" minRefreshableVersion="5">
    <extLst>
      <ext xmlns:x15="http://schemas.microsoft.com/office/spreadsheetml/2010/11/main" uri="{DE250136-89BD-433C-8126-D09CA5730AF9}">
        <x15:connection id="구매내역" autoDelete="1">
          <x15:textPr prompt="0" codePage="949" sourceFile="C:\컴활1급(상시)\스프레드시트\이론\구매내역.csv" tab="0" comma="1">
            <textFields count="7">
              <textField/>
              <textField type="skip"/>
              <textField/>
              <textField/>
              <textField/>
              <textField/>
              <textField type="skip"/>
            </textFields>
          </x15:textPr>
          <x15:modelTextPr headers="1"/>
        </x15:connection>
      </ext>
    </extLst>
  </connection>
  <connection id="8" xr16:uid="{00000000-0015-0000-FFFF-FFFF05000000}" name="대출현황1" type="103" refreshedVersion="6" minRefreshableVersion="5">
    <extLst>
      <ext xmlns:x15="http://schemas.microsoft.com/office/spreadsheetml/2010/11/main" uri="{DE250136-89BD-433C-8126-D09CA5730AF9}">
        <x15:connection id="대출현황1" autoDelete="1">
          <x15:textPr codePage="949" sourceFile="C:\컴활1급\스프레드시트\이론\대출현황.txt" tab="0" semicolon="1">
            <textFields count="5"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9" xr16:uid="{00000000-0015-0000-FFFF-FFFF06000000}" sourceFile="E:\영진(2022년)\기본서\1급\2021컴활1급 (4)\스프레드시트\이론\주소록.xlsx" keepAlive="1" name="주소록" type="5" refreshedVersion="6">
    <dbPr connection="Provider=Microsoft.ACE.OLEDB.12.0;User ID=Admin;Data Source=E:\영진(2022년)\기본서\1급\2021컴활1급 (4)\스프레드시트\이론\주소록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반" commandType="3"/>
  </connection>
  <connection id="10" xr16:uid="{00000000-0015-0000-FFFF-FFFF07000000}" sourceFile="E:\영진(2023년)\1급\2023년컴활1급\스프레드시트\이론\주소록.xlsx" keepAlive="1" name="주소록1" type="5" refreshedVersion="6">
    <dbPr connection="Provider=Microsoft.ACE.OLEDB.12.0;User ID=Admin;Data Source=E:\영진(2023년)\1급\2023년컴활1급\스프레드시트\이론\주소록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반" commandType="3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대출현황1].[고객명].[All]}"/>
    <s v="{[구매내역].[주문일자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<sst xmlns="http://schemas.openxmlformats.org/spreadsheetml/2006/main" count="840" uniqueCount="452">
  <si>
    <t>학년</t>
  </si>
  <si>
    <t>반</t>
  </si>
  <si>
    <t>성별</t>
  </si>
  <si>
    <t>사랑반</t>
  </si>
  <si>
    <t>여</t>
  </si>
  <si>
    <t>남</t>
  </si>
  <si>
    <t>희락반</t>
  </si>
  <si>
    <t>화평반</t>
  </si>
  <si>
    <t>오래참음반</t>
  </si>
  <si>
    <t>자비반</t>
  </si>
  <si>
    <t>양선반</t>
  </si>
  <si>
    <t>충성반</t>
  </si>
  <si>
    <t>온유반</t>
  </si>
  <si>
    <t>절제반</t>
  </si>
  <si>
    <t>믿음반</t>
  </si>
  <si>
    <t>소망반</t>
  </si>
  <si>
    <t>총합계</t>
  </si>
  <si>
    <t>3월</t>
  </si>
  <si>
    <t>5월</t>
  </si>
  <si>
    <t>값</t>
  </si>
  <si>
    <t>전체 평균 : 출석수</t>
  </si>
  <si>
    <t>평균 : 출석수</t>
  </si>
  <si>
    <t>전체 학생수</t>
  </si>
  <si>
    <t>학생수</t>
  </si>
  <si>
    <t>1 요약</t>
  </si>
  <si>
    <t>2 요약</t>
  </si>
  <si>
    <t>3 요약</t>
  </si>
  <si>
    <t>등급</t>
  </si>
  <si>
    <t>All</t>
  </si>
  <si>
    <t>주문일자</t>
  </si>
  <si>
    <t>평균: 수량</t>
  </si>
  <si>
    <t>평균: 단가</t>
  </si>
  <si>
    <t>이름</t>
  </si>
  <si>
    <t>연락처</t>
  </si>
  <si>
    <t>출석수</t>
  </si>
  <si>
    <t>김하람</t>
  </si>
  <si>
    <t>010-56**-****</t>
  </si>
  <si>
    <t>이지훈</t>
  </si>
  <si>
    <t>010-77**-****</t>
  </si>
  <si>
    <t>박지민</t>
  </si>
  <si>
    <t>010-53**-****</t>
  </si>
  <si>
    <t>고객명</t>
  </si>
  <si>
    <t>합계: 대출금액</t>
  </si>
  <si>
    <t>결혼자금</t>
  </si>
  <si>
    <t>일반대출</t>
  </si>
  <si>
    <t>자유대출</t>
  </si>
  <si>
    <t>출산</t>
  </si>
  <si>
    <t>학자금</t>
  </si>
  <si>
    <t>대출상품</t>
  </si>
  <si>
    <t>대출기간</t>
  </si>
  <si>
    <t>*</t>
  </si>
  <si>
    <t>상공약국 약품 매입표</t>
    <phoneticPr fontId="1" type="noConversion"/>
  </si>
  <si>
    <t>매입일자</t>
    <phoneticPr fontId="1" type="noConversion"/>
  </si>
  <si>
    <t>구분</t>
    <phoneticPr fontId="1" type="noConversion"/>
  </si>
  <si>
    <t>약품명</t>
    <phoneticPr fontId="1" type="noConversion"/>
  </si>
  <si>
    <t>제조사</t>
    <phoneticPr fontId="1" type="noConversion"/>
  </si>
  <si>
    <t>매입수량</t>
    <phoneticPr fontId="1" type="noConversion"/>
  </si>
  <si>
    <t>매입단가</t>
    <phoneticPr fontId="1" type="noConversion"/>
  </si>
  <si>
    <t>항히스타민제</t>
    <phoneticPr fontId="5" type="noConversion"/>
  </si>
  <si>
    <t>코미(comy)정</t>
    <phoneticPr fontId="5" type="noConversion"/>
  </si>
  <si>
    <t>하나약품</t>
    <phoneticPr fontId="5" type="noConversion"/>
  </si>
  <si>
    <t>항바이러스제</t>
    <phoneticPr fontId="5" type="noConversion"/>
  </si>
  <si>
    <t>팜시클(famcicle)정</t>
    <phoneticPr fontId="5" type="noConversion"/>
  </si>
  <si>
    <t>한국제약</t>
    <phoneticPr fontId="5" type="noConversion"/>
  </si>
  <si>
    <t>제산제</t>
    <phoneticPr fontId="5" type="noConversion"/>
  </si>
  <si>
    <t>에디(edee)정</t>
    <phoneticPr fontId="5" type="noConversion"/>
  </si>
  <si>
    <t>튼튼제약</t>
    <phoneticPr fontId="5" type="noConversion"/>
  </si>
  <si>
    <t>해열진통제</t>
    <phoneticPr fontId="5" type="noConversion"/>
  </si>
  <si>
    <t>아미펜(amiphen)정</t>
    <phoneticPr fontId="5" type="noConversion"/>
  </si>
  <si>
    <t>소염진통제</t>
    <phoneticPr fontId="5" type="noConversion"/>
  </si>
  <si>
    <t>미셀(misel)정</t>
    <phoneticPr fontId="5" type="noConversion"/>
  </si>
  <si>
    <t>한국제약</t>
    <phoneticPr fontId="5" type="noConversion"/>
  </si>
  <si>
    <t>소화제</t>
    <phoneticPr fontId="5" type="noConversion"/>
  </si>
  <si>
    <t>베아제(bearse)정</t>
    <phoneticPr fontId="5" type="noConversion"/>
  </si>
  <si>
    <t>안질환제</t>
    <phoneticPr fontId="5" type="noConversion"/>
  </si>
  <si>
    <t>톨론(tolon)점안액</t>
    <phoneticPr fontId="5" type="noConversion"/>
  </si>
  <si>
    <t>하나약품</t>
    <phoneticPr fontId="5" type="noConversion"/>
  </si>
  <si>
    <t>해열진통제</t>
    <phoneticPr fontId="5" type="noConversion"/>
  </si>
  <si>
    <t>이브미(eveme)정</t>
    <phoneticPr fontId="5" type="noConversion"/>
  </si>
  <si>
    <t>소화제</t>
    <phoneticPr fontId="5" type="noConversion"/>
  </si>
  <si>
    <t>판크렌(pancrent)정</t>
    <phoneticPr fontId="5" type="noConversion"/>
  </si>
  <si>
    <t>상공약국 약품 매입표</t>
    <phoneticPr fontId="1" type="noConversion"/>
  </si>
  <si>
    <t>매입일자</t>
    <phoneticPr fontId="1" type="noConversion"/>
  </si>
  <si>
    <t>제조사</t>
    <phoneticPr fontId="1" type="noConversion"/>
  </si>
  <si>
    <t>매입수량</t>
    <phoneticPr fontId="1" type="noConversion"/>
  </si>
  <si>
    <t>매입단가</t>
    <phoneticPr fontId="1" type="noConversion"/>
  </si>
  <si>
    <t>항히스타민제</t>
    <phoneticPr fontId="5" type="noConversion"/>
  </si>
  <si>
    <t>코미(comy)정</t>
    <phoneticPr fontId="5" type="noConversion"/>
  </si>
  <si>
    <t>항바이러스제</t>
    <phoneticPr fontId="5" type="noConversion"/>
  </si>
  <si>
    <t>제산제</t>
    <phoneticPr fontId="5" type="noConversion"/>
  </si>
  <si>
    <t>에디(edee)정</t>
    <phoneticPr fontId="5" type="noConversion"/>
  </si>
  <si>
    <t>아미펜(amiphen)정</t>
    <phoneticPr fontId="5" type="noConversion"/>
  </si>
  <si>
    <t>소염진통제</t>
    <phoneticPr fontId="5" type="noConversion"/>
  </si>
  <si>
    <t>미셀(misel)정</t>
    <phoneticPr fontId="5" type="noConversion"/>
  </si>
  <si>
    <t>베아제(bearse)정</t>
    <phoneticPr fontId="5" type="noConversion"/>
  </si>
  <si>
    <t>튼튼제약</t>
    <phoneticPr fontId="5" type="noConversion"/>
  </si>
  <si>
    <t>톨론(tolon)점안액</t>
    <phoneticPr fontId="5" type="noConversion"/>
  </si>
  <si>
    <t>판크렌(pancrent)정</t>
    <phoneticPr fontId="5" type="noConversion"/>
  </si>
  <si>
    <t>번호</t>
    <phoneticPr fontId="1" type="noConversion"/>
  </si>
  <si>
    <t>이름</t>
    <phoneticPr fontId="1" type="noConversion"/>
  </si>
  <si>
    <t>이메일 주소</t>
    <phoneticPr fontId="1" type="noConversion"/>
  </si>
  <si>
    <t>분양 평수</t>
    <phoneticPr fontId="1" type="noConversion"/>
  </si>
  <si>
    <t>추가부담금 (단위 : 만원)</t>
    <phoneticPr fontId="1" type="noConversion"/>
  </si>
  <si>
    <t>1차</t>
    <phoneticPr fontId="1" type="noConversion"/>
  </si>
  <si>
    <t>2차</t>
  </si>
  <si>
    <t>3차</t>
  </si>
  <si>
    <t>4차</t>
  </si>
  <si>
    <t>이규진</t>
    <phoneticPr fontId="1" type="noConversion"/>
  </si>
  <si>
    <t>S1@naver.com</t>
    <phoneticPr fontId="1" type="noConversion"/>
  </si>
  <si>
    <t>강마리</t>
    <phoneticPr fontId="1" type="noConversion"/>
  </si>
  <si>
    <t>V123@daum.net</t>
    <phoneticPr fontId="1" type="noConversion"/>
  </si>
  <si>
    <t>하윤철</t>
    <phoneticPr fontId="1" type="noConversion"/>
  </si>
  <si>
    <t>T0000@gmail.com</t>
    <phoneticPr fontId="1" type="noConversion"/>
  </si>
  <si>
    <t>고상아</t>
    <phoneticPr fontId="1" type="noConversion"/>
  </si>
  <si>
    <t>j3587@naver.com</t>
    <phoneticPr fontId="1" type="noConversion"/>
  </si>
  <si>
    <t>주단태</t>
    <phoneticPr fontId="1" type="noConversion"/>
  </si>
  <si>
    <t>uio20@hanmail.net</t>
    <phoneticPr fontId="1" type="noConversion"/>
  </si>
  <si>
    <t>오윤희</t>
    <phoneticPr fontId="1" type="noConversion"/>
  </si>
  <si>
    <t>오윤희</t>
    <phoneticPr fontId="1" type="noConversion"/>
  </si>
  <si>
    <t>poei102@youngjin.com</t>
    <phoneticPr fontId="1" type="noConversion"/>
  </si>
  <si>
    <t>심수련</t>
    <phoneticPr fontId="1" type="noConversion"/>
  </si>
  <si>
    <t>tqoq01@daum.net</t>
    <phoneticPr fontId="1" type="noConversion"/>
  </si>
  <si>
    <t>천서진</t>
    <phoneticPr fontId="1" type="noConversion"/>
  </si>
  <si>
    <t>fi90to@hanmail.net</t>
    <phoneticPr fontId="1" type="noConversion"/>
  </si>
  <si>
    <t>베로나</t>
    <phoneticPr fontId="1" type="noConversion"/>
  </si>
  <si>
    <t>li765@gmail.com</t>
    <phoneticPr fontId="1" type="noConversion"/>
  </si>
  <si>
    <t>이름</t>
    <phoneticPr fontId="1" type="noConversion"/>
  </si>
  <si>
    <t>분양 평수</t>
    <phoneticPr fontId="1" type="noConversion"/>
  </si>
  <si>
    <t>1차</t>
    <phoneticPr fontId="1" type="noConversion"/>
  </si>
  <si>
    <t>j3587@naver.com</t>
    <phoneticPr fontId="1" type="noConversion"/>
  </si>
  <si>
    <t>uio20@hanmail.net</t>
    <phoneticPr fontId="1" type="noConversion"/>
  </si>
  <si>
    <t>tqoq01@daum.net</t>
    <phoneticPr fontId="1" type="noConversion"/>
  </si>
  <si>
    <t>천서진</t>
    <phoneticPr fontId="1" type="noConversion"/>
  </si>
  <si>
    <t>fi90to@hanmail.net</t>
    <phoneticPr fontId="1" type="noConversion"/>
  </si>
  <si>
    <t>베로나</t>
    <phoneticPr fontId="1" type="noConversion"/>
  </si>
  <si>
    <t>[표1]</t>
    <phoneticPr fontId="1" type="noConversion"/>
  </si>
  <si>
    <t>[표1]</t>
    <phoneticPr fontId="1" type="noConversion"/>
  </si>
  <si>
    <t>수강코드</t>
    <phoneticPr fontId="5" type="noConversion"/>
  </si>
  <si>
    <t>수강명</t>
    <phoneticPr fontId="5" type="noConversion"/>
  </si>
  <si>
    <t>신청대상</t>
    <phoneticPr fontId="5" type="noConversion"/>
  </si>
  <si>
    <t>모집인원</t>
    <phoneticPr fontId="5" type="noConversion"/>
  </si>
  <si>
    <t>수강요일</t>
    <phoneticPr fontId="5" type="noConversion"/>
  </si>
  <si>
    <t>수강비</t>
    <phoneticPr fontId="5" type="noConversion"/>
  </si>
  <si>
    <t>SANG-001</t>
    <phoneticPr fontId="5" type="noConversion"/>
  </si>
  <si>
    <t>Hot Music School</t>
    <phoneticPr fontId="5" type="noConversion"/>
  </si>
  <si>
    <t>전체</t>
    <phoneticPr fontId="5" type="noConversion"/>
  </si>
  <si>
    <t>월요일</t>
    <phoneticPr fontId="5" type="noConversion"/>
  </si>
  <si>
    <t>SANG-002</t>
  </si>
  <si>
    <t>어린이 발리 댄스</t>
    <phoneticPr fontId="5" type="noConversion"/>
  </si>
  <si>
    <t>초등학생</t>
    <phoneticPr fontId="5" type="noConversion"/>
  </si>
  <si>
    <t>목요일</t>
    <phoneticPr fontId="5" type="noConversion"/>
  </si>
  <si>
    <t>SANG-003</t>
  </si>
  <si>
    <t>High Easy English</t>
    <phoneticPr fontId="5" type="noConversion"/>
  </si>
  <si>
    <t>고등학생</t>
    <phoneticPr fontId="5" type="noConversion"/>
  </si>
  <si>
    <t>SANG-004</t>
  </si>
  <si>
    <t>수학의 정석</t>
    <phoneticPr fontId="5" type="noConversion"/>
  </si>
  <si>
    <t>중학생</t>
    <phoneticPr fontId="5" type="noConversion"/>
  </si>
  <si>
    <t>금요일</t>
    <phoneticPr fontId="5" type="noConversion"/>
  </si>
  <si>
    <t>SANG-005</t>
  </si>
  <si>
    <t>집밥! 어렵지 않아요!</t>
    <phoneticPr fontId="5" type="noConversion"/>
  </si>
  <si>
    <t>수요일</t>
    <phoneticPr fontId="5" type="noConversion"/>
  </si>
  <si>
    <t>SANG-006</t>
  </si>
  <si>
    <t>피로를 풀어주는 요가</t>
    <phoneticPr fontId="5" type="noConversion"/>
  </si>
  <si>
    <t>SANG-007</t>
  </si>
  <si>
    <t>창의력을 키워주는 미술</t>
    <phoneticPr fontId="5" type="noConversion"/>
  </si>
  <si>
    <t>SANG-008</t>
  </si>
  <si>
    <t>톡톡 튀는 독서 토론 논술</t>
    <phoneticPr fontId="5" type="noConversion"/>
  </si>
  <si>
    <t>토요일</t>
    <phoneticPr fontId="5" type="noConversion"/>
  </si>
  <si>
    <t>SANG-009</t>
  </si>
  <si>
    <t>좋은 습관 독서법</t>
    <phoneticPr fontId="5" type="noConversion"/>
  </si>
  <si>
    <t>[표1]</t>
    <phoneticPr fontId="1" type="noConversion"/>
  </si>
  <si>
    <t>제품명</t>
    <phoneticPr fontId="1" type="noConversion"/>
  </si>
  <si>
    <t>자동차</t>
    <phoneticPr fontId="1" type="noConversion"/>
  </si>
  <si>
    <t>구입가격</t>
    <phoneticPr fontId="1" type="noConversion"/>
  </si>
  <si>
    <t>잔존가치</t>
    <phoneticPr fontId="1" type="noConversion"/>
  </si>
  <si>
    <t>수명년수</t>
    <phoneticPr fontId="1" type="noConversion"/>
  </si>
  <si>
    <t>감가상각액</t>
    <phoneticPr fontId="1" type="noConversion"/>
  </si>
  <si>
    <t>[표2]</t>
    <phoneticPr fontId="1" type="noConversion"/>
  </si>
  <si>
    <t>잔존가치</t>
    <phoneticPr fontId="1" type="noConversion"/>
  </si>
  <si>
    <t>자동차</t>
    <phoneticPr fontId="1" type="noConversion"/>
  </si>
  <si>
    <t>감가상각액</t>
    <phoneticPr fontId="1" type="noConversion"/>
  </si>
  <si>
    <t>[표2]</t>
    <phoneticPr fontId="1" type="noConversion"/>
  </si>
  <si>
    <t>잔존가치</t>
    <phoneticPr fontId="1" type="noConversion"/>
  </si>
  <si>
    <t>대출금 상환 금액</t>
    <phoneticPr fontId="7" type="noConversion"/>
  </si>
  <si>
    <t>이자율 변동에 따른 상환금액(월) 조견표</t>
    <phoneticPr fontId="7" type="noConversion"/>
  </si>
  <si>
    <t>대출금</t>
    <phoneticPr fontId="7" type="noConversion"/>
  </si>
  <si>
    <t>연이율</t>
    <phoneticPr fontId="7" type="noConversion"/>
  </si>
  <si>
    <t>상환금액(월)</t>
    <phoneticPr fontId="1" type="noConversion"/>
  </si>
  <si>
    <t>상환기간(년)</t>
    <phoneticPr fontId="7" type="noConversion"/>
  </si>
  <si>
    <t>상환금액(월)</t>
    <phoneticPr fontId="7" type="noConversion"/>
  </si>
  <si>
    <t>이자율</t>
    <phoneticPr fontId="7" type="noConversion"/>
  </si>
  <si>
    <t>대출금 상환 금액</t>
    <phoneticPr fontId="7" type="noConversion"/>
  </si>
  <si>
    <t>이자율 변동에 따른 상환금액(월) 조견표</t>
    <phoneticPr fontId="7" type="noConversion"/>
  </si>
  <si>
    <t>대출금</t>
    <phoneticPr fontId="7" type="noConversion"/>
  </si>
  <si>
    <t>연이율</t>
    <phoneticPr fontId="7" type="noConversion"/>
  </si>
  <si>
    <t>상환금액(월)</t>
    <phoneticPr fontId="1" type="noConversion"/>
  </si>
  <si>
    <t>상환기간(년)</t>
    <phoneticPr fontId="7" type="noConversion"/>
  </si>
  <si>
    <t>상환금액(월)</t>
    <phoneticPr fontId="7" type="noConversion"/>
  </si>
  <si>
    <t>이자율</t>
    <phoneticPr fontId="7" type="noConversion"/>
  </si>
  <si>
    <t>학과별 인증 점수 취득 평균</t>
    <phoneticPr fontId="1" type="noConversion"/>
  </si>
  <si>
    <t xml:space="preserve">[표4] </t>
    <phoneticPr fontId="1" type="noConversion"/>
  </si>
  <si>
    <t>학과</t>
    <phoneticPr fontId="1" type="noConversion"/>
  </si>
  <si>
    <t>정보인증</t>
    <phoneticPr fontId="1" type="noConversion"/>
  </si>
  <si>
    <t>국제인증</t>
    <phoneticPr fontId="1" type="noConversion"/>
  </si>
  <si>
    <t>전공인증</t>
    <phoneticPr fontId="1" type="noConversion"/>
  </si>
  <si>
    <t>정보인증</t>
    <phoneticPr fontId="1" type="noConversion"/>
  </si>
  <si>
    <t>국제인증</t>
    <phoneticPr fontId="1" type="noConversion"/>
  </si>
  <si>
    <t>전공인증</t>
    <phoneticPr fontId="1" type="noConversion"/>
  </si>
  <si>
    <t>전공인증</t>
    <phoneticPr fontId="1" type="noConversion"/>
  </si>
  <si>
    <t>[표1] 중간고사 성적표</t>
    <phoneticPr fontId="1" type="noConversion"/>
  </si>
  <si>
    <t>성명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</si>
  <si>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</si>
  <si>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</si>
  <si>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</si>
  <si>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</si>
  <si>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김창용</t>
    <phoneticPr fontId="1" type="noConversion"/>
  </si>
  <si>
    <t>정시윤</t>
    <phoneticPr fontId="1" type="noConversion"/>
  </si>
  <si>
    <t>임소희</t>
    <phoneticPr fontId="1" type="noConversion"/>
  </si>
  <si>
    <t>유영석</t>
    <phoneticPr fontId="1" type="noConversion"/>
  </si>
  <si>
    <t>이민호</t>
    <phoneticPr fontId="1" type="noConversion"/>
  </si>
  <si>
    <t>한가희</t>
    <phoneticPr fontId="1" type="noConversion"/>
  </si>
  <si>
    <t>한지섭</t>
    <phoneticPr fontId="1" type="noConversion"/>
  </si>
  <si>
    <t>[표2] 기말고사 성적표</t>
    <phoneticPr fontId="1" type="noConversion"/>
  </si>
  <si>
    <t>성명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</si>
  <si>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</si>
  <si>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</si>
  <si>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</si>
  <si>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</si>
  <si>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김창용</t>
    <phoneticPr fontId="1" type="noConversion"/>
  </si>
  <si>
    <t>정시윤</t>
    <phoneticPr fontId="1" type="noConversion"/>
  </si>
  <si>
    <t>임소희</t>
    <phoneticPr fontId="1" type="noConversion"/>
  </si>
  <si>
    <t>유영석</t>
    <phoneticPr fontId="1" type="noConversion"/>
  </si>
  <si>
    <t>이민호</t>
    <phoneticPr fontId="1" type="noConversion"/>
  </si>
  <si>
    <t>한가희</t>
    <phoneticPr fontId="1" type="noConversion"/>
  </si>
  <si>
    <t>한지섭</t>
    <phoneticPr fontId="1" type="noConversion"/>
  </si>
  <si>
    <t>[표3] 2학년 성적표</t>
    <phoneticPr fontId="1" type="noConversion"/>
  </si>
  <si>
    <t>한가희</t>
    <phoneticPr fontId="1" type="noConversion"/>
  </si>
  <si>
    <t>수학</t>
    <phoneticPr fontId="1" type="noConversion"/>
  </si>
  <si>
    <t>총점</t>
    <phoneticPr fontId="1" type="noConversion"/>
  </si>
  <si>
    <t>임소희</t>
    <phoneticPr fontId="1" type="noConversion"/>
  </si>
  <si>
    <t>유영석</t>
    <phoneticPr fontId="1" type="noConversion"/>
  </si>
  <si>
    <t>이민호</t>
    <phoneticPr fontId="1" type="noConversion"/>
  </si>
  <si>
    <t>[표3] 2학년 성적표</t>
    <phoneticPr fontId="1" type="noConversion"/>
  </si>
  <si>
    <t>성명</t>
    <phoneticPr fontId="1" type="noConversion"/>
  </si>
  <si>
    <t>국어</t>
    <phoneticPr fontId="1" type="noConversion"/>
  </si>
  <si>
    <t>영어</t>
    <phoneticPr fontId="1" type="noConversion"/>
  </si>
  <si>
    <t>총점</t>
    <phoneticPr fontId="1" type="noConversion"/>
  </si>
  <si>
    <t>김창용</t>
    <phoneticPr fontId="1" type="noConversion"/>
  </si>
  <si>
    <t>정시윤</t>
    <phoneticPr fontId="1" type="noConversion"/>
  </si>
  <si>
    <t>유영석</t>
    <phoneticPr fontId="1" type="noConversion"/>
  </si>
  <si>
    <t>한지섭</t>
    <phoneticPr fontId="1" type="noConversion"/>
  </si>
  <si>
    <t>임소희</t>
    <phoneticPr fontId="1" type="noConversion"/>
  </si>
  <si>
    <t>유영석</t>
    <phoneticPr fontId="1" type="noConversion"/>
  </si>
  <si>
    <t>이민호</t>
    <phoneticPr fontId="1" type="noConversion"/>
  </si>
  <si>
    <t>한가희</t>
    <phoneticPr fontId="1" type="noConversion"/>
  </si>
  <si>
    <t>한지섭</t>
    <phoneticPr fontId="1" type="noConversion"/>
  </si>
  <si>
    <t>[표1] 영진상사 축구동호회 회원명부</t>
    <phoneticPr fontId="1" type="noConversion"/>
  </si>
  <si>
    <t>포지션</t>
    <phoneticPr fontId="1" type="noConversion"/>
  </si>
  <si>
    <t>이름</t>
    <phoneticPr fontId="1" type="noConversion"/>
  </si>
  <si>
    <t>부서</t>
    <phoneticPr fontId="1" type="noConversion"/>
  </si>
  <si>
    <t>나이</t>
    <phoneticPr fontId="1" type="noConversion"/>
  </si>
  <si>
    <t>가입기간</t>
    <phoneticPr fontId="1" type="noConversion"/>
  </si>
  <si>
    <t>참여도</t>
    <phoneticPr fontId="1" type="noConversion"/>
  </si>
  <si>
    <t>비고</t>
    <phoneticPr fontId="1" type="noConversion"/>
  </si>
  <si>
    <t>미드필드</t>
  </si>
  <si>
    <t>갈문주</t>
    <phoneticPr fontId="1" type="noConversion"/>
  </si>
  <si>
    <t>생산부</t>
    <phoneticPr fontId="1" type="noConversion"/>
  </si>
  <si>
    <t>4년</t>
    <phoneticPr fontId="1" type="noConversion"/>
  </si>
  <si>
    <t>C급</t>
    <phoneticPr fontId="1" type="noConversion"/>
  </si>
  <si>
    <t>수비수</t>
  </si>
  <si>
    <t>길주병</t>
    <phoneticPr fontId="1" type="noConversion"/>
  </si>
  <si>
    <t>8년</t>
    <phoneticPr fontId="1" type="noConversion"/>
  </si>
  <si>
    <t>김빈우</t>
    <phoneticPr fontId="1" type="noConversion"/>
  </si>
  <si>
    <t>경리부</t>
    <phoneticPr fontId="1" type="noConversion"/>
  </si>
  <si>
    <t>5년</t>
    <phoneticPr fontId="1" type="noConversion"/>
  </si>
  <si>
    <t>A급</t>
    <phoneticPr fontId="1" type="noConversion"/>
  </si>
  <si>
    <t>총무</t>
    <phoneticPr fontId="1" type="noConversion"/>
  </si>
  <si>
    <t>골키퍼</t>
  </si>
  <si>
    <t>김신수</t>
    <phoneticPr fontId="1" type="noConversion"/>
  </si>
  <si>
    <t>6년</t>
    <phoneticPr fontId="1" type="noConversion"/>
  </si>
  <si>
    <t>B급</t>
    <phoneticPr fontId="1" type="noConversion"/>
  </si>
  <si>
    <t>나대영</t>
    <phoneticPr fontId="1" type="noConversion"/>
  </si>
  <si>
    <t>2년</t>
    <phoneticPr fontId="1" type="noConversion"/>
  </si>
  <si>
    <t>민조항</t>
    <phoneticPr fontId="1" type="noConversion"/>
  </si>
  <si>
    <t>영업부</t>
    <phoneticPr fontId="1" type="noConversion"/>
  </si>
  <si>
    <t>3년</t>
    <phoneticPr fontId="1" type="noConversion"/>
  </si>
  <si>
    <t>박평천</t>
    <phoneticPr fontId="1" type="noConversion"/>
  </si>
  <si>
    <t>총무부</t>
    <phoneticPr fontId="1" type="noConversion"/>
  </si>
  <si>
    <t>회장</t>
    <phoneticPr fontId="1" type="noConversion"/>
  </si>
  <si>
    <t>공격수</t>
  </si>
  <si>
    <t>왕전빈</t>
    <phoneticPr fontId="1" type="noConversion"/>
  </si>
  <si>
    <t>1년</t>
    <phoneticPr fontId="1" type="noConversion"/>
  </si>
  <si>
    <t>이해탁</t>
    <phoneticPr fontId="1" type="noConversion"/>
  </si>
  <si>
    <t>주병선</t>
    <phoneticPr fontId="1" type="noConversion"/>
  </si>
  <si>
    <t>최배훈</t>
    <phoneticPr fontId="1" type="noConversion"/>
  </si>
  <si>
    <t>편대민</t>
    <phoneticPr fontId="1" type="noConversion"/>
  </si>
  <si>
    <t>영업부</t>
    <phoneticPr fontId="1" type="noConversion"/>
  </si>
  <si>
    <t>4년</t>
    <phoneticPr fontId="1" type="noConversion"/>
  </si>
  <si>
    <t>한민국</t>
    <phoneticPr fontId="1" type="noConversion"/>
  </si>
  <si>
    <t>구매부</t>
    <phoneticPr fontId="1" type="noConversion"/>
  </si>
  <si>
    <t>7년</t>
    <phoneticPr fontId="1" type="noConversion"/>
  </si>
  <si>
    <t>허웅진</t>
    <phoneticPr fontId="1" type="noConversion"/>
  </si>
  <si>
    <t>구매부</t>
    <phoneticPr fontId="1" type="noConversion"/>
  </si>
  <si>
    <t>감독</t>
    <phoneticPr fontId="1" type="noConversion"/>
  </si>
  <si>
    <t>상공대학교 외국어 경시대회 결과</t>
    <phoneticPr fontId="7" type="noConversion"/>
  </si>
  <si>
    <t>응시번호</t>
    <phoneticPr fontId="7" type="noConversion"/>
  </si>
  <si>
    <t>듣기</t>
    <phoneticPr fontId="7" type="noConversion"/>
  </si>
  <si>
    <t>독해</t>
    <phoneticPr fontId="7" type="noConversion"/>
  </si>
  <si>
    <t>회화</t>
    <phoneticPr fontId="7" type="noConversion"/>
  </si>
  <si>
    <t>총점</t>
    <phoneticPr fontId="7" type="noConversion"/>
  </si>
  <si>
    <t>평균</t>
    <phoneticPr fontId="7" type="noConversion"/>
  </si>
  <si>
    <t>순위</t>
    <phoneticPr fontId="7" type="noConversion"/>
  </si>
  <si>
    <t>상공대학교 외국어 경시대회 결과</t>
    <phoneticPr fontId="7" type="noConversion"/>
  </si>
  <si>
    <t>응시번호</t>
    <phoneticPr fontId="7" type="noConversion"/>
  </si>
  <si>
    <t>회화</t>
    <phoneticPr fontId="7" type="noConversion"/>
  </si>
  <si>
    <t>듣기</t>
    <phoneticPr fontId="7" type="noConversion"/>
  </si>
  <si>
    <t>총점</t>
    <phoneticPr fontId="7" type="noConversion"/>
  </si>
  <si>
    <t>순위</t>
    <phoneticPr fontId="7" type="noConversion"/>
  </si>
  <si>
    <t>상공 문화센터 수강 현황</t>
    <phoneticPr fontId="1" type="noConversion"/>
  </si>
  <si>
    <t>구분</t>
    <phoneticPr fontId="1" type="noConversion"/>
  </si>
  <si>
    <t>수강명</t>
    <phoneticPr fontId="1" type="noConversion"/>
  </si>
  <si>
    <t>강사명</t>
    <phoneticPr fontId="1" type="noConversion"/>
  </si>
  <si>
    <t>수강료</t>
    <phoneticPr fontId="1" type="noConversion"/>
  </si>
  <si>
    <t>모집인원</t>
    <phoneticPr fontId="1" type="noConversion"/>
  </si>
  <si>
    <t>수강요일</t>
    <phoneticPr fontId="1" type="noConversion"/>
  </si>
  <si>
    <t>유아</t>
    <phoneticPr fontId="1" type="noConversion"/>
  </si>
  <si>
    <t>우리아이오감만족</t>
    <phoneticPr fontId="1" type="noConversion"/>
  </si>
  <si>
    <t>정재성</t>
    <phoneticPr fontId="1" type="noConversion"/>
  </si>
  <si>
    <r>
      <t>월,</t>
    </r>
    <r>
      <rPr>
        <sz val="11"/>
        <color theme="1"/>
        <rFont val="맑은 고딕"/>
        <family val="2"/>
        <charset val="129"/>
        <scheme val="minor"/>
      </rPr>
      <t xml:space="preserve"> 수</t>
    </r>
    <phoneticPr fontId="1" type="noConversion"/>
  </si>
  <si>
    <t>성인</t>
    <phoneticPr fontId="1" type="noConversion"/>
  </si>
  <si>
    <t>우리집밥교실</t>
    <phoneticPr fontId="1" type="noConversion"/>
  </si>
  <si>
    <t>이동욱</t>
    <phoneticPr fontId="1" type="noConversion"/>
  </si>
  <si>
    <t>목</t>
    <phoneticPr fontId="1" type="noConversion"/>
  </si>
  <si>
    <t>초등</t>
    <phoneticPr fontId="1" type="noConversion"/>
  </si>
  <si>
    <t>재밌는역사교실</t>
    <phoneticPr fontId="1" type="noConversion"/>
  </si>
  <si>
    <t>한경영</t>
    <phoneticPr fontId="1" type="noConversion"/>
  </si>
  <si>
    <r>
      <t>화,</t>
    </r>
    <r>
      <rPr>
        <sz val="11"/>
        <color theme="1"/>
        <rFont val="맑은 고딕"/>
        <family val="2"/>
        <charset val="129"/>
        <scheme val="minor"/>
      </rPr>
      <t xml:space="preserve"> 목</t>
    </r>
    <phoneticPr fontId="1" type="noConversion"/>
  </si>
  <si>
    <t>성인</t>
    <phoneticPr fontId="1" type="noConversion"/>
  </si>
  <si>
    <t>쉽게배우는클래식</t>
    <phoneticPr fontId="1" type="noConversion"/>
  </si>
  <si>
    <t>최경화</t>
    <phoneticPr fontId="1" type="noConversion"/>
  </si>
  <si>
    <t>초등</t>
    <phoneticPr fontId="1" type="noConversion"/>
  </si>
  <si>
    <t>어린이뮤지컬스쿨</t>
    <phoneticPr fontId="1" type="noConversion"/>
  </si>
  <si>
    <t>조인성</t>
    <phoneticPr fontId="1" type="noConversion"/>
  </si>
  <si>
    <t>미술마술</t>
    <phoneticPr fontId="1" type="noConversion"/>
  </si>
  <si>
    <t>황희율</t>
    <phoneticPr fontId="1" type="noConversion"/>
  </si>
  <si>
    <t>스위트바이올린</t>
    <phoneticPr fontId="1" type="noConversion"/>
  </si>
  <si>
    <t>강선영</t>
    <phoneticPr fontId="1" type="noConversion"/>
  </si>
  <si>
    <r>
      <t>수,</t>
    </r>
    <r>
      <rPr>
        <sz val="11"/>
        <color theme="1"/>
        <rFont val="맑은 고딕"/>
        <family val="2"/>
        <charset val="129"/>
        <scheme val="minor"/>
      </rPr>
      <t xml:space="preserve"> 금</t>
    </r>
    <phoneticPr fontId="1" type="noConversion"/>
  </si>
  <si>
    <t>귀가트이는영어</t>
    <phoneticPr fontId="1" type="noConversion"/>
  </si>
  <si>
    <t>김수지</t>
    <phoneticPr fontId="1" type="noConversion"/>
  </si>
  <si>
    <t>리듬체조튼튼</t>
    <phoneticPr fontId="1" type="noConversion"/>
  </si>
  <si>
    <t>유정은</t>
    <phoneticPr fontId="1" type="noConversion"/>
  </si>
  <si>
    <t>목요캘리그라피</t>
    <phoneticPr fontId="1" type="noConversion"/>
  </si>
  <si>
    <t>민기성</t>
    <phoneticPr fontId="1" type="noConversion"/>
  </si>
  <si>
    <t>뒤뚱뒤뚱놀이교실</t>
    <phoneticPr fontId="1" type="noConversion"/>
  </si>
  <si>
    <t>이주원</t>
    <phoneticPr fontId="1" type="noConversion"/>
  </si>
  <si>
    <t>할수있다요가교실</t>
    <phoneticPr fontId="1" type="noConversion"/>
  </si>
  <si>
    <t>전희윤</t>
    <phoneticPr fontId="1" type="noConversion"/>
  </si>
  <si>
    <t>강선영</t>
    <phoneticPr fontId="1" type="noConversion"/>
  </si>
  <si>
    <t>최경화</t>
    <phoneticPr fontId="1" type="noConversion"/>
  </si>
  <si>
    <t>목</t>
    <phoneticPr fontId="1" type="noConversion"/>
  </si>
  <si>
    <t>목</t>
    <phoneticPr fontId="1" type="noConversion"/>
  </si>
  <si>
    <t>성인 합계</t>
  </si>
  <si>
    <t>성인 평균</t>
  </si>
  <si>
    <t>유아</t>
    <phoneticPr fontId="1" type="noConversion"/>
  </si>
  <si>
    <t>뒤뚱뒤뚱놀이교실</t>
    <phoneticPr fontId="1" type="noConversion"/>
  </si>
  <si>
    <r>
      <t>수,</t>
    </r>
    <r>
      <rPr>
        <sz val="11"/>
        <color theme="1"/>
        <rFont val="맑은 고딕"/>
        <family val="2"/>
        <charset val="129"/>
        <scheme val="minor"/>
      </rPr>
      <t xml:space="preserve"> 금</t>
    </r>
    <phoneticPr fontId="1" type="noConversion"/>
  </si>
  <si>
    <t>정재성</t>
    <phoneticPr fontId="1" type="noConversion"/>
  </si>
  <si>
    <t>유아 합계</t>
  </si>
  <si>
    <t>유아 평균</t>
  </si>
  <si>
    <t>한경영</t>
    <phoneticPr fontId="1" type="noConversion"/>
  </si>
  <si>
    <t>초등 합계</t>
  </si>
  <si>
    <t>초등 평균</t>
  </si>
  <si>
    <t>전체 평균</t>
  </si>
  <si>
    <t>월별 주문 내역서</t>
    <phoneticPr fontId="1" type="noConversion"/>
  </si>
  <si>
    <t>월</t>
    <phoneticPr fontId="1" type="noConversion"/>
  </si>
  <si>
    <t>송장번호</t>
    <phoneticPr fontId="1" type="noConversion"/>
  </si>
  <si>
    <t>주문일자</t>
    <phoneticPr fontId="1" type="noConversion"/>
  </si>
  <si>
    <t>배달일자</t>
    <phoneticPr fontId="1" type="noConversion"/>
  </si>
  <si>
    <t>판매액</t>
    <phoneticPr fontId="1" type="noConversion"/>
  </si>
  <si>
    <t>공급가</t>
    <phoneticPr fontId="1" type="noConversion"/>
  </si>
  <si>
    <t>세금</t>
    <phoneticPr fontId="1" type="noConversion"/>
  </si>
  <si>
    <t>1월</t>
    <phoneticPr fontId="1" type="noConversion"/>
  </si>
  <si>
    <t>1월</t>
    <phoneticPr fontId="1" type="noConversion"/>
  </si>
  <si>
    <t>1월</t>
    <phoneticPr fontId="1" type="noConversion"/>
  </si>
  <si>
    <t>소계</t>
    <phoneticPr fontId="1" type="noConversion"/>
  </si>
  <si>
    <t>2월</t>
    <phoneticPr fontId="1" type="noConversion"/>
  </si>
  <si>
    <t>2월</t>
    <phoneticPr fontId="1" type="noConversion"/>
  </si>
  <si>
    <t>2월</t>
    <phoneticPr fontId="1" type="noConversion"/>
  </si>
  <si>
    <t>소계</t>
    <phoneticPr fontId="1" type="noConversion"/>
  </si>
  <si>
    <t>3월</t>
    <phoneticPr fontId="1" type="noConversion"/>
  </si>
  <si>
    <t>세율</t>
    <phoneticPr fontId="1" type="noConversion"/>
  </si>
  <si>
    <t>시나리오 요약</t>
  </si>
  <si>
    <t>현재 값:</t>
  </si>
  <si>
    <t>세율인상</t>
  </si>
  <si>
    <t>세율인하</t>
  </si>
  <si>
    <t>변경 셀:</t>
  </si>
  <si>
    <t>세율</t>
  </si>
  <si>
    <t>결과 셀:</t>
  </si>
  <si>
    <t>소계1월</t>
  </si>
  <si>
    <t>소계2월</t>
  </si>
  <si>
    <t>소계3월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</si>
  <si>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</si>
  <si>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</si>
  <si>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</si>
  <si>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목표값 찾기</t>
    <phoneticPr fontId="1" type="noConversion"/>
  </si>
  <si>
    <t>[표1]</t>
    <phoneticPr fontId="1" type="noConversion"/>
  </si>
  <si>
    <t>[표2]</t>
    <phoneticPr fontId="1" type="noConversion"/>
  </si>
  <si>
    <t>제 품 명</t>
    <phoneticPr fontId="1" type="noConversion"/>
  </si>
  <si>
    <t>청바지</t>
    <phoneticPr fontId="1" type="noConversion"/>
  </si>
  <si>
    <t>구분</t>
    <phoneticPr fontId="1" type="noConversion"/>
  </si>
  <si>
    <t>할인율</t>
  </si>
  <si>
    <t>단      가</t>
    <phoneticPr fontId="1" type="noConversion"/>
  </si>
  <si>
    <t>판매수량</t>
    <phoneticPr fontId="1" type="noConversion"/>
  </si>
  <si>
    <t>치마</t>
    <phoneticPr fontId="1" type="noConversion"/>
  </si>
  <si>
    <t>판매금액</t>
    <phoneticPr fontId="1" type="noConversion"/>
  </si>
  <si>
    <t>상의</t>
    <phoneticPr fontId="1" type="noConversion"/>
  </si>
  <si>
    <t>상의</t>
    <phoneticPr fontId="1" type="noConversion"/>
  </si>
  <si>
    <t>[표1] 2025년</t>
    <phoneticPr fontId="1" type="noConversion"/>
  </si>
  <si>
    <t>[표2] 2024년</t>
    <phoneticPr fontId="1" type="noConversion"/>
  </si>
  <si>
    <t>[표3] 2023년</t>
    <phoneticPr fontId="1" type="noConversion"/>
  </si>
  <si>
    <t>건축공학과</t>
    <phoneticPr fontId="1" type="noConversion"/>
  </si>
  <si>
    <t>건축설비과</t>
    <phoneticPr fontId="1" type="noConversion"/>
  </si>
  <si>
    <t>건축??과</t>
    <phoneticPr fontId="1" type="noConversion"/>
  </si>
  <si>
    <t>사회교육과</t>
    <phoneticPr fontId="1" type="noConversion"/>
  </si>
  <si>
    <t>컴퓨터교육과</t>
    <phoneticPr fontId="1" type="noConversion"/>
  </si>
  <si>
    <t>화학공학교육과</t>
    <phoneticPr fontId="1" type="noConversion"/>
  </si>
  <si>
    <t>*교육과</t>
    <phoneticPr fontId="1" type="noConversion"/>
  </si>
  <si>
    <t>합계 : 3월</t>
  </si>
  <si>
    <t>합계 : 4월</t>
  </si>
  <si>
    <t>합계 : 5월</t>
  </si>
  <si>
    <t>합계 : 6월</t>
  </si>
  <si>
    <t>등록일</t>
  </si>
  <si>
    <t>과정명</t>
  </si>
  <si>
    <t>8B01</t>
  </si>
  <si>
    <t>5B01</t>
  </si>
  <si>
    <t>5B02</t>
  </si>
  <si>
    <t>8B02</t>
  </si>
  <si>
    <t>5월 평균</t>
  </si>
  <si>
    <t>3월 개수</t>
  </si>
  <si>
    <t>3월 평균</t>
  </si>
  <si>
    <t>5월 개수</t>
  </si>
  <si>
    <t>정회원</t>
  </si>
  <si>
    <t>준회원</t>
  </si>
  <si>
    <t>JJ2222</t>
  </si>
  <si>
    <t>SS3333</t>
  </si>
  <si>
    <t>JJ1111</t>
  </si>
  <si>
    <t>물품코드</t>
  </si>
  <si>
    <t>정회원 요약</t>
  </si>
  <si>
    <t>▲공학부</t>
    <phoneticPr fontId="1" type="noConversion"/>
  </si>
  <si>
    <t>▲산업공학부</t>
    <phoneticPr fontId="1" type="noConversion"/>
  </si>
  <si>
    <t>▲*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</si>
</sst>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#,##0_ "/>
    <numFmt numFmtId="178" formatCode="0.0%"/>
    <numFmt numFmtId="179" formatCode="mm&quot;월&quot;\ dd&quot;일&quot;"/>
    <numFmt numFmtId="180" formatCode="@&quot;**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0" xfId="6">
      <alignment vertical="center"/>
    </xf>
    <xf numFmtId="14" fontId="4" fillId="0" borderId="0" xfId="6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1" applyNumberFormat="1" applyFont="1" applyBorder="1">
      <alignment vertical="center"/>
    </xf>
    <xf numFmtId="42" fontId="0" fillId="0" borderId="1" xfId="2" applyFont="1" applyBorder="1">
      <alignment vertical="center"/>
    </xf>
    <xf numFmtId="6" fontId="0" fillId="0" borderId="1" xfId="0" applyNumberFormat="1" applyBorder="1">
      <alignment vertical="center"/>
    </xf>
    <xf numFmtId="6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2" fontId="0" fillId="4" borderId="1" xfId="2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41" fontId="6" fillId="0" borderId="1" xfId="1" applyFont="1" applyBorder="1">
      <alignment vertical="center"/>
    </xf>
    <xf numFmtId="9" fontId="8" fillId="0" borderId="1" xfId="3" applyFont="1" applyBorder="1" applyAlignment="1"/>
    <xf numFmtId="0" fontId="0" fillId="0" borderId="0" xfId="0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178" fontId="8" fillId="0" borderId="1" xfId="3" applyNumberFormat="1" applyFont="1" applyBorder="1" applyAlignment="1">
      <alignment horizontal="center"/>
    </xf>
    <xf numFmtId="0" fontId="8" fillId="0" borderId="0" xfId="7" applyFont="1">
      <alignment vertical="center"/>
    </xf>
    <xf numFmtId="0" fontId="8" fillId="0" borderId="0" xfId="7" applyFont="1" applyAlignment="1">
      <alignment horizontal="right" vertical="center"/>
    </xf>
    <xf numFmtId="41" fontId="0" fillId="0" borderId="1" xfId="1" applyFont="1" applyBorder="1">
      <alignment vertical="center"/>
    </xf>
    <xf numFmtId="41" fontId="0" fillId="0" borderId="1" xfId="0" applyNumberFormat="1" applyBorder="1">
      <alignment vertical="center"/>
    </xf>
    <xf numFmtId="0" fontId="2" fillId="5" borderId="1" xfId="4" applyFill="1" applyBorder="1" applyAlignment="1">
      <alignment horizontal="center" vertical="center"/>
    </xf>
    <xf numFmtId="0" fontId="12" fillId="5" borderId="1" xfId="4" applyFont="1" applyFill="1" applyBorder="1" applyAlignment="1">
      <alignment horizontal="center" vertical="center"/>
    </xf>
    <xf numFmtId="0" fontId="2" fillId="6" borderId="1" xfId="5" applyFill="1" applyBorder="1" applyAlignment="1">
      <alignment horizontal="center" vertical="center"/>
    </xf>
    <xf numFmtId="0" fontId="12" fillId="6" borderId="1" xfId="5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8" fillId="0" borderId="0" xfId="0" applyFont="1" applyAlignment="1"/>
    <xf numFmtId="0" fontId="6" fillId="0" borderId="0" xfId="0" applyNumberFormat="1" applyFont="1" applyAlignment="1"/>
    <xf numFmtId="0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2" fillId="0" borderId="0" xfId="8">
      <alignment vertical="center"/>
    </xf>
    <xf numFmtId="0" fontId="2" fillId="0" borderId="1" xfId="8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41" fontId="2" fillId="0" borderId="1" xfId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3" fillId="0" borderId="0" xfId="8" applyFont="1" applyBorder="1" applyAlignment="1">
      <alignment horizontal="center" vertical="center"/>
    </xf>
    <xf numFmtId="0" fontId="2" fillId="0" borderId="0" xfId="8" applyBorder="1" applyAlignment="1">
      <alignment horizontal="center" vertical="center"/>
    </xf>
    <xf numFmtId="0" fontId="0" fillId="0" borderId="0" xfId="8" applyFont="1" applyBorder="1" applyAlignment="1">
      <alignment horizontal="center" vertical="center"/>
    </xf>
    <xf numFmtId="41" fontId="2" fillId="0" borderId="0" xfId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3" fillId="7" borderId="8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13" fillId="7" borderId="8" xfId="0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3" fillId="7" borderId="4" xfId="0" applyFont="1" applyFill="1" applyBorder="1" applyAlignment="1">
      <alignment horizontal="right" vertical="center"/>
    </xf>
    <xf numFmtId="0" fontId="15" fillId="8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top" wrapText="1"/>
    </xf>
    <xf numFmtId="0" fontId="17" fillId="8" borderId="6" xfId="0" applyFont="1" applyFill="1" applyBorder="1" applyAlignment="1">
      <alignment horizontal="left" vertical="center"/>
    </xf>
    <xf numFmtId="0" fontId="18" fillId="8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9" fontId="0" fillId="9" borderId="0" xfId="0" applyNumberFormat="1" applyFill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0" fontId="15" fillId="8" borderId="9" xfId="0" applyFont="1" applyFill="1" applyBorder="1" applyAlignment="1">
      <alignment horizontal="left" vertical="center"/>
    </xf>
    <xf numFmtId="41" fontId="0" fillId="0" borderId="9" xfId="0" applyNumberForma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9" fontId="0" fillId="0" borderId="1" xfId="3" applyFont="1" applyBorder="1">
      <alignment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10" fillId="0" borderId="0" xfId="7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11" fillId="0" borderId="0" xfId="8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9">
    <cellStyle name="20% - 강조색5" xfId="5" builtinId="46"/>
    <cellStyle name="40% - 강조색3" xfId="4" builtinId="39"/>
    <cellStyle name="백분율" xfId="3" builtinId="5"/>
    <cellStyle name="쉼표 [0]" xfId="1" builtinId="6"/>
    <cellStyle name="통화 [0]" xfId="2" builtinId="7"/>
    <cellStyle name="표준" xfId="0" builtinId="0"/>
    <cellStyle name="표준 2" xfId="7" xr:uid="{00000000-0005-0000-0000-000006000000}"/>
    <cellStyle name="표준 2 2" xfId="6" xr:uid="{00000000-0005-0000-0000-000007000000}"/>
    <cellStyle name="표준 3" xfId="8" xr:uid="{00000000-0005-0000-0000-000008000000}"/>
  </cellStyles>
  <dxfs count="3">
    <dxf>
      <fill>
        <patternFill patternType="solid">
          <fgColor rgb="FFD8E4BC"/>
          <bgColor rgb="FF000000"/>
        </patternFill>
      </fill>
    </dxf>
    <dxf>
      <numFmt numFmtId="180" formatCode="@&quot;**&quot;"/>
    </dxf>
    <dxf>
      <numFmt numFmtId="180" formatCode="@&quot;*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46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32.441149189814" createdVersion="6" refreshedVersion="6" minRefreshableVersion="3" recordCount="80" xr:uid="{00000000-000A-0000-FFFF-FFFF00000000}">
  <cacheSource type="external" connectionId="9"/>
  <cacheFields count="6">
    <cacheField name="학년" numFmtId="0">
      <sharedItems containsSemiMixedTypes="0" containsString="0" containsNumber="1" containsInteger="1" minValue="1" maxValue="3" count="3">
        <n v="1"/>
        <n v="2"/>
        <n v="3"/>
      </sharedItems>
    </cacheField>
    <cacheField name="반" numFmtId="0">
      <sharedItems count="11">
        <s v="사랑반"/>
        <s v="희락반"/>
        <s v="화평반"/>
        <s v="오래참음반"/>
        <s v="자비반"/>
        <s v="양선반"/>
        <s v="충성반"/>
        <s v="온유반"/>
        <s v="절제반"/>
        <s v="믿음반"/>
        <s v="소망반"/>
      </sharedItems>
    </cacheField>
    <cacheField name="이름" numFmtId="0">
      <sharedItems/>
    </cacheField>
    <cacheField name="성별" numFmtId="0">
      <sharedItems count="2">
        <s v="여"/>
        <s v="남"/>
      </sharedItems>
    </cacheField>
    <cacheField name="연락처" numFmtId="0">
      <sharedItems/>
    </cacheField>
    <cacheField name="출석수" numFmtId="0">
      <sharedItems containsSemiMixedTypes="0" containsString="0" containsNumber="1" containsInteger="1" minValue="0" maxValue="15" count="14">
        <n v="1"/>
        <n v="0"/>
        <n v="15"/>
        <n v="12"/>
        <n v="13"/>
        <n v="10"/>
        <n v="11"/>
        <n v="14"/>
        <n v="9"/>
        <n v="2"/>
        <n v="8"/>
        <n v="7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59.716355902776" backgroundQuery="1" createdVersion="7" refreshedVersion="7" minRefreshableVersion="3" recordCount="21" xr:uid="{E8AD1B76-1894-4E22-A5E4-F760E6CD08F2}">
  <cacheSource type="external" connectionId="4"/>
  <cacheFields count="6">
    <cacheField name="과정명" numFmtId="0" sqlType="-9">
      <sharedItems count="15">
        <s v="5B02"/>
        <s v="5B01"/>
        <s v="8B01"/>
        <s v="8B02"/>
        <s v="5B04" u="1"/>
        <s v="8B06" u="1"/>
        <s v="5B03" u="1"/>
        <s v="8B04" u="1"/>
        <s v="8B03" u="1"/>
        <s v="5B00" u="1"/>
        <s v="5B08" u="1"/>
        <s v="5B07" u="1"/>
        <s v="5B06" u="1"/>
        <s v="8B08" u="1"/>
        <s v="5B05" u="1"/>
      </sharedItems>
    </cacheField>
    <cacheField name="등록일" numFmtId="0" sqlType="11">
      <sharedItems containsSemiMixedTypes="0" containsNonDate="0" containsDate="1" containsString="0" minDate="2024-03-04T00:00:00" maxDate="2025-05-27T00:00:00" count="19">
        <d v="2024-03-04T00:00:00"/>
        <d v="2024-03-09T00:00:00"/>
        <d v="2024-05-13T00:00:00"/>
        <d v="2024-05-14T00:00:00"/>
        <d v="2024-05-15T00:00:00"/>
        <d v="2024-03-20T00:00:00"/>
        <d v="2024-03-26T00:00:00"/>
        <d v="2025-03-24T00:00:00"/>
        <d v="2025-05-13T00:00:00"/>
        <d v="2025-05-24T00:00:00"/>
        <d v="2025-05-26T00:00:00"/>
        <d v="2025-05-19T00:00:00"/>
        <d v="2025-03-03T00:00:00"/>
        <d v="2025-03-05T00:00:00"/>
        <d v="2025-03-16T00:00:00"/>
        <d v="2025-05-25T00:00:00"/>
        <d v="2025-03-27T00:00:00"/>
        <d v="2025-05-09T00:00:00"/>
        <d v="2025-05-20T00:00:00"/>
      </sharedItems>
      <fieldGroup base="1">
        <rangePr groupBy="months" startDate="2024-03-04T00:00:00" endDate="2025-05-27T00:00:00"/>
        <groupItems count="14">
          <s v="&lt;2024-03-04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5-05-27"/>
        </groupItems>
      </fieldGroup>
    </cacheField>
    <cacheField name="3월" numFmtId="0" sqlType="7">
      <sharedItems containsSemiMixedTypes="0" containsString="0" containsNumber="1" minValue="1.1100000143051147" maxValue="4.5" count="18">
        <n v="3.9300000667572021"/>
        <n v="3.1800000667572021"/>
        <n v="2.6500000953674316"/>
        <n v="4"/>
        <n v="3.9900000095367432"/>
        <n v="1.1100000143051147"/>
        <n v="4.5"/>
        <n v="2.1800000667572021"/>
        <n v="4.0900001525878906"/>
        <n v="4.3000001907348633"/>
        <n v="1.6399999856948853"/>
        <n v="3.9500000476837158"/>
        <n v="2.630000114440918"/>
        <n v="4.059999942779541"/>
        <n v="2.9700000286102295"/>
        <n v="2.380000114440918"/>
        <n v="2.119999885559082"/>
        <n v="3.9600000381469727"/>
      </sharedItems>
    </cacheField>
    <cacheField name="4월" numFmtId="0" sqlType="7">
      <sharedItems containsSemiMixedTypes="0" containsString="0" containsNumber="1" minValue="1.0800000429153442" maxValue="4.3000001907348633" count="17">
        <n v="1.0800000429153442"/>
        <n v="1.1599999666213989"/>
        <n v="3.880000114440918"/>
        <n v="1.9800000190734863"/>
        <n v="3.9700000286102295"/>
        <n v="4.1999998092651367"/>
        <n v="3.3299999237060547"/>
        <n v="4.1500000953674316"/>
        <n v="3.3499999046325684"/>
        <n v="1.2799999713897705"/>
        <n v="3.7799999713897705"/>
        <n v="3.190000057220459"/>
        <n v="3.3399999141693115"/>
        <n v="3.0699999332427979"/>
        <n v="3.9500000476837158"/>
        <n v="2.2699999809265137"/>
        <n v="4.3000001907348633"/>
      </sharedItems>
    </cacheField>
    <cacheField name="5월" numFmtId="0" sqlType="7">
      <sharedItems containsSemiMixedTypes="0" containsString="0" containsNumber="1" minValue="1.3200000524520874" maxValue="4.4000000953674316" count="17">
        <n v="1.5199999809265137"/>
        <n v="1.5499999523162842"/>
        <n v="2.0199999809265137"/>
        <n v="1.3200000524520874"/>
        <n v="4.1500000953674316"/>
        <n v="4.4000000953674316"/>
        <n v="3.7000000476837158"/>
        <n v="3.9900000095367432"/>
        <n v="3.9600000381469727"/>
        <n v="1.4700000286102295"/>
        <n v="2.2999999523162842"/>
        <n v="4.0999999046325684"/>
        <n v="2.619999885559082"/>
        <n v="3.1600000858306885"/>
        <n v="4.119999885559082"/>
        <n v="4"/>
        <n v="4.3000001907348633"/>
      </sharedItems>
    </cacheField>
    <cacheField name="6월" numFmtId="0" sqlType="4">
      <sharedItems containsSemiMixedTypes="0" containsString="0" containsNumber="1" containsInteger="1" minValue="1" maxValue="4" count="4">
        <n v="2"/>
        <n v="1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4676.93350486111" backgroundQuery="1" createdVersion="6" refreshedVersion="6" minRefreshableVersion="3" recordCount="0" supportSubquery="1" supportAdvancedDrill="1" xr:uid="{00000000-000A-0000-FFFF-FFFF03000000}">
  <cacheSource type="external" connectionId="6"/>
  <cacheFields count="4">
    <cacheField name="[대출현황1].[고객명].[고객명]" caption="고객명" numFmtId="0" hierarchy="5" level="1">
      <sharedItems containsSemiMixedTypes="0" containsNonDate="0" containsString="0"/>
    </cacheField>
    <cacheField name="[대출현황1].[대출상품].[대출상품]" caption="대출상품" numFmtId="0" hierarchy="6" level="1">
      <sharedItems count="5">
        <s v="결혼자금"/>
        <s v="일반대출"/>
        <s v="자유대출"/>
        <s v="출산"/>
        <s v="학자금"/>
      </sharedItems>
    </cacheField>
    <cacheField name="[대출현황1].[대출기간].[대출기간]" caption="대출기간" numFmtId="0" hierarchy="8" level="1">
      <sharedItems containsSemiMixedTypes="0" containsString="0" containsNumber="1" containsInteger="1" minValue="12" maxValue="60" count="4">
        <n v="12"/>
        <n v="24"/>
        <n v="36"/>
        <n v="60"/>
      </sharedItems>
      <extLst>
        <ext xmlns:x15="http://schemas.microsoft.com/office/spreadsheetml/2010/11/main" uri="{4F2E5C28-24EA-4eb8-9CBF-B6C8F9C3D259}">
          <x15:cachedUniqueNames>
            <x15:cachedUniqueName index="0" name="[대출현황1].[대출기간].&amp;[12]"/>
            <x15:cachedUniqueName index="1" name="[대출현황1].[대출기간].&amp;[24]"/>
            <x15:cachedUniqueName index="2" name="[대출현황1].[대출기간].&amp;[36]"/>
            <x15:cachedUniqueName index="3" name="[대출현황1].[대출기간].&amp;[60]"/>
          </x15:cachedUniqueNames>
        </ext>
      </extLst>
    </cacheField>
    <cacheField name="[Measures].[합계: 대출금액 2]" caption="합계: 대출금액 2" numFmtId="0" hierarchy="13" level="32767"/>
  </cacheFields>
  <cacheHierarchies count="18">
    <cacheHierarchy uniqueName="[구매내역].[주문일자]" caption="주문일자" attribute="1" time="1" defaultMemberUniqueName="[구매내역].[주문일자].[All]" allUniqueName="[구매내역].[주문일자].[All]" dimensionUniqueName="[구매내역]" displayFolder="" count="0" memberValueDatatype="7" unbalanced="0"/>
    <cacheHierarchy uniqueName="[구매내역].[물품코드]" caption="물품코드" attribute="1" defaultMemberUniqueName="[구매내역].[물품코드].[All]" allUniqueName="[구매내역].[물품코드].[All]" dimensionUniqueName="[구매내역]" displayFolder="" count="0" memberValueDatatype="130" unbalanced="0"/>
    <cacheHierarchy uniqueName="[구매내역].[수량]" caption="수량" attribute="1" defaultMemberUniqueName="[구매내역].[수량].[All]" allUniqueName="[구매내역].[수량].[All]" dimensionUniqueName="[구매내역]" displayFolder="" count="0" memberValueDatatype="20" unbalanced="0"/>
    <cacheHierarchy uniqueName="[구매내역].[단가]" caption="단가" attribute="1" defaultMemberUniqueName="[구매내역].[단가].[All]" allUniqueName="[구매내역].[단가].[All]" dimensionUniqueName="[구매내역]" displayFolder="" count="0" memberValueDatatype="20" unbalanced="0"/>
    <cacheHierarchy uniqueName="[구매내역].[등급]" caption="등급" attribute="1" defaultMemberUniqueName="[구매내역].[등급].[All]" allUniqueName="[구매내역].[등급].[All]" dimensionUniqueName="[구매내역]" displayFolder="" count="0" memberValueDatatype="130" unbalanced="0"/>
    <cacheHierarchy uniqueName="[대출현황1].[고객명]" caption="고객명" attribute="1" defaultMemberUniqueName="[대출현황1].[고객명].[All]" allUniqueName="[대출현황1].[고객명].[All]" dimensionUniqueName="[대출현황1]" displayFolder="" count="2" memberValueDatatype="130" unbalanced="0">
      <fieldsUsage count="2">
        <fieldUsage x="-1"/>
        <fieldUsage x="0"/>
      </fieldsUsage>
    </cacheHierarchy>
    <cacheHierarchy uniqueName="[대출현황1].[대출상품]" caption="대출상품" attribute="1" defaultMemberUniqueName="[대출현황1].[대출상품].[All]" allUniqueName="[대출현황1].[대출상품].[All]" dimensionUniqueName="[대출현황1]" displayFolder="" count="2" memberValueDatatype="130" unbalanced="0">
      <fieldsUsage count="2">
        <fieldUsage x="-1"/>
        <fieldUsage x="1"/>
      </fieldsUsage>
    </cacheHierarchy>
    <cacheHierarchy uniqueName="[대출현황1].[대출금액]" caption="대출금액" attribute="1" defaultMemberUniqueName="[대출현황1].[대출금액].[All]" allUniqueName="[대출현황1].[대출금액].[All]" dimensionUniqueName="[대출현황1]" displayFolder="" count="0" memberValueDatatype="20" unbalanced="0"/>
    <cacheHierarchy uniqueName="[대출현황1].[대출기간]" caption="대출기간" attribute="1" defaultMemberUniqueName="[대출현황1].[대출기간].[All]" allUniqueName="[대출현황1].[대출기간].[All]" dimensionUniqueName="[대출현황1]" displayFolder="" count="2" memberValueDatatype="20" unbalanced="0">
      <fieldsUsage count="2">
        <fieldUsage x="-1"/>
        <fieldUsage x="2"/>
      </fieldsUsage>
    </cacheHierarchy>
    <cacheHierarchy uniqueName="[대출현황1].[대출일]" caption="대출일" attribute="1" time="1" defaultMemberUniqueName="[대출현황1].[대출일].[All]" allUniqueName="[대출현황1].[대출일].[All]" dimensionUniqueName="[대출현황1]" displayFolder="" count="0" memberValueDatatype="7" unbalanced="0"/>
    <cacheHierarchy uniqueName="[Measures].[__XL_Count 대출현황1]" caption="__XL_Count 대출현황1" measure="1" displayFolder="" measureGroup="대출현황1" count="0" hidden="1"/>
    <cacheHierarchy uniqueName="[Measures].[__XL_Count 구매내역]" caption="__XL_Count 구매내역" measure="1" displayFolder="" measureGroup="구매내역" count="0" hidden="1"/>
    <cacheHierarchy uniqueName="[Measures].[__No measures defined]" caption="__No measures defined" measure="1" displayFolder="" count="0" hidden="1"/>
    <cacheHierarchy uniqueName="[Measures].[합계: 대출금액 2]" caption="합계: 대출금액 2" measure="1" displayFolder="" measureGroup="대출현황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합계: 수량]" caption="합계: 수량" measure="1" displayFolder="" measureGroup="구매내역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단가]" caption="합계: 단가" measure="1" displayFolder="" measureGroup="구매내역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평균: 수량]" caption="평균: 수량" measure="1" displayFolder="" measureGroup="구매내역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평균: 단가]" caption="평균: 단가" measure="1" displayFolder="" measureGroup="구매내역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measure="1" name="Measures" uniqueName="[Measures]" caption="Measures"/>
    <dimension name="구매내역" uniqueName="[구매내역]" caption="구매내역"/>
    <dimension name="대출현황1" uniqueName="[대출현황1]" caption="대출현황1"/>
  </dimensions>
  <measureGroups count="2">
    <measureGroup name="구매내역" caption="구매내역"/>
    <measureGroup name="대출현황1" caption="대출현황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519.700402083334" backgroundQuery="1" createdVersion="7" refreshedVersion="7" minRefreshableVersion="3" recordCount="0" supportSubquery="1" supportAdvancedDrill="1" xr:uid="{B6A9FD49-830B-4846-ABBB-EFBA2E3FE8FA}">
  <cacheSource type="external" connectionId="6"/>
  <cacheFields count="5">
    <cacheField name="[구매내역].[등급].[등급]" caption="등급" numFmtId="0" hierarchy="4" level="1">
      <sharedItems count="2">
        <s v="정회원"/>
        <s v="준회원"/>
      </sharedItems>
    </cacheField>
    <cacheField name="[구매내역].[물품코드].[물품코드]" caption="물품코드" numFmtId="0" hierarchy="1" level="1">
      <sharedItems count="3">
        <s v="JJ1111"/>
        <s v="JJ2222"/>
        <s v="SS3333"/>
      </sharedItems>
    </cacheField>
    <cacheField name="[구매내역].[주문일자].[주문일자]" caption="주문일자" numFmtId="0" level="1">
      <sharedItems containsSemiMixedTypes="0" containsNonDate="0" containsString="0"/>
    </cacheField>
    <cacheField name="[Measures].[평균: 수량]" caption="평균: 수량" numFmtId="0" hierarchy="16" level="32767"/>
    <cacheField name="[Measures].[평균: 단가]" caption="평균: 단가" numFmtId="0" hierarchy="17" level="32767"/>
  </cacheFields>
  <cacheHierarchies count="18">
    <cacheHierarchy uniqueName="[구매내역].[주문일자]" caption="주문일자" attribute="1" time="1" defaultMemberUniqueName="[구매내역].[주문일자].[All]" allUniqueName="[구매내역].[주문일자].[All]" dimensionUniqueName="[구매내역]" displayFolder="" count="2" memberValueDatatype="7" unbalanced="0">
      <fieldsUsage count="2">
        <fieldUsage x="-1"/>
        <fieldUsage x="2"/>
      </fieldsUsage>
    </cacheHierarchy>
    <cacheHierarchy uniqueName="[구매내역].[물품코드]" caption="물품코드" attribute="1" defaultMemberUniqueName="[구매내역].[물품코드].[All]" allUniqueName="[구매내역].[물품코드].[All]" dimensionUniqueName="[구매내역]" displayFolder="" count="2" memberValueDatatype="130" unbalanced="0">
      <fieldsUsage count="2">
        <fieldUsage x="-1"/>
        <fieldUsage x="1"/>
      </fieldsUsage>
    </cacheHierarchy>
    <cacheHierarchy uniqueName="[구매내역].[수량]" caption="수량" attribute="1" defaultMemberUniqueName="[구매내역].[수량].[All]" allUniqueName="[구매내역].[수량].[All]" dimensionUniqueName="[구매내역]" displayFolder="" count="0" memberValueDatatype="20" unbalanced="0"/>
    <cacheHierarchy uniqueName="[구매내역].[단가]" caption="단가" attribute="1" defaultMemberUniqueName="[구매내역].[단가].[All]" allUniqueName="[구매내역].[단가].[All]" dimensionUniqueName="[구매내역]" displayFolder="" count="0" memberValueDatatype="20" unbalanced="0"/>
    <cacheHierarchy uniqueName="[구매내역].[등급]" caption="등급" attribute="1" defaultMemberUniqueName="[구매내역].[등급].[All]" allUniqueName="[구매내역].[등급].[All]" dimensionUniqueName="[구매내역]" displayFolder="" count="2" memberValueDatatype="130" unbalanced="0">
      <fieldsUsage count="2">
        <fieldUsage x="-1"/>
        <fieldUsage x="0"/>
      </fieldsUsage>
    </cacheHierarchy>
    <cacheHierarchy uniqueName="[대출현황1].[고객명]" caption="고객명" attribute="1" defaultMemberUniqueName="[대출현황1].[고객명].[All]" allUniqueName="[대출현황1].[고객명].[All]" dimensionUniqueName="[대출현황1]" displayFolder="" count="0" memberValueDatatype="130" unbalanced="0"/>
    <cacheHierarchy uniqueName="[대출현황1].[대출상품]" caption="대출상품" attribute="1" defaultMemberUniqueName="[대출현황1].[대출상품].[All]" allUniqueName="[대출현황1].[대출상품].[All]" dimensionUniqueName="[대출현황1]" displayFolder="" count="0" memberValueDatatype="130" unbalanced="0"/>
    <cacheHierarchy uniqueName="[대출현황1].[대출금액]" caption="대출금액" attribute="1" defaultMemberUniqueName="[대출현황1].[대출금액].[All]" allUniqueName="[대출현황1].[대출금액].[All]" dimensionUniqueName="[대출현황1]" displayFolder="" count="0" memberValueDatatype="20" unbalanced="0"/>
    <cacheHierarchy uniqueName="[대출현황1].[대출기간]" caption="대출기간" attribute="1" defaultMemberUniqueName="[대출현황1].[대출기간].[All]" allUniqueName="[대출현황1].[대출기간].[All]" dimensionUniqueName="[대출현황1]" displayFolder="" count="0" memberValueDatatype="20" unbalanced="0"/>
    <cacheHierarchy uniqueName="[대출현황1].[대출일]" caption="대출일" attribute="1" time="1" defaultMemberUniqueName="[대출현황1].[대출일].[All]" allUniqueName="[대출현황1].[대출일].[All]" dimensionUniqueName="[대출현황1]" displayFolder="" count="0" memberValueDatatype="7" unbalanced="0"/>
    <cacheHierarchy uniqueName="[Measures].[__XL_Count 대출현황1]" caption="__XL_Count 대출현황1" measure="1" displayFolder="" measureGroup="대출현황1" count="0" hidden="1"/>
    <cacheHierarchy uniqueName="[Measures].[__XL_Count 구매내역]" caption="__XL_Count 구매내역" measure="1" displayFolder="" measureGroup="구매내역" count="0" hidden="1"/>
    <cacheHierarchy uniqueName="[Measures].[__No measures defined]" caption="__No measures defined" measure="1" displayFolder="" count="0" hidden="1"/>
    <cacheHierarchy uniqueName="[Measures].[합계: 대출금액 2]" caption="합계: 대출금액 2" measure="1" displayFolder="" measureGroup="대출현황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합계: 수량]" caption="합계: 수량" measure="1" displayFolder="" measureGroup="구매내역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단가]" caption="합계: 단가" measure="1" displayFolder="" measureGroup="구매내역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평균: 수량]" caption="평균: 수량" measure="1" displayFolder="" measureGroup="구매내역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평균: 단가]" caption="평균: 단가" measure="1" displayFolder="" measureGroup="구매내역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measure="1" name="Measures" uniqueName="[Measures]" caption="Measures"/>
    <dimension name="구매내역" uniqueName="[구매내역]" caption="구매내역"/>
    <dimension name="대출현황1" uniqueName="[대출현황1]" caption="대출현황1"/>
  </dimensions>
  <measureGroups count="2">
    <measureGroup name="구매내역" caption="구매내역"/>
    <measureGroup name="대출현황1" caption="대출현황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x v="0"/>
    <x v="0"/>
    <s v="김도연"/>
    <x v="0"/>
    <s v="010-33**-****"/>
    <x v="0"/>
  </r>
  <r>
    <x v="0"/>
    <x v="0"/>
    <s v="김도은"/>
    <x v="0"/>
    <s v="010-33**-****"/>
    <x v="0"/>
  </r>
  <r>
    <x v="0"/>
    <x v="0"/>
    <s v="조성아"/>
    <x v="0"/>
    <s v="010-23**-****"/>
    <x v="1"/>
  </r>
  <r>
    <x v="0"/>
    <x v="0"/>
    <s v="김영서"/>
    <x v="0"/>
    <s v="010-31**-****"/>
    <x v="2"/>
  </r>
  <r>
    <x v="0"/>
    <x v="0"/>
    <s v="김현규"/>
    <x v="1"/>
    <s v="011-90**-****"/>
    <x v="1"/>
  </r>
  <r>
    <x v="0"/>
    <x v="0"/>
    <s v="김유준"/>
    <x v="1"/>
    <s v="010-33**-****"/>
    <x v="3"/>
  </r>
  <r>
    <x v="0"/>
    <x v="0"/>
    <s v="이환"/>
    <x v="1"/>
    <s v="010-35**-****"/>
    <x v="4"/>
  </r>
  <r>
    <x v="0"/>
    <x v="1"/>
    <s v="김민준"/>
    <x v="1"/>
    <s v="010-66**-****"/>
    <x v="5"/>
  </r>
  <r>
    <x v="0"/>
    <x v="1"/>
    <s v="오지원"/>
    <x v="0"/>
    <s v="010-27**-****"/>
    <x v="1"/>
  </r>
  <r>
    <x v="0"/>
    <x v="1"/>
    <s v="최예진"/>
    <x v="0"/>
    <s v="010-79**-****"/>
    <x v="2"/>
  </r>
  <r>
    <x v="0"/>
    <x v="1"/>
    <s v="김우인"/>
    <x v="0"/>
    <s v="010-43**-****"/>
    <x v="5"/>
  </r>
  <r>
    <x v="0"/>
    <x v="1"/>
    <s v="전준호"/>
    <x v="1"/>
    <s v="010-85**-****"/>
    <x v="2"/>
  </r>
  <r>
    <x v="0"/>
    <x v="1"/>
    <s v="이종선"/>
    <x v="0"/>
    <s v="010-85**-****"/>
    <x v="1"/>
  </r>
  <r>
    <x v="0"/>
    <x v="2"/>
    <s v="노재현"/>
    <x v="1"/>
    <s v="010-55**-****"/>
    <x v="6"/>
  </r>
  <r>
    <x v="0"/>
    <x v="2"/>
    <s v="원가은"/>
    <x v="1"/>
    <s v="010-29**-****"/>
    <x v="7"/>
  </r>
  <r>
    <x v="0"/>
    <x v="2"/>
    <s v="김서찬"/>
    <x v="1"/>
    <s v="010-88**-****"/>
    <x v="4"/>
  </r>
  <r>
    <x v="0"/>
    <x v="2"/>
    <s v="김지환"/>
    <x v="1"/>
    <s v="010-82**-****"/>
    <x v="2"/>
  </r>
  <r>
    <x v="0"/>
    <x v="2"/>
    <s v="모방원"/>
    <x v="1"/>
    <s v="010-63**-****"/>
    <x v="1"/>
  </r>
  <r>
    <x v="1"/>
    <x v="3"/>
    <s v="강연지"/>
    <x v="0"/>
    <s v="010-62**-****"/>
    <x v="2"/>
  </r>
  <r>
    <x v="1"/>
    <x v="3"/>
    <s v="손채영"/>
    <x v="1"/>
    <s v="010-89**-****"/>
    <x v="4"/>
  </r>
  <r>
    <x v="1"/>
    <x v="3"/>
    <s v="박소연"/>
    <x v="0"/>
    <s v="010-34**-****"/>
    <x v="7"/>
  </r>
  <r>
    <x v="1"/>
    <x v="3"/>
    <s v="윤지강"/>
    <x v="1"/>
    <s v="010-55**-****"/>
    <x v="7"/>
  </r>
  <r>
    <x v="1"/>
    <x v="3"/>
    <s v="나예성"/>
    <x v="1"/>
    <s v="010-34**-****"/>
    <x v="1"/>
  </r>
  <r>
    <x v="1"/>
    <x v="3"/>
    <s v="유성호"/>
    <x v="1"/>
    <s v="010-37**-****"/>
    <x v="1"/>
  </r>
  <r>
    <x v="1"/>
    <x v="3"/>
    <s v="김수아"/>
    <x v="0"/>
    <s v="010-87**-****"/>
    <x v="1"/>
  </r>
  <r>
    <x v="1"/>
    <x v="4"/>
    <s v="박지민"/>
    <x v="1"/>
    <s v="010-53**-****"/>
    <x v="2"/>
  </r>
  <r>
    <x v="1"/>
    <x v="4"/>
    <s v="이지훈"/>
    <x v="1"/>
    <s v="010-77**-****"/>
    <x v="3"/>
  </r>
  <r>
    <x v="1"/>
    <x v="4"/>
    <s v="김하람"/>
    <x v="1"/>
    <s v="010-56**-****"/>
    <x v="2"/>
  </r>
  <r>
    <x v="1"/>
    <x v="4"/>
    <s v="이선녕"/>
    <x v="0"/>
    <s v="010-63**-****"/>
    <x v="8"/>
  </r>
  <r>
    <x v="1"/>
    <x v="4"/>
    <s v="김하영"/>
    <x v="0"/>
    <s v="010-54**-****"/>
    <x v="7"/>
  </r>
  <r>
    <x v="1"/>
    <x v="4"/>
    <s v="신유나"/>
    <x v="0"/>
    <s v="**-****"/>
    <x v="1"/>
  </r>
  <r>
    <x v="1"/>
    <x v="4"/>
    <s v="신유민"/>
    <x v="0"/>
    <s v="**-****"/>
    <x v="0"/>
  </r>
  <r>
    <x v="1"/>
    <x v="5"/>
    <s v="최서진"/>
    <x v="1"/>
    <s v="010-35**-****"/>
    <x v="9"/>
  </r>
  <r>
    <x v="1"/>
    <x v="5"/>
    <s v="신지섭"/>
    <x v="1"/>
    <s v="010-67**-****"/>
    <x v="2"/>
  </r>
  <r>
    <x v="1"/>
    <x v="5"/>
    <s v="정승우"/>
    <x v="1"/>
    <s v="010-86**-****"/>
    <x v="7"/>
  </r>
  <r>
    <x v="1"/>
    <x v="5"/>
    <s v="김다연"/>
    <x v="0"/>
    <s v="010-87**-****"/>
    <x v="0"/>
  </r>
  <r>
    <x v="1"/>
    <x v="5"/>
    <s v="김다윤"/>
    <x v="0"/>
    <s v="010-87**-****"/>
    <x v="0"/>
  </r>
  <r>
    <x v="1"/>
    <x v="5"/>
    <s v="최병호"/>
    <x v="1"/>
    <s v="010-72**-****"/>
    <x v="1"/>
  </r>
  <r>
    <x v="1"/>
    <x v="5"/>
    <s v="이시연"/>
    <x v="0"/>
    <s v="**-****"/>
    <x v="1"/>
  </r>
  <r>
    <x v="1"/>
    <x v="6"/>
    <s v="곽용빈"/>
    <x v="1"/>
    <s v="010-86**-****"/>
    <x v="2"/>
  </r>
  <r>
    <x v="1"/>
    <x v="6"/>
    <s v="이승아"/>
    <x v="0"/>
    <s v="010-88**-****"/>
    <x v="2"/>
  </r>
  <r>
    <x v="1"/>
    <x v="6"/>
    <s v="노석진"/>
    <x v="1"/>
    <s v="010-55**-****"/>
    <x v="4"/>
  </r>
  <r>
    <x v="1"/>
    <x v="6"/>
    <s v="최경주"/>
    <x v="1"/>
    <s v="010-32**-****"/>
    <x v="5"/>
  </r>
  <r>
    <x v="1"/>
    <x v="6"/>
    <s v="이창재"/>
    <x v="1"/>
    <s v="010-36**-****"/>
    <x v="7"/>
  </r>
  <r>
    <x v="1"/>
    <x v="6"/>
    <s v="한정우"/>
    <x v="1"/>
    <s v="010-90**-****"/>
    <x v="2"/>
  </r>
  <r>
    <x v="1"/>
    <x v="6"/>
    <s v="주민호"/>
    <x v="1"/>
    <s v="010-23**-****"/>
    <x v="1"/>
  </r>
  <r>
    <x v="1"/>
    <x v="6"/>
    <s v="권한지"/>
    <x v="0"/>
    <s v="010-48**-****"/>
    <x v="4"/>
  </r>
  <r>
    <x v="2"/>
    <x v="7"/>
    <s v="이지선"/>
    <x v="0"/>
    <s v="**-****"/>
    <x v="3"/>
  </r>
  <r>
    <x v="2"/>
    <x v="7"/>
    <s v="김주한"/>
    <x v="1"/>
    <s v="010-93**-****"/>
    <x v="2"/>
  </r>
  <r>
    <x v="2"/>
    <x v="7"/>
    <s v="권지인"/>
    <x v="0"/>
    <s v="010-84**-****"/>
    <x v="4"/>
  </r>
  <r>
    <x v="2"/>
    <x v="7"/>
    <s v="차숙원"/>
    <x v="1"/>
    <s v="010-62**-****"/>
    <x v="7"/>
  </r>
  <r>
    <x v="2"/>
    <x v="7"/>
    <s v="김시연"/>
    <x v="0"/>
    <s v="010-36**-****"/>
    <x v="10"/>
  </r>
  <r>
    <x v="2"/>
    <x v="7"/>
    <s v="박준영"/>
    <x v="1"/>
    <s v="010-71**-****"/>
    <x v="4"/>
  </r>
  <r>
    <x v="2"/>
    <x v="7"/>
    <s v="박지원"/>
    <x v="0"/>
    <s v="010-47**-****"/>
    <x v="1"/>
  </r>
  <r>
    <x v="2"/>
    <x v="7"/>
    <s v="안준혁"/>
    <x v="1"/>
    <s v="**-****"/>
    <x v="1"/>
  </r>
  <r>
    <x v="2"/>
    <x v="8"/>
    <s v="이지훈"/>
    <x v="1"/>
    <s v="010-41**-****"/>
    <x v="2"/>
  </r>
  <r>
    <x v="2"/>
    <x v="8"/>
    <s v="김이수"/>
    <x v="1"/>
    <s v="010-32**-****"/>
    <x v="8"/>
  </r>
  <r>
    <x v="2"/>
    <x v="8"/>
    <s v="김대훈"/>
    <x v="1"/>
    <s v="**-****"/>
    <x v="7"/>
  </r>
  <r>
    <x v="2"/>
    <x v="8"/>
    <s v="김민석"/>
    <x v="1"/>
    <s v="010-38**-****"/>
    <x v="7"/>
  </r>
  <r>
    <x v="2"/>
    <x v="8"/>
    <s v="신주아"/>
    <x v="0"/>
    <s v="011-72**-****"/>
    <x v="1"/>
  </r>
  <r>
    <x v="2"/>
    <x v="8"/>
    <s v="임채원"/>
    <x v="0"/>
    <s v="010-62**-****"/>
    <x v="1"/>
  </r>
  <r>
    <x v="2"/>
    <x v="8"/>
    <s v="용성원"/>
    <x v="1"/>
    <s v="010-35**-****"/>
    <x v="11"/>
  </r>
  <r>
    <x v="2"/>
    <x v="9"/>
    <s v="김서영"/>
    <x v="0"/>
    <s v="010-88**-****"/>
    <x v="7"/>
  </r>
  <r>
    <x v="2"/>
    <x v="9"/>
    <s v="김주형"/>
    <x v="1"/>
    <s v="010-42**-****"/>
    <x v="2"/>
  </r>
  <r>
    <x v="2"/>
    <x v="9"/>
    <s v="송예린"/>
    <x v="0"/>
    <s v="**-****"/>
    <x v="2"/>
  </r>
  <r>
    <x v="2"/>
    <x v="9"/>
    <s v="전지호"/>
    <x v="1"/>
    <s v="010-53**-****"/>
    <x v="2"/>
  </r>
  <r>
    <x v="2"/>
    <x v="9"/>
    <s v="박연우"/>
    <x v="1"/>
    <s v="010-51**-****"/>
    <x v="12"/>
  </r>
  <r>
    <x v="2"/>
    <x v="9"/>
    <s v="김종헌"/>
    <x v="1"/>
    <s v="010-73**-****"/>
    <x v="13"/>
  </r>
  <r>
    <x v="2"/>
    <x v="9"/>
    <s v="박건우"/>
    <x v="1"/>
    <s v="010-47**-****"/>
    <x v="1"/>
  </r>
  <r>
    <x v="2"/>
    <x v="8"/>
    <s v="임정원"/>
    <x v="0"/>
    <s v="010-99**-****"/>
    <x v="4"/>
  </r>
  <r>
    <x v="2"/>
    <x v="10"/>
    <s v="김민제"/>
    <x v="1"/>
    <s v="010-27**-****"/>
    <x v="4"/>
  </r>
  <r>
    <x v="2"/>
    <x v="10"/>
    <s v="오정은"/>
    <x v="0"/>
    <s v="010-40**-****"/>
    <x v="2"/>
  </r>
  <r>
    <x v="2"/>
    <x v="10"/>
    <s v="이수린"/>
    <x v="0"/>
    <s v="010-27**-****"/>
    <x v="2"/>
  </r>
  <r>
    <x v="2"/>
    <x v="10"/>
    <s v="장시훈"/>
    <x v="1"/>
    <s v="010-46**-****"/>
    <x v="4"/>
  </r>
  <r>
    <x v="2"/>
    <x v="10"/>
    <s v="임형빈"/>
    <x v="1"/>
    <s v="010-99**-****"/>
    <x v="4"/>
  </r>
  <r>
    <x v="2"/>
    <x v="10"/>
    <s v="최경은"/>
    <x v="0"/>
    <s v="010-32**-****"/>
    <x v="4"/>
  </r>
  <r>
    <x v="2"/>
    <x v="10"/>
    <s v="유연서"/>
    <x v="0"/>
    <s v="010-52**-****"/>
    <x v="9"/>
  </r>
  <r>
    <x v="2"/>
    <x v="10"/>
    <s v="윤서연"/>
    <x v="0"/>
    <s v="**-****"/>
    <x v="1"/>
  </r>
  <r>
    <x v="2"/>
    <x v="10"/>
    <s v="이유진"/>
    <x v="0"/>
    <s v="010-44**-****"/>
    <x v="3"/>
  </r>
  <r>
    <x v="2"/>
    <x v="10"/>
    <s v="박진우"/>
    <x v="1"/>
    <s v="010-71**-****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x v="0"/>
    <x v="0"/>
    <x v="0"/>
  </r>
  <r>
    <x v="1"/>
    <x v="1"/>
    <x v="1"/>
    <x v="1"/>
    <x v="1"/>
    <x v="1"/>
  </r>
  <r>
    <x v="1"/>
    <x v="2"/>
    <x v="2"/>
    <x v="2"/>
    <x v="2"/>
    <x v="1"/>
  </r>
  <r>
    <x v="0"/>
    <x v="3"/>
    <x v="3"/>
    <x v="3"/>
    <x v="3"/>
    <x v="2"/>
  </r>
  <r>
    <x v="1"/>
    <x v="4"/>
    <x v="4"/>
    <x v="4"/>
    <x v="4"/>
    <x v="2"/>
  </r>
  <r>
    <x v="0"/>
    <x v="5"/>
    <x v="5"/>
    <x v="4"/>
    <x v="5"/>
    <x v="1"/>
  </r>
  <r>
    <x v="1"/>
    <x v="6"/>
    <x v="6"/>
    <x v="5"/>
    <x v="6"/>
    <x v="2"/>
  </r>
  <r>
    <x v="0"/>
    <x v="7"/>
    <x v="7"/>
    <x v="6"/>
    <x v="7"/>
    <x v="1"/>
  </r>
  <r>
    <x v="2"/>
    <x v="8"/>
    <x v="8"/>
    <x v="7"/>
    <x v="8"/>
    <x v="2"/>
  </r>
  <r>
    <x v="2"/>
    <x v="9"/>
    <x v="9"/>
    <x v="8"/>
    <x v="9"/>
    <x v="0"/>
  </r>
  <r>
    <x v="2"/>
    <x v="10"/>
    <x v="10"/>
    <x v="9"/>
    <x v="10"/>
    <x v="3"/>
  </r>
  <r>
    <x v="0"/>
    <x v="11"/>
    <x v="11"/>
    <x v="10"/>
    <x v="11"/>
    <x v="2"/>
  </r>
  <r>
    <x v="1"/>
    <x v="12"/>
    <x v="12"/>
    <x v="11"/>
    <x v="12"/>
    <x v="2"/>
  </r>
  <r>
    <x v="2"/>
    <x v="13"/>
    <x v="13"/>
    <x v="12"/>
    <x v="13"/>
    <x v="3"/>
  </r>
  <r>
    <x v="0"/>
    <x v="7"/>
    <x v="14"/>
    <x v="13"/>
    <x v="14"/>
    <x v="1"/>
  </r>
  <r>
    <x v="3"/>
    <x v="14"/>
    <x v="15"/>
    <x v="14"/>
    <x v="15"/>
    <x v="3"/>
  </r>
  <r>
    <x v="0"/>
    <x v="15"/>
    <x v="16"/>
    <x v="8"/>
    <x v="9"/>
    <x v="2"/>
  </r>
  <r>
    <x v="2"/>
    <x v="16"/>
    <x v="17"/>
    <x v="9"/>
    <x v="10"/>
    <x v="3"/>
  </r>
  <r>
    <x v="3"/>
    <x v="17"/>
    <x v="11"/>
    <x v="10"/>
    <x v="16"/>
    <x v="2"/>
  </r>
  <r>
    <x v="0"/>
    <x v="18"/>
    <x v="13"/>
    <x v="15"/>
    <x v="13"/>
    <x v="1"/>
  </r>
  <r>
    <x v="3"/>
    <x v="10"/>
    <x v="12"/>
    <x v="16"/>
    <x v="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E4955-6ACC-4F07-A43D-7D6B640261D8}" name="피벗 테이블1" cacheId="1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compact="0" outline="1" outlineData="1" compactData="0" multipleFieldFilters="0" fieldListSortAscending="1">
  <location ref="B2:G17" firstHeaderRow="0" firstDataRow="1" firstDataCol="2"/>
  <pivotFields count="6">
    <pivotField axis="axisRow" compact="0" subtotalTop="0" showAll="0">
      <items count="16">
        <item m="1" x="9"/>
        <item x="1"/>
        <item x="0"/>
        <item m="1" x="4"/>
        <item m="1" x="14"/>
        <item m="1" x="12"/>
        <item m="1" x="11"/>
        <item m="1" x="10"/>
        <item x="2"/>
        <item x="3"/>
        <item m="1" x="8"/>
        <item m="1" x="7"/>
        <item m="1" x="5"/>
        <item m="1" x="13"/>
        <item m="1" x="6"/>
        <item t="default"/>
      </items>
    </pivotField>
    <pivotField axis="axisRow" compact="0" subtotalTop="0" showAll="0" countASubtotal="1" avgSubtotal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countA"/>
        <item t="avg"/>
      </items>
    </pivotField>
    <pivotField dataField="1" compact="0" subtotalTop="0" showAll="0"/>
    <pivotField dataField="1" compact="0" subtotalTop="0" showAll="0"/>
    <pivotField dataField="1" compact="0" subtotalTop="0" showAll="0"/>
    <pivotField dataField="1" compact="0" subtotalTop="0" showAll="0"/>
  </pivotFields>
  <rowFields count="2">
    <field x="1"/>
    <field x="0"/>
  </rowFields>
  <rowItems count="15">
    <i>
      <x v="3"/>
    </i>
    <i r="1">
      <x v="1"/>
    </i>
    <i r="1">
      <x v="2"/>
    </i>
    <i r="1">
      <x v="8"/>
    </i>
    <i r="1">
      <x v="9"/>
    </i>
    <i t="countA">
      <x v="3"/>
    </i>
    <i t="avg">
      <x v="3"/>
    </i>
    <i>
      <x v="5"/>
    </i>
    <i r="1">
      <x v="1"/>
    </i>
    <i r="1">
      <x v="2"/>
    </i>
    <i r="1">
      <x v="8"/>
    </i>
    <i r="1">
      <x v="9"/>
    </i>
    <i t="countA">
      <x v="5"/>
    </i>
    <i t="avg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합계 : 3월" fld="2" baseField="0" baseItem="0"/>
    <dataField name="합계 : 4월" fld="3" baseField="0" baseItem="0"/>
    <dataField name="합계 : 5월" fld="4" baseField="0" baseItem="0"/>
    <dataField name="합계 : 6월" fld="5" baseField="0" baseItem="0"/>
  </dataFields>
  <formats count="2">
    <format dxfId="2">
      <pivotArea dataOnly="0" labelOnly="1" outline="0" fieldPosition="0">
        <references count="1">
          <reference field="1" count="1" countASubtotal="1">
            <x v="3"/>
          </reference>
        </references>
      </pivotArea>
    </format>
    <format dxfId="1">
      <pivotArea dataOnly="0" labelOnly="1" outline="0" fieldPosition="0">
        <references count="1">
          <reference field="1" count="1" countASubtotal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피벗 테이블1" cacheId="9" applyNumberFormats="0" applyBorderFormats="0" applyFontFormats="0" applyPatternFormats="0" applyAlignmentFormats="0" applyWidthHeightFormats="1" dataCaption="값" updatedVersion="6" minRefreshableVersion="3" showDrill="0" useAutoFormatting="1" itemPrintTitles="1" createdVersion="6" indent="0" compact="0" outline="1" outlineData="1" compactData="0" multipleFieldFilters="0" fieldListSortAscending="1">
  <location ref="B3:I23" firstHeaderRow="1" firstDataRow="3" firstDataCol="2"/>
  <pivotFields count="6">
    <pivotField axis="axisRow" compact="0" subtotalTop="0" showAll="0">
      <items count="4">
        <item x="0"/>
        <item x="1"/>
        <item x="2"/>
        <item t="default"/>
      </items>
    </pivotField>
    <pivotField axis="axisRow" compact="0" subtotalTop="0" showAll="0">
      <items count="12">
        <item x="9"/>
        <item x="0"/>
        <item x="10"/>
        <item x="5"/>
        <item x="3"/>
        <item x="7"/>
        <item x="4"/>
        <item x="8"/>
        <item x="6"/>
        <item x="2"/>
        <item x="1"/>
        <item t="default"/>
      </items>
    </pivotField>
    <pivotField dataField="1" compact="0" subtotalTop="0" showAll="0"/>
    <pivotField axis="axisCol" compact="0" subtotalTop="0" showAll="0">
      <items count="3">
        <item x="1"/>
        <item x="0"/>
        <item t="default"/>
      </items>
    </pivotField>
    <pivotField compact="0" subtotalTop="0" showAll="0"/>
    <pivotField dataField="1" compact="0" subtotalTop="0" showAll="0"/>
  </pivotFields>
  <rowFields count="2">
    <field x="0"/>
    <field x="1"/>
  </rowFields>
  <rowItems count="18">
    <i>
      <x/>
    </i>
    <i r="1">
      <x v="1"/>
    </i>
    <i r="1">
      <x v="9"/>
    </i>
    <i r="1">
      <x v="10"/>
    </i>
    <i t="default">
      <x/>
    </i>
    <i>
      <x v="1"/>
    </i>
    <i r="1">
      <x v="3"/>
    </i>
    <i r="1">
      <x v="4"/>
    </i>
    <i r="1">
      <x v="6"/>
    </i>
    <i r="1">
      <x v="8"/>
    </i>
    <i t="default">
      <x v="1"/>
    </i>
    <i>
      <x v="2"/>
    </i>
    <i r="1">
      <x/>
    </i>
    <i r="1">
      <x v="2"/>
    </i>
    <i r="1">
      <x v="5"/>
    </i>
    <i r="1">
      <x v="7"/>
    </i>
    <i t="default">
      <x v="2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평균 : 출석수" fld="5" subtotal="average" baseField="0" baseItem="0" numFmtId="176"/>
    <dataField name="학생수" fld="2" subtotal="count" baseField="0" baseItem="0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6A1F5-E826-4EF1-BA33-460B32A05D14}" name="피벗 테이블6" cacheId="12" applyNumberFormats="0" applyBorderFormats="0" applyFontFormats="0" applyPatternFormats="0" applyAlignmentFormats="0" applyWidthHeightFormats="1" dataCaption="값" missingCaption="주문없음" updatedVersion="7" minRefreshableVersion="3" useAutoFormatting="1" itemPrintTitles="1" mergeItem="1" createdVersion="7" indent="0" compact="0" compactData="0" multipleFieldFilters="0">
  <location ref="B4:E12" firstHeaderRow="0" firstDataRow="1" firstDataCol="2" rowPageCount="1" colPageCount="1"/>
  <pivotFields count="5">
    <pivotField axis="axisRow" compact="0" allDrilled="1" outline="0" subtotalTop="0" showAll="0" insertBlankRow="1" dataSourceSort="1" defaultAttributeDrillState="1">
      <items count="3">
        <item s="1" x="0"/>
        <item s="1" x="1" e="0"/>
        <item t="default"/>
      </items>
    </pivotField>
    <pivotField axis="axisRow" compact="0" allDrilled="1" outline="0" subtotalTop="0" showAll="0" insertBlankRow="1" dataSourceSort="1" defaultAttributeDrillState="1">
      <items count="4">
        <item x="0"/>
        <item x="1"/>
        <item x="2"/>
        <item t="default"/>
      </items>
    </pivotField>
    <pivotField axis="axisPage" compact="0" allDrilled="1" outline="0" subtotalTop="0" showAll="0" insertBlankRow="1" dataSourceSort="1" defaultAttributeDrillState="1">
      <items count="1">
        <item t="default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2">
    <field x="0"/>
    <field x="1"/>
  </rowFields>
  <rowItems count="8">
    <i>
      <x/>
      <x/>
    </i>
    <i r="1">
      <x v="1"/>
    </i>
    <i r="1">
      <x v="2"/>
    </i>
    <i t="default">
      <x/>
    </i>
    <i t="blank">
      <x/>
    </i>
    <i>
      <x v="1"/>
    </i>
    <i t="blank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0" name="[구매내역].[주문일자].[All]" cap="All"/>
  </pageFields>
  <dataFields count="2">
    <dataField name="평균: 수량" fld="3" subtotal="average" baseField="1" baseItem="0" numFmtId="177"/>
    <dataField name="평균: 단가" fld="4" subtotal="average" baseField="1" baseItem="0" numFmtId="177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평균: 수량"/>
    <pivotHierarchy dragToData="1" caption="평균: 단가"/>
  </pivotHierarchies>
  <pivotTableStyleInfo name="PivotStyleLight20" showRowHeaders="1" showColHeaders="1" showRowStripes="1" showColStripes="0" showLastColumn="1"/>
  <rowHierarchiesUsage count="2">
    <rowHierarchyUsage hierarchyUsage="4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구매내역">
        <x15:activeTabTopLevelEntity name="[구매내역]"/>
      </x15:pivotTableUISettings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피벗 테이블5" cacheId="11" applyNumberFormats="0" applyBorderFormats="0" applyFontFormats="0" applyPatternFormats="0" applyAlignmentFormats="0" applyWidthHeightFormats="1" dataCaption="값" missingCaption="*" updatedVersion="6" minRefreshableVersion="3" useAutoFormatting="1" subtotalHiddenItems="1" colGrandTotals="0" itemPrintTitles="1" mergeItem="1" createdVersion="6" indent="0" compact="0" outline="1" outlineData="1" compactData="0" multipleFieldFilters="0">
  <location ref="B4:G10" firstHeaderRow="1" firstDataRow="2" firstDataCol="1" rowPageCount="1" colPageCount="1"/>
  <pivotFields count="4">
    <pivotField axis="axisPage" compact="0" allDrilled="1" showAll="0" dataSourceSort="1" defaultAttributeDrillState="1">
      <items count="1">
        <item t="default"/>
      </items>
    </pivotField>
    <pivotField axis="axisCol" compact="0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Row" compact="0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pageFields count="1">
    <pageField fld="0" hier="5" name="[대출현황1].[고객명].[All]" cap="All"/>
  </pageFields>
  <dataFields count="1">
    <dataField name="합계: 대출금액" fld="3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1" showColStripes="0" showLastColumn="1"/>
  <rowHierarchiesUsage count="1">
    <rowHierarchyUsage hierarchyUsage="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대출현황1">
        <x15:activeTabTopLevelEntity name="[대출현황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표5" displayName="표5" ref="A1:F4" totalsRowShown="0">
  <autoFilter ref="A1:F4" xr:uid="{00000000-0009-0000-0100-000005000000}"/>
  <tableColumns count="6">
    <tableColumn id="1" xr3:uid="{00000000-0010-0000-0000-000001000000}" name="학년"/>
    <tableColumn id="2" xr3:uid="{00000000-0010-0000-0000-000002000000}" name="반"/>
    <tableColumn id="3" xr3:uid="{00000000-0010-0000-0000-000003000000}" name="이름"/>
    <tableColumn id="4" xr3:uid="{00000000-0010-0000-0000-000004000000}" name="성별"/>
    <tableColumn id="5" xr3:uid="{00000000-0010-0000-0000-000005000000}" name="연락처"/>
    <tableColumn id="6" xr3:uid="{00000000-0010-0000-0000-000006000000}" name="출석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externalLinkPath" Target="/&#50689;&#51652;(2023&#45380;)/&#49345;&#49884;&#49884;&#54744;&#44277;&#47029;&#51665;/1&#44553;/2023&#45380;&#52980;&#54876;1&#44553;(&#49345;&#49884;)/&#51060;&#47200;/&#49828;&#54532;&#47112;&#46300;&#49884;&#53944;/&#48516;&#49437;&#51089;&#50629;(&#53685;&#54633;).xlsx" TargetMode="External"/><Relationship Id="rId1" Type="http://schemas.openxmlformats.org/officeDocument/2006/relationships/externalLinkPath" Target="/&#50689;&#51652;(2023&#45380;)/&#49345;&#49884;&#49884;&#54744;&#44277;&#47029;&#51665;/1&#44553;/2023&#45380;&#52980;&#54876;1&#44553;(&#49345;&#49884;)/&#51060;&#47200;/&#49828;&#54532;&#47112;&#46300;&#49884;&#53944;/&#48516;&#49437;&#51089;&#50629;(&#53685;&#54633;).xlsx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externalLinkPath" Target="/&#50689;&#51652;(2023&#45380;)/&#49345;&#49884;&#49884;&#54744;&#44277;&#47029;&#51665;/1&#44553;/2023&#45380;&#52980;&#54876;1&#44553;(&#49345;&#49884;)/&#51060;&#47200;/&#49828;&#54532;&#47112;&#46300;&#49884;&#53944;/&#48516;&#49437;&#51089;&#50629;(&#53685;&#54633;).xlsx" TargetMode="External"/><Relationship Id="rId1" Type="http://schemas.openxmlformats.org/officeDocument/2006/relationships/externalLinkPath" Target="/&#50689;&#51652;(2023&#45380;)/&#49345;&#49884;&#49884;&#54744;&#44277;&#47029;&#51665;/1&#44553;/2023&#45380;&#52980;&#54876;1&#44553;(&#49345;&#49884;)/&#51060;&#47200;/&#49828;&#54532;&#47112;&#46300;&#49884;&#53944;/&#48516;&#49437;&#51089;&#50629;(&#53685;&#54633;)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2058-E610-4C29-9F66-534308EAD745}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workbookViewId="0">
      <selection activeCell="F23" sqref="F23"/>
    </sheetView>
  </sheetViews>
  <sheetFormatPr defaultRowHeight="16.5"/>
  <cols>
    <col min="2" max="2" width="10.875" bestFit="1" customWidth="1"/>
    <col min="3" max="3" width="9.375" bestFit="1" customWidth="1"/>
    <col min="4" max="8" width="14.5" bestFit="1" customWidth="1"/>
    <col min="9" max="9" width="10.25" bestFit="1" customWidth="1"/>
  </cols>
  <sheetData>
    <row r="2" spans="2:7">
      <c r="B2" s="1" t="s">
        <v>432</v>
      </c>
      <c r="C2" s="1" t="s">
        <v>433</v>
      </c>
      <c r="D2" t="s">
        <v>428</v>
      </c>
      <c r="E2" t="s">
        <v>429</v>
      </c>
      <c r="F2" t="s">
        <v>430</v>
      </c>
      <c r="G2" t="s">
        <v>431</v>
      </c>
    </row>
    <row r="3" spans="2:7">
      <c r="B3" t="s">
        <v>17</v>
      </c>
      <c r="D3" s="2"/>
      <c r="E3" s="2"/>
      <c r="F3" s="2"/>
      <c r="G3" s="2"/>
    </row>
    <row r="4" spans="2:7">
      <c r="C4" t="s">
        <v>435</v>
      </c>
      <c r="D4" s="2">
        <v>10.31000018119812</v>
      </c>
      <c r="E4" s="2">
        <v>8.5499998331069946</v>
      </c>
      <c r="F4" s="2">
        <v>7.869999885559082</v>
      </c>
      <c r="G4" s="2">
        <v>9</v>
      </c>
    </row>
    <row r="5" spans="2:7">
      <c r="C5" t="s">
        <v>436</v>
      </c>
      <c r="D5" s="2">
        <v>10.190000176429749</v>
      </c>
      <c r="E5" s="2">
        <v>11.449999928474426</v>
      </c>
      <c r="F5" s="2">
        <v>14.029999971389771</v>
      </c>
      <c r="G5" s="2">
        <v>5</v>
      </c>
    </row>
    <row r="6" spans="2:7">
      <c r="C6" t="s">
        <v>434</v>
      </c>
      <c r="D6" s="2">
        <v>8.0199999809265137</v>
      </c>
      <c r="E6" s="2">
        <v>4.619999885559082</v>
      </c>
      <c r="F6" s="2">
        <v>5.4600000381469727</v>
      </c>
      <c r="G6" s="2">
        <v>6</v>
      </c>
    </row>
    <row r="7" spans="2:7">
      <c r="C7" t="s">
        <v>437</v>
      </c>
      <c r="D7" s="2">
        <v>2.380000114440918</v>
      </c>
      <c r="E7" s="2">
        <v>3.9500000476837158</v>
      </c>
      <c r="F7" s="2">
        <v>4</v>
      </c>
      <c r="G7" s="2">
        <v>3</v>
      </c>
    </row>
    <row r="8" spans="2:7">
      <c r="B8" s="75" t="s">
        <v>439</v>
      </c>
      <c r="D8" s="2">
        <v>10</v>
      </c>
      <c r="E8" s="2">
        <v>10</v>
      </c>
      <c r="F8" s="2">
        <v>10</v>
      </c>
      <c r="G8" s="2">
        <v>10</v>
      </c>
    </row>
    <row r="9" spans="2:7">
      <c r="B9" t="s">
        <v>440</v>
      </c>
      <c r="D9" s="2">
        <v>3.0900000452995302</v>
      </c>
      <c r="E9" s="2">
        <v>2.856999969482422</v>
      </c>
      <c r="F9" s="2">
        <v>3.1359999895095827</v>
      </c>
      <c r="G9" s="2">
        <v>2.2999999999999998</v>
      </c>
    </row>
    <row r="10" spans="2:7">
      <c r="B10" t="s">
        <v>18</v>
      </c>
      <c r="D10" s="2"/>
      <c r="E10" s="2"/>
      <c r="F10" s="2"/>
      <c r="G10" s="2"/>
    </row>
    <row r="11" spans="2:7">
      <c r="C11" t="s">
        <v>435</v>
      </c>
      <c r="D11" s="2">
        <v>6.6400001049041748</v>
      </c>
      <c r="E11" s="2">
        <v>7.8500001430511475</v>
      </c>
      <c r="F11" s="2">
        <v>6.1700000762939453</v>
      </c>
      <c r="G11" s="2">
        <v>5</v>
      </c>
    </row>
    <row r="12" spans="2:7">
      <c r="C12" t="s">
        <v>436</v>
      </c>
      <c r="D12" s="2">
        <v>14.129999876022339</v>
      </c>
      <c r="E12" s="2">
        <v>11.379999876022339</v>
      </c>
      <c r="F12" s="2">
        <v>10.050000071525574</v>
      </c>
      <c r="G12" s="2">
        <v>13</v>
      </c>
    </row>
    <row r="13" spans="2:7">
      <c r="C13" t="s">
        <v>434</v>
      </c>
      <c r="D13" s="2">
        <v>10.030000329017639</v>
      </c>
      <c r="E13" s="2">
        <v>8.7799999713897705</v>
      </c>
      <c r="F13" s="2">
        <v>7.7300000190734863</v>
      </c>
      <c r="G13" s="2">
        <v>9</v>
      </c>
    </row>
    <row r="14" spans="2:7">
      <c r="C14" t="s">
        <v>437</v>
      </c>
      <c r="D14" s="2">
        <v>6.5800001621246338</v>
      </c>
      <c r="E14" s="2">
        <v>8.0800001621246338</v>
      </c>
      <c r="F14" s="2">
        <v>8.4200000762939453</v>
      </c>
      <c r="G14" s="2">
        <v>8</v>
      </c>
    </row>
    <row r="15" spans="2:7">
      <c r="B15" s="75" t="s">
        <v>441</v>
      </c>
      <c r="D15" s="2">
        <v>11</v>
      </c>
      <c r="E15" s="2">
        <v>11</v>
      </c>
      <c r="F15" s="2">
        <v>11</v>
      </c>
      <c r="G15" s="2">
        <v>11</v>
      </c>
    </row>
    <row r="16" spans="2:7">
      <c r="B16" t="s">
        <v>438</v>
      </c>
      <c r="D16" s="2">
        <v>3.3981818610971626</v>
      </c>
      <c r="E16" s="2">
        <v>3.2809091047807173</v>
      </c>
      <c r="F16" s="2">
        <v>2.9427272948351773</v>
      </c>
      <c r="G16" s="2">
        <v>3.1818181818181817</v>
      </c>
    </row>
    <row r="17" spans="2:7">
      <c r="B17" t="s">
        <v>16</v>
      </c>
      <c r="D17" s="2">
        <v>68.280000925064087</v>
      </c>
      <c r="E17" s="2">
        <v>64.659999847412109</v>
      </c>
      <c r="F17" s="2">
        <v>63.730000138282776</v>
      </c>
      <c r="G17" s="2">
        <v>58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23"/>
  <sheetViews>
    <sheetView zoomScaleNormal="100" workbookViewId="0"/>
  </sheetViews>
  <sheetFormatPr defaultRowHeight="16.5"/>
  <cols>
    <col min="2" max="2" width="15.25" bestFit="1" customWidth="1"/>
    <col min="3" max="3" width="10.5" bestFit="1" customWidth="1"/>
    <col min="4" max="7" width="12.375" bestFit="1" customWidth="1"/>
    <col min="8" max="8" width="17" bestFit="1" customWidth="1"/>
    <col min="9" max="9" width="11.125" bestFit="1" customWidth="1"/>
  </cols>
  <sheetData>
    <row r="3" spans="2:9">
      <c r="D3" s="1" t="s">
        <v>2</v>
      </c>
      <c r="E3" s="1" t="s">
        <v>19</v>
      </c>
    </row>
    <row r="4" spans="2:9">
      <c r="D4" t="s">
        <v>5</v>
      </c>
      <c r="F4" t="s">
        <v>4</v>
      </c>
      <c r="H4" t="s">
        <v>20</v>
      </c>
      <c r="I4" t="s">
        <v>22</v>
      </c>
    </row>
    <row r="5" spans="2:9">
      <c r="B5" s="1" t="s">
        <v>0</v>
      </c>
      <c r="C5" s="1" t="s">
        <v>1</v>
      </c>
      <c r="D5" t="s">
        <v>21</v>
      </c>
      <c r="E5" t="s">
        <v>23</v>
      </c>
      <c r="F5" t="s">
        <v>21</v>
      </c>
      <c r="G5" t="s">
        <v>23</v>
      </c>
    </row>
    <row r="6" spans="2:9">
      <c r="B6">
        <v>1</v>
      </c>
      <c r="D6" s="3"/>
      <c r="E6" s="2"/>
      <c r="F6" s="3"/>
      <c r="G6" s="2"/>
      <c r="H6" s="3"/>
      <c r="I6" s="2"/>
    </row>
    <row r="7" spans="2:9">
      <c r="C7" t="s">
        <v>3</v>
      </c>
      <c r="D7" s="3">
        <v>8.3333333333333339</v>
      </c>
      <c r="E7" s="2">
        <v>3</v>
      </c>
      <c r="F7" s="3">
        <v>4.25</v>
      </c>
      <c r="G7" s="2">
        <v>4</v>
      </c>
      <c r="H7" s="3">
        <v>6</v>
      </c>
      <c r="I7" s="2">
        <v>7</v>
      </c>
    </row>
    <row r="8" spans="2:9">
      <c r="C8" t="s">
        <v>7</v>
      </c>
      <c r="D8" s="3">
        <v>10.6</v>
      </c>
      <c r="E8" s="2">
        <v>5</v>
      </c>
      <c r="F8" s="3"/>
      <c r="G8" s="2"/>
      <c r="H8" s="3">
        <v>10.6</v>
      </c>
      <c r="I8" s="2">
        <v>5</v>
      </c>
    </row>
    <row r="9" spans="2:9">
      <c r="C9" t="s">
        <v>6</v>
      </c>
      <c r="D9" s="3">
        <v>12.5</v>
      </c>
      <c r="E9" s="2">
        <v>2</v>
      </c>
      <c r="F9" s="3">
        <v>6.25</v>
      </c>
      <c r="G9" s="2">
        <v>4</v>
      </c>
      <c r="H9" s="3">
        <v>8.3333333333333339</v>
      </c>
      <c r="I9" s="2">
        <v>6</v>
      </c>
    </row>
    <row r="10" spans="2:9">
      <c r="B10" t="s">
        <v>24</v>
      </c>
      <c r="D10" s="3">
        <v>10.3</v>
      </c>
      <c r="E10" s="2">
        <v>10</v>
      </c>
      <c r="F10" s="3">
        <v>5.25</v>
      </c>
      <c r="G10" s="2">
        <v>8</v>
      </c>
      <c r="H10" s="3">
        <v>8.0555555555555554</v>
      </c>
      <c r="I10" s="2">
        <v>18</v>
      </c>
    </row>
    <row r="11" spans="2:9">
      <c r="B11">
        <v>2</v>
      </c>
      <c r="D11" s="3"/>
      <c r="E11" s="2"/>
      <c r="F11" s="3"/>
      <c r="G11" s="2"/>
      <c r="H11" s="3"/>
      <c r="I11" s="2"/>
    </row>
    <row r="12" spans="2:9">
      <c r="C12" t="s">
        <v>10</v>
      </c>
      <c r="D12" s="3">
        <v>7.75</v>
      </c>
      <c r="E12" s="2">
        <v>4</v>
      </c>
      <c r="F12" s="3">
        <v>0.66666666666666663</v>
      </c>
      <c r="G12" s="2">
        <v>3</v>
      </c>
      <c r="H12" s="3">
        <v>4.7142857142857144</v>
      </c>
      <c r="I12" s="2">
        <v>7</v>
      </c>
    </row>
    <row r="13" spans="2:9">
      <c r="C13" t="s">
        <v>8</v>
      </c>
      <c r="D13" s="3">
        <v>6.75</v>
      </c>
      <c r="E13" s="2">
        <v>4</v>
      </c>
      <c r="F13" s="3">
        <v>9.6666666666666661</v>
      </c>
      <c r="G13" s="2">
        <v>3</v>
      </c>
      <c r="H13" s="3">
        <v>8</v>
      </c>
      <c r="I13" s="2">
        <v>7</v>
      </c>
    </row>
    <row r="14" spans="2:9">
      <c r="C14" t="s">
        <v>9</v>
      </c>
      <c r="D14" s="3">
        <v>14</v>
      </c>
      <c r="E14" s="2">
        <v>3</v>
      </c>
      <c r="F14" s="3">
        <v>6</v>
      </c>
      <c r="G14" s="2">
        <v>4</v>
      </c>
      <c r="H14" s="3">
        <v>9.4285714285714288</v>
      </c>
      <c r="I14" s="2">
        <v>7</v>
      </c>
    </row>
    <row r="15" spans="2:9">
      <c r="C15" t="s">
        <v>11</v>
      </c>
      <c r="D15" s="3">
        <v>11.166666666666666</v>
      </c>
      <c r="E15" s="2">
        <v>6</v>
      </c>
      <c r="F15" s="3">
        <v>14</v>
      </c>
      <c r="G15" s="2">
        <v>2</v>
      </c>
      <c r="H15" s="3">
        <v>11.875</v>
      </c>
      <c r="I15" s="2">
        <v>8</v>
      </c>
    </row>
    <row r="16" spans="2:9">
      <c r="B16" t="s">
        <v>25</v>
      </c>
      <c r="D16" s="3">
        <v>9.8235294117647065</v>
      </c>
      <c r="E16" s="2">
        <v>17</v>
      </c>
      <c r="F16" s="3">
        <v>6.916666666666667</v>
      </c>
      <c r="G16" s="2">
        <v>12</v>
      </c>
      <c r="H16" s="3">
        <v>8.6206896551724146</v>
      </c>
      <c r="I16" s="2">
        <v>29</v>
      </c>
    </row>
    <row r="17" spans="2:9">
      <c r="B17">
        <v>3</v>
      </c>
      <c r="D17" s="3"/>
      <c r="E17" s="2"/>
      <c r="F17" s="3"/>
      <c r="G17" s="2"/>
      <c r="H17" s="3"/>
      <c r="I17" s="2"/>
    </row>
    <row r="18" spans="2:9">
      <c r="C18" t="s">
        <v>14</v>
      </c>
      <c r="D18" s="3">
        <v>7.6</v>
      </c>
      <c r="E18" s="2">
        <v>5</v>
      </c>
      <c r="F18" s="3">
        <v>14.5</v>
      </c>
      <c r="G18" s="2">
        <v>2</v>
      </c>
      <c r="H18" s="3">
        <v>9.5714285714285712</v>
      </c>
      <c r="I18" s="2">
        <v>7</v>
      </c>
    </row>
    <row r="19" spans="2:9">
      <c r="C19" t="s">
        <v>15</v>
      </c>
      <c r="D19" s="3">
        <v>9.75</v>
      </c>
      <c r="E19" s="2">
        <v>4</v>
      </c>
      <c r="F19" s="3">
        <v>9.5</v>
      </c>
      <c r="G19" s="2">
        <v>6</v>
      </c>
      <c r="H19" s="3">
        <v>9.6</v>
      </c>
      <c r="I19" s="2">
        <v>10</v>
      </c>
    </row>
    <row r="20" spans="2:9">
      <c r="C20" t="s">
        <v>12</v>
      </c>
      <c r="D20" s="3">
        <v>10.5</v>
      </c>
      <c r="E20" s="2">
        <v>4</v>
      </c>
      <c r="F20" s="3">
        <v>8.25</v>
      </c>
      <c r="G20" s="2">
        <v>4</v>
      </c>
      <c r="H20" s="3">
        <v>9.375</v>
      </c>
      <c r="I20" s="2">
        <v>8</v>
      </c>
    </row>
    <row r="21" spans="2:9">
      <c r="C21" t="s">
        <v>13</v>
      </c>
      <c r="D21" s="3">
        <v>11.8</v>
      </c>
      <c r="E21" s="2">
        <v>5</v>
      </c>
      <c r="F21" s="3">
        <v>4.333333333333333</v>
      </c>
      <c r="G21" s="2">
        <v>3</v>
      </c>
      <c r="H21" s="3">
        <v>9</v>
      </c>
      <c r="I21" s="2">
        <v>8</v>
      </c>
    </row>
    <row r="22" spans="2:9">
      <c r="B22" t="s">
        <v>26</v>
      </c>
      <c r="D22" s="3">
        <v>9.8888888888888893</v>
      </c>
      <c r="E22" s="2">
        <v>18</v>
      </c>
      <c r="F22" s="3">
        <v>8.8000000000000007</v>
      </c>
      <c r="G22" s="2">
        <v>15</v>
      </c>
      <c r="H22" s="3">
        <v>9.3939393939393945</v>
      </c>
      <c r="I22" s="2">
        <v>33</v>
      </c>
    </row>
    <row r="23" spans="2:9">
      <c r="B23" t="s">
        <v>16</v>
      </c>
      <c r="D23" s="3">
        <v>9.9555555555555557</v>
      </c>
      <c r="E23" s="2">
        <v>45</v>
      </c>
      <c r="F23" s="3">
        <v>7.3428571428571425</v>
      </c>
      <c r="G23" s="2">
        <v>35</v>
      </c>
      <c r="H23" s="3">
        <v>8.8125</v>
      </c>
      <c r="I23" s="2">
        <v>80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6.5"/>
  <cols>
    <col min="5" max="5" width="12.75" bestFit="1" customWidth="1"/>
  </cols>
  <sheetData>
    <row r="1" spans="1:6">
      <c r="A1" t="s">
        <v>0</v>
      </c>
      <c r="B1" t="s">
        <v>1</v>
      </c>
      <c r="C1" t="s">
        <v>32</v>
      </c>
      <c r="D1" t="s">
        <v>2</v>
      </c>
      <c r="E1" t="s">
        <v>33</v>
      </c>
      <c r="F1" t="s">
        <v>34</v>
      </c>
    </row>
    <row r="2" spans="1:6">
      <c r="A2">
        <v>2</v>
      </c>
      <c r="B2" t="s">
        <v>9</v>
      </c>
      <c r="C2" t="s">
        <v>35</v>
      </c>
      <c r="D2" t="s">
        <v>5</v>
      </c>
      <c r="E2" t="s">
        <v>36</v>
      </c>
      <c r="F2">
        <v>15</v>
      </c>
    </row>
    <row r="3" spans="1:6">
      <c r="A3">
        <v>2</v>
      </c>
      <c r="B3" t="s">
        <v>9</v>
      </c>
      <c r="C3" t="s">
        <v>37</v>
      </c>
      <c r="D3" t="s">
        <v>5</v>
      </c>
      <c r="E3" t="s">
        <v>38</v>
      </c>
      <c r="F3">
        <v>12</v>
      </c>
    </row>
    <row r="4" spans="1:6">
      <c r="A4">
        <v>2</v>
      </c>
      <c r="B4" t="s">
        <v>9</v>
      </c>
      <c r="C4" t="s">
        <v>39</v>
      </c>
      <c r="D4" t="s">
        <v>5</v>
      </c>
      <c r="E4" t="s">
        <v>40</v>
      </c>
      <c r="F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7189-27C9-4DE1-B49B-21E74786DEC2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2"/>
  <sheetViews>
    <sheetView workbookViewId="0">
      <selection activeCell="H19" sqref="H19"/>
    </sheetView>
  </sheetViews>
  <sheetFormatPr defaultRowHeight="16.5"/>
  <cols>
    <col min="2" max="2" width="11.875" bestFit="1" customWidth="1"/>
    <col min="3" max="3" width="13.25" bestFit="1" customWidth="1"/>
    <col min="4" max="5" width="10.375" bestFit="1" customWidth="1"/>
  </cols>
  <sheetData>
    <row r="2" spans="2:5">
      <c r="B2" s="1" t="s">
        <v>29</v>
      </c>
      <c r="C2" t="s" vm="2">
        <v>28</v>
      </c>
    </row>
    <row r="4" spans="2:5">
      <c r="B4" s="5" t="s">
        <v>27</v>
      </c>
      <c r="C4" s="5" t="s">
        <v>447</v>
      </c>
      <c r="D4" s="6" t="s">
        <v>30</v>
      </c>
      <c r="E4" s="6" t="s">
        <v>31</v>
      </c>
    </row>
    <row r="5" spans="2:5">
      <c r="B5" s="77" t="s">
        <v>442</v>
      </c>
      <c r="C5" s="7" t="s">
        <v>446</v>
      </c>
      <c r="D5" s="4">
        <v>67.5</v>
      </c>
      <c r="E5" s="4">
        <v>1500</v>
      </c>
    </row>
    <row r="6" spans="2:5">
      <c r="B6" s="78"/>
      <c r="C6" s="7" t="s">
        <v>444</v>
      </c>
      <c r="D6" s="4">
        <v>80</v>
      </c>
      <c r="E6" s="4">
        <v>3000</v>
      </c>
    </row>
    <row r="7" spans="2:5">
      <c r="B7" s="78"/>
      <c r="C7" s="7" t="s">
        <v>445</v>
      </c>
      <c r="D7" s="4">
        <v>65</v>
      </c>
      <c r="E7" s="4">
        <v>2500</v>
      </c>
    </row>
    <row r="8" spans="2:5">
      <c r="B8" s="77" t="s">
        <v>448</v>
      </c>
      <c r="C8" s="78"/>
      <c r="D8" s="4">
        <v>70</v>
      </c>
      <c r="E8" s="4">
        <v>2357.1428571428573</v>
      </c>
    </row>
    <row r="9" spans="2:5">
      <c r="B9" s="77"/>
      <c r="C9" s="78"/>
      <c r="D9" s="4"/>
      <c r="E9" s="4"/>
    </row>
    <row r="10" spans="2:5">
      <c r="B10" s="77" t="s">
        <v>443</v>
      </c>
      <c r="C10" s="78"/>
      <c r="D10" s="4">
        <v>44.375</v>
      </c>
      <c r="E10" s="4">
        <v>2537.5</v>
      </c>
    </row>
    <row r="11" spans="2:5">
      <c r="B11" s="77"/>
      <c r="C11" s="78"/>
      <c r="D11" s="4"/>
      <c r="E11" s="4"/>
    </row>
    <row r="12" spans="2:5">
      <c r="B12" s="77" t="s">
        <v>16</v>
      </c>
      <c r="C12" s="78"/>
      <c r="D12" s="4">
        <v>56.333333333333336</v>
      </c>
      <c r="E12" s="4">
        <v>2453.3333333333335</v>
      </c>
    </row>
  </sheetData>
  <mergeCells count="6">
    <mergeCell ref="B12:C12"/>
    <mergeCell ref="B5:B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/>
  <cols>
    <col min="1" max="1" width="9.75" bestFit="1" customWidth="1"/>
    <col min="2" max="2" width="10.875" bestFit="1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0"/>
  <sheetViews>
    <sheetView workbookViewId="0"/>
  </sheetViews>
  <sheetFormatPr defaultRowHeight="16.5"/>
  <cols>
    <col min="2" max="2" width="13.75" customWidth="1"/>
    <col min="3" max="3" width="12.875" customWidth="1"/>
    <col min="4" max="7" width="10" customWidth="1"/>
    <col min="8" max="8" width="11.125" customWidth="1"/>
  </cols>
  <sheetData>
    <row r="2" spans="2:7">
      <c r="B2" s="1" t="s">
        <v>41</v>
      </c>
      <c r="C2" t="s" vm="1">
        <v>28</v>
      </c>
    </row>
    <row r="4" spans="2:7">
      <c r="B4" s="5" t="s">
        <v>42</v>
      </c>
      <c r="C4" s="5" t="s">
        <v>48</v>
      </c>
      <c r="D4" s="6"/>
      <c r="E4" s="6"/>
      <c r="F4" s="6"/>
      <c r="G4" s="6"/>
    </row>
    <row r="5" spans="2:7">
      <c r="B5" s="5" t="s">
        <v>49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47</v>
      </c>
    </row>
    <row r="6" spans="2:7">
      <c r="B6" s="6">
        <v>12</v>
      </c>
      <c r="C6" s="2">
        <v>5000000</v>
      </c>
      <c r="D6" s="2" t="s">
        <v>50</v>
      </c>
      <c r="E6" s="2" t="s">
        <v>50</v>
      </c>
      <c r="F6" s="2" t="s">
        <v>50</v>
      </c>
      <c r="G6" s="2">
        <v>7800000</v>
      </c>
    </row>
    <row r="7" spans="2:7">
      <c r="B7" s="6">
        <v>24</v>
      </c>
      <c r="C7" s="2" t="s">
        <v>50</v>
      </c>
      <c r="D7" s="2" t="s">
        <v>50</v>
      </c>
      <c r="E7" s="2">
        <v>9000000</v>
      </c>
      <c r="F7" s="2">
        <v>6000000</v>
      </c>
      <c r="G7" s="2">
        <v>12500000</v>
      </c>
    </row>
    <row r="8" spans="2:7">
      <c r="B8" s="6">
        <v>36</v>
      </c>
      <c r="C8" s="2" t="s">
        <v>50</v>
      </c>
      <c r="D8" s="2">
        <v>39000000</v>
      </c>
      <c r="E8" s="2">
        <v>12500000</v>
      </c>
      <c r="F8" s="2">
        <v>14500000</v>
      </c>
      <c r="G8" s="2" t="s">
        <v>50</v>
      </c>
    </row>
    <row r="9" spans="2:7">
      <c r="B9" s="6">
        <v>60</v>
      </c>
      <c r="C9" s="2" t="s">
        <v>50</v>
      </c>
      <c r="D9" s="2">
        <v>45000000</v>
      </c>
      <c r="E9" s="2">
        <v>57000000</v>
      </c>
      <c r="F9" s="2" t="s">
        <v>50</v>
      </c>
      <c r="G9" s="2" t="s">
        <v>50</v>
      </c>
    </row>
    <row r="10" spans="2:7">
      <c r="B10" s="6" t="s">
        <v>16</v>
      </c>
      <c r="C10" s="2">
        <v>5000000</v>
      </c>
      <c r="D10" s="2">
        <v>84000000</v>
      </c>
      <c r="E10" s="2">
        <v>78500000</v>
      </c>
      <c r="F10" s="2">
        <v>20500000</v>
      </c>
      <c r="G10" s="2">
        <v>20300000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/>
  </sheetViews>
  <sheetFormatPr defaultRowHeight="16.5"/>
  <cols>
    <col min="1" max="1" width="12.375" customWidth="1"/>
    <col min="2" max="2" width="12.375" bestFit="1" customWidth="1"/>
    <col min="3" max="3" width="17.5" bestFit="1" customWidth="1"/>
  </cols>
  <sheetData>
    <row r="1" spans="1:6">
      <c r="A1" t="s">
        <v>51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>
      <c r="A4" s="8">
        <v>45722</v>
      </c>
      <c r="B4" s="9" t="s">
        <v>58</v>
      </c>
      <c r="C4" s="9" t="s">
        <v>59</v>
      </c>
      <c r="D4" s="9" t="s">
        <v>60</v>
      </c>
      <c r="E4" s="9">
        <v>100</v>
      </c>
      <c r="F4" s="9">
        <v>3500</v>
      </c>
    </row>
    <row r="5" spans="1:6">
      <c r="A5" s="8">
        <v>45722</v>
      </c>
      <c r="B5" s="9" t="s">
        <v>61</v>
      </c>
      <c r="C5" s="9" t="s">
        <v>62</v>
      </c>
      <c r="D5" s="9" t="s">
        <v>63</v>
      </c>
      <c r="E5" s="9">
        <v>120</v>
      </c>
      <c r="F5" s="9">
        <v>5000</v>
      </c>
    </row>
    <row r="6" spans="1:6">
      <c r="A6" s="10">
        <v>45722</v>
      </c>
      <c r="B6" s="9" t="s">
        <v>64</v>
      </c>
      <c r="C6" s="9" t="s">
        <v>65</v>
      </c>
      <c r="D6" s="9" t="s">
        <v>66</v>
      </c>
      <c r="E6" s="9">
        <v>100</v>
      </c>
      <c r="F6" s="9">
        <v>4000</v>
      </c>
    </row>
    <row r="7" spans="1:6">
      <c r="A7" s="10">
        <v>45729</v>
      </c>
      <c r="B7" s="9" t="s">
        <v>67</v>
      </c>
      <c r="C7" s="9" t="s">
        <v>68</v>
      </c>
      <c r="D7" s="9" t="s">
        <v>60</v>
      </c>
      <c r="E7" s="9">
        <v>150</v>
      </c>
      <c r="F7" s="9">
        <v>2500</v>
      </c>
    </row>
    <row r="8" spans="1:6">
      <c r="A8" s="10">
        <v>45729</v>
      </c>
      <c r="B8" s="9" t="s">
        <v>69</v>
      </c>
      <c r="C8" s="9" t="s">
        <v>70</v>
      </c>
      <c r="D8" s="9" t="s">
        <v>71</v>
      </c>
      <c r="E8" s="9">
        <v>200</v>
      </c>
      <c r="F8" s="9">
        <v>2500</v>
      </c>
    </row>
    <row r="9" spans="1:6">
      <c r="A9" s="10">
        <v>45729</v>
      </c>
      <c r="B9" s="9" t="s">
        <v>72</v>
      </c>
      <c r="C9" s="9" t="s">
        <v>73</v>
      </c>
      <c r="D9" s="9" t="s">
        <v>66</v>
      </c>
      <c r="E9" s="9">
        <v>150</v>
      </c>
      <c r="F9" s="9">
        <v>2000</v>
      </c>
    </row>
    <row r="10" spans="1:6">
      <c r="A10" s="10">
        <v>45736</v>
      </c>
      <c r="B10" s="9" t="s">
        <v>74</v>
      </c>
      <c r="C10" s="9" t="s">
        <v>75</v>
      </c>
      <c r="D10" s="9" t="s">
        <v>76</v>
      </c>
      <c r="E10" s="9">
        <v>100</v>
      </c>
      <c r="F10" s="9">
        <v>3000</v>
      </c>
    </row>
    <row r="11" spans="1:6">
      <c r="A11" s="10">
        <v>45736</v>
      </c>
      <c r="B11" s="9" t="s">
        <v>77</v>
      </c>
      <c r="C11" s="9" t="s">
        <v>78</v>
      </c>
      <c r="D11" s="9" t="s">
        <v>66</v>
      </c>
      <c r="E11" s="9">
        <v>120</v>
      </c>
      <c r="F11" s="9">
        <v>2500</v>
      </c>
    </row>
    <row r="12" spans="1:6">
      <c r="A12" s="10">
        <v>45736</v>
      </c>
      <c r="B12" s="9" t="s">
        <v>79</v>
      </c>
      <c r="C12" s="9" t="s">
        <v>80</v>
      </c>
      <c r="D12" s="9" t="s">
        <v>71</v>
      </c>
      <c r="E12" s="9">
        <v>200</v>
      </c>
      <c r="F12" s="9">
        <v>2500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"/>
  <sheetViews>
    <sheetView workbookViewId="0"/>
  </sheetViews>
  <sheetFormatPr defaultRowHeight="16.5"/>
  <cols>
    <col min="1" max="1" width="12.375" customWidth="1"/>
    <col min="2" max="2" width="12.375" bestFit="1" customWidth="1"/>
    <col min="3" max="3" width="17.5" bestFit="1" customWidth="1"/>
  </cols>
  <sheetData>
    <row r="1" spans="1:6">
      <c r="A1" t="s">
        <v>81</v>
      </c>
    </row>
    <row r="3" spans="1:6">
      <c r="A3" t="s">
        <v>82</v>
      </c>
      <c r="B3" t="s">
        <v>53</v>
      </c>
      <c r="C3" t="s">
        <v>54</v>
      </c>
      <c r="D3" t="s">
        <v>83</v>
      </c>
      <c r="E3" t="s">
        <v>84</v>
      </c>
      <c r="F3" t="s">
        <v>85</v>
      </c>
    </row>
    <row r="4" spans="1:6">
      <c r="A4" s="8">
        <v>45722</v>
      </c>
      <c r="B4" s="9" t="s">
        <v>86</v>
      </c>
      <c r="C4" s="9" t="s">
        <v>87</v>
      </c>
      <c r="D4" s="9" t="s">
        <v>60</v>
      </c>
      <c r="E4" s="9">
        <v>100</v>
      </c>
      <c r="F4" s="9">
        <v>3500</v>
      </c>
    </row>
    <row r="5" spans="1:6">
      <c r="A5" s="8">
        <v>45722</v>
      </c>
      <c r="B5" s="9" t="s">
        <v>88</v>
      </c>
      <c r="C5" s="9" t="s">
        <v>62</v>
      </c>
      <c r="D5" s="9" t="s">
        <v>63</v>
      </c>
      <c r="E5" s="9">
        <v>120</v>
      </c>
      <c r="F5" s="9">
        <v>5000</v>
      </c>
    </row>
    <row r="6" spans="1:6">
      <c r="A6" s="10">
        <v>45722</v>
      </c>
      <c r="B6" s="9" t="s">
        <v>89</v>
      </c>
      <c r="C6" s="9" t="s">
        <v>90</v>
      </c>
      <c r="D6" s="9" t="s">
        <v>66</v>
      </c>
      <c r="E6" s="9">
        <v>100</v>
      </c>
      <c r="F6" s="9">
        <v>4000</v>
      </c>
    </row>
    <row r="7" spans="1:6">
      <c r="A7" s="10">
        <v>45729</v>
      </c>
      <c r="B7" s="9" t="s">
        <v>77</v>
      </c>
      <c r="C7" s="9" t="s">
        <v>91</v>
      </c>
      <c r="D7" s="9" t="s">
        <v>76</v>
      </c>
      <c r="E7" s="9">
        <v>150</v>
      </c>
      <c r="F7" s="9">
        <v>2500</v>
      </c>
    </row>
    <row r="8" spans="1:6">
      <c r="A8" s="10">
        <v>45729</v>
      </c>
      <c r="B8" s="9" t="s">
        <v>92</v>
      </c>
      <c r="C8" s="9" t="s">
        <v>93</v>
      </c>
      <c r="D8" s="9" t="s">
        <v>63</v>
      </c>
      <c r="E8" s="9">
        <v>200</v>
      </c>
      <c r="F8" s="9">
        <v>2500</v>
      </c>
    </row>
    <row r="9" spans="1:6">
      <c r="A9" s="10">
        <v>45729</v>
      </c>
      <c r="B9" s="9" t="s">
        <v>72</v>
      </c>
      <c r="C9" s="9" t="s">
        <v>94</v>
      </c>
      <c r="D9" s="9" t="s">
        <v>95</v>
      </c>
      <c r="E9" s="9">
        <v>150</v>
      </c>
      <c r="F9" s="9">
        <v>2000</v>
      </c>
    </row>
    <row r="10" spans="1:6">
      <c r="A10" s="10">
        <v>45736</v>
      </c>
      <c r="B10" s="9" t="s">
        <v>74</v>
      </c>
      <c r="C10" s="9" t="s">
        <v>96</v>
      </c>
      <c r="D10" s="9" t="s">
        <v>76</v>
      </c>
      <c r="E10" s="9">
        <v>100</v>
      </c>
      <c r="F10" s="9">
        <v>3000</v>
      </c>
    </row>
    <row r="11" spans="1:6">
      <c r="A11" s="10">
        <v>45736</v>
      </c>
      <c r="B11" s="9" t="s">
        <v>77</v>
      </c>
      <c r="C11" s="9" t="s">
        <v>78</v>
      </c>
      <c r="D11" s="9" t="s">
        <v>95</v>
      </c>
      <c r="E11" s="9">
        <v>120</v>
      </c>
      <c r="F11" s="9">
        <v>2500</v>
      </c>
    </row>
    <row r="12" spans="1:6">
      <c r="A12" s="10">
        <v>45736</v>
      </c>
      <c r="B12" s="9" t="s">
        <v>72</v>
      </c>
      <c r="C12" s="9" t="s">
        <v>97</v>
      </c>
      <c r="D12" s="9" t="s">
        <v>63</v>
      </c>
      <c r="E12" s="9">
        <v>200</v>
      </c>
      <c r="F12" s="9">
        <v>2500</v>
      </c>
    </row>
  </sheetData>
  <phoneticPr fontId="1" type="noConversion"/>
  <dataValidations count="2">
    <dataValidation type="list" errorStyle="information" allowBlank="1" showInputMessage="1" showErrorMessage="1" errorTitle="제조사" error="제조사를 확인 후 입력하세요." promptTitle="제조사 목록" prompt="하나약품,한국제약,튼튼제약" sqref="D4:D12" xr:uid="{00000000-0002-0000-0A00-000000000000}">
      <formula1>"하나약품,한국제약,튼튼제약"</formula1>
    </dataValidation>
    <dataValidation type="date" allowBlank="1" showInputMessage="1" showErrorMessage="1" errorTitle="입력오류" error="3월 매입일자만 입력하세요." promptTitle="3월 매입일" prompt="3월1일~3월31일" sqref="A4:A12" xr:uid="{00000000-0002-0000-0A00-000001000000}">
      <formula1>44256</formula1>
      <formula2>44286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2"/>
  <sheetViews>
    <sheetView workbookViewId="0"/>
  </sheetViews>
  <sheetFormatPr defaultRowHeight="16.5"/>
  <cols>
    <col min="1" max="1" width="1.625" customWidth="1"/>
    <col min="2" max="2" width="5.875" customWidth="1"/>
    <col min="3" max="3" width="11.125" customWidth="1"/>
    <col min="4" max="4" width="21.75" bestFit="1" customWidth="1"/>
    <col min="5" max="5" width="9.25" bestFit="1" customWidth="1"/>
  </cols>
  <sheetData>
    <row r="2" spans="2:9">
      <c r="B2" s="79" t="s">
        <v>98</v>
      </c>
      <c r="C2" s="80" t="s">
        <v>99</v>
      </c>
      <c r="D2" s="80" t="s">
        <v>100</v>
      </c>
      <c r="E2" s="80" t="s">
        <v>101</v>
      </c>
      <c r="F2" s="79" t="s">
        <v>102</v>
      </c>
      <c r="G2" s="79"/>
      <c r="H2" s="79"/>
      <c r="I2" s="79"/>
    </row>
    <row r="3" spans="2:9">
      <c r="B3" s="79"/>
      <c r="C3" s="81"/>
      <c r="D3" s="81"/>
      <c r="E3" s="81"/>
      <c r="F3" s="11" t="s">
        <v>103</v>
      </c>
      <c r="G3" s="11" t="s">
        <v>104</v>
      </c>
      <c r="H3" s="11" t="s">
        <v>105</v>
      </c>
      <c r="I3" s="11" t="s">
        <v>106</v>
      </c>
    </row>
    <row r="4" spans="2:9">
      <c r="B4" s="11">
        <v>12</v>
      </c>
      <c r="C4" s="11" t="s">
        <v>107</v>
      </c>
      <c r="D4" s="11" t="s">
        <v>108</v>
      </c>
      <c r="E4" s="12">
        <v>60</v>
      </c>
      <c r="F4" s="13">
        <v>0.25</v>
      </c>
      <c r="G4" s="13">
        <v>0.25</v>
      </c>
      <c r="H4" s="13">
        <v>0.3</v>
      </c>
      <c r="I4" s="13">
        <v>0.2</v>
      </c>
    </row>
    <row r="5" spans="2:9">
      <c r="B5" s="11">
        <v>24</v>
      </c>
      <c r="C5" s="11" t="s">
        <v>109</v>
      </c>
      <c r="D5" s="11" t="s">
        <v>110</v>
      </c>
      <c r="E5" s="12">
        <v>85</v>
      </c>
      <c r="F5" s="13">
        <v>0.2</v>
      </c>
      <c r="G5" s="13">
        <v>0.25</v>
      </c>
      <c r="H5" s="13">
        <v>0.25</v>
      </c>
      <c r="I5" s="13">
        <v>0.3</v>
      </c>
    </row>
    <row r="6" spans="2:9">
      <c r="B6" s="11">
        <v>36</v>
      </c>
      <c r="C6" s="11" t="s">
        <v>111</v>
      </c>
      <c r="D6" s="11" t="s">
        <v>112</v>
      </c>
      <c r="E6" s="12">
        <v>110</v>
      </c>
      <c r="F6" s="13">
        <v>0.3</v>
      </c>
      <c r="G6" s="13">
        <v>0.25</v>
      </c>
      <c r="H6" s="13">
        <v>0.25</v>
      </c>
      <c r="I6" s="13">
        <v>0.2</v>
      </c>
    </row>
    <row r="7" spans="2:9">
      <c r="B7" s="11">
        <v>48</v>
      </c>
      <c r="C7" s="11" t="s">
        <v>113</v>
      </c>
      <c r="D7" s="11" t="s">
        <v>114</v>
      </c>
      <c r="E7" s="12">
        <v>108</v>
      </c>
      <c r="F7" s="13">
        <v>0.15</v>
      </c>
      <c r="G7" s="13">
        <v>0.15</v>
      </c>
      <c r="H7" s="13">
        <v>0.3</v>
      </c>
      <c r="I7" s="13">
        <v>0.4</v>
      </c>
    </row>
    <row r="8" spans="2:9">
      <c r="B8" s="11">
        <v>60</v>
      </c>
      <c r="C8" s="11" t="s">
        <v>115</v>
      </c>
      <c r="D8" s="11" t="s">
        <v>116</v>
      </c>
      <c r="E8" s="12">
        <v>89</v>
      </c>
      <c r="F8" s="13">
        <v>0.1</v>
      </c>
      <c r="G8" s="13">
        <v>0.1</v>
      </c>
      <c r="H8" s="13">
        <v>0.4</v>
      </c>
      <c r="I8" s="13">
        <v>0.4</v>
      </c>
    </row>
    <row r="9" spans="2:9">
      <c r="B9" s="11">
        <v>72</v>
      </c>
      <c r="C9" s="11" t="s">
        <v>118</v>
      </c>
      <c r="D9" s="11" t="s">
        <v>119</v>
      </c>
      <c r="E9" s="12">
        <v>65</v>
      </c>
      <c r="F9" s="13">
        <v>0.2</v>
      </c>
      <c r="G9" s="13">
        <v>0.3</v>
      </c>
      <c r="H9" s="13">
        <v>0.35</v>
      </c>
      <c r="I9" s="13">
        <v>0.15</v>
      </c>
    </row>
    <row r="10" spans="2:9">
      <c r="B10" s="11">
        <v>84</v>
      </c>
      <c r="C10" s="11" t="s">
        <v>120</v>
      </c>
      <c r="D10" s="11" t="s">
        <v>121</v>
      </c>
      <c r="E10" s="12">
        <v>109</v>
      </c>
      <c r="F10" s="13">
        <v>0.4</v>
      </c>
      <c r="G10" s="13">
        <v>0.3</v>
      </c>
      <c r="H10" s="13">
        <v>0.2</v>
      </c>
      <c r="I10" s="13">
        <v>0.1</v>
      </c>
    </row>
    <row r="11" spans="2:9">
      <c r="B11" s="11">
        <v>96</v>
      </c>
      <c r="C11" s="11" t="s">
        <v>122</v>
      </c>
      <c r="D11" s="11" t="s">
        <v>123</v>
      </c>
      <c r="E11" s="12">
        <v>112</v>
      </c>
      <c r="F11" s="13">
        <v>0.1</v>
      </c>
      <c r="G11" s="13">
        <v>0.2</v>
      </c>
      <c r="H11" s="13">
        <v>0.3</v>
      </c>
      <c r="I11" s="13">
        <v>0.4</v>
      </c>
    </row>
    <row r="12" spans="2:9">
      <c r="B12" s="11">
        <v>108</v>
      </c>
      <c r="C12" s="11" t="s">
        <v>124</v>
      </c>
      <c r="D12" s="11" t="s">
        <v>125</v>
      </c>
      <c r="E12" s="12">
        <v>98</v>
      </c>
      <c r="F12" s="13">
        <v>0.25</v>
      </c>
      <c r="G12" s="13">
        <v>0.25</v>
      </c>
      <c r="H12" s="13">
        <v>0.25</v>
      </c>
      <c r="I12" s="13">
        <v>0.25</v>
      </c>
    </row>
  </sheetData>
  <mergeCells count="5">
    <mergeCell ref="B2:B3"/>
    <mergeCell ref="C2:C3"/>
    <mergeCell ref="D2:D3"/>
    <mergeCell ref="E2:E3"/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12"/>
  <sheetViews>
    <sheetView workbookViewId="0"/>
  </sheetViews>
  <sheetFormatPr defaultRowHeight="16.5"/>
  <cols>
    <col min="1" max="1" width="1.625" customWidth="1"/>
    <col min="2" max="2" width="5.875" customWidth="1"/>
    <col min="3" max="3" width="11.125" customWidth="1"/>
    <col min="4" max="4" width="21.75" bestFit="1" customWidth="1"/>
    <col min="5" max="5" width="9.25" bestFit="1" customWidth="1"/>
  </cols>
  <sheetData>
    <row r="2" spans="2:9">
      <c r="B2" s="79" t="s">
        <v>98</v>
      </c>
      <c r="C2" s="80" t="s">
        <v>126</v>
      </c>
      <c r="D2" s="80" t="s">
        <v>100</v>
      </c>
      <c r="E2" s="80" t="s">
        <v>127</v>
      </c>
      <c r="F2" s="79" t="s">
        <v>102</v>
      </c>
      <c r="G2" s="79"/>
      <c r="H2" s="79"/>
      <c r="I2" s="79"/>
    </row>
    <row r="3" spans="2:9">
      <c r="B3" s="79"/>
      <c r="C3" s="81"/>
      <c r="D3" s="81"/>
      <c r="E3" s="81"/>
      <c r="F3" s="11" t="s">
        <v>128</v>
      </c>
      <c r="G3" s="11" t="s">
        <v>104</v>
      </c>
      <c r="H3" s="11" t="s">
        <v>105</v>
      </c>
      <c r="I3" s="11" t="s">
        <v>106</v>
      </c>
    </row>
    <row r="4" spans="2:9">
      <c r="B4" s="11">
        <v>12</v>
      </c>
      <c r="C4" s="11" t="s">
        <v>107</v>
      </c>
      <c r="D4" s="11" t="s">
        <v>108</v>
      </c>
      <c r="E4" s="12">
        <v>60</v>
      </c>
      <c r="F4" s="13">
        <v>0.25</v>
      </c>
      <c r="G4" s="13">
        <v>0.25</v>
      </c>
      <c r="H4" s="13">
        <v>0.3</v>
      </c>
      <c r="I4" s="13">
        <v>0.2</v>
      </c>
    </row>
    <row r="5" spans="2:9">
      <c r="B5" s="11">
        <v>24</v>
      </c>
      <c r="C5" s="11" t="s">
        <v>109</v>
      </c>
      <c r="D5" s="11" t="s">
        <v>110</v>
      </c>
      <c r="E5" s="12">
        <v>85</v>
      </c>
      <c r="F5" s="13">
        <v>0.2</v>
      </c>
      <c r="G5" s="13">
        <v>0.25</v>
      </c>
      <c r="H5" s="13">
        <v>0.25</v>
      </c>
      <c r="I5" s="13">
        <v>0.3</v>
      </c>
    </row>
    <row r="6" spans="2:9">
      <c r="B6" s="11">
        <v>36</v>
      </c>
      <c r="C6" s="11" t="s">
        <v>111</v>
      </c>
      <c r="D6" s="11" t="s">
        <v>112</v>
      </c>
      <c r="E6" s="12">
        <v>110</v>
      </c>
      <c r="F6" s="13">
        <v>0.3</v>
      </c>
      <c r="G6" s="13">
        <v>0.25</v>
      </c>
      <c r="H6" s="13">
        <v>0.25</v>
      </c>
      <c r="I6" s="13">
        <v>0.2</v>
      </c>
    </row>
    <row r="7" spans="2:9">
      <c r="B7" s="11">
        <v>48</v>
      </c>
      <c r="C7" s="11" t="s">
        <v>113</v>
      </c>
      <c r="D7" s="11" t="s">
        <v>129</v>
      </c>
      <c r="E7" s="12">
        <v>108</v>
      </c>
      <c r="F7" s="13">
        <v>0.15</v>
      </c>
      <c r="G7" s="13">
        <v>0.15</v>
      </c>
      <c r="H7" s="13">
        <v>0.3</v>
      </c>
      <c r="I7" s="13">
        <v>0.4</v>
      </c>
    </row>
    <row r="8" spans="2:9">
      <c r="B8" s="11">
        <v>60</v>
      </c>
      <c r="C8" s="11" t="s">
        <v>115</v>
      </c>
      <c r="D8" s="11" t="s">
        <v>130</v>
      </c>
      <c r="E8" s="12">
        <v>89</v>
      </c>
      <c r="F8" s="13">
        <v>0.1</v>
      </c>
      <c r="G8" s="13">
        <v>0.1</v>
      </c>
      <c r="H8" s="13">
        <v>0.4</v>
      </c>
      <c r="I8" s="13">
        <v>0.4</v>
      </c>
    </row>
    <row r="9" spans="2:9">
      <c r="B9" s="11">
        <v>72</v>
      </c>
      <c r="C9" s="11" t="s">
        <v>117</v>
      </c>
      <c r="D9" s="11" t="s">
        <v>119</v>
      </c>
      <c r="E9" s="12">
        <v>65</v>
      </c>
      <c r="F9" s="13">
        <v>0.2</v>
      </c>
      <c r="G9" s="13">
        <v>0.3</v>
      </c>
      <c r="H9" s="13">
        <v>0.35</v>
      </c>
      <c r="I9" s="13">
        <v>0.15</v>
      </c>
    </row>
    <row r="10" spans="2:9">
      <c r="B10" s="11">
        <v>84</v>
      </c>
      <c r="C10" s="11" t="s">
        <v>120</v>
      </c>
      <c r="D10" s="11" t="s">
        <v>131</v>
      </c>
      <c r="E10" s="12">
        <v>109</v>
      </c>
      <c r="F10" s="13">
        <v>0.4</v>
      </c>
      <c r="G10" s="13">
        <v>0.3</v>
      </c>
      <c r="H10" s="13">
        <v>0.2</v>
      </c>
      <c r="I10" s="13">
        <v>0.1</v>
      </c>
    </row>
    <row r="11" spans="2:9">
      <c r="B11" s="11">
        <v>96</v>
      </c>
      <c r="C11" s="11" t="s">
        <v>132</v>
      </c>
      <c r="D11" s="11" t="s">
        <v>133</v>
      </c>
      <c r="E11" s="12">
        <v>112</v>
      </c>
      <c r="F11" s="13">
        <v>0.1</v>
      </c>
      <c r="G11" s="13">
        <v>0.2</v>
      </c>
      <c r="H11" s="13">
        <v>0.3</v>
      </c>
      <c r="I11" s="13">
        <v>0.4</v>
      </c>
    </row>
    <row r="12" spans="2:9">
      <c r="B12" s="11">
        <v>108</v>
      </c>
      <c r="C12" s="11" t="s">
        <v>134</v>
      </c>
      <c r="D12" s="11" t="s">
        <v>125</v>
      </c>
      <c r="E12" s="12">
        <v>98</v>
      </c>
      <c r="F12" s="13">
        <v>0.25</v>
      </c>
      <c r="G12" s="13">
        <v>0.25</v>
      </c>
      <c r="H12" s="13">
        <v>0.25</v>
      </c>
      <c r="I12" s="13">
        <v>0.25</v>
      </c>
    </row>
  </sheetData>
  <mergeCells count="5">
    <mergeCell ref="B2:B3"/>
    <mergeCell ref="C2:C3"/>
    <mergeCell ref="D2:D3"/>
    <mergeCell ref="E2:E3"/>
    <mergeCell ref="F2:I2"/>
  </mergeCells>
  <phoneticPr fontId="1" type="noConversion"/>
  <dataValidations count="4">
    <dataValidation type="custom" allowBlank="1" showInputMessage="1" showErrorMessage="1" sqref="F4:I12" xr:uid="{00000000-0002-0000-0C00-000000000000}">
      <formula1>SUM($F4:$I4)=100%</formula1>
    </dataValidation>
    <dataValidation type="custom" allowBlank="1" showInputMessage="1" showErrorMessage="1" sqref="E4:E12" xr:uid="{00000000-0002-0000-0C00-000001000000}">
      <formula1>QUOTIENT(E4,3.3)&lt;=34</formula1>
    </dataValidation>
    <dataValidation type="custom" allowBlank="1" showInputMessage="1" showErrorMessage="1" sqref="D4:D12" xr:uid="{00000000-0002-0000-0C00-000002000000}">
      <formula1>SEARCH("@",D4)&gt;=2</formula1>
    </dataValidation>
    <dataValidation type="custom" allowBlank="1" showInputMessage="1" showErrorMessage="1" sqref="B4:B12" xr:uid="{00000000-0002-0000-0C00-000003000000}">
      <formula1>MOD(B4,12)=0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/>
  </sheetViews>
  <sheetFormatPr defaultRowHeight="16.5"/>
  <cols>
    <col min="1" max="1" width="9.75" bestFit="1" customWidth="1"/>
    <col min="2" max="2" width="23.125" bestFit="1" customWidth="1"/>
  </cols>
  <sheetData>
    <row r="1" spans="1:6">
      <c r="A1" t="s">
        <v>136</v>
      </c>
    </row>
    <row r="2" spans="1:6">
      <c r="A2" s="9" t="s">
        <v>137</v>
      </c>
      <c r="B2" s="9" t="s">
        <v>138</v>
      </c>
      <c r="C2" s="9" t="s">
        <v>139</v>
      </c>
      <c r="D2" s="9" t="s">
        <v>140</v>
      </c>
      <c r="E2" s="9" t="s">
        <v>141</v>
      </c>
      <c r="F2" s="9" t="s">
        <v>142</v>
      </c>
    </row>
    <row r="3" spans="1:6">
      <c r="A3" s="9" t="s">
        <v>143</v>
      </c>
      <c r="B3" s="9" t="s">
        <v>144</v>
      </c>
      <c r="C3" s="9" t="s">
        <v>145</v>
      </c>
      <c r="D3" s="9">
        <v>30</v>
      </c>
      <c r="E3" s="9" t="s">
        <v>146</v>
      </c>
      <c r="F3" s="9">
        <v>120000</v>
      </c>
    </row>
    <row r="4" spans="1:6">
      <c r="A4" s="9" t="s">
        <v>147</v>
      </c>
      <c r="B4" s="9" t="s">
        <v>148</v>
      </c>
      <c r="C4" s="9" t="s">
        <v>149</v>
      </c>
      <c r="D4" s="9">
        <v>25</v>
      </c>
      <c r="E4" s="9" t="s">
        <v>150</v>
      </c>
      <c r="F4" s="9">
        <v>80000</v>
      </c>
    </row>
    <row r="5" spans="1:6">
      <c r="A5" s="9" t="s">
        <v>151</v>
      </c>
      <c r="B5" s="9" t="s">
        <v>152</v>
      </c>
      <c r="C5" s="9" t="s">
        <v>153</v>
      </c>
      <c r="D5" s="9">
        <v>30</v>
      </c>
      <c r="E5" s="9" t="s">
        <v>146</v>
      </c>
      <c r="F5" s="9">
        <v>100000</v>
      </c>
    </row>
    <row r="6" spans="1:6">
      <c r="A6" s="9" t="s">
        <v>154</v>
      </c>
      <c r="B6" s="9" t="s">
        <v>155</v>
      </c>
      <c r="C6" s="9" t="s">
        <v>156</v>
      </c>
      <c r="D6" s="9">
        <v>35</v>
      </c>
      <c r="E6" s="9" t="s">
        <v>157</v>
      </c>
      <c r="F6" s="9">
        <v>100000</v>
      </c>
    </row>
    <row r="7" spans="1:6">
      <c r="A7" s="9" t="s">
        <v>158</v>
      </c>
      <c r="B7" s="9" t="s">
        <v>159</v>
      </c>
      <c r="C7" s="9" t="s">
        <v>145</v>
      </c>
      <c r="D7" s="9">
        <v>20</v>
      </c>
      <c r="E7" s="9" t="s">
        <v>160</v>
      </c>
      <c r="F7" s="9">
        <v>120000</v>
      </c>
    </row>
    <row r="8" spans="1:6">
      <c r="A8" s="9" t="s">
        <v>161</v>
      </c>
      <c r="B8" s="9" t="s">
        <v>162</v>
      </c>
      <c r="C8" s="9" t="s">
        <v>145</v>
      </c>
      <c r="D8" s="9">
        <v>25</v>
      </c>
      <c r="E8" s="9" t="s">
        <v>160</v>
      </c>
      <c r="F8" s="9">
        <v>150000</v>
      </c>
    </row>
    <row r="9" spans="1:6">
      <c r="A9" s="9" t="s">
        <v>163</v>
      </c>
      <c r="B9" s="9" t="s">
        <v>164</v>
      </c>
      <c r="C9" s="9" t="s">
        <v>149</v>
      </c>
      <c r="D9" s="9">
        <v>30</v>
      </c>
      <c r="E9" s="9" t="s">
        <v>150</v>
      </c>
      <c r="F9" s="9">
        <v>100000</v>
      </c>
    </row>
    <row r="10" spans="1:6">
      <c r="A10" s="9" t="s">
        <v>165</v>
      </c>
      <c r="B10" s="9" t="s">
        <v>166</v>
      </c>
      <c r="C10" s="9" t="s">
        <v>153</v>
      </c>
      <c r="D10" s="9">
        <v>30</v>
      </c>
      <c r="E10" s="9" t="s">
        <v>167</v>
      </c>
      <c r="F10" s="9">
        <v>100000</v>
      </c>
    </row>
    <row r="11" spans="1:6">
      <c r="A11" s="9" t="s">
        <v>168</v>
      </c>
      <c r="B11" s="9" t="s">
        <v>169</v>
      </c>
      <c r="C11" s="9" t="s">
        <v>156</v>
      </c>
      <c r="D11" s="9">
        <v>25</v>
      </c>
      <c r="E11" s="9" t="s">
        <v>167</v>
      </c>
      <c r="F11" s="9">
        <v>120000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/>
  </sheetViews>
  <sheetFormatPr defaultRowHeight="16.5"/>
  <cols>
    <col min="1" max="1" width="9.75" bestFit="1" customWidth="1"/>
    <col min="2" max="2" width="23.125" bestFit="1" customWidth="1"/>
  </cols>
  <sheetData>
    <row r="1" spans="1:6">
      <c r="A1" t="s">
        <v>136</v>
      </c>
    </row>
    <row r="2" spans="1:6">
      <c r="A2" s="9" t="s">
        <v>137</v>
      </c>
      <c r="B2" s="9" t="s">
        <v>138</v>
      </c>
      <c r="C2" s="9" t="s">
        <v>139</v>
      </c>
      <c r="D2" s="9" t="s">
        <v>140</v>
      </c>
      <c r="E2" s="9" t="s">
        <v>141</v>
      </c>
      <c r="F2" s="9" t="s">
        <v>142</v>
      </c>
    </row>
    <row r="3" spans="1:6">
      <c r="A3" s="9" t="s">
        <v>143</v>
      </c>
      <c r="B3" s="9" t="s">
        <v>144</v>
      </c>
      <c r="C3" s="9" t="s">
        <v>145</v>
      </c>
      <c r="D3" s="9">
        <v>30</v>
      </c>
      <c r="E3" s="9" t="s">
        <v>146</v>
      </c>
      <c r="F3" s="9">
        <v>120000</v>
      </c>
    </row>
    <row r="4" spans="1:6">
      <c r="A4" s="9" t="s">
        <v>147</v>
      </c>
      <c r="B4" s="9" t="s">
        <v>148</v>
      </c>
      <c r="C4" s="9" t="s">
        <v>149</v>
      </c>
      <c r="D4" s="9">
        <v>25</v>
      </c>
      <c r="E4" s="9" t="s">
        <v>150</v>
      </c>
      <c r="F4" s="9">
        <v>80000</v>
      </c>
    </row>
    <row r="5" spans="1:6">
      <c r="A5" s="9" t="s">
        <v>151</v>
      </c>
      <c r="B5" s="9" t="s">
        <v>152</v>
      </c>
      <c r="C5" s="9" t="s">
        <v>153</v>
      </c>
      <c r="D5" s="9">
        <v>30</v>
      </c>
      <c r="E5" s="9" t="s">
        <v>146</v>
      </c>
      <c r="F5" s="9">
        <v>100000</v>
      </c>
    </row>
    <row r="6" spans="1:6">
      <c r="A6" s="9" t="s">
        <v>154</v>
      </c>
      <c r="B6" s="9" t="s">
        <v>155</v>
      </c>
      <c r="C6" s="9" t="s">
        <v>156</v>
      </c>
      <c r="D6" s="9">
        <v>35</v>
      </c>
      <c r="E6" s="9" t="s">
        <v>157</v>
      </c>
      <c r="F6" s="9">
        <v>100000</v>
      </c>
    </row>
    <row r="7" spans="1:6">
      <c r="A7" s="9" t="s">
        <v>158</v>
      </c>
      <c r="B7" s="9" t="s">
        <v>159</v>
      </c>
      <c r="C7" s="9" t="s">
        <v>145</v>
      </c>
      <c r="D7" s="9">
        <v>20</v>
      </c>
      <c r="E7" s="9" t="s">
        <v>160</v>
      </c>
      <c r="F7" s="9">
        <v>120000</v>
      </c>
    </row>
    <row r="8" spans="1:6">
      <c r="A8" s="9" t="s">
        <v>165</v>
      </c>
      <c r="B8" s="9" t="s">
        <v>166</v>
      </c>
      <c r="C8" s="9" t="s">
        <v>153</v>
      </c>
      <c r="D8" s="9">
        <v>30</v>
      </c>
      <c r="E8" s="9" t="s">
        <v>167</v>
      </c>
      <c r="F8" s="9">
        <v>100000</v>
      </c>
    </row>
    <row r="9" spans="1:6">
      <c r="A9" s="9" t="s">
        <v>168</v>
      </c>
      <c r="B9" s="9" t="s">
        <v>169</v>
      </c>
      <c r="C9" s="9" t="s">
        <v>156</v>
      </c>
      <c r="D9" s="9">
        <v>25</v>
      </c>
      <c r="E9" s="9" t="s">
        <v>167</v>
      </c>
      <c r="F9" s="9">
        <v>120000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I15"/>
  <sheetViews>
    <sheetView workbookViewId="0"/>
  </sheetViews>
  <sheetFormatPr defaultRowHeight="16.5"/>
  <cols>
    <col min="1" max="1" width="1.625" customWidth="1"/>
    <col min="3" max="3" width="13.125" bestFit="1" customWidth="1"/>
    <col min="4" max="9" width="13.625" customWidth="1"/>
  </cols>
  <sheetData>
    <row r="1" spans="2:9">
      <c r="C1" t="s">
        <v>170</v>
      </c>
    </row>
    <row r="2" spans="2:9">
      <c r="C2" s="11" t="s">
        <v>171</v>
      </c>
      <c r="D2" s="11" t="s">
        <v>172</v>
      </c>
    </row>
    <row r="3" spans="2:9">
      <c r="C3" s="12" t="s">
        <v>173</v>
      </c>
      <c r="D3" s="14">
        <v>35000000</v>
      </c>
    </row>
    <row r="4" spans="2:9">
      <c r="C4" s="12" t="s">
        <v>174</v>
      </c>
      <c r="D4" s="14">
        <v>20000000</v>
      </c>
    </row>
    <row r="5" spans="2:9">
      <c r="C5" s="12" t="s">
        <v>175</v>
      </c>
      <c r="D5" s="12">
        <v>10</v>
      </c>
    </row>
    <row r="6" spans="2:9">
      <c r="C6" s="12" t="s">
        <v>176</v>
      </c>
      <c r="D6" s="15">
        <f>SLN(D3,D4,D5)</f>
        <v>1500000</v>
      </c>
    </row>
    <row r="8" spans="2:9">
      <c r="C8" t="s">
        <v>177</v>
      </c>
      <c r="D8" t="s">
        <v>175</v>
      </c>
    </row>
    <row r="9" spans="2:9">
      <c r="C9" s="16"/>
      <c r="D9" s="17">
        <v>5</v>
      </c>
      <c r="E9" s="17">
        <v>6</v>
      </c>
      <c r="F9" s="17">
        <v>7</v>
      </c>
      <c r="G9" s="17">
        <v>8</v>
      </c>
      <c r="H9" s="17">
        <v>9</v>
      </c>
      <c r="I9" s="17">
        <v>10</v>
      </c>
    </row>
    <row r="10" spans="2:9">
      <c r="B10" s="18" t="s">
        <v>178</v>
      </c>
      <c r="C10" s="19">
        <v>30000000</v>
      </c>
      <c r="D10" s="14"/>
      <c r="E10" s="14"/>
      <c r="F10" s="14"/>
      <c r="G10" s="14"/>
      <c r="H10" s="14"/>
      <c r="I10" s="14"/>
    </row>
    <row r="11" spans="2:9">
      <c r="C11" s="19">
        <v>25000000</v>
      </c>
      <c r="D11" s="14"/>
      <c r="E11" s="14"/>
      <c r="F11" s="14"/>
      <c r="G11" s="14"/>
      <c r="H11" s="14"/>
      <c r="I11" s="14"/>
    </row>
    <row r="12" spans="2:9">
      <c r="C12" s="19">
        <v>20000000</v>
      </c>
      <c r="D12" s="14"/>
      <c r="E12" s="14"/>
      <c r="F12" s="14"/>
      <c r="G12" s="14"/>
      <c r="H12" s="14"/>
      <c r="I12" s="14"/>
    </row>
    <row r="13" spans="2:9">
      <c r="C13" s="19">
        <v>15000000</v>
      </c>
      <c r="D13" s="14"/>
      <c r="E13" s="14"/>
      <c r="F13" s="14"/>
      <c r="G13" s="14"/>
      <c r="H13" s="14"/>
      <c r="I13" s="14"/>
    </row>
    <row r="14" spans="2:9">
      <c r="C14" s="19">
        <v>10000000</v>
      </c>
      <c r="D14" s="14"/>
      <c r="E14" s="14"/>
      <c r="F14" s="14"/>
      <c r="G14" s="14"/>
      <c r="H14" s="14"/>
      <c r="I14" s="14"/>
    </row>
    <row r="15" spans="2:9">
      <c r="C15" s="19">
        <v>5000000</v>
      </c>
      <c r="D15" s="14"/>
      <c r="E15" s="14"/>
      <c r="F15" s="14"/>
      <c r="G15" s="14"/>
      <c r="H15" s="14"/>
      <c r="I15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I15"/>
  <sheetViews>
    <sheetView workbookViewId="0"/>
  </sheetViews>
  <sheetFormatPr defaultRowHeight="16.5"/>
  <cols>
    <col min="1" max="1" width="1.625" customWidth="1"/>
    <col min="3" max="3" width="13.125" bestFit="1" customWidth="1"/>
    <col min="4" max="9" width="13.625" customWidth="1"/>
  </cols>
  <sheetData>
    <row r="1" spans="2:9">
      <c r="C1" t="s">
        <v>135</v>
      </c>
    </row>
    <row r="2" spans="2:9">
      <c r="C2" s="11" t="s">
        <v>171</v>
      </c>
      <c r="D2" s="11" t="s">
        <v>179</v>
      </c>
    </row>
    <row r="3" spans="2:9">
      <c r="C3" s="12" t="s">
        <v>173</v>
      </c>
      <c r="D3" s="14">
        <v>35000000</v>
      </c>
    </row>
    <row r="4" spans="2:9">
      <c r="C4" s="12" t="s">
        <v>174</v>
      </c>
      <c r="D4" s="14">
        <v>20000000</v>
      </c>
    </row>
    <row r="5" spans="2:9">
      <c r="C5" s="12" t="s">
        <v>175</v>
      </c>
      <c r="D5" s="12">
        <v>10</v>
      </c>
    </row>
    <row r="6" spans="2:9">
      <c r="C6" s="12" t="s">
        <v>180</v>
      </c>
      <c r="D6" s="15">
        <f>SLN(D3,D4,D5)</f>
        <v>1500000</v>
      </c>
    </row>
    <row r="8" spans="2:9">
      <c r="C8" t="s">
        <v>181</v>
      </c>
      <c r="D8" t="s">
        <v>175</v>
      </c>
    </row>
    <row r="9" spans="2:9">
      <c r="C9" s="16">
        <f>SLN(D3,D4,D5)</f>
        <v>1500000</v>
      </c>
      <c r="D9" s="17">
        <v>5</v>
      </c>
      <c r="E9" s="17">
        <v>6</v>
      </c>
      <c r="F9" s="17">
        <v>7</v>
      </c>
      <c r="G9" s="17">
        <v>8</v>
      </c>
      <c r="H9" s="17">
        <v>9</v>
      </c>
      <c r="I9" s="17">
        <v>10</v>
      </c>
    </row>
    <row r="10" spans="2:9">
      <c r="B10" s="18" t="s">
        <v>182</v>
      </c>
      <c r="C10" s="19">
        <v>30000000</v>
      </c>
      <c r="D10" s="14">
        <f t="dataTable" ref="D10:I15" dt2D="1" dtr="1" r1="D5" r2="D4"/>
        <v>1000000</v>
      </c>
      <c r="E10" s="14">
        <v>833333.33333333337</v>
      </c>
      <c r="F10" s="14">
        <v>714285.71428571432</v>
      </c>
      <c r="G10" s="14">
        <v>625000</v>
      </c>
      <c r="H10" s="14">
        <v>555555.5555555555</v>
      </c>
      <c r="I10" s="14">
        <v>500000</v>
      </c>
    </row>
    <row r="11" spans="2:9">
      <c r="C11" s="19">
        <v>25000000</v>
      </c>
      <c r="D11" s="14">
        <v>2000000</v>
      </c>
      <c r="E11" s="14">
        <v>1666666.6666666667</v>
      </c>
      <c r="F11" s="14">
        <v>1428571.4285714286</v>
      </c>
      <c r="G11" s="14">
        <v>1250000</v>
      </c>
      <c r="H11" s="14">
        <v>1111111.111111111</v>
      </c>
      <c r="I11" s="14">
        <v>1000000</v>
      </c>
    </row>
    <row r="12" spans="2:9">
      <c r="C12" s="19">
        <v>20000000</v>
      </c>
      <c r="D12" s="14">
        <v>3000000</v>
      </c>
      <c r="E12" s="14">
        <v>2500000</v>
      </c>
      <c r="F12" s="14">
        <v>2142857.1428571427</v>
      </c>
      <c r="G12" s="14">
        <v>1875000</v>
      </c>
      <c r="H12" s="14">
        <v>1666666.6666666667</v>
      </c>
      <c r="I12" s="14">
        <v>1500000</v>
      </c>
    </row>
    <row r="13" spans="2:9">
      <c r="C13" s="19">
        <v>15000000</v>
      </c>
      <c r="D13" s="14">
        <v>4000000</v>
      </c>
      <c r="E13" s="14">
        <v>3333333.3333333335</v>
      </c>
      <c r="F13" s="14">
        <v>2857142.8571428573</v>
      </c>
      <c r="G13" s="14">
        <v>2500000</v>
      </c>
      <c r="H13" s="14">
        <v>2222222.222222222</v>
      </c>
      <c r="I13" s="14">
        <v>2000000</v>
      </c>
    </row>
    <row r="14" spans="2:9">
      <c r="C14" s="19">
        <v>10000000</v>
      </c>
      <c r="D14" s="14">
        <v>5000000</v>
      </c>
      <c r="E14" s="14">
        <v>4166666.6666666665</v>
      </c>
      <c r="F14" s="14">
        <v>3571428.5714285714</v>
      </c>
      <c r="G14" s="14">
        <v>3125000</v>
      </c>
      <c r="H14" s="14">
        <v>2777777.777777778</v>
      </c>
      <c r="I14" s="14">
        <v>2500000</v>
      </c>
    </row>
    <row r="15" spans="2:9">
      <c r="C15" s="19">
        <v>5000000</v>
      </c>
      <c r="D15" s="14">
        <v>6000000</v>
      </c>
      <c r="E15" s="14">
        <v>5000000</v>
      </c>
      <c r="F15" s="14">
        <v>4285714.2857142854</v>
      </c>
      <c r="G15" s="14">
        <v>3750000</v>
      </c>
      <c r="H15" s="14">
        <v>3333333.3333333335</v>
      </c>
      <c r="I15" s="14">
        <v>3000000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"/>
  <sheetViews>
    <sheetView workbookViewId="0"/>
  </sheetViews>
  <sheetFormatPr defaultRowHeight="16.5"/>
  <cols>
    <col min="1" max="1" width="2.625" customWidth="1"/>
    <col min="2" max="2" width="12.375" bestFit="1" customWidth="1"/>
    <col min="3" max="3" width="11.875" bestFit="1" customWidth="1"/>
    <col min="5" max="5" width="4.5" customWidth="1"/>
    <col min="6" max="6" width="11.25" customWidth="1"/>
    <col min="7" max="7" width="16" customWidth="1"/>
  </cols>
  <sheetData>
    <row r="1" spans="1:7">
      <c r="A1" s="20"/>
      <c r="B1" s="20"/>
      <c r="C1" s="20"/>
      <c r="D1" s="20"/>
      <c r="E1" s="20"/>
      <c r="F1" s="20"/>
      <c r="G1" s="20"/>
    </row>
    <row r="2" spans="1:7">
      <c r="A2" s="20"/>
      <c r="B2" s="82" t="s">
        <v>183</v>
      </c>
      <c r="C2" s="82"/>
      <c r="D2" s="20"/>
      <c r="E2" s="21" t="s">
        <v>184</v>
      </c>
      <c r="F2" s="21"/>
      <c r="G2" s="21"/>
    </row>
    <row r="3" spans="1:7">
      <c r="A3" s="20"/>
      <c r="B3" s="22" t="s">
        <v>185</v>
      </c>
      <c r="C3" s="23">
        <v>20000000</v>
      </c>
      <c r="D3" s="20"/>
      <c r="E3" s="20"/>
      <c r="F3" s="20"/>
      <c r="G3" s="20"/>
    </row>
    <row r="4" spans="1:7">
      <c r="A4" s="20"/>
      <c r="B4" s="22" t="s">
        <v>186</v>
      </c>
      <c r="C4" s="24">
        <v>0.06</v>
      </c>
      <c r="D4" s="20"/>
      <c r="E4" s="20"/>
      <c r="F4" s="20"/>
      <c r="G4" s="25" t="s">
        <v>187</v>
      </c>
    </row>
    <row r="5" spans="1:7">
      <c r="A5" s="20"/>
      <c r="B5" s="22" t="s">
        <v>188</v>
      </c>
      <c r="C5" s="22">
        <v>5</v>
      </c>
      <c r="D5" s="20"/>
      <c r="E5" s="20"/>
      <c r="F5" s="26"/>
      <c r="G5" s="15"/>
    </row>
    <row r="6" spans="1:7">
      <c r="A6" s="20"/>
      <c r="B6" s="22" t="s">
        <v>189</v>
      </c>
      <c r="C6" s="23">
        <f>PMT($C$4/12,$C$5 *12,-$C$3)</f>
        <v>386656.03058855823</v>
      </c>
      <c r="D6" s="20"/>
      <c r="E6" s="83" t="s">
        <v>190</v>
      </c>
      <c r="F6" s="27">
        <v>0.04</v>
      </c>
      <c r="G6" s="12"/>
    </row>
    <row r="7" spans="1:7">
      <c r="A7" s="20"/>
      <c r="B7" s="20"/>
      <c r="C7" s="20"/>
      <c r="D7" s="20"/>
      <c r="E7" s="83"/>
      <c r="F7" s="27">
        <v>4.4999999999999998E-2</v>
      </c>
      <c r="G7" s="12"/>
    </row>
    <row r="8" spans="1:7">
      <c r="A8" s="20"/>
      <c r="B8" s="20"/>
      <c r="C8" s="20"/>
      <c r="D8" s="20"/>
      <c r="E8" s="83"/>
      <c r="F8" s="27">
        <v>0.05</v>
      </c>
      <c r="G8" s="12"/>
    </row>
    <row r="9" spans="1:7">
      <c r="A9" s="20"/>
      <c r="B9" s="20"/>
      <c r="C9" s="20"/>
      <c r="D9" s="20"/>
      <c r="E9" s="83"/>
      <c r="F9" s="27">
        <v>5.5E-2</v>
      </c>
      <c r="G9" s="12"/>
    </row>
    <row r="10" spans="1:7">
      <c r="A10" s="20"/>
      <c r="B10" s="20"/>
      <c r="C10" s="20"/>
      <c r="D10" s="20"/>
      <c r="E10" s="83"/>
      <c r="F10" s="27">
        <v>0.06</v>
      </c>
      <c r="G10" s="12"/>
    </row>
    <row r="11" spans="1:7">
      <c r="A11" s="20"/>
      <c r="B11" s="20"/>
      <c r="C11" s="20"/>
      <c r="D11" s="20"/>
      <c r="E11" s="83"/>
      <c r="F11" s="27">
        <v>6.5000000000000002E-2</v>
      </c>
      <c r="G11" s="12"/>
    </row>
    <row r="12" spans="1:7">
      <c r="A12" s="20"/>
      <c r="B12" s="20"/>
      <c r="C12" s="20"/>
      <c r="D12" s="20"/>
      <c r="E12" s="83"/>
      <c r="F12" s="27">
        <v>7.0000000000000007E-2</v>
      </c>
      <c r="G12" s="12"/>
    </row>
  </sheetData>
  <mergeCells count="2">
    <mergeCell ref="B2:C2"/>
    <mergeCell ref="E6:E12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workbookViewId="0"/>
  </sheetViews>
  <sheetFormatPr defaultRowHeight="16.5"/>
  <cols>
    <col min="1" max="1" width="2.625" customWidth="1"/>
    <col min="2" max="2" width="12.375" bestFit="1" customWidth="1"/>
    <col min="3" max="3" width="11.875" bestFit="1" customWidth="1"/>
    <col min="5" max="5" width="4.5" customWidth="1"/>
    <col min="6" max="6" width="11.25" customWidth="1"/>
    <col min="7" max="7" width="16" customWidth="1"/>
  </cols>
  <sheetData>
    <row r="1" spans="1:7">
      <c r="A1" s="20"/>
      <c r="B1" s="20"/>
      <c r="C1" s="20"/>
      <c r="D1" s="20"/>
      <c r="E1" s="20"/>
      <c r="F1" s="20"/>
      <c r="G1" s="20"/>
    </row>
    <row r="2" spans="1:7">
      <c r="A2" s="20"/>
      <c r="B2" s="82" t="s">
        <v>191</v>
      </c>
      <c r="C2" s="82"/>
      <c r="D2" s="20"/>
      <c r="E2" s="21" t="s">
        <v>192</v>
      </c>
      <c r="F2" s="21"/>
      <c r="G2" s="21"/>
    </row>
    <row r="3" spans="1:7">
      <c r="A3" s="20"/>
      <c r="B3" s="22" t="s">
        <v>193</v>
      </c>
      <c r="C3" s="23">
        <v>20000000</v>
      </c>
      <c r="D3" s="20"/>
      <c r="E3" s="20"/>
      <c r="F3" s="20"/>
      <c r="G3" s="20"/>
    </row>
    <row r="4" spans="1:7">
      <c r="A4" s="20"/>
      <c r="B4" s="22" t="s">
        <v>194</v>
      </c>
      <c r="C4" s="24">
        <v>0.06</v>
      </c>
      <c r="D4" s="20"/>
      <c r="E4" s="20"/>
      <c r="F4" s="20"/>
      <c r="G4" s="25" t="s">
        <v>195</v>
      </c>
    </row>
    <row r="5" spans="1:7">
      <c r="A5" s="20"/>
      <c r="B5" s="22" t="s">
        <v>196</v>
      </c>
      <c r="C5" s="22">
        <v>5</v>
      </c>
      <c r="D5" s="20"/>
      <c r="E5" s="20"/>
      <c r="F5" s="26"/>
      <c r="G5" s="15">
        <f>PMT($C$4/12,$C$5 *12,-$C$3)</f>
        <v>386656.03058855823</v>
      </c>
    </row>
    <row r="6" spans="1:7">
      <c r="A6" s="20"/>
      <c r="B6" s="22" t="s">
        <v>197</v>
      </c>
      <c r="C6" s="23">
        <f>PMT($C$4/12,$C$5 *12,-$C$3)</f>
        <v>386656.03058855823</v>
      </c>
      <c r="D6" s="20"/>
      <c r="E6" s="83" t="s">
        <v>198</v>
      </c>
      <c r="F6" s="27">
        <v>0.04</v>
      </c>
      <c r="G6" s="12">
        <f t="dataTable" ref="G6:G12" dt2D="0" dtr="0" r1="C4"/>
        <v>368330.44110532705</v>
      </c>
    </row>
    <row r="7" spans="1:7">
      <c r="A7" s="20"/>
      <c r="B7" s="20"/>
      <c r="C7" s="20"/>
      <c r="D7" s="20"/>
      <c r="E7" s="83"/>
      <c r="F7" s="27">
        <v>4.4999999999999998E-2</v>
      </c>
      <c r="G7" s="12">
        <v>372860.384830333</v>
      </c>
    </row>
    <row r="8" spans="1:7">
      <c r="A8" s="20"/>
      <c r="B8" s="20"/>
      <c r="C8" s="20"/>
      <c r="D8" s="20"/>
      <c r="E8" s="83"/>
      <c r="F8" s="27">
        <v>0.05</v>
      </c>
      <c r="G8" s="12">
        <v>377424.67288021866</v>
      </c>
    </row>
    <row r="9" spans="1:7">
      <c r="A9" s="20"/>
      <c r="B9" s="20"/>
      <c r="C9" s="20"/>
      <c r="D9" s="20"/>
      <c r="E9" s="83"/>
      <c r="F9" s="27">
        <v>5.5E-2</v>
      </c>
      <c r="G9" s="12">
        <v>382023.24343564484</v>
      </c>
    </row>
    <row r="10" spans="1:7">
      <c r="A10" s="20"/>
      <c r="B10" s="20"/>
      <c r="C10" s="20"/>
      <c r="D10" s="20"/>
      <c r="E10" s="83"/>
      <c r="F10" s="27">
        <v>0.06</v>
      </c>
      <c r="G10" s="12">
        <v>386656.03058855823</v>
      </c>
    </row>
    <row r="11" spans="1:7">
      <c r="A11" s="20"/>
      <c r="B11" s="20"/>
      <c r="C11" s="20"/>
      <c r="D11" s="20"/>
      <c r="E11" s="83"/>
      <c r="F11" s="27">
        <v>6.5000000000000002E-2</v>
      </c>
      <c r="G11" s="12">
        <v>391322.96437457082</v>
      </c>
    </row>
    <row r="12" spans="1:7">
      <c r="A12" s="20"/>
      <c r="B12" s="20"/>
      <c r="C12" s="20"/>
      <c r="D12" s="20"/>
      <c r="E12" s="83"/>
      <c r="F12" s="27">
        <v>7.0000000000000007E-2</v>
      </c>
      <c r="G12" s="12">
        <v>396023.97080699075</v>
      </c>
    </row>
  </sheetData>
  <mergeCells count="2">
    <mergeCell ref="B2:C2"/>
    <mergeCell ref="E6:E1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/>
  </sheetViews>
  <sheetFormatPr defaultRowHeight="16.5"/>
  <sheetData>
    <row r="1" spans="1:5">
      <c r="A1" t="s">
        <v>405</v>
      </c>
    </row>
    <row r="3" spans="1:5">
      <c r="A3" t="s">
        <v>406</v>
      </c>
      <c r="D3" t="s">
        <v>407</v>
      </c>
    </row>
    <row r="4" spans="1:5">
      <c r="A4" s="71" t="s">
        <v>408</v>
      </c>
      <c r="B4" s="11" t="s">
        <v>409</v>
      </c>
      <c r="D4" s="71" t="s">
        <v>410</v>
      </c>
      <c r="E4" s="71" t="s">
        <v>411</v>
      </c>
    </row>
    <row r="5" spans="1:5">
      <c r="A5" s="71" t="s">
        <v>412</v>
      </c>
      <c r="B5" s="72">
        <v>23000</v>
      </c>
      <c r="D5" s="53" t="s">
        <v>409</v>
      </c>
      <c r="E5" s="73">
        <v>0.08</v>
      </c>
    </row>
    <row r="6" spans="1:5">
      <c r="A6" s="71" t="s">
        <v>413</v>
      </c>
      <c r="B6" s="30">
        <v>5</v>
      </c>
      <c r="D6" s="53" t="s">
        <v>414</v>
      </c>
      <c r="E6" s="73">
        <v>0.03</v>
      </c>
    </row>
    <row r="7" spans="1:5">
      <c r="A7" s="71" t="s">
        <v>415</v>
      </c>
      <c r="B7" s="30">
        <f>B5*B6-B5*B6*VLOOKUP(B4,$D$5:$E$7,2,FALSE)</f>
        <v>105800</v>
      </c>
      <c r="D7" s="53" t="s">
        <v>416</v>
      </c>
      <c r="E7" s="73">
        <v>0.05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"/>
  <sheetViews>
    <sheetView workbookViewId="0"/>
  </sheetViews>
  <sheetFormatPr defaultRowHeight="16.5"/>
  <sheetData>
    <row r="1" spans="1:5">
      <c r="A1" t="s">
        <v>405</v>
      </c>
    </row>
    <row r="3" spans="1:5">
      <c r="A3" t="s">
        <v>406</v>
      </c>
      <c r="D3" t="s">
        <v>407</v>
      </c>
    </row>
    <row r="4" spans="1:5">
      <c r="A4" s="71" t="s">
        <v>408</v>
      </c>
      <c r="B4" s="11" t="s">
        <v>409</v>
      </c>
      <c r="D4" s="71" t="s">
        <v>53</v>
      </c>
      <c r="E4" s="71" t="s">
        <v>411</v>
      </c>
    </row>
    <row r="5" spans="1:5">
      <c r="A5" s="71" t="s">
        <v>412</v>
      </c>
      <c r="B5" s="72">
        <v>23000</v>
      </c>
      <c r="D5" s="53" t="s">
        <v>409</v>
      </c>
      <c r="E5" s="73">
        <v>0.13043478260869565</v>
      </c>
    </row>
    <row r="6" spans="1:5">
      <c r="A6" s="71" t="s">
        <v>413</v>
      </c>
      <c r="B6" s="30">
        <v>5</v>
      </c>
      <c r="D6" s="53" t="s">
        <v>414</v>
      </c>
      <c r="E6" s="73">
        <v>0.03</v>
      </c>
    </row>
    <row r="7" spans="1:5">
      <c r="A7" s="71" t="s">
        <v>415</v>
      </c>
      <c r="B7" s="30">
        <f>B5*B6-B5*B6*VLOOKUP(B4,$D$5:$E$7,2,FALSE)</f>
        <v>100000</v>
      </c>
      <c r="D7" s="53" t="s">
        <v>417</v>
      </c>
      <c r="E7" s="73">
        <v>0.05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DAE-CE87-426A-94B0-8D39B1936927}">
  <dimension ref="A1:I22"/>
  <sheetViews>
    <sheetView workbookViewId="0">
      <selection sqref="A1:I1"/>
    </sheetView>
  </sheetViews>
  <sheetFormatPr defaultRowHeight="16.5"/>
  <cols>
    <col min="1" max="1" width="17.625" bestFit="1" customWidth="1"/>
    <col min="6" max="6" width="17.625" bestFit="1" customWidth="1"/>
  </cols>
  <sheetData>
    <row r="1" spans="1:9" ht="26.25">
      <c r="A1" s="84" t="s">
        <v>199</v>
      </c>
      <c r="B1" s="84"/>
      <c r="C1" s="84"/>
      <c r="D1" s="84"/>
      <c r="E1" s="84"/>
      <c r="F1" s="84"/>
      <c r="G1" s="84"/>
      <c r="H1" s="84"/>
      <c r="I1" s="84"/>
    </row>
    <row r="2" spans="1:9">
      <c r="A2" s="28"/>
      <c r="B2" s="28"/>
      <c r="C2" s="28"/>
      <c r="D2" s="28"/>
      <c r="E2" s="28"/>
      <c r="F2" s="29"/>
    </row>
    <row r="3" spans="1:9">
      <c r="A3" t="s">
        <v>418</v>
      </c>
      <c r="F3" t="s">
        <v>200</v>
      </c>
    </row>
    <row r="4" spans="1:9">
      <c r="A4" s="74" t="s">
        <v>201</v>
      </c>
      <c r="B4" s="74" t="s">
        <v>202</v>
      </c>
      <c r="C4" s="74" t="s">
        <v>203</v>
      </c>
      <c r="D4" s="74" t="s">
        <v>204</v>
      </c>
      <c r="F4" s="74" t="s">
        <v>201</v>
      </c>
      <c r="G4" s="74" t="s">
        <v>202</v>
      </c>
      <c r="H4" s="74" t="s">
        <v>203</v>
      </c>
      <c r="I4" s="74" t="s">
        <v>204</v>
      </c>
    </row>
    <row r="5" spans="1:9">
      <c r="A5" s="12" t="s">
        <v>449</v>
      </c>
      <c r="B5" s="30">
        <v>10800</v>
      </c>
      <c r="C5" s="30">
        <v>9000</v>
      </c>
      <c r="D5" s="30">
        <v>9140</v>
      </c>
      <c r="F5" s="12"/>
      <c r="G5" s="12"/>
      <c r="H5" s="12"/>
      <c r="I5" s="12"/>
    </row>
    <row r="6" spans="1:9">
      <c r="A6" s="12" t="s">
        <v>424</v>
      </c>
      <c r="B6" s="30">
        <v>9200</v>
      </c>
      <c r="C6" s="30">
        <v>13780</v>
      </c>
      <c r="D6" s="30">
        <v>13080</v>
      </c>
      <c r="F6" s="12"/>
      <c r="G6" s="12"/>
      <c r="H6" s="12"/>
      <c r="I6" s="12"/>
    </row>
    <row r="7" spans="1:9">
      <c r="A7" s="12" t="s">
        <v>450</v>
      </c>
      <c r="B7" s="30">
        <v>9060</v>
      </c>
      <c r="C7" s="30">
        <v>9160</v>
      </c>
      <c r="D7" s="30">
        <v>9140</v>
      </c>
      <c r="F7" s="12"/>
      <c r="G7" s="12"/>
      <c r="H7" s="12"/>
      <c r="I7" s="12"/>
    </row>
    <row r="8" spans="1:9">
      <c r="A8" s="12" t="s">
        <v>421</v>
      </c>
      <c r="B8" s="30">
        <v>3780</v>
      </c>
      <c r="C8" s="30">
        <v>3680</v>
      </c>
      <c r="D8" s="30">
        <v>2840</v>
      </c>
    </row>
    <row r="10" spans="1:9">
      <c r="A10" t="s">
        <v>419</v>
      </c>
    </row>
    <row r="11" spans="1:9">
      <c r="A11" s="76" t="s">
        <v>201</v>
      </c>
      <c r="B11" s="74" t="s">
        <v>202</v>
      </c>
      <c r="C11" s="74" t="s">
        <v>203</v>
      </c>
      <c r="D11" s="74" t="s">
        <v>204</v>
      </c>
    </row>
    <row r="12" spans="1:9">
      <c r="A12" s="12" t="s">
        <v>449</v>
      </c>
      <c r="B12" s="30">
        <v>11360</v>
      </c>
      <c r="C12" s="30">
        <v>5780</v>
      </c>
      <c r="D12" s="30">
        <v>17940</v>
      </c>
    </row>
    <row r="13" spans="1:9">
      <c r="A13" s="12" t="s">
        <v>450</v>
      </c>
      <c r="B13" s="30">
        <v>9560</v>
      </c>
      <c r="C13" s="30">
        <v>13960</v>
      </c>
      <c r="D13" s="30">
        <v>11560</v>
      </c>
    </row>
    <row r="14" spans="1:9">
      <c r="A14" s="12" t="s">
        <v>422</v>
      </c>
      <c r="B14" s="30">
        <v>3960</v>
      </c>
      <c r="C14" s="30">
        <v>9140</v>
      </c>
      <c r="D14" s="30">
        <v>19700</v>
      </c>
    </row>
    <row r="15" spans="1:9">
      <c r="A15" s="12" t="s">
        <v>425</v>
      </c>
      <c r="B15" s="30">
        <v>3740</v>
      </c>
      <c r="C15" s="30">
        <v>3300</v>
      </c>
      <c r="D15" s="30">
        <v>2840</v>
      </c>
    </row>
    <row r="17" spans="1:4">
      <c r="A17" t="s">
        <v>420</v>
      </c>
    </row>
    <row r="18" spans="1:4">
      <c r="A18" s="76" t="s">
        <v>201</v>
      </c>
      <c r="B18" s="74" t="s">
        <v>202</v>
      </c>
      <c r="C18" s="74" t="s">
        <v>203</v>
      </c>
      <c r="D18" s="74" t="s">
        <v>204</v>
      </c>
    </row>
    <row r="19" spans="1:4">
      <c r="A19" s="12" t="s">
        <v>449</v>
      </c>
      <c r="B19" s="30">
        <v>9360</v>
      </c>
      <c r="C19" s="30">
        <v>7080</v>
      </c>
      <c r="D19" s="30">
        <v>9120</v>
      </c>
    </row>
    <row r="20" spans="1:4">
      <c r="A20" s="12" t="s">
        <v>421</v>
      </c>
      <c r="B20" s="30">
        <v>5700</v>
      </c>
      <c r="C20" s="30">
        <v>13700</v>
      </c>
      <c r="D20" s="30">
        <v>11560</v>
      </c>
    </row>
    <row r="21" spans="1:4">
      <c r="A21" s="12" t="s">
        <v>450</v>
      </c>
      <c r="B21" s="30">
        <v>6700</v>
      </c>
      <c r="C21" s="30">
        <v>3080</v>
      </c>
      <c r="D21" s="30">
        <v>3300</v>
      </c>
    </row>
    <row r="22" spans="1:4">
      <c r="A22" s="12" t="s">
        <v>426</v>
      </c>
      <c r="B22" s="30">
        <v>9560</v>
      </c>
      <c r="C22" s="30">
        <v>14960</v>
      </c>
      <c r="D22" s="30">
        <v>9680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>
      <selection activeCell="K18" sqref="K18"/>
    </sheetView>
  </sheetViews>
  <sheetFormatPr defaultRowHeight="16.5"/>
  <cols>
    <col min="1" max="1" width="17.625" bestFit="1" customWidth="1"/>
    <col min="6" max="6" width="17.625" bestFit="1" customWidth="1"/>
  </cols>
  <sheetData>
    <row r="1" spans="1:9" ht="26.25">
      <c r="A1" s="84" t="s">
        <v>199</v>
      </c>
      <c r="B1" s="84"/>
      <c r="C1" s="84"/>
      <c r="D1" s="84"/>
      <c r="E1" s="84"/>
      <c r="F1" s="84"/>
      <c r="G1" s="84"/>
      <c r="H1" s="84"/>
      <c r="I1" s="84"/>
    </row>
    <row r="2" spans="1:9">
      <c r="A2" s="28"/>
      <c r="B2" s="28"/>
      <c r="C2" s="28"/>
      <c r="D2" s="28"/>
      <c r="E2" s="28"/>
      <c r="F2" s="29"/>
    </row>
    <row r="3" spans="1:9">
      <c r="A3" t="s">
        <v>418</v>
      </c>
      <c r="F3" t="s">
        <v>200</v>
      </c>
    </row>
    <row r="4" spans="1:9">
      <c r="A4" s="11" t="s">
        <v>201</v>
      </c>
      <c r="B4" s="11" t="s">
        <v>202</v>
      </c>
      <c r="C4" s="11" t="s">
        <v>203</v>
      </c>
      <c r="D4" s="11" t="s">
        <v>204</v>
      </c>
      <c r="F4" s="11" t="s">
        <v>201</v>
      </c>
      <c r="G4" s="11" t="s">
        <v>202</v>
      </c>
      <c r="H4" s="11" t="s">
        <v>203</v>
      </c>
      <c r="I4" s="11" t="s">
        <v>204</v>
      </c>
    </row>
    <row r="5" spans="1:9">
      <c r="A5" s="12" t="s">
        <v>449</v>
      </c>
      <c r="B5" s="30">
        <v>10800</v>
      </c>
      <c r="C5" s="30">
        <v>9000</v>
      </c>
      <c r="D5" s="30">
        <v>9140</v>
      </c>
      <c r="F5" s="12" t="s">
        <v>451</v>
      </c>
      <c r="G5" s="31">
        <v>9473.3333333333339</v>
      </c>
      <c r="H5" s="31">
        <v>8010</v>
      </c>
      <c r="I5" s="31">
        <v>10033.333333333334</v>
      </c>
    </row>
    <row r="6" spans="1:9">
      <c r="A6" s="12" t="s">
        <v>424</v>
      </c>
      <c r="B6" s="30">
        <v>9200</v>
      </c>
      <c r="C6" s="30">
        <v>13780</v>
      </c>
      <c r="D6" s="30">
        <v>13080</v>
      </c>
      <c r="F6" s="12" t="s">
        <v>423</v>
      </c>
      <c r="G6" s="31">
        <v>4480</v>
      </c>
      <c r="H6" s="31">
        <v>8840</v>
      </c>
      <c r="I6" s="31">
        <v>11366.666666666666</v>
      </c>
    </row>
    <row r="7" spans="1:9">
      <c r="A7" s="12" t="s">
        <v>450</v>
      </c>
      <c r="B7" s="30">
        <v>9060</v>
      </c>
      <c r="C7" s="30">
        <v>9160</v>
      </c>
      <c r="D7" s="30">
        <v>9140</v>
      </c>
      <c r="F7" s="12" t="s">
        <v>427</v>
      </c>
      <c r="G7" s="31">
        <v>7500</v>
      </c>
      <c r="H7" s="31">
        <v>10680</v>
      </c>
      <c r="I7" s="31">
        <v>8533.3333333333339</v>
      </c>
    </row>
    <row r="8" spans="1:9">
      <c r="A8" s="12" t="s">
        <v>421</v>
      </c>
      <c r="B8" s="30">
        <v>3780</v>
      </c>
      <c r="C8" s="30">
        <v>3680</v>
      </c>
      <c r="D8" s="30">
        <v>2840</v>
      </c>
    </row>
    <row r="10" spans="1:9">
      <c r="A10" t="s">
        <v>419</v>
      </c>
    </row>
    <row r="11" spans="1:9">
      <c r="A11" s="76" t="s">
        <v>201</v>
      </c>
      <c r="B11" s="11" t="s">
        <v>205</v>
      </c>
      <c r="C11" s="11" t="s">
        <v>206</v>
      </c>
      <c r="D11" s="11" t="s">
        <v>207</v>
      </c>
    </row>
    <row r="12" spans="1:9">
      <c r="A12" s="12" t="s">
        <v>449</v>
      </c>
      <c r="B12" s="30">
        <v>11360</v>
      </c>
      <c r="C12" s="30">
        <v>5780</v>
      </c>
      <c r="D12" s="30">
        <v>17940</v>
      </c>
    </row>
    <row r="13" spans="1:9">
      <c r="A13" s="12" t="s">
        <v>450</v>
      </c>
      <c r="B13" s="30">
        <v>9560</v>
      </c>
      <c r="C13" s="30">
        <v>13960</v>
      </c>
      <c r="D13" s="30">
        <v>11560</v>
      </c>
    </row>
    <row r="14" spans="1:9">
      <c r="A14" s="12" t="s">
        <v>422</v>
      </c>
      <c r="B14" s="30">
        <v>3960</v>
      </c>
      <c r="C14" s="30">
        <v>9140</v>
      </c>
      <c r="D14" s="30">
        <v>19700</v>
      </c>
    </row>
    <row r="15" spans="1:9">
      <c r="A15" s="12" t="s">
        <v>425</v>
      </c>
      <c r="B15" s="30">
        <v>3740</v>
      </c>
      <c r="C15" s="30">
        <v>3300</v>
      </c>
      <c r="D15" s="30">
        <v>2840</v>
      </c>
    </row>
    <row r="17" spans="1:4">
      <c r="A17" t="s">
        <v>420</v>
      </c>
    </row>
    <row r="18" spans="1:4">
      <c r="A18" s="76" t="s">
        <v>201</v>
      </c>
      <c r="B18" s="11" t="s">
        <v>205</v>
      </c>
      <c r="C18" s="11" t="s">
        <v>206</v>
      </c>
      <c r="D18" s="11" t="s">
        <v>208</v>
      </c>
    </row>
    <row r="19" spans="1:4">
      <c r="A19" s="12" t="s">
        <v>449</v>
      </c>
      <c r="B19" s="30">
        <v>9360</v>
      </c>
      <c r="C19" s="30">
        <v>7080</v>
      </c>
      <c r="D19" s="30">
        <v>9120</v>
      </c>
    </row>
    <row r="20" spans="1:4">
      <c r="A20" s="12" t="s">
        <v>421</v>
      </c>
      <c r="B20" s="30">
        <v>5700</v>
      </c>
      <c r="C20" s="30">
        <v>13700</v>
      </c>
      <c r="D20" s="30">
        <v>11560</v>
      </c>
    </row>
    <row r="21" spans="1:4">
      <c r="A21" s="12" t="s">
        <v>450</v>
      </c>
      <c r="B21" s="30">
        <v>6700</v>
      </c>
      <c r="C21" s="30">
        <v>3080</v>
      </c>
      <c r="D21" s="30">
        <v>3300</v>
      </c>
    </row>
    <row r="22" spans="1:4">
      <c r="A22" s="12" t="s">
        <v>426</v>
      </c>
      <c r="B22" s="30">
        <v>9560</v>
      </c>
      <c r="C22" s="30">
        <v>14960</v>
      </c>
      <c r="D22" s="30">
        <v>9680</v>
      </c>
    </row>
  </sheetData>
  <dataConsolidate function="average" leftLabels="1" topLabels="1">
    <dataRefs count="3">
      <dataRef ref="A4:D8" sheet="통합1(결과)"/>
      <dataRef ref="A11:D15" sheet="통합1(결과)"/>
      <dataRef ref="A18:D22" sheet="통합1(결과)"/>
    </dataRefs>
  </dataConsolidate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F10"/>
  <sheetViews>
    <sheetView workbookViewId="0"/>
  </sheetViews>
  <sheetFormatPr defaultRowHeight="16.5"/>
  <sheetData>
    <row r="2" spans="2:6" ht="20.25">
      <c r="B2" s="85" t="s">
        <v>209</v>
      </c>
      <c r="C2" s="85"/>
      <c r="D2" s="85"/>
      <c r="E2" s="85"/>
      <c r="F2" s="85"/>
    </row>
    <row r="3" spans="2:6">
      <c r="B3" s="11" t="s">
        <v>210</v>
      </c>
      <c r="C3" s="11" t="s">
        <v>211</v>
      </c>
      <c r="D3" s="11" t="s">
        <v>212</v>
      </c>
      <c r="E3" s="11" t="s">
        <v>213</v>
      </c>
      <c r="F3" s="11" t="s">
        <v>214</v>
      </c>
    </row>
    <row r="4" spans="2:6">
      <c r="B4" s="11" t="s">
        <v>215</v>
      </c>
      <c r="C4" s="11">
        <v>80</v>
      </c>
      <c r="D4" s="11">
        <v>92</v>
      </c>
      <c r="E4" s="11">
        <v>86</v>
      </c>
      <c r="F4" s="11">
        <v>258</v>
      </c>
    </row>
    <row r="5" spans="2:6">
      <c r="B5" s="11" t="s">
        <v>216</v>
      </c>
      <c r="C5" s="11">
        <v>96</v>
      </c>
      <c r="D5" s="11">
        <v>85</v>
      </c>
      <c r="E5" s="11">
        <v>86</v>
      </c>
      <c r="F5" s="11">
        <v>267</v>
      </c>
    </row>
    <row r="6" spans="2:6">
      <c r="B6" s="11" t="s">
        <v>217</v>
      </c>
      <c r="C6" s="11">
        <v>76</v>
      </c>
      <c r="D6" s="11">
        <v>74</v>
      </c>
      <c r="E6" s="11">
        <v>79</v>
      </c>
      <c r="F6" s="11">
        <v>229</v>
      </c>
    </row>
    <row r="7" spans="2:6">
      <c r="B7" s="11" t="s">
        <v>218</v>
      </c>
      <c r="C7" s="11">
        <v>84</v>
      </c>
      <c r="D7" s="11">
        <v>62</v>
      </c>
      <c r="E7" s="11">
        <v>85</v>
      </c>
      <c r="F7" s="11">
        <v>231</v>
      </c>
    </row>
    <row r="8" spans="2:6">
      <c r="B8" s="11" t="s">
        <v>219</v>
      </c>
      <c r="C8" s="11">
        <v>96</v>
      </c>
      <c r="D8" s="11">
        <v>58</v>
      </c>
      <c r="E8" s="11">
        <v>75</v>
      </c>
      <c r="F8" s="11">
        <v>229</v>
      </c>
    </row>
    <row r="9" spans="2:6">
      <c r="B9" s="11" t="s">
        <v>220</v>
      </c>
      <c r="C9" s="11">
        <v>86</v>
      </c>
      <c r="D9" s="11">
        <v>79</v>
      </c>
      <c r="E9" s="11">
        <v>81</v>
      </c>
      <c r="F9" s="11">
        <v>246</v>
      </c>
    </row>
    <row r="10" spans="2:6">
      <c r="B10" s="11" t="s">
        <v>221</v>
      </c>
      <c r="C10" s="11">
        <v>85</v>
      </c>
      <c r="D10" s="11">
        <v>95</v>
      </c>
      <c r="E10" s="11">
        <v>82</v>
      </c>
      <c r="F10" s="11">
        <v>262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F10"/>
  <sheetViews>
    <sheetView workbookViewId="0"/>
  </sheetViews>
  <sheetFormatPr defaultRowHeight="16.5"/>
  <sheetData>
    <row r="2" spans="2:6" ht="20.25">
      <c r="B2" s="85" t="s">
        <v>222</v>
      </c>
      <c r="C2" s="85"/>
      <c r="D2" s="85"/>
      <c r="E2" s="85"/>
      <c r="F2" s="85"/>
    </row>
    <row r="3" spans="2:6">
      <c r="B3" s="11" t="s">
        <v>223</v>
      </c>
      <c r="C3" s="11" t="s">
        <v>224</v>
      </c>
      <c r="D3" s="11" t="s">
        <v>225</v>
      </c>
      <c r="E3" s="11" t="s">
        <v>226</v>
      </c>
      <c r="F3" s="11" t="s">
        <v>227</v>
      </c>
    </row>
    <row r="4" spans="2:6">
      <c r="B4" s="11" t="s">
        <v>228</v>
      </c>
      <c r="C4" s="11">
        <v>82</v>
      </c>
      <c r="D4" s="11">
        <v>96</v>
      </c>
      <c r="E4" s="11">
        <v>82</v>
      </c>
      <c r="F4" s="11">
        <v>260</v>
      </c>
    </row>
    <row r="5" spans="2:6">
      <c r="B5" s="11" t="s">
        <v>229</v>
      </c>
      <c r="C5" s="11">
        <v>94</v>
      </c>
      <c r="D5" s="11">
        <v>82</v>
      </c>
      <c r="E5" s="11">
        <v>90</v>
      </c>
      <c r="F5" s="11">
        <v>266</v>
      </c>
    </row>
    <row r="6" spans="2:6">
      <c r="B6" s="11" t="s">
        <v>230</v>
      </c>
      <c r="C6" s="11">
        <v>80</v>
      </c>
      <c r="D6" s="11">
        <v>71</v>
      </c>
      <c r="E6" s="11">
        <v>73</v>
      </c>
      <c r="F6" s="11">
        <v>224</v>
      </c>
    </row>
    <row r="7" spans="2:6">
      <c r="B7" s="11" t="s">
        <v>231</v>
      </c>
      <c r="C7" s="11">
        <v>83</v>
      </c>
      <c r="D7" s="11">
        <v>68</v>
      </c>
      <c r="E7" s="11">
        <v>89</v>
      </c>
      <c r="F7" s="11">
        <v>240</v>
      </c>
    </row>
    <row r="8" spans="2:6">
      <c r="B8" s="11" t="s">
        <v>232</v>
      </c>
      <c r="C8" s="11">
        <v>91</v>
      </c>
      <c r="D8" s="11">
        <v>57</v>
      </c>
      <c r="E8" s="11">
        <v>72</v>
      </c>
      <c r="F8" s="11">
        <v>220</v>
      </c>
    </row>
    <row r="9" spans="2:6">
      <c r="B9" s="11" t="s">
        <v>233</v>
      </c>
      <c r="C9" s="11">
        <v>79</v>
      </c>
      <c r="D9" s="11">
        <v>72</v>
      </c>
      <c r="E9" s="11">
        <v>84</v>
      </c>
      <c r="F9" s="11">
        <v>235</v>
      </c>
    </row>
    <row r="10" spans="2:6">
      <c r="B10" s="11" t="s">
        <v>234</v>
      </c>
      <c r="C10" s="11">
        <v>81</v>
      </c>
      <c r="D10" s="11">
        <v>94</v>
      </c>
      <c r="E10" s="11">
        <v>72</v>
      </c>
      <c r="F10" s="11">
        <v>247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F10"/>
  <sheetViews>
    <sheetView workbookViewId="0"/>
  </sheetViews>
  <sheetFormatPr defaultRowHeight="16.5"/>
  <sheetData>
    <row r="2" spans="2:6" ht="20.25">
      <c r="B2" s="85" t="s">
        <v>235</v>
      </c>
      <c r="C2" s="85"/>
      <c r="D2" s="85"/>
      <c r="E2" s="85"/>
      <c r="F2" s="85"/>
    </row>
    <row r="3" spans="2:6">
      <c r="B3" s="11" t="s">
        <v>223</v>
      </c>
      <c r="C3" s="11" t="s">
        <v>224</v>
      </c>
      <c r="D3" s="11" t="s">
        <v>212</v>
      </c>
      <c r="E3" s="11" t="s">
        <v>226</v>
      </c>
      <c r="F3" s="11" t="s">
        <v>214</v>
      </c>
    </row>
    <row r="4" spans="2:6">
      <c r="B4" s="11" t="s">
        <v>228</v>
      </c>
      <c r="C4" s="11"/>
      <c r="D4" s="11"/>
      <c r="E4" s="11"/>
      <c r="F4" s="11"/>
    </row>
    <row r="5" spans="2:6">
      <c r="B5" s="11" t="s">
        <v>229</v>
      </c>
      <c r="C5" s="11"/>
      <c r="D5" s="11"/>
      <c r="E5" s="11"/>
      <c r="F5" s="11"/>
    </row>
    <row r="6" spans="2:6">
      <c r="B6" s="11" t="s">
        <v>230</v>
      </c>
      <c r="C6" s="11"/>
      <c r="D6" s="11"/>
      <c r="E6" s="11"/>
      <c r="F6" s="11"/>
    </row>
    <row r="7" spans="2:6">
      <c r="B7" s="11" t="s">
        <v>218</v>
      </c>
      <c r="C7" s="11"/>
      <c r="D7" s="11"/>
      <c r="E7" s="11"/>
      <c r="F7" s="11"/>
    </row>
    <row r="8" spans="2:6">
      <c r="B8" s="11" t="s">
        <v>232</v>
      </c>
      <c r="C8" s="11"/>
      <c r="D8" s="11"/>
      <c r="E8" s="11"/>
      <c r="F8" s="11"/>
    </row>
    <row r="9" spans="2:6">
      <c r="B9" s="11" t="s">
        <v>236</v>
      </c>
      <c r="C9" s="11"/>
      <c r="D9" s="11"/>
      <c r="E9" s="11"/>
      <c r="F9" s="11"/>
    </row>
    <row r="10" spans="2:6">
      <c r="B10" s="11" t="s">
        <v>234</v>
      </c>
      <c r="C10" s="11"/>
      <c r="D10" s="11"/>
      <c r="E10" s="11"/>
      <c r="F10" s="11"/>
    </row>
  </sheetData>
  <dataConsolidate/>
  <mergeCells count="1">
    <mergeCell ref="B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F10"/>
  <sheetViews>
    <sheetView workbookViewId="0"/>
  </sheetViews>
  <sheetFormatPr defaultRowHeight="16.5"/>
  <sheetData>
    <row r="2" spans="2:6" ht="20.25">
      <c r="B2" s="85" t="s">
        <v>235</v>
      </c>
      <c r="C2" s="85"/>
      <c r="D2" s="85"/>
      <c r="E2" s="85"/>
      <c r="F2" s="85"/>
    </row>
    <row r="3" spans="2:6">
      <c r="B3" s="11" t="s">
        <v>223</v>
      </c>
      <c r="C3" s="11" t="s">
        <v>224</v>
      </c>
      <c r="D3" s="11" t="s">
        <v>225</v>
      </c>
      <c r="E3" s="11" t="s">
        <v>237</v>
      </c>
      <c r="F3" s="11" t="s">
        <v>238</v>
      </c>
    </row>
    <row r="4" spans="2:6">
      <c r="B4" s="11" t="s">
        <v>228</v>
      </c>
      <c r="C4" s="11">
        <v>81</v>
      </c>
      <c r="D4" s="11">
        <v>94</v>
      </c>
      <c r="E4" s="11">
        <v>84</v>
      </c>
      <c r="F4" s="11">
        <v>259</v>
      </c>
    </row>
    <row r="5" spans="2:6">
      <c r="B5" s="11" t="s">
        <v>229</v>
      </c>
      <c r="C5" s="11">
        <v>95</v>
      </c>
      <c r="D5" s="11">
        <v>83.5</v>
      </c>
      <c r="E5" s="11">
        <v>88</v>
      </c>
      <c r="F5" s="11">
        <v>266.5</v>
      </c>
    </row>
    <row r="6" spans="2:6">
      <c r="B6" s="11" t="s">
        <v>239</v>
      </c>
      <c r="C6" s="11">
        <v>78</v>
      </c>
      <c r="D6" s="11">
        <v>72.5</v>
      </c>
      <c r="E6" s="11">
        <v>76</v>
      </c>
      <c r="F6" s="11">
        <v>226.5</v>
      </c>
    </row>
    <row r="7" spans="2:6">
      <c r="B7" s="11" t="s">
        <v>240</v>
      </c>
      <c r="C7" s="11">
        <v>83.5</v>
      </c>
      <c r="D7" s="11">
        <v>65</v>
      </c>
      <c r="E7" s="11">
        <v>87</v>
      </c>
      <c r="F7" s="11">
        <v>235.5</v>
      </c>
    </row>
    <row r="8" spans="2:6">
      <c r="B8" s="11" t="s">
        <v>241</v>
      </c>
      <c r="C8" s="11">
        <v>93.5</v>
      </c>
      <c r="D8" s="11">
        <v>57.5</v>
      </c>
      <c r="E8" s="11">
        <v>73.5</v>
      </c>
      <c r="F8" s="11">
        <v>224.5</v>
      </c>
    </row>
    <row r="9" spans="2:6">
      <c r="B9" s="11" t="s">
        <v>236</v>
      </c>
      <c r="C9" s="11">
        <v>82.5</v>
      </c>
      <c r="D9" s="11">
        <v>75.5</v>
      </c>
      <c r="E9" s="11">
        <v>82.5</v>
      </c>
      <c r="F9" s="11">
        <v>240.5</v>
      </c>
    </row>
    <row r="10" spans="2:6">
      <c r="B10" s="11" t="s">
        <v>234</v>
      </c>
      <c r="C10" s="11">
        <v>83</v>
      </c>
      <c r="D10" s="11">
        <v>94.5</v>
      </c>
      <c r="E10" s="11">
        <v>77</v>
      </c>
      <c r="F10" s="11">
        <v>254.5</v>
      </c>
    </row>
  </sheetData>
  <dataConsolidate function="average" topLabels="1">
    <dataRefs count="2">
      <dataRef ref="B3:F10" sheet="기말고사" r:id="rId1"/>
      <dataRef ref="B3:F10" sheet="중간고사" r:id="rId2"/>
    </dataRefs>
  </dataConsolidate>
  <mergeCells count="1">
    <mergeCell ref="B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F10"/>
  <sheetViews>
    <sheetView workbookViewId="0"/>
  </sheetViews>
  <sheetFormatPr defaultRowHeight="16.5"/>
  <sheetData>
    <row r="2" spans="2:6" ht="20.25">
      <c r="B2" s="85" t="s">
        <v>242</v>
      </c>
      <c r="C2" s="85"/>
      <c r="D2" s="85"/>
      <c r="E2" s="85"/>
      <c r="F2" s="85"/>
    </row>
    <row r="3" spans="2:6">
      <c r="B3" s="11" t="s">
        <v>243</v>
      </c>
      <c r="C3" s="11" t="s">
        <v>244</v>
      </c>
      <c r="D3" s="11" t="s">
        <v>245</v>
      </c>
      <c r="E3" s="11" t="s">
        <v>213</v>
      </c>
      <c r="F3" s="11" t="s">
        <v>246</v>
      </c>
    </row>
    <row r="4" spans="2:6">
      <c r="B4" s="11" t="s">
        <v>247</v>
      </c>
      <c r="C4" s="11"/>
      <c r="D4" s="11"/>
      <c r="E4" s="11"/>
      <c r="F4" s="11"/>
    </row>
    <row r="5" spans="2:6">
      <c r="B5" s="11" t="s">
        <v>248</v>
      </c>
      <c r="C5" s="11"/>
      <c r="D5" s="11"/>
      <c r="E5" s="11"/>
      <c r="F5" s="11"/>
    </row>
    <row r="6" spans="2:6">
      <c r="B6" s="11" t="s">
        <v>217</v>
      </c>
      <c r="C6" s="11"/>
      <c r="D6" s="11"/>
      <c r="E6" s="11"/>
      <c r="F6" s="11"/>
    </row>
    <row r="7" spans="2:6">
      <c r="B7" s="11" t="s">
        <v>249</v>
      </c>
      <c r="C7" s="11"/>
      <c r="D7" s="11"/>
      <c r="E7" s="11"/>
      <c r="F7" s="11"/>
    </row>
    <row r="8" spans="2:6">
      <c r="B8" s="11" t="s">
        <v>241</v>
      </c>
      <c r="C8" s="11"/>
      <c r="D8" s="11"/>
      <c r="E8" s="11"/>
      <c r="F8" s="11"/>
    </row>
    <row r="9" spans="2:6">
      <c r="B9" s="11" t="s">
        <v>220</v>
      </c>
      <c r="C9" s="11"/>
      <c r="D9" s="11"/>
      <c r="E9" s="11"/>
      <c r="F9" s="11"/>
    </row>
    <row r="10" spans="2:6">
      <c r="B10" s="11" t="s">
        <v>250</v>
      </c>
      <c r="C10" s="11"/>
      <c r="D10" s="11"/>
      <c r="E10" s="11"/>
      <c r="F10" s="11"/>
    </row>
  </sheetData>
  <dataConsolidate/>
  <mergeCells count="1">
    <mergeCell ref="B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F24"/>
  <sheetViews>
    <sheetView workbookViewId="0"/>
  </sheetViews>
  <sheetFormatPr defaultRowHeight="16.5" outlineLevelRow="1"/>
  <cols>
    <col min="2" max="2" width="6.75" bestFit="1" customWidth="1"/>
  </cols>
  <sheetData>
    <row r="2" spans="2:6" ht="20.25">
      <c r="B2" s="85" t="s">
        <v>235</v>
      </c>
      <c r="C2" s="85"/>
      <c r="D2" s="85"/>
      <c r="E2" s="85"/>
      <c r="F2" s="85"/>
    </row>
    <row r="3" spans="2:6">
      <c r="B3" s="11" t="s">
        <v>223</v>
      </c>
      <c r="C3" s="11" t="s">
        <v>224</v>
      </c>
      <c r="D3" s="11" t="s">
        <v>225</v>
      </c>
      <c r="E3" s="11" t="s">
        <v>226</v>
      </c>
      <c r="F3" s="11" t="s">
        <v>246</v>
      </c>
    </row>
    <row r="4" spans="2:6" hidden="1" outlineLevel="1">
      <c r="B4" s="11"/>
      <c r="C4" s="11">
        <f>기말고사!$C$4</f>
        <v>82</v>
      </c>
      <c r="D4" s="11">
        <f>기말고사!$D$4</f>
        <v>96</v>
      </c>
      <c r="E4" s="11">
        <f>기말고사!$E$4</f>
        <v>82</v>
      </c>
      <c r="F4" s="11">
        <f>기말고사!$F$4</f>
        <v>260</v>
      </c>
    </row>
    <row r="5" spans="2:6" hidden="1" outlineLevel="1">
      <c r="B5" s="11"/>
      <c r="C5" s="11">
        <f>중간고사!$C$4</f>
        <v>80</v>
      </c>
      <c r="D5" s="11">
        <f>중간고사!$D$4</f>
        <v>92</v>
      </c>
      <c r="E5" s="11">
        <f>중간고사!$E$4</f>
        <v>86</v>
      </c>
      <c r="F5" s="11">
        <f>중간고사!$F$4</f>
        <v>258</v>
      </c>
    </row>
    <row r="6" spans="2:6" collapsed="1">
      <c r="B6" s="11" t="s">
        <v>247</v>
      </c>
      <c r="C6" s="11">
        <f>AVERAGE(C4:C5)</f>
        <v>81</v>
      </c>
      <c r="D6" s="11">
        <f>AVERAGE(D4:D5)</f>
        <v>94</v>
      </c>
      <c r="E6" s="11">
        <f>AVERAGE(E4:E5)</f>
        <v>84</v>
      </c>
      <c r="F6" s="11">
        <f>AVERAGE(F4:F5)</f>
        <v>259</v>
      </c>
    </row>
    <row r="7" spans="2:6" hidden="1" outlineLevel="1">
      <c r="B7" s="11"/>
      <c r="C7" s="11">
        <f>기말고사!$C$5</f>
        <v>94</v>
      </c>
      <c r="D7" s="11">
        <f>기말고사!$D$5</f>
        <v>82</v>
      </c>
      <c r="E7" s="11">
        <f>기말고사!$E$5</f>
        <v>90</v>
      </c>
      <c r="F7" s="11">
        <f>기말고사!$F$5</f>
        <v>266</v>
      </c>
    </row>
    <row r="8" spans="2:6" hidden="1" outlineLevel="1">
      <c r="B8" s="11"/>
      <c r="C8" s="11">
        <f>중간고사!$C$5</f>
        <v>96</v>
      </c>
      <c r="D8" s="11">
        <f>중간고사!$D$5</f>
        <v>85</v>
      </c>
      <c r="E8" s="11">
        <f>중간고사!$E$5</f>
        <v>86</v>
      </c>
      <c r="F8" s="11">
        <f>중간고사!$F$5</f>
        <v>267</v>
      </c>
    </row>
    <row r="9" spans="2:6" collapsed="1">
      <c r="B9" s="11" t="s">
        <v>229</v>
      </c>
      <c r="C9" s="11">
        <f>AVERAGE(C7:C8)</f>
        <v>95</v>
      </c>
      <c r="D9" s="11">
        <f>AVERAGE(D7:D8)</f>
        <v>83.5</v>
      </c>
      <c r="E9" s="11">
        <f>AVERAGE(E7:E8)</f>
        <v>88</v>
      </c>
      <c r="F9" s="11">
        <f>AVERAGE(F7:F8)</f>
        <v>266.5</v>
      </c>
    </row>
    <row r="10" spans="2:6" hidden="1" outlineLevel="1">
      <c r="B10" s="11"/>
      <c r="C10" s="11">
        <f>기말고사!$C$6</f>
        <v>80</v>
      </c>
      <c r="D10" s="11">
        <f>기말고사!$D$6</f>
        <v>71</v>
      </c>
      <c r="E10" s="11">
        <f>기말고사!$E$6</f>
        <v>73</v>
      </c>
      <c r="F10" s="11">
        <f>기말고사!$F$6</f>
        <v>224</v>
      </c>
    </row>
    <row r="11" spans="2:6" hidden="1" outlineLevel="1">
      <c r="B11" s="11"/>
      <c r="C11" s="11">
        <f>중간고사!$C$6</f>
        <v>76</v>
      </c>
      <c r="D11" s="11">
        <f>중간고사!$D$6</f>
        <v>74</v>
      </c>
      <c r="E11" s="11">
        <f>중간고사!$E$6</f>
        <v>79</v>
      </c>
      <c r="F11" s="11">
        <f>중간고사!$F$6</f>
        <v>229</v>
      </c>
    </row>
    <row r="12" spans="2:6" collapsed="1">
      <c r="B12" s="11" t="s">
        <v>251</v>
      </c>
      <c r="C12" s="11">
        <f>AVERAGE(C10:C11)</f>
        <v>78</v>
      </c>
      <c r="D12" s="11">
        <f>AVERAGE(D10:D11)</f>
        <v>72.5</v>
      </c>
      <c r="E12" s="11">
        <f>AVERAGE(E10:E11)</f>
        <v>76</v>
      </c>
      <c r="F12" s="11">
        <f>AVERAGE(F10:F11)</f>
        <v>226.5</v>
      </c>
    </row>
    <row r="13" spans="2:6" hidden="1" outlineLevel="1">
      <c r="B13" s="11"/>
      <c r="C13" s="11">
        <f>기말고사!$C$7</f>
        <v>83</v>
      </c>
      <c r="D13" s="11">
        <f>기말고사!$D$7</f>
        <v>68</v>
      </c>
      <c r="E13" s="11">
        <f>기말고사!$E$7</f>
        <v>89</v>
      </c>
      <c r="F13" s="11">
        <f>기말고사!$F$7</f>
        <v>240</v>
      </c>
    </row>
    <row r="14" spans="2:6" hidden="1" outlineLevel="1">
      <c r="B14" s="11"/>
      <c r="C14" s="11">
        <f>중간고사!$C$7</f>
        <v>84</v>
      </c>
      <c r="D14" s="11">
        <f>중간고사!$D$7</f>
        <v>62</v>
      </c>
      <c r="E14" s="11">
        <f>중간고사!$E$7</f>
        <v>85</v>
      </c>
      <c r="F14" s="11">
        <f>중간고사!$F$7</f>
        <v>231</v>
      </c>
    </row>
    <row r="15" spans="2:6" collapsed="1">
      <c r="B15" s="11" t="s">
        <v>252</v>
      </c>
      <c r="C15" s="11">
        <f>AVERAGE(C13:C14)</f>
        <v>83.5</v>
      </c>
      <c r="D15" s="11">
        <f>AVERAGE(D13:D14)</f>
        <v>65</v>
      </c>
      <c r="E15" s="11">
        <f>AVERAGE(E13:E14)</f>
        <v>87</v>
      </c>
      <c r="F15" s="11">
        <f>AVERAGE(F13:F14)</f>
        <v>235.5</v>
      </c>
    </row>
    <row r="16" spans="2:6" hidden="1" outlineLevel="1">
      <c r="B16" s="11"/>
      <c r="C16" s="11">
        <f>기말고사!$C$8</f>
        <v>91</v>
      </c>
      <c r="D16" s="11">
        <f>기말고사!$D$8</f>
        <v>57</v>
      </c>
      <c r="E16" s="11">
        <f>기말고사!$E$8</f>
        <v>72</v>
      </c>
      <c r="F16" s="11">
        <f>기말고사!$F$8</f>
        <v>220</v>
      </c>
    </row>
    <row r="17" spans="2:6" hidden="1" outlineLevel="1">
      <c r="B17" s="11"/>
      <c r="C17" s="11">
        <f>중간고사!$C$8</f>
        <v>96</v>
      </c>
      <c r="D17" s="11">
        <f>중간고사!$D$8</f>
        <v>58</v>
      </c>
      <c r="E17" s="11">
        <f>중간고사!$E$8</f>
        <v>75</v>
      </c>
      <c r="F17" s="11">
        <f>중간고사!$F$8</f>
        <v>229</v>
      </c>
    </row>
    <row r="18" spans="2:6" collapsed="1">
      <c r="B18" s="11" t="s">
        <v>253</v>
      </c>
      <c r="C18" s="11">
        <f>AVERAGE(C16:C17)</f>
        <v>93.5</v>
      </c>
      <c r="D18" s="11">
        <f>AVERAGE(D16:D17)</f>
        <v>57.5</v>
      </c>
      <c r="E18" s="11">
        <f>AVERAGE(E16:E17)</f>
        <v>73.5</v>
      </c>
      <c r="F18" s="11">
        <f>AVERAGE(F16:F17)</f>
        <v>224.5</v>
      </c>
    </row>
    <row r="19" spans="2:6" hidden="1" outlineLevel="1">
      <c r="B19" s="11"/>
      <c r="C19" s="11">
        <f>기말고사!$C$9</f>
        <v>79</v>
      </c>
      <c r="D19" s="11">
        <f>기말고사!$D$9</f>
        <v>72</v>
      </c>
      <c r="E19" s="11">
        <f>기말고사!$E$9</f>
        <v>84</v>
      </c>
      <c r="F19" s="11">
        <f>기말고사!$F$9</f>
        <v>235</v>
      </c>
    </row>
    <row r="20" spans="2:6" hidden="1" outlineLevel="1">
      <c r="B20" s="11"/>
      <c r="C20" s="11">
        <f>중간고사!$C$9</f>
        <v>86</v>
      </c>
      <c r="D20" s="11">
        <f>중간고사!$D$9</f>
        <v>79</v>
      </c>
      <c r="E20" s="11">
        <f>중간고사!$E$9</f>
        <v>81</v>
      </c>
      <c r="F20" s="11">
        <f>중간고사!$F$9</f>
        <v>246</v>
      </c>
    </row>
    <row r="21" spans="2:6" collapsed="1">
      <c r="B21" s="11" t="s">
        <v>254</v>
      </c>
      <c r="C21" s="11">
        <f>AVERAGE(C19:C20)</f>
        <v>82.5</v>
      </c>
      <c r="D21" s="11">
        <f>AVERAGE(D19:D20)</f>
        <v>75.5</v>
      </c>
      <c r="E21" s="11">
        <f>AVERAGE(E19:E20)</f>
        <v>82.5</v>
      </c>
      <c r="F21" s="11">
        <f>AVERAGE(F19:F20)</f>
        <v>240.5</v>
      </c>
    </row>
    <row r="22" spans="2:6" hidden="1" outlineLevel="1">
      <c r="B22" s="11"/>
      <c r="C22" s="11">
        <f>기말고사!$C$10</f>
        <v>81</v>
      </c>
      <c r="D22" s="11">
        <f>기말고사!$D$10</f>
        <v>94</v>
      </c>
      <c r="E22" s="11">
        <f>기말고사!$E$10</f>
        <v>72</v>
      </c>
      <c r="F22" s="11">
        <f>기말고사!$F$10</f>
        <v>247</v>
      </c>
    </row>
    <row r="23" spans="2:6" hidden="1" outlineLevel="1">
      <c r="B23" s="11"/>
      <c r="C23" s="11">
        <f>중간고사!$C$10</f>
        <v>85</v>
      </c>
      <c r="D23" s="11">
        <f>중간고사!$D$10</f>
        <v>95</v>
      </c>
      <c r="E23" s="11">
        <f>중간고사!$E$10</f>
        <v>82</v>
      </c>
      <c r="F23" s="11">
        <f>중간고사!$F$10</f>
        <v>262</v>
      </c>
    </row>
    <row r="24" spans="2:6" collapsed="1">
      <c r="B24" s="11" t="s">
        <v>255</v>
      </c>
      <c r="C24" s="11">
        <f>AVERAGE(C22:C23)</f>
        <v>83</v>
      </c>
      <c r="D24" s="11">
        <f>AVERAGE(D22:D23)</f>
        <v>94.5</v>
      </c>
      <c r="E24" s="11">
        <f>AVERAGE(E22:E23)</f>
        <v>77</v>
      </c>
      <c r="F24" s="11">
        <f>AVERAGE(F22:F23)</f>
        <v>254.5</v>
      </c>
    </row>
  </sheetData>
  <dataConsolidate function="average" topLabels="1" link="1">
    <dataRefs count="2">
      <dataRef ref="B3:F10" sheet="기말고사" r:id="rId1"/>
      <dataRef ref="B3:F10" sheet="중간고사" r:id="rId2"/>
    </dataRefs>
  </dataConsolidate>
  <mergeCells count="1">
    <mergeCell ref="B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5D4B-B776-443D-9A24-82ADFFA9654F}">
  <dimension ref="A1:G17"/>
  <sheetViews>
    <sheetView workbookViewId="0">
      <selection activeCell="J21" sqref="J21"/>
    </sheetView>
  </sheetViews>
  <sheetFormatPr defaultRowHeight="16.5"/>
  <sheetData>
    <row r="1" spans="1:7">
      <c r="A1" t="s">
        <v>256</v>
      </c>
    </row>
    <row r="3" spans="1:7">
      <c r="A3" s="74" t="s">
        <v>257</v>
      </c>
      <c r="B3" s="74" t="s">
        <v>99</v>
      </c>
      <c r="C3" s="74" t="s">
        <v>259</v>
      </c>
      <c r="D3" s="74" t="s">
        <v>260</v>
      </c>
      <c r="E3" s="74" t="s">
        <v>261</v>
      </c>
      <c r="F3" s="74" t="s">
        <v>262</v>
      </c>
      <c r="G3" s="74" t="s">
        <v>263</v>
      </c>
    </row>
    <row r="4" spans="1:7">
      <c r="A4" s="74" t="s">
        <v>264</v>
      </c>
      <c r="B4" s="74" t="s">
        <v>265</v>
      </c>
      <c r="C4" s="74" t="s">
        <v>266</v>
      </c>
      <c r="D4" s="74">
        <v>31</v>
      </c>
      <c r="E4" s="74" t="s">
        <v>267</v>
      </c>
      <c r="F4" s="74" t="s">
        <v>268</v>
      </c>
      <c r="G4" s="74"/>
    </row>
    <row r="5" spans="1:7">
      <c r="A5" s="74" t="s">
        <v>269</v>
      </c>
      <c r="B5" s="74" t="s">
        <v>270</v>
      </c>
      <c r="C5" s="74" t="s">
        <v>266</v>
      </c>
      <c r="D5" s="74">
        <v>41</v>
      </c>
      <c r="E5" s="32" t="s">
        <v>271</v>
      </c>
      <c r="F5" s="74" t="s">
        <v>268</v>
      </c>
      <c r="G5" s="74"/>
    </row>
    <row r="6" spans="1:7">
      <c r="A6" s="74" t="s">
        <v>269</v>
      </c>
      <c r="B6" s="74" t="s">
        <v>272</v>
      </c>
      <c r="C6" s="74" t="s">
        <v>273</v>
      </c>
      <c r="D6" s="74">
        <v>32</v>
      </c>
      <c r="E6" s="33" t="s">
        <v>274</v>
      </c>
      <c r="F6" s="34" t="s">
        <v>275</v>
      </c>
      <c r="G6" s="74" t="s">
        <v>276</v>
      </c>
    </row>
    <row r="7" spans="1:7">
      <c r="A7" s="74" t="s">
        <v>277</v>
      </c>
      <c r="B7" s="74" t="s">
        <v>278</v>
      </c>
      <c r="C7" s="74" t="s">
        <v>266</v>
      </c>
      <c r="D7" s="74">
        <v>30</v>
      </c>
      <c r="E7" s="33" t="s">
        <v>279</v>
      </c>
      <c r="F7" s="74" t="s">
        <v>280</v>
      </c>
      <c r="G7" s="74"/>
    </row>
    <row r="8" spans="1:7">
      <c r="A8" s="74" t="s">
        <v>269</v>
      </c>
      <c r="B8" s="74" t="s">
        <v>281</v>
      </c>
      <c r="C8" s="74" t="s">
        <v>266</v>
      </c>
      <c r="D8" s="74">
        <v>26</v>
      </c>
      <c r="E8" s="74" t="s">
        <v>282</v>
      </c>
      <c r="F8" s="35" t="s">
        <v>275</v>
      </c>
      <c r="G8" s="74"/>
    </row>
    <row r="9" spans="1:7">
      <c r="A9" s="74" t="s">
        <v>264</v>
      </c>
      <c r="B9" s="74" t="s">
        <v>283</v>
      </c>
      <c r="C9" s="74" t="s">
        <v>284</v>
      </c>
      <c r="D9" s="74">
        <v>27</v>
      </c>
      <c r="E9" s="74" t="s">
        <v>285</v>
      </c>
      <c r="F9" s="74" t="s">
        <v>280</v>
      </c>
      <c r="G9" s="74"/>
    </row>
    <row r="10" spans="1:7">
      <c r="A10" s="74" t="s">
        <v>264</v>
      </c>
      <c r="B10" s="74" t="s">
        <v>286</v>
      </c>
      <c r="C10" s="74" t="s">
        <v>287</v>
      </c>
      <c r="D10" s="74">
        <v>43</v>
      </c>
      <c r="E10" s="33" t="s">
        <v>271</v>
      </c>
      <c r="F10" s="35" t="s">
        <v>275</v>
      </c>
      <c r="G10" s="74" t="s">
        <v>288</v>
      </c>
    </row>
    <row r="11" spans="1:7">
      <c r="A11" s="74" t="s">
        <v>289</v>
      </c>
      <c r="B11" s="74" t="s">
        <v>290</v>
      </c>
      <c r="C11" s="74" t="s">
        <v>273</v>
      </c>
      <c r="D11" s="74">
        <v>26</v>
      </c>
      <c r="E11" s="74" t="s">
        <v>291</v>
      </c>
      <c r="F11" s="74" t="s">
        <v>268</v>
      </c>
      <c r="G11" s="74"/>
    </row>
    <row r="12" spans="1:7">
      <c r="A12" s="74" t="s">
        <v>289</v>
      </c>
      <c r="B12" s="74" t="s">
        <v>292</v>
      </c>
      <c r="C12" s="74" t="s">
        <v>287</v>
      </c>
      <c r="D12" s="74">
        <v>32</v>
      </c>
      <c r="E12" s="33" t="s">
        <v>279</v>
      </c>
      <c r="F12" s="35" t="s">
        <v>275</v>
      </c>
      <c r="G12" s="74"/>
    </row>
    <row r="13" spans="1:7">
      <c r="A13" s="74" t="s">
        <v>289</v>
      </c>
      <c r="B13" s="74" t="s">
        <v>293</v>
      </c>
      <c r="C13" s="74" t="s">
        <v>266</v>
      </c>
      <c r="D13" s="74">
        <v>28</v>
      </c>
      <c r="E13" s="74" t="s">
        <v>282</v>
      </c>
      <c r="F13" s="74" t="s">
        <v>280</v>
      </c>
      <c r="G13" s="74"/>
    </row>
    <row r="14" spans="1:7">
      <c r="A14" s="74" t="s">
        <v>264</v>
      </c>
      <c r="B14" s="74" t="s">
        <v>294</v>
      </c>
      <c r="C14" s="74" t="s">
        <v>284</v>
      </c>
      <c r="D14" s="74">
        <v>26</v>
      </c>
      <c r="E14" s="74" t="s">
        <v>291</v>
      </c>
      <c r="F14" s="35" t="s">
        <v>275</v>
      </c>
      <c r="G14" s="74"/>
    </row>
    <row r="15" spans="1:7">
      <c r="A15" s="74" t="s">
        <v>269</v>
      </c>
      <c r="B15" s="74" t="s">
        <v>295</v>
      </c>
      <c r="C15" s="74" t="s">
        <v>284</v>
      </c>
      <c r="D15" s="74">
        <v>28</v>
      </c>
      <c r="E15" s="74" t="s">
        <v>267</v>
      </c>
      <c r="F15" s="74" t="s">
        <v>280</v>
      </c>
      <c r="G15" s="74"/>
    </row>
    <row r="16" spans="1:7">
      <c r="A16" s="74" t="s">
        <v>269</v>
      </c>
      <c r="B16" s="74" t="s">
        <v>298</v>
      </c>
      <c r="C16" s="74" t="s">
        <v>299</v>
      </c>
      <c r="D16" s="74">
        <v>33</v>
      </c>
      <c r="E16" s="33" t="s">
        <v>300</v>
      </c>
      <c r="F16" s="74" t="s">
        <v>280</v>
      </c>
      <c r="G16" s="74"/>
    </row>
    <row r="17" spans="1:7">
      <c r="A17" s="74" t="s">
        <v>277</v>
      </c>
      <c r="B17" s="74" t="s">
        <v>301</v>
      </c>
      <c r="C17" s="74" t="s">
        <v>299</v>
      </c>
      <c r="D17" s="74">
        <v>34</v>
      </c>
      <c r="E17" s="33" t="s">
        <v>271</v>
      </c>
      <c r="F17" s="35" t="s">
        <v>275</v>
      </c>
      <c r="G17" s="74" t="s">
        <v>303</v>
      </c>
    </row>
  </sheetData>
  <phoneticPr fontId="1" type="noConversion"/>
  <conditionalFormatting sqref="D4:D17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>
      <selection activeCell="O17" sqref="O17"/>
    </sheetView>
  </sheetViews>
  <sheetFormatPr defaultRowHeight="16.5"/>
  <sheetData>
    <row r="1" spans="1:7">
      <c r="A1" t="s">
        <v>256</v>
      </c>
    </row>
    <row r="3" spans="1:7">
      <c r="A3" s="11" t="s">
        <v>257</v>
      </c>
      <c r="B3" s="11" t="s">
        <v>258</v>
      </c>
      <c r="C3" s="11" t="s">
        <v>259</v>
      </c>
      <c r="D3" s="11" t="s">
        <v>260</v>
      </c>
      <c r="E3" s="11" t="s">
        <v>261</v>
      </c>
      <c r="F3" s="11" t="s">
        <v>262</v>
      </c>
      <c r="G3" s="11" t="s">
        <v>263</v>
      </c>
    </row>
    <row r="4" spans="1:7">
      <c r="A4" s="11" t="s">
        <v>289</v>
      </c>
      <c r="B4" s="11" t="s">
        <v>292</v>
      </c>
      <c r="C4" s="11" t="s">
        <v>287</v>
      </c>
      <c r="D4" s="11">
        <v>32</v>
      </c>
      <c r="E4" s="33" t="s">
        <v>279</v>
      </c>
      <c r="F4" s="35" t="s">
        <v>275</v>
      </c>
      <c r="G4" s="11"/>
    </row>
    <row r="5" spans="1:7">
      <c r="A5" s="11" t="s">
        <v>289</v>
      </c>
      <c r="B5" s="11" t="s">
        <v>290</v>
      </c>
      <c r="C5" s="11" t="s">
        <v>273</v>
      </c>
      <c r="D5" s="11">
        <v>26</v>
      </c>
      <c r="E5" s="74" t="s">
        <v>291</v>
      </c>
      <c r="F5" s="11" t="s">
        <v>268</v>
      </c>
      <c r="G5" s="11"/>
    </row>
    <row r="6" spans="1:7">
      <c r="A6" s="11" t="s">
        <v>289</v>
      </c>
      <c r="B6" s="11" t="s">
        <v>293</v>
      </c>
      <c r="C6" s="11" t="s">
        <v>266</v>
      </c>
      <c r="D6" s="11">
        <v>28</v>
      </c>
      <c r="E6" s="74" t="s">
        <v>282</v>
      </c>
      <c r="F6" s="74" t="s">
        <v>280</v>
      </c>
      <c r="G6" s="11"/>
    </row>
    <row r="7" spans="1:7">
      <c r="A7" s="11" t="s">
        <v>277</v>
      </c>
      <c r="B7" s="11" t="s">
        <v>278</v>
      </c>
      <c r="C7" s="11" t="s">
        <v>266</v>
      </c>
      <c r="D7" s="11">
        <v>30</v>
      </c>
      <c r="E7" s="33" t="s">
        <v>279</v>
      </c>
      <c r="F7" s="11" t="s">
        <v>280</v>
      </c>
      <c r="G7" s="11"/>
    </row>
    <row r="8" spans="1:7">
      <c r="A8" s="11" t="s">
        <v>277</v>
      </c>
      <c r="B8" s="11" t="s">
        <v>301</v>
      </c>
      <c r="C8" s="11" t="s">
        <v>302</v>
      </c>
      <c r="D8" s="11">
        <v>34</v>
      </c>
      <c r="E8" s="33" t="s">
        <v>271</v>
      </c>
      <c r="F8" s="35" t="s">
        <v>275</v>
      </c>
      <c r="G8" s="11" t="s">
        <v>303</v>
      </c>
    </row>
    <row r="9" spans="1:7">
      <c r="A9" s="11" t="s">
        <v>264</v>
      </c>
      <c r="B9" s="11" t="s">
        <v>286</v>
      </c>
      <c r="C9" s="11" t="s">
        <v>287</v>
      </c>
      <c r="D9" s="11">
        <v>43</v>
      </c>
      <c r="E9" s="33" t="s">
        <v>271</v>
      </c>
      <c r="F9" s="35" t="s">
        <v>275</v>
      </c>
      <c r="G9" s="11" t="s">
        <v>288</v>
      </c>
    </row>
    <row r="10" spans="1:7">
      <c r="A10" s="11" t="s">
        <v>264</v>
      </c>
      <c r="B10" s="11" t="s">
        <v>265</v>
      </c>
      <c r="C10" s="11" t="s">
        <v>266</v>
      </c>
      <c r="D10" s="11">
        <v>31</v>
      </c>
      <c r="E10" s="74" t="s">
        <v>267</v>
      </c>
      <c r="F10" s="74" t="s">
        <v>268</v>
      </c>
      <c r="G10" s="11"/>
    </row>
    <row r="11" spans="1:7">
      <c r="A11" s="11" t="s">
        <v>264</v>
      </c>
      <c r="B11" s="11" t="s">
        <v>283</v>
      </c>
      <c r="C11" s="11" t="s">
        <v>284</v>
      </c>
      <c r="D11" s="11">
        <v>27</v>
      </c>
      <c r="E11" s="11" t="s">
        <v>285</v>
      </c>
      <c r="F11" s="11" t="s">
        <v>280</v>
      </c>
      <c r="G11" s="11"/>
    </row>
    <row r="12" spans="1:7">
      <c r="A12" s="11" t="s">
        <v>264</v>
      </c>
      <c r="B12" s="11" t="s">
        <v>294</v>
      </c>
      <c r="C12" s="11" t="s">
        <v>284</v>
      </c>
      <c r="D12" s="11">
        <v>26</v>
      </c>
      <c r="E12" s="74" t="s">
        <v>291</v>
      </c>
      <c r="F12" s="35" t="s">
        <v>275</v>
      </c>
      <c r="G12" s="11"/>
    </row>
    <row r="13" spans="1:7">
      <c r="A13" s="11" t="s">
        <v>269</v>
      </c>
      <c r="B13" s="11" t="s">
        <v>270</v>
      </c>
      <c r="C13" s="11" t="s">
        <v>266</v>
      </c>
      <c r="D13" s="11">
        <v>41</v>
      </c>
      <c r="E13" s="32" t="s">
        <v>271</v>
      </c>
      <c r="F13" s="11" t="s">
        <v>268</v>
      </c>
      <c r="G13" s="11"/>
    </row>
    <row r="14" spans="1:7">
      <c r="A14" s="11" t="s">
        <v>269</v>
      </c>
      <c r="B14" s="11" t="s">
        <v>272</v>
      </c>
      <c r="C14" s="11" t="s">
        <v>273</v>
      </c>
      <c r="D14" s="11">
        <v>32</v>
      </c>
      <c r="E14" s="33" t="s">
        <v>274</v>
      </c>
      <c r="F14" s="34" t="s">
        <v>275</v>
      </c>
      <c r="G14" s="11" t="s">
        <v>276</v>
      </c>
    </row>
    <row r="15" spans="1:7">
      <c r="A15" s="11" t="s">
        <v>269</v>
      </c>
      <c r="B15" s="11" t="s">
        <v>298</v>
      </c>
      <c r="C15" s="11" t="s">
        <v>299</v>
      </c>
      <c r="D15" s="11">
        <v>33</v>
      </c>
      <c r="E15" s="33" t="s">
        <v>300</v>
      </c>
      <c r="F15" s="11" t="s">
        <v>280</v>
      </c>
      <c r="G15" s="11"/>
    </row>
    <row r="16" spans="1:7">
      <c r="A16" s="11" t="s">
        <v>269</v>
      </c>
      <c r="B16" s="11" t="s">
        <v>281</v>
      </c>
      <c r="C16" s="11" t="s">
        <v>266</v>
      </c>
      <c r="D16" s="11">
        <v>26</v>
      </c>
      <c r="E16" s="74" t="s">
        <v>282</v>
      </c>
      <c r="F16" s="35" t="s">
        <v>275</v>
      </c>
      <c r="G16" s="11"/>
    </row>
    <row r="17" spans="1:7">
      <c r="A17" s="11" t="s">
        <v>269</v>
      </c>
      <c r="B17" s="11" t="s">
        <v>295</v>
      </c>
      <c r="C17" s="11" t="s">
        <v>296</v>
      </c>
      <c r="D17" s="11">
        <v>28</v>
      </c>
      <c r="E17" s="74" t="s">
        <v>297</v>
      </c>
      <c r="F17" s="74" t="s">
        <v>280</v>
      </c>
      <c r="G17" s="11"/>
    </row>
  </sheetData>
  <sortState xmlns:xlrd2="http://schemas.microsoft.com/office/spreadsheetml/2017/richdata2" ref="A4:G17">
    <sortCondition ref="A4:A17" customList="공격수,골키퍼,미드필드,수비수"/>
    <sortCondition sortBy="cellColor" ref="E4:E17" dxfId="0"/>
    <sortCondition descending="1" sortBy="icon" ref="D4:D17" iconSet="3Signs" iconId="1"/>
  </sortState>
  <phoneticPr fontId="1" type="noConversion"/>
  <conditionalFormatting sqref="D4:D17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2"/>
  <sheetViews>
    <sheetView workbookViewId="0">
      <selection sqref="A1:G1"/>
    </sheetView>
  </sheetViews>
  <sheetFormatPr defaultColWidth="9.125" defaultRowHeight="16.5"/>
  <cols>
    <col min="1" max="1" width="9.125" style="36"/>
    <col min="2" max="2" width="10.5" style="36" bestFit="1" customWidth="1"/>
    <col min="3" max="3" width="11.875" style="36" bestFit="1" customWidth="1"/>
    <col min="4" max="4" width="10.625" style="36" bestFit="1" customWidth="1"/>
    <col min="5" max="5" width="10.5" style="36" bestFit="1" customWidth="1"/>
    <col min="6" max="16384" width="9.125" style="36"/>
  </cols>
  <sheetData>
    <row r="1" spans="1:7">
      <c r="A1" s="86" t="s">
        <v>304</v>
      </c>
      <c r="B1" s="86"/>
      <c r="C1" s="86"/>
      <c r="D1" s="86"/>
      <c r="E1" s="86"/>
      <c r="F1" s="86"/>
      <c r="G1" s="86"/>
    </row>
    <row r="2" spans="1:7">
      <c r="A2" s="37"/>
      <c r="B2" s="38"/>
      <c r="C2" s="38"/>
      <c r="D2" s="38"/>
      <c r="E2" s="38"/>
      <c r="F2" s="38"/>
      <c r="G2" s="38"/>
    </row>
    <row r="3" spans="1:7">
      <c r="A3" s="39" t="s">
        <v>305</v>
      </c>
      <c r="B3" s="39" t="s">
        <v>306</v>
      </c>
      <c r="C3" s="39" t="s">
        <v>307</v>
      </c>
      <c r="D3" s="39" t="s">
        <v>308</v>
      </c>
      <c r="E3" s="39" t="s">
        <v>309</v>
      </c>
      <c r="F3" s="39" t="s">
        <v>310</v>
      </c>
      <c r="G3" s="39" t="s">
        <v>311</v>
      </c>
    </row>
    <row r="4" spans="1:7">
      <c r="A4" s="39">
        <v>25001</v>
      </c>
      <c r="B4" s="39">
        <v>86</v>
      </c>
      <c r="C4" s="39">
        <v>84</v>
      </c>
      <c r="D4" s="39">
        <v>88</v>
      </c>
      <c r="E4" s="40">
        <f>SUM(B4:D4)</f>
        <v>258</v>
      </c>
      <c r="F4" s="40">
        <f>AVERAGE(B4:D4)</f>
        <v>86</v>
      </c>
      <c r="G4" s="40">
        <f>_xlfn.RANK.EQ(F4,$F$4:$F$12)</f>
        <v>2</v>
      </c>
    </row>
    <row r="5" spans="1:7">
      <c r="A5" s="39">
        <v>25002</v>
      </c>
      <c r="B5" s="39">
        <v>70</v>
      </c>
      <c r="C5" s="39">
        <v>72</v>
      </c>
      <c r="D5" s="39">
        <v>68</v>
      </c>
      <c r="E5" s="40">
        <f t="shared" ref="E5:E12" si="0">SUM(B5:D5)</f>
        <v>210</v>
      </c>
      <c r="F5" s="40">
        <f t="shared" ref="F5:F12" si="1">AVERAGE(B5:D5)</f>
        <v>70</v>
      </c>
      <c r="G5" s="40">
        <f t="shared" ref="G5:G12" si="2">_xlfn.RANK.EQ(F5,$F$4:$F$12)</f>
        <v>6</v>
      </c>
    </row>
    <row r="6" spans="1:7">
      <c r="A6" s="39">
        <v>25003</v>
      </c>
      <c r="B6" s="39">
        <v>46</v>
      </c>
      <c r="C6" s="39">
        <v>58</v>
      </c>
      <c r="D6" s="39">
        <v>67</v>
      </c>
      <c r="E6" s="40">
        <f t="shared" si="0"/>
        <v>171</v>
      </c>
      <c r="F6" s="40">
        <f t="shared" si="1"/>
        <v>57</v>
      </c>
      <c r="G6" s="40">
        <f t="shared" si="2"/>
        <v>9</v>
      </c>
    </row>
    <row r="7" spans="1:7">
      <c r="A7" s="39">
        <v>25004</v>
      </c>
      <c r="B7" s="39">
        <v>88</v>
      </c>
      <c r="C7" s="39">
        <v>86</v>
      </c>
      <c r="D7" s="39">
        <v>84</v>
      </c>
      <c r="E7" s="40">
        <f t="shared" si="0"/>
        <v>258</v>
      </c>
      <c r="F7" s="40">
        <f t="shared" si="1"/>
        <v>86</v>
      </c>
      <c r="G7" s="40">
        <f t="shared" si="2"/>
        <v>2</v>
      </c>
    </row>
    <row r="8" spans="1:7">
      <c r="A8" s="39">
        <v>25005</v>
      </c>
      <c r="B8" s="39">
        <v>94</v>
      </c>
      <c r="C8" s="39">
        <v>93</v>
      </c>
      <c r="D8" s="39">
        <v>89</v>
      </c>
      <c r="E8" s="40">
        <f t="shared" si="0"/>
        <v>276</v>
      </c>
      <c r="F8" s="40">
        <f t="shared" si="1"/>
        <v>92</v>
      </c>
      <c r="G8" s="40">
        <f t="shared" si="2"/>
        <v>1</v>
      </c>
    </row>
    <row r="9" spans="1:7">
      <c r="A9" s="39">
        <v>25006</v>
      </c>
      <c r="B9" s="39">
        <v>63</v>
      </c>
      <c r="C9" s="39">
        <v>75</v>
      </c>
      <c r="D9" s="39">
        <v>72</v>
      </c>
      <c r="E9" s="40">
        <f t="shared" si="0"/>
        <v>210</v>
      </c>
      <c r="F9" s="40">
        <f t="shared" si="1"/>
        <v>70</v>
      </c>
      <c r="G9" s="40">
        <f t="shared" si="2"/>
        <v>6</v>
      </c>
    </row>
    <row r="10" spans="1:7">
      <c r="A10" s="39">
        <v>25007</v>
      </c>
      <c r="B10" s="41">
        <v>57</v>
      </c>
      <c r="C10" s="41">
        <v>68</v>
      </c>
      <c r="D10" s="41">
        <v>70</v>
      </c>
      <c r="E10" s="40">
        <f t="shared" si="0"/>
        <v>195</v>
      </c>
      <c r="F10" s="40">
        <f t="shared" si="1"/>
        <v>65</v>
      </c>
      <c r="G10" s="40">
        <f t="shared" si="2"/>
        <v>8</v>
      </c>
    </row>
    <row r="11" spans="1:7">
      <c r="A11" s="39">
        <v>25008</v>
      </c>
      <c r="B11" s="41">
        <v>84</v>
      </c>
      <c r="C11" s="41">
        <v>79</v>
      </c>
      <c r="D11" s="41">
        <v>83</v>
      </c>
      <c r="E11" s="40">
        <f t="shared" si="0"/>
        <v>246</v>
      </c>
      <c r="F11" s="40">
        <f t="shared" si="1"/>
        <v>82</v>
      </c>
      <c r="G11" s="40">
        <f t="shared" si="2"/>
        <v>4</v>
      </c>
    </row>
    <row r="12" spans="1:7">
      <c r="A12" s="39">
        <v>25009</v>
      </c>
      <c r="B12" s="41">
        <v>79</v>
      </c>
      <c r="C12" s="41">
        <v>87</v>
      </c>
      <c r="D12" s="41">
        <v>80</v>
      </c>
      <c r="E12" s="40">
        <f t="shared" si="0"/>
        <v>246</v>
      </c>
      <c r="F12" s="40">
        <f t="shared" si="1"/>
        <v>82</v>
      </c>
      <c r="G12" s="40">
        <f t="shared" si="2"/>
        <v>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2"/>
  <sheetViews>
    <sheetView workbookViewId="0">
      <selection sqref="A1:G1"/>
    </sheetView>
  </sheetViews>
  <sheetFormatPr defaultColWidth="9.125" defaultRowHeight="16.5"/>
  <cols>
    <col min="1" max="1" width="9.125" style="36"/>
    <col min="2" max="2" width="10.5" style="36" bestFit="1" customWidth="1"/>
    <col min="3" max="3" width="11.875" style="36" bestFit="1" customWidth="1"/>
    <col min="4" max="4" width="10.625" style="36" bestFit="1" customWidth="1"/>
    <col min="5" max="5" width="10.5" style="36" bestFit="1" customWidth="1"/>
    <col min="6" max="16384" width="9.125" style="36"/>
  </cols>
  <sheetData>
    <row r="1" spans="1:7">
      <c r="A1" s="86" t="s">
        <v>312</v>
      </c>
      <c r="B1" s="86"/>
      <c r="C1" s="86"/>
      <c r="D1" s="86"/>
      <c r="E1" s="86"/>
      <c r="F1" s="86"/>
      <c r="G1" s="86"/>
    </row>
    <row r="2" spans="1:7">
      <c r="A2" s="37"/>
      <c r="B2" s="38"/>
      <c r="C2" s="38"/>
      <c r="D2" s="38"/>
      <c r="E2" s="38"/>
      <c r="F2" s="38"/>
      <c r="G2" s="38"/>
    </row>
    <row r="3" spans="1:7">
      <c r="A3" s="39" t="s">
        <v>313</v>
      </c>
      <c r="B3" s="39" t="s">
        <v>314</v>
      </c>
      <c r="C3" s="39" t="s">
        <v>315</v>
      </c>
      <c r="D3" s="39" t="s">
        <v>307</v>
      </c>
      <c r="E3" s="39" t="s">
        <v>316</v>
      </c>
      <c r="F3" s="39" t="s">
        <v>310</v>
      </c>
      <c r="G3" s="39" t="s">
        <v>317</v>
      </c>
    </row>
    <row r="4" spans="1:7">
      <c r="A4" s="39">
        <v>25001</v>
      </c>
      <c r="B4" s="39">
        <v>88</v>
      </c>
      <c r="C4" s="39">
        <v>86</v>
      </c>
      <c r="D4" s="39">
        <v>84</v>
      </c>
      <c r="E4" s="40">
        <f>SUM(B4:D4)</f>
        <v>258</v>
      </c>
      <c r="F4" s="40">
        <f>AVERAGE(B4:D4)</f>
        <v>86</v>
      </c>
      <c r="G4" s="40">
        <f>_xlfn.RANK.EQ(F4,$F$4:$F$12)</f>
        <v>2</v>
      </c>
    </row>
    <row r="5" spans="1:7">
      <c r="A5" s="39">
        <v>25002</v>
      </c>
      <c r="B5" s="39">
        <v>68</v>
      </c>
      <c r="C5" s="39">
        <v>70</v>
      </c>
      <c r="D5" s="39">
        <v>72</v>
      </c>
      <c r="E5" s="40">
        <f t="shared" ref="E5:E12" si="0">SUM(B5:D5)</f>
        <v>210</v>
      </c>
      <c r="F5" s="40">
        <f t="shared" ref="F5:F12" si="1">AVERAGE(B5:D5)</f>
        <v>70</v>
      </c>
      <c r="G5" s="40">
        <f t="shared" ref="G5:G12" si="2">_xlfn.RANK.EQ(F5,$F$4:$F$12)</f>
        <v>6</v>
      </c>
    </row>
    <row r="6" spans="1:7">
      <c r="A6" s="39">
        <v>25003</v>
      </c>
      <c r="B6" s="39">
        <v>67</v>
      </c>
      <c r="C6" s="39">
        <v>46</v>
      </c>
      <c r="D6" s="39">
        <v>58</v>
      </c>
      <c r="E6" s="40">
        <f t="shared" si="0"/>
        <v>171</v>
      </c>
      <c r="F6" s="40">
        <f t="shared" si="1"/>
        <v>57</v>
      </c>
      <c r="G6" s="40">
        <f t="shared" si="2"/>
        <v>9</v>
      </c>
    </row>
    <row r="7" spans="1:7">
      <c r="A7" s="39">
        <v>25004</v>
      </c>
      <c r="B7" s="39">
        <v>84</v>
      </c>
      <c r="C7" s="39">
        <v>88</v>
      </c>
      <c r="D7" s="39">
        <v>86</v>
      </c>
      <c r="E7" s="40">
        <f t="shared" si="0"/>
        <v>258</v>
      </c>
      <c r="F7" s="40">
        <f t="shared" si="1"/>
        <v>86</v>
      </c>
      <c r="G7" s="40">
        <f t="shared" si="2"/>
        <v>2</v>
      </c>
    </row>
    <row r="8" spans="1:7">
      <c r="A8" s="39">
        <v>25005</v>
      </c>
      <c r="B8" s="39">
        <v>89</v>
      </c>
      <c r="C8" s="39">
        <v>94</v>
      </c>
      <c r="D8" s="39">
        <v>93</v>
      </c>
      <c r="E8" s="40">
        <f t="shared" si="0"/>
        <v>276</v>
      </c>
      <c r="F8" s="40">
        <f t="shared" si="1"/>
        <v>92</v>
      </c>
      <c r="G8" s="40">
        <f t="shared" si="2"/>
        <v>1</v>
      </c>
    </row>
    <row r="9" spans="1:7">
      <c r="A9" s="39">
        <v>25006</v>
      </c>
      <c r="B9" s="39">
        <v>72</v>
      </c>
      <c r="C9" s="39">
        <v>63</v>
      </c>
      <c r="D9" s="39">
        <v>75</v>
      </c>
      <c r="E9" s="40">
        <f t="shared" si="0"/>
        <v>210</v>
      </c>
      <c r="F9" s="40">
        <f t="shared" si="1"/>
        <v>70</v>
      </c>
      <c r="G9" s="40">
        <f t="shared" si="2"/>
        <v>6</v>
      </c>
    </row>
    <row r="10" spans="1:7">
      <c r="A10" s="39">
        <v>25007</v>
      </c>
      <c r="B10" s="41">
        <v>70</v>
      </c>
      <c r="C10" s="41">
        <v>57</v>
      </c>
      <c r="D10" s="41">
        <v>68</v>
      </c>
      <c r="E10" s="40">
        <f t="shared" si="0"/>
        <v>195</v>
      </c>
      <c r="F10" s="40">
        <f t="shared" si="1"/>
        <v>65</v>
      </c>
      <c r="G10" s="40">
        <f t="shared" si="2"/>
        <v>8</v>
      </c>
    </row>
    <row r="11" spans="1:7">
      <c r="A11" s="39">
        <v>25008</v>
      </c>
      <c r="B11" s="41">
        <v>83</v>
      </c>
      <c r="C11" s="41">
        <v>84</v>
      </c>
      <c r="D11" s="41">
        <v>79</v>
      </c>
      <c r="E11" s="40">
        <f t="shared" si="0"/>
        <v>246</v>
      </c>
      <c r="F11" s="40">
        <f t="shared" si="1"/>
        <v>82</v>
      </c>
      <c r="G11" s="40">
        <f t="shared" si="2"/>
        <v>4</v>
      </c>
    </row>
    <row r="12" spans="1:7">
      <c r="A12" s="39">
        <v>25009</v>
      </c>
      <c r="B12" s="41">
        <v>80</v>
      </c>
      <c r="C12" s="41">
        <v>79</v>
      </c>
      <c r="D12" s="41">
        <v>87</v>
      </c>
      <c r="E12" s="40">
        <f t="shared" si="0"/>
        <v>246</v>
      </c>
      <c r="F12" s="40">
        <f t="shared" si="1"/>
        <v>82</v>
      </c>
      <c r="G12" s="40">
        <f t="shared" si="2"/>
        <v>4</v>
      </c>
    </row>
  </sheetData>
  <mergeCells count="1">
    <mergeCell ref="A1:G1"/>
  </mergeCells>
  <phoneticPr fontId="1" type="noConversion"/>
  <pageMargins left="0.7" right="0.7" top="0.75" bottom="0.75" header="0.3" footer="0.3"/>
  <ignoredErrors>
    <ignoredError sqref="E4:F12" formulaRange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5"/>
  <sheetViews>
    <sheetView workbookViewId="0"/>
  </sheetViews>
  <sheetFormatPr defaultRowHeight="16.5"/>
  <cols>
    <col min="2" max="2" width="17.25" bestFit="1" customWidth="1"/>
  </cols>
  <sheetData>
    <row r="1" spans="1:6" ht="20.25">
      <c r="A1" s="87" t="s">
        <v>318</v>
      </c>
      <c r="B1" s="87"/>
      <c r="C1" s="87"/>
      <c r="D1" s="87"/>
      <c r="E1" s="87"/>
      <c r="F1" s="87"/>
    </row>
    <row r="2" spans="1:6">
      <c r="A2" s="42"/>
      <c r="B2" s="42"/>
      <c r="C2" s="42"/>
      <c r="D2" s="42"/>
      <c r="E2" s="42"/>
      <c r="F2" s="42"/>
    </row>
    <row r="3" spans="1:6">
      <c r="A3" s="43" t="s">
        <v>319</v>
      </c>
      <c r="B3" s="43" t="s">
        <v>320</v>
      </c>
      <c r="C3" s="43" t="s">
        <v>321</v>
      </c>
      <c r="D3" s="43" t="s">
        <v>322</v>
      </c>
      <c r="E3" s="43" t="s">
        <v>323</v>
      </c>
      <c r="F3" s="43" t="s">
        <v>324</v>
      </c>
    </row>
    <row r="4" spans="1:6">
      <c r="A4" s="43" t="s">
        <v>325</v>
      </c>
      <c r="B4" s="43" t="s">
        <v>326</v>
      </c>
      <c r="C4" s="44" t="s">
        <v>327</v>
      </c>
      <c r="D4" s="45">
        <v>45000</v>
      </c>
      <c r="E4" s="43">
        <v>20</v>
      </c>
      <c r="F4" s="44" t="s">
        <v>328</v>
      </c>
    </row>
    <row r="5" spans="1:6">
      <c r="A5" s="43" t="s">
        <v>329</v>
      </c>
      <c r="B5" s="43" t="s">
        <v>330</v>
      </c>
      <c r="C5" s="44" t="s">
        <v>331</v>
      </c>
      <c r="D5" s="45">
        <v>55000</v>
      </c>
      <c r="E5" s="43">
        <v>18</v>
      </c>
      <c r="F5" s="44" t="s">
        <v>332</v>
      </c>
    </row>
    <row r="6" spans="1:6">
      <c r="A6" s="43" t="s">
        <v>333</v>
      </c>
      <c r="B6" s="43" t="s">
        <v>334</v>
      </c>
      <c r="C6" s="44" t="s">
        <v>335</v>
      </c>
      <c r="D6" s="45">
        <v>50000</v>
      </c>
      <c r="E6" s="43">
        <v>22</v>
      </c>
      <c r="F6" s="44" t="s">
        <v>336</v>
      </c>
    </row>
    <row r="7" spans="1:6">
      <c r="A7" s="43" t="s">
        <v>337</v>
      </c>
      <c r="B7" s="43" t="s">
        <v>338</v>
      </c>
      <c r="C7" s="44" t="s">
        <v>339</v>
      </c>
      <c r="D7" s="45">
        <v>57000</v>
      </c>
      <c r="E7" s="43">
        <v>25</v>
      </c>
      <c r="F7" s="44" t="s">
        <v>332</v>
      </c>
    </row>
    <row r="8" spans="1:6">
      <c r="A8" s="43" t="s">
        <v>340</v>
      </c>
      <c r="B8" s="43" t="s">
        <v>341</v>
      </c>
      <c r="C8" s="44" t="s">
        <v>342</v>
      </c>
      <c r="D8" s="45">
        <v>55000</v>
      </c>
      <c r="E8" s="43">
        <v>20</v>
      </c>
      <c r="F8" s="44" t="s">
        <v>336</v>
      </c>
    </row>
    <row r="9" spans="1:6">
      <c r="A9" s="43" t="s">
        <v>325</v>
      </c>
      <c r="B9" s="43" t="s">
        <v>343</v>
      </c>
      <c r="C9" s="44" t="s">
        <v>344</v>
      </c>
      <c r="D9" s="45">
        <v>42000</v>
      </c>
      <c r="E9" s="43">
        <v>16</v>
      </c>
      <c r="F9" s="44" t="s">
        <v>328</v>
      </c>
    </row>
    <row r="10" spans="1:6">
      <c r="A10" s="43" t="s">
        <v>329</v>
      </c>
      <c r="B10" s="43" t="s">
        <v>345</v>
      </c>
      <c r="C10" s="44" t="s">
        <v>346</v>
      </c>
      <c r="D10" s="45">
        <v>60000</v>
      </c>
      <c r="E10" s="43">
        <v>18</v>
      </c>
      <c r="F10" s="44" t="s">
        <v>347</v>
      </c>
    </row>
    <row r="11" spans="1:6">
      <c r="A11" s="43" t="s">
        <v>340</v>
      </c>
      <c r="B11" s="43" t="s">
        <v>348</v>
      </c>
      <c r="C11" s="44" t="s">
        <v>349</v>
      </c>
      <c r="D11" s="45">
        <v>45000</v>
      </c>
      <c r="E11" s="43">
        <v>20</v>
      </c>
      <c r="F11" s="44" t="s">
        <v>328</v>
      </c>
    </row>
    <row r="12" spans="1:6">
      <c r="A12" s="43" t="s">
        <v>325</v>
      </c>
      <c r="B12" s="43" t="s">
        <v>350</v>
      </c>
      <c r="C12" s="44" t="s">
        <v>351</v>
      </c>
      <c r="D12" s="45">
        <v>48000</v>
      </c>
      <c r="E12" s="43">
        <v>20</v>
      </c>
      <c r="F12" s="44" t="s">
        <v>347</v>
      </c>
    </row>
    <row r="13" spans="1:6">
      <c r="A13" s="43" t="s">
        <v>329</v>
      </c>
      <c r="B13" s="43" t="s">
        <v>352</v>
      </c>
      <c r="C13" s="44" t="s">
        <v>353</v>
      </c>
      <c r="D13" s="45">
        <v>54000</v>
      </c>
      <c r="E13" s="43">
        <v>24</v>
      </c>
      <c r="F13" s="44" t="s">
        <v>332</v>
      </c>
    </row>
    <row r="14" spans="1:6">
      <c r="A14" s="43" t="s">
        <v>325</v>
      </c>
      <c r="B14" s="43" t="s">
        <v>354</v>
      </c>
      <c r="C14" s="44" t="s">
        <v>355</v>
      </c>
      <c r="D14" s="45">
        <v>50000</v>
      </c>
      <c r="E14" s="43">
        <v>16</v>
      </c>
      <c r="F14" s="44" t="s">
        <v>347</v>
      </c>
    </row>
    <row r="15" spans="1:6">
      <c r="A15" s="43" t="s">
        <v>329</v>
      </c>
      <c r="B15" s="43" t="s">
        <v>356</v>
      </c>
      <c r="C15" s="44" t="s">
        <v>357</v>
      </c>
      <c r="D15" s="45">
        <v>60000</v>
      </c>
      <c r="E15" s="43">
        <v>18</v>
      </c>
      <c r="F15" s="44" t="s">
        <v>328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3"/>
  <sheetViews>
    <sheetView workbookViewId="0">
      <selection sqref="A1:F1"/>
    </sheetView>
  </sheetViews>
  <sheetFormatPr defaultRowHeight="16.5"/>
  <cols>
    <col min="2" max="2" width="17.25" bestFit="1" customWidth="1"/>
  </cols>
  <sheetData>
    <row r="1" spans="1:6" ht="20.25">
      <c r="A1" s="87" t="s">
        <v>318</v>
      </c>
      <c r="B1" s="87"/>
      <c r="C1" s="87"/>
      <c r="D1" s="87"/>
      <c r="E1" s="87"/>
      <c r="F1" s="87"/>
    </row>
    <row r="2" spans="1:6">
      <c r="A2" s="42"/>
      <c r="B2" s="42"/>
      <c r="C2" s="42"/>
      <c r="D2" s="42"/>
      <c r="E2" s="42"/>
      <c r="F2" s="42"/>
    </row>
    <row r="3" spans="1:6">
      <c r="A3" s="43" t="s">
        <v>319</v>
      </c>
      <c r="B3" s="43" t="s">
        <v>320</v>
      </c>
      <c r="C3" s="43" t="s">
        <v>321</v>
      </c>
      <c r="D3" s="43" t="s">
        <v>322</v>
      </c>
      <c r="E3" s="43" t="s">
        <v>323</v>
      </c>
      <c r="F3" s="43" t="s">
        <v>324</v>
      </c>
    </row>
    <row r="4" spans="1:6">
      <c r="A4" s="43" t="s">
        <v>329</v>
      </c>
      <c r="B4" s="43" t="s">
        <v>345</v>
      </c>
      <c r="C4" s="44" t="s">
        <v>358</v>
      </c>
      <c r="D4" s="45">
        <v>60000</v>
      </c>
      <c r="E4" s="43">
        <v>18</v>
      </c>
      <c r="F4" s="44" t="s">
        <v>347</v>
      </c>
    </row>
    <row r="5" spans="1:6">
      <c r="A5" s="43" t="s">
        <v>329</v>
      </c>
      <c r="B5" s="43" t="s">
        <v>356</v>
      </c>
      <c r="C5" s="44" t="s">
        <v>357</v>
      </c>
      <c r="D5" s="45">
        <v>60000</v>
      </c>
      <c r="E5" s="43">
        <v>18</v>
      </c>
      <c r="F5" s="44" t="s">
        <v>328</v>
      </c>
    </row>
    <row r="6" spans="1:6">
      <c r="A6" s="43" t="s">
        <v>329</v>
      </c>
      <c r="B6" s="43" t="s">
        <v>338</v>
      </c>
      <c r="C6" s="44" t="s">
        <v>359</v>
      </c>
      <c r="D6" s="45">
        <v>57000</v>
      </c>
      <c r="E6" s="43">
        <v>25</v>
      </c>
      <c r="F6" s="44" t="s">
        <v>360</v>
      </c>
    </row>
    <row r="7" spans="1:6">
      <c r="A7" s="43" t="s">
        <v>329</v>
      </c>
      <c r="B7" s="43" t="s">
        <v>330</v>
      </c>
      <c r="C7" s="44" t="s">
        <v>331</v>
      </c>
      <c r="D7" s="45">
        <v>55000</v>
      </c>
      <c r="E7" s="43">
        <v>18</v>
      </c>
      <c r="F7" s="44" t="s">
        <v>332</v>
      </c>
    </row>
    <row r="8" spans="1:6">
      <c r="A8" s="43" t="s">
        <v>329</v>
      </c>
      <c r="B8" s="43" t="s">
        <v>352</v>
      </c>
      <c r="C8" s="44" t="s">
        <v>353</v>
      </c>
      <c r="D8" s="45">
        <v>54000</v>
      </c>
      <c r="E8" s="43">
        <v>24</v>
      </c>
      <c r="F8" s="44" t="s">
        <v>361</v>
      </c>
    </row>
    <row r="9" spans="1:6">
      <c r="A9" s="46" t="s">
        <v>362</v>
      </c>
      <c r="B9" s="43"/>
      <c r="C9" s="44"/>
      <c r="D9" s="45"/>
      <c r="E9" s="43">
        <f>SUBTOTAL(9,E4:E8)</f>
        <v>103</v>
      </c>
      <c r="F9" s="44"/>
    </row>
    <row r="10" spans="1:6">
      <c r="A10" s="46" t="s">
        <v>363</v>
      </c>
      <c r="B10" s="43"/>
      <c r="C10" s="44"/>
      <c r="D10" s="45">
        <f>SUBTOTAL(1,D4:D8)</f>
        <v>57200</v>
      </c>
      <c r="E10" s="43"/>
      <c r="F10" s="44"/>
    </row>
    <row r="11" spans="1:6">
      <c r="A11" s="43" t="s">
        <v>364</v>
      </c>
      <c r="B11" s="43" t="s">
        <v>365</v>
      </c>
      <c r="C11" s="44" t="s">
        <v>355</v>
      </c>
      <c r="D11" s="45">
        <v>50000</v>
      </c>
      <c r="E11" s="43">
        <v>16</v>
      </c>
      <c r="F11" s="44" t="s">
        <v>366</v>
      </c>
    </row>
    <row r="12" spans="1:6">
      <c r="A12" s="43" t="s">
        <v>364</v>
      </c>
      <c r="B12" s="43" t="s">
        <v>350</v>
      </c>
      <c r="C12" s="44" t="s">
        <v>351</v>
      </c>
      <c r="D12" s="45">
        <v>48000</v>
      </c>
      <c r="E12" s="43">
        <v>20</v>
      </c>
      <c r="F12" s="44" t="s">
        <v>347</v>
      </c>
    </row>
    <row r="13" spans="1:6">
      <c r="A13" s="43" t="s">
        <v>325</v>
      </c>
      <c r="B13" s="43" t="s">
        <v>326</v>
      </c>
      <c r="C13" s="44" t="s">
        <v>367</v>
      </c>
      <c r="D13" s="45">
        <v>45000</v>
      </c>
      <c r="E13" s="43">
        <v>20</v>
      </c>
      <c r="F13" s="44" t="s">
        <v>328</v>
      </c>
    </row>
    <row r="14" spans="1:6">
      <c r="A14" s="43" t="s">
        <v>325</v>
      </c>
      <c r="B14" s="43" t="s">
        <v>343</v>
      </c>
      <c r="C14" s="44" t="s">
        <v>344</v>
      </c>
      <c r="D14" s="45">
        <v>42000</v>
      </c>
      <c r="E14" s="43">
        <v>16</v>
      </c>
      <c r="F14" s="44" t="s">
        <v>328</v>
      </c>
    </row>
    <row r="15" spans="1:6">
      <c r="A15" s="46" t="s">
        <v>368</v>
      </c>
      <c r="B15" s="43"/>
      <c r="C15" s="44"/>
      <c r="D15" s="45"/>
      <c r="E15" s="43">
        <f>SUBTOTAL(9,E11:E14)</f>
        <v>72</v>
      </c>
      <c r="F15" s="44"/>
    </row>
    <row r="16" spans="1:6">
      <c r="A16" s="46" t="s">
        <v>369</v>
      </c>
      <c r="B16" s="43"/>
      <c r="C16" s="44"/>
      <c r="D16" s="45">
        <f>SUBTOTAL(1,D11:D14)</f>
        <v>46250</v>
      </c>
      <c r="E16" s="43"/>
      <c r="F16" s="44"/>
    </row>
    <row r="17" spans="1:6">
      <c r="A17" s="43" t="s">
        <v>340</v>
      </c>
      <c r="B17" s="43" t="s">
        <v>341</v>
      </c>
      <c r="C17" s="44" t="s">
        <v>342</v>
      </c>
      <c r="D17" s="45">
        <v>55000</v>
      </c>
      <c r="E17" s="43">
        <v>20</v>
      </c>
      <c r="F17" s="44" t="s">
        <v>336</v>
      </c>
    </row>
    <row r="18" spans="1:6">
      <c r="A18" s="43" t="s">
        <v>340</v>
      </c>
      <c r="B18" s="43" t="s">
        <v>334</v>
      </c>
      <c r="C18" s="44" t="s">
        <v>370</v>
      </c>
      <c r="D18" s="45">
        <v>50000</v>
      </c>
      <c r="E18" s="43">
        <v>22</v>
      </c>
      <c r="F18" s="44" t="s">
        <v>336</v>
      </c>
    </row>
    <row r="19" spans="1:6">
      <c r="A19" s="43" t="s">
        <v>340</v>
      </c>
      <c r="B19" s="43" t="s">
        <v>348</v>
      </c>
      <c r="C19" s="44" t="s">
        <v>349</v>
      </c>
      <c r="D19" s="45">
        <v>45000</v>
      </c>
      <c r="E19" s="43">
        <v>20</v>
      </c>
      <c r="F19" s="44" t="s">
        <v>328</v>
      </c>
    </row>
    <row r="20" spans="1:6">
      <c r="A20" s="47" t="s">
        <v>371</v>
      </c>
      <c r="B20" s="48"/>
      <c r="C20" s="49"/>
      <c r="D20" s="50"/>
      <c r="E20" s="48">
        <f>SUBTOTAL(9,E17:E19)</f>
        <v>62</v>
      </c>
      <c r="F20" s="49"/>
    </row>
    <row r="21" spans="1:6">
      <c r="A21" s="47" t="s">
        <v>372</v>
      </c>
      <c r="B21" s="48"/>
      <c r="C21" s="49"/>
      <c r="D21" s="50">
        <f>SUBTOTAL(1,D17:D19)</f>
        <v>50000</v>
      </c>
      <c r="E21" s="48"/>
      <c r="F21" s="49"/>
    </row>
    <row r="22" spans="1:6">
      <c r="A22" s="47" t="s">
        <v>16</v>
      </c>
      <c r="B22" s="48"/>
      <c r="C22" s="49"/>
      <c r="D22" s="50"/>
      <c r="E22" s="48">
        <f>SUBTOTAL(9,E4:E19)</f>
        <v>237</v>
      </c>
      <c r="F22" s="49"/>
    </row>
    <row r="23" spans="1:6">
      <c r="A23" s="47" t="s">
        <v>373</v>
      </c>
      <c r="B23" s="48"/>
      <c r="C23" s="49"/>
      <c r="D23" s="50">
        <f>SUBTOTAL(1,D4:D19)</f>
        <v>51750</v>
      </c>
      <c r="E23" s="48"/>
      <c r="F23" s="4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8"/>
  <sheetViews>
    <sheetView workbookViewId="0"/>
  </sheetViews>
  <sheetFormatPr defaultRowHeight="16.5"/>
  <cols>
    <col min="3" max="4" width="9.875" bestFit="1" customWidth="1"/>
    <col min="5" max="6" width="10.875" bestFit="1" customWidth="1"/>
    <col min="7" max="7" width="9.375" bestFit="1" customWidth="1"/>
  </cols>
  <sheetData>
    <row r="1" spans="1:7" ht="20.25">
      <c r="A1" s="85" t="s">
        <v>374</v>
      </c>
      <c r="B1" s="85"/>
      <c r="C1" s="85"/>
      <c r="D1" s="85"/>
      <c r="E1" s="85"/>
      <c r="F1" s="85"/>
      <c r="G1" s="85"/>
    </row>
    <row r="3" spans="1:7">
      <c r="A3" s="11" t="s">
        <v>375</v>
      </c>
      <c r="B3" s="11" t="s">
        <v>376</v>
      </c>
      <c r="C3" s="11" t="s">
        <v>377</v>
      </c>
      <c r="D3" s="11" t="s">
        <v>378</v>
      </c>
      <c r="E3" s="11" t="s">
        <v>379</v>
      </c>
      <c r="F3" s="11" t="s">
        <v>380</v>
      </c>
      <c r="G3" s="11" t="s">
        <v>381</v>
      </c>
    </row>
    <row r="4" spans="1:7">
      <c r="A4" s="11" t="s">
        <v>382</v>
      </c>
      <c r="B4" s="11">
        <v>101</v>
      </c>
      <c r="C4" s="51">
        <v>45661</v>
      </c>
      <c r="D4" s="51">
        <v>45664</v>
      </c>
      <c r="E4" s="52">
        <v>400000</v>
      </c>
      <c r="F4" s="52">
        <v>430000</v>
      </c>
      <c r="G4" s="52">
        <f>F4*$B$18</f>
        <v>51600</v>
      </c>
    </row>
    <row r="5" spans="1:7">
      <c r="A5" s="11" t="s">
        <v>383</v>
      </c>
      <c r="B5" s="11">
        <v>102</v>
      </c>
      <c r="C5" s="51">
        <v>45672</v>
      </c>
      <c r="D5" s="51">
        <v>45675</v>
      </c>
      <c r="E5" s="52">
        <v>1000000</v>
      </c>
      <c r="F5" s="52">
        <v>1070000</v>
      </c>
      <c r="G5" s="52">
        <f t="shared" ref="G5:G15" si="0">F5*$B$18</f>
        <v>128400</v>
      </c>
    </row>
    <row r="6" spans="1:7">
      <c r="A6" s="11" t="s">
        <v>384</v>
      </c>
      <c r="B6" s="11">
        <v>103</v>
      </c>
      <c r="C6" s="51">
        <v>45678</v>
      </c>
      <c r="D6" s="51">
        <v>45680</v>
      </c>
      <c r="E6" s="52">
        <v>100000</v>
      </c>
      <c r="F6" s="52">
        <v>120000</v>
      </c>
      <c r="G6" s="52">
        <f t="shared" si="0"/>
        <v>14400</v>
      </c>
    </row>
    <row r="7" spans="1:7">
      <c r="A7" s="88" t="s">
        <v>385</v>
      </c>
      <c r="B7" s="89"/>
      <c r="C7" s="89"/>
      <c r="D7" s="90"/>
      <c r="E7" s="52">
        <f>SUM(E4:E6)</f>
        <v>1500000</v>
      </c>
      <c r="F7" s="52">
        <f t="shared" ref="F7" si="1">SUM(F4:F6)</f>
        <v>1620000</v>
      </c>
      <c r="G7" s="52">
        <f>SUM(G4:G6)</f>
        <v>194400</v>
      </c>
    </row>
    <row r="8" spans="1:7">
      <c r="A8" s="11" t="s">
        <v>386</v>
      </c>
      <c r="B8" s="11">
        <v>102</v>
      </c>
      <c r="C8" s="51">
        <v>45694</v>
      </c>
      <c r="D8" s="51">
        <v>45696</v>
      </c>
      <c r="E8" s="52">
        <v>500000</v>
      </c>
      <c r="F8" s="52">
        <v>550000</v>
      </c>
      <c r="G8" s="52">
        <f t="shared" si="0"/>
        <v>66000</v>
      </c>
    </row>
    <row r="9" spans="1:7">
      <c r="A9" s="11" t="s">
        <v>387</v>
      </c>
      <c r="B9" s="11">
        <v>103</v>
      </c>
      <c r="C9" s="51">
        <v>45698</v>
      </c>
      <c r="D9" s="51">
        <v>45700</v>
      </c>
      <c r="E9" s="52">
        <v>450000</v>
      </c>
      <c r="F9" s="52">
        <v>480000</v>
      </c>
      <c r="G9" s="52">
        <f t="shared" si="0"/>
        <v>57600</v>
      </c>
    </row>
    <row r="10" spans="1:7">
      <c r="A10" s="11" t="s">
        <v>388</v>
      </c>
      <c r="B10" s="11">
        <v>103</v>
      </c>
      <c r="C10" s="51">
        <v>45701</v>
      </c>
      <c r="D10" s="51">
        <v>45704</v>
      </c>
      <c r="E10" s="52">
        <v>450000</v>
      </c>
      <c r="F10" s="52">
        <v>480000</v>
      </c>
      <c r="G10" s="52">
        <f t="shared" si="0"/>
        <v>57600</v>
      </c>
    </row>
    <row r="11" spans="1:7">
      <c r="A11" s="11" t="s">
        <v>387</v>
      </c>
      <c r="B11" s="11">
        <v>104</v>
      </c>
      <c r="C11" s="51">
        <v>45711</v>
      </c>
      <c r="D11" s="51">
        <v>45713</v>
      </c>
      <c r="E11" s="52">
        <v>500000</v>
      </c>
      <c r="F11" s="52">
        <v>540000</v>
      </c>
      <c r="G11" s="52">
        <f t="shared" si="0"/>
        <v>64800</v>
      </c>
    </row>
    <row r="12" spans="1:7">
      <c r="A12" s="88" t="s">
        <v>389</v>
      </c>
      <c r="B12" s="89"/>
      <c r="C12" s="89"/>
      <c r="D12" s="90"/>
      <c r="E12" s="52">
        <f>SUM(E8:E11)</f>
        <v>1900000</v>
      </c>
      <c r="F12" s="52">
        <f t="shared" ref="F12" si="2">SUM(F8:F11)</f>
        <v>2050000</v>
      </c>
      <c r="G12" s="52">
        <f>SUM(G8:G11)</f>
        <v>246000</v>
      </c>
    </row>
    <row r="13" spans="1:7">
      <c r="A13" s="11" t="s">
        <v>390</v>
      </c>
      <c r="B13" s="11">
        <v>101</v>
      </c>
      <c r="C13" s="51">
        <v>45718</v>
      </c>
      <c r="D13" s="51">
        <v>45721</v>
      </c>
      <c r="E13" s="52">
        <v>500000</v>
      </c>
      <c r="F13" s="52">
        <v>550000</v>
      </c>
      <c r="G13" s="52">
        <f t="shared" si="0"/>
        <v>66000</v>
      </c>
    </row>
    <row r="14" spans="1:7">
      <c r="A14" s="11" t="s">
        <v>390</v>
      </c>
      <c r="B14" s="11">
        <v>102</v>
      </c>
      <c r="C14" s="51">
        <v>45725</v>
      </c>
      <c r="D14" s="51">
        <v>45727</v>
      </c>
      <c r="E14" s="52">
        <v>1400000</v>
      </c>
      <c r="F14" s="52">
        <v>1450000</v>
      </c>
      <c r="G14" s="52">
        <f t="shared" si="0"/>
        <v>174000</v>
      </c>
    </row>
    <row r="15" spans="1:7">
      <c r="A15" s="11" t="s">
        <v>390</v>
      </c>
      <c r="B15" s="11">
        <v>104</v>
      </c>
      <c r="C15" s="51">
        <v>45730</v>
      </c>
      <c r="D15" s="51">
        <v>45736</v>
      </c>
      <c r="E15" s="52">
        <v>1500000</v>
      </c>
      <c r="F15" s="52">
        <v>1560000</v>
      </c>
      <c r="G15" s="52">
        <f t="shared" si="0"/>
        <v>187200</v>
      </c>
    </row>
    <row r="16" spans="1:7">
      <c r="A16" s="88" t="s">
        <v>389</v>
      </c>
      <c r="B16" s="89"/>
      <c r="C16" s="89"/>
      <c r="D16" s="90"/>
      <c r="E16" s="52">
        <f>SUM(E13:E15)</f>
        <v>3400000</v>
      </c>
      <c r="F16" s="52">
        <f t="shared" ref="F16:G16" si="3">SUM(F13:F15)</f>
        <v>3560000</v>
      </c>
      <c r="G16" s="52">
        <f t="shared" si="3"/>
        <v>427200</v>
      </c>
    </row>
    <row r="18" spans="1:2">
      <c r="A18" s="53" t="s">
        <v>391</v>
      </c>
      <c r="B18" s="54">
        <v>0.12</v>
      </c>
    </row>
  </sheetData>
  <mergeCells count="4">
    <mergeCell ref="A1:G1"/>
    <mergeCell ref="A7:D7"/>
    <mergeCell ref="A12:D12"/>
    <mergeCell ref="A16:D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/>
  </sheetPr>
  <dimension ref="B1:F13"/>
  <sheetViews>
    <sheetView showGridLines="0" workbookViewId="0"/>
  </sheetViews>
  <sheetFormatPr defaultRowHeight="16.5" outlineLevelRow="1" outlineLevelCol="1"/>
  <cols>
    <col min="3" max="3" width="7.625" customWidth="1"/>
    <col min="4" max="6" width="9.125" bestFit="1" customWidth="1" outlineLevel="1"/>
  </cols>
  <sheetData>
    <row r="1" spans="2:6" ht="17.25" thickBot="1"/>
    <row r="2" spans="2:6">
      <c r="B2" s="55" t="s">
        <v>392</v>
      </c>
      <c r="C2" s="56"/>
      <c r="D2" s="57"/>
      <c r="E2" s="57"/>
      <c r="F2" s="57"/>
    </row>
    <row r="3" spans="2:6" collapsed="1">
      <c r="B3" s="58"/>
      <c r="C3" s="58"/>
      <c r="D3" s="59" t="s">
        <v>393</v>
      </c>
      <c r="E3" s="59" t="s">
        <v>394</v>
      </c>
      <c r="F3" s="59" t="s">
        <v>395</v>
      </c>
    </row>
    <row r="4" spans="2:6" hidden="1" outlineLevel="1">
      <c r="B4" s="60"/>
      <c r="C4" s="60"/>
      <c r="D4" s="61"/>
      <c r="E4" s="62"/>
      <c r="F4" s="62"/>
    </row>
    <row r="5" spans="2:6">
      <c r="B5" s="63" t="s">
        <v>396</v>
      </c>
      <c r="C5" s="64"/>
      <c r="D5" s="65"/>
      <c r="E5" s="65"/>
      <c r="F5" s="65"/>
    </row>
    <row r="6" spans="2:6" outlineLevel="1">
      <c r="B6" s="60"/>
      <c r="C6" s="60" t="s">
        <v>397</v>
      </c>
      <c r="D6" s="66">
        <v>0.12</v>
      </c>
      <c r="E6" s="67">
        <v>0.15</v>
      </c>
      <c r="F6" s="67">
        <v>0.09</v>
      </c>
    </row>
    <row r="7" spans="2:6">
      <c r="B7" s="63" t="s">
        <v>398</v>
      </c>
      <c r="C7" s="64"/>
      <c r="D7" s="65"/>
      <c r="E7" s="65"/>
      <c r="F7" s="65"/>
    </row>
    <row r="8" spans="2:6" outlineLevel="1">
      <c r="B8" s="60"/>
      <c r="C8" s="60" t="s">
        <v>399</v>
      </c>
      <c r="D8" s="68">
        <v>194400</v>
      </c>
      <c r="E8" s="68">
        <v>243000</v>
      </c>
      <c r="F8" s="68">
        <v>145800</v>
      </c>
    </row>
    <row r="9" spans="2:6" outlineLevel="1">
      <c r="B9" s="60"/>
      <c r="C9" s="60" t="s">
        <v>400</v>
      </c>
      <c r="D9" s="68">
        <v>246000</v>
      </c>
      <c r="E9" s="68">
        <v>307500</v>
      </c>
      <c r="F9" s="68">
        <v>184500</v>
      </c>
    </row>
    <row r="10" spans="2:6" ht="17.25" outlineLevel="1" thickBot="1">
      <c r="B10" s="69"/>
      <c r="C10" s="69" t="s">
        <v>401</v>
      </c>
      <c r="D10" s="70">
        <v>427200</v>
      </c>
      <c r="E10" s="70">
        <v>534000</v>
      </c>
      <c r="F10" s="70">
        <v>320400</v>
      </c>
    </row>
    <row r="11" spans="2:6">
      <c r="B11" t="s">
        <v>402</v>
      </c>
    </row>
    <row r="12" spans="2:6">
      <c r="B12" t="s">
        <v>403</v>
      </c>
    </row>
    <row r="13" spans="2:6">
      <c r="B13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피벗테이블1</vt:lpstr>
      <vt:lpstr>피벗테이블1(결과)</vt:lpstr>
      <vt:lpstr>피벗테이블2</vt:lpstr>
      <vt:lpstr>피벗테이블2(결과)</vt:lpstr>
      <vt:lpstr>2-자비반(남)결과</vt:lpstr>
      <vt:lpstr>피벗테이블3</vt:lpstr>
      <vt:lpstr>피벗테이블3(정답)</vt:lpstr>
      <vt:lpstr>피벗테이블4</vt:lpstr>
      <vt:lpstr>피벗테이블4(결과)</vt:lpstr>
      <vt:lpstr>유효성1</vt:lpstr>
      <vt:lpstr>유효성1(결과)</vt:lpstr>
      <vt:lpstr>유효성2</vt:lpstr>
      <vt:lpstr>유효성2(결과)</vt:lpstr>
      <vt:lpstr>중복데이터</vt:lpstr>
      <vt:lpstr>중복데이터(결과)</vt:lpstr>
      <vt:lpstr>데이터표1</vt:lpstr>
      <vt:lpstr>데이터표1(결과)</vt:lpstr>
      <vt:lpstr>데이터표2</vt:lpstr>
      <vt:lpstr>데이터표2(결과)</vt:lpstr>
      <vt:lpstr>목표값찾기</vt:lpstr>
      <vt:lpstr>목표값찾기(결과)</vt:lpstr>
      <vt:lpstr>통합1</vt:lpstr>
      <vt:lpstr>통합1(결과)</vt:lpstr>
      <vt:lpstr>중간고사</vt:lpstr>
      <vt:lpstr>기말고사</vt:lpstr>
      <vt:lpstr>통합2</vt:lpstr>
      <vt:lpstr>통합2(결과)</vt:lpstr>
      <vt:lpstr>통합3</vt:lpstr>
      <vt:lpstr>통합3(결과)</vt:lpstr>
      <vt:lpstr>정렬1</vt:lpstr>
      <vt:lpstr>정렬1(결과)</vt:lpstr>
      <vt:lpstr>정렬2</vt:lpstr>
      <vt:lpstr>정렬2(결과)</vt:lpstr>
      <vt:lpstr>부분합</vt:lpstr>
      <vt:lpstr>부분합(결과)</vt:lpstr>
      <vt:lpstr>시나리오</vt:lpstr>
      <vt:lpstr>시나리오(결과)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2020-05-10T05:41:22Z</dcterms:created>
  <dcterms:modified xsi:type="dcterms:W3CDTF">2024-08-16T00:37:47Z</dcterms:modified>
</cp:coreProperties>
</file>