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영진(2025년)\2급\상시공략집\2025컴활2급(상시)\이론\"/>
    </mc:Choice>
  </mc:AlternateContent>
  <xr:revisionPtr revIDLastSave="0" documentId="13_ncr:1_{7053953D-84AC-465C-B4AA-CF6F81B5838B}" xr6:coauthVersionLast="47" xr6:coauthVersionMax="47" xr10:uidLastSave="{00000000-0000-0000-0000-000000000000}"/>
  <bookViews>
    <workbookView xWindow="3090" yWindow="1185" windowWidth="22125" windowHeight="14055" tabRatio="903" xr2:uid="{00000000-000D-0000-FFFF-FFFF00000000}"/>
  </bookViews>
  <sheets>
    <sheet name="정렬" sheetId="6" r:id="rId1"/>
    <sheet name="정렬(결과)" sheetId="3" r:id="rId2"/>
    <sheet name="부분합" sheetId="8" r:id="rId3"/>
    <sheet name="부분합(결과)" sheetId="22" r:id="rId4"/>
    <sheet name="데이터표1" sheetId="10" r:id="rId5"/>
    <sheet name="데이터표1(결과)" sheetId="11" r:id="rId6"/>
    <sheet name="데이터표2" sheetId="12" r:id="rId7"/>
    <sheet name="데이터표2(결과)" sheetId="13" r:id="rId8"/>
    <sheet name="목표값찾기" sheetId="14" r:id="rId9"/>
    <sheet name="목표값찾기(결과)" sheetId="15" r:id="rId10"/>
    <sheet name="시나리오" sheetId="16" r:id="rId11"/>
    <sheet name="시나리오(결과)" sheetId="17" r:id="rId12"/>
    <sheet name="피벗테이블" sheetId="18" r:id="rId13"/>
    <sheet name="피벗테이블(결과)" sheetId="19" r:id="rId14"/>
    <sheet name="통합" sheetId="25" r:id="rId15"/>
    <sheet name="통합(결과)" sheetId="24" r:id="rId16"/>
  </sheets>
  <calcPr calcId="191029"/>
  <pivotCaches>
    <pivotCache cacheId="0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22" l="1"/>
  <c r="D17" i="22"/>
  <c r="C17" i="22"/>
  <c r="E12" i="22"/>
  <c r="D12" i="22"/>
  <c r="C12" i="22"/>
  <c r="E7" i="22"/>
  <c r="E19" i="22" s="1"/>
  <c r="D7" i="22"/>
  <c r="D19" i="22" s="1"/>
  <c r="C7" i="22"/>
  <c r="C19" i="22" s="1"/>
  <c r="F11" i="22"/>
  <c r="F6" i="22"/>
  <c r="F5" i="22"/>
  <c r="F4" i="22"/>
  <c r="F16" i="22"/>
  <c r="F10" i="22"/>
  <c r="F15" i="22"/>
  <c r="F14" i="22"/>
  <c r="F18" i="22" s="1"/>
  <c r="F9" i="22"/>
  <c r="E13" i="19"/>
  <c r="F12" i="19"/>
  <c r="G12" i="19" s="1"/>
  <c r="F11" i="19"/>
  <c r="G11" i="19" s="1"/>
  <c r="F10" i="19"/>
  <c r="G10" i="19" s="1"/>
  <c r="F9" i="19"/>
  <c r="G9" i="19" s="1"/>
  <c r="F8" i="19"/>
  <c r="G8" i="19" s="1"/>
  <c r="F7" i="19"/>
  <c r="G7" i="19" s="1"/>
  <c r="F6" i="19"/>
  <c r="G6" i="19" s="1"/>
  <c r="F5" i="19"/>
  <c r="G5" i="19" s="1"/>
  <c r="F4" i="19"/>
  <c r="F13" i="19" s="1"/>
  <c r="E13" i="18"/>
  <c r="F12" i="18"/>
  <c r="G12" i="18" s="1"/>
  <c r="F11" i="18"/>
  <c r="G11" i="18" s="1"/>
  <c r="F10" i="18"/>
  <c r="G10" i="18" s="1"/>
  <c r="F9" i="18"/>
  <c r="G9" i="18" s="1"/>
  <c r="F8" i="18"/>
  <c r="G8" i="18" s="1"/>
  <c r="F7" i="18"/>
  <c r="G7" i="18" s="1"/>
  <c r="F6" i="18"/>
  <c r="G6" i="18" s="1"/>
  <c r="F5" i="18"/>
  <c r="G5" i="18" s="1"/>
  <c r="F4" i="18"/>
  <c r="G4" i="18" s="1"/>
  <c r="F13" i="22" l="1"/>
  <c r="F8" i="22"/>
  <c r="G13" i="18"/>
  <c r="F13" i="18"/>
  <c r="G4" i="19"/>
  <c r="G13" i="19" s="1"/>
  <c r="F20" i="22" l="1"/>
  <c r="D10" i="16"/>
  <c r="C9" i="16"/>
  <c r="E9" i="16" s="1"/>
  <c r="F9" i="16" s="1"/>
  <c r="C8" i="16"/>
  <c r="E8" i="16" s="1"/>
  <c r="F8" i="16" s="1"/>
  <c r="C7" i="16"/>
  <c r="E7" i="16" s="1"/>
  <c r="F7" i="16" s="1"/>
  <c r="C6" i="16"/>
  <c r="E6" i="16" s="1"/>
  <c r="F6" i="16" s="1"/>
  <c r="C5" i="16"/>
  <c r="E5" i="16" s="1"/>
  <c r="F5" i="16" s="1"/>
  <c r="C4" i="16"/>
  <c r="E4" i="16" s="1"/>
  <c r="F4" i="16" l="1"/>
  <c r="F10" i="16" s="1"/>
  <c r="E10" i="16"/>
  <c r="E12" i="15" l="1"/>
  <c r="E11" i="15"/>
  <c r="E10" i="15"/>
  <c r="E9" i="15"/>
  <c r="E8" i="15"/>
  <c r="E7" i="15"/>
  <c r="E6" i="15"/>
  <c r="E5" i="15"/>
  <c r="E4" i="15"/>
  <c r="E12" i="14"/>
  <c r="E11" i="14"/>
  <c r="E10" i="14"/>
  <c r="E9" i="14"/>
  <c r="E8" i="14"/>
  <c r="E7" i="14"/>
  <c r="E6" i="14"/>
  <c r="E5" i="14"/>
  <c r="E4" i="14"/>
  <c r="C6" i="13" l="1"/>
  <c r="G5" i="13"/>
  <c r="C6" i="12"/>
  <c r="C10" i="11" l="1"/>
  <c r="C5" i="11"/>
  <c r="C5" i="10"/>
  <c r="F12" i="8" l="1"/>
  <c r="F11" i="8"/>
  <c r="F10" i="8"/>
  <c r="F9" i="8"/>
  <c r="F8" i="8"/>
  <c r="F7" i="8"/>
  <c r="F6" i="8"/>
  <c r="F5" i="8"/>
  <c r="F4" i="8"/>
</calcChain>
</file>

<file path=xl/sharedStrings.xml><?xml version="1.0" encoding="utf-8"?>
<sst xmlns="http://schemas.openxmlformats.org/spreadsheetml/2006/main" count="476" uniqueCount="201">
  <si>
    <t>[표1] 영진상사 축구동호회 회원명부</t>
    <phoneticPr fontId="2" type="noConversion"/>
  </si>
  <si>
    <t>포지션</t>
    <phoneticPr fontId="2" type="noConversion"/>
  </si>
  <si>
    <t>이름</t>
    <phoneticPr fontId="2" type="noConversion"/>
  </si>
  <si>
    <t>부서</t>
    <phoneticPr fontId="2" type="noConversion"/>
  </si>
  <si>
    <t>나이</t>
    <phoneticPr fontId="2" type="noConversion"/>
  </si>
  <si>
    <t>가입기간</t>
    <phoneticPr fontId="2" type="noConversion"/>
  </si>
  <si>
    <t>참여도</t>
    <phoneticPr fontId="2" type="noConversion"/>
  </si>
  <si>
    <t>비고</t>
    <phoneticPr fontId="2" type="noConversion"/>
  </si>
  <si>
    <t>미드필드</t>
  </si>
  <si>
    <t>갈문주</t>
    <phoneticPr fontId="2" type="noConversion"/>
  </si>
  <si>
    <t>생산부</t>
    <phoneticPr fontId="2" type="noConversion"/>
  </si>
  <si>
    <t>4년</t>
    <phoneticPr fontId="2" type="noConversion"/>
  </si>
  <si>
    <t>C급</t>
    <phoneticPr fontId="2" type="noConversion"/>
  </si>
  <si>
    <t>수비수</t>
  </si>
  <si>
    <t>길주병</t>
    <phoneticPr fontId="2" type="noConversion"/>
  </si>
  <si>
    <t>8년</t>
    <phoneticPr fontId="2" type="noConversion"/>
  </si>
  <si>
    <t>김빈우</t>
    <phoneticPr fontId="2" type="noConversion"/>
  </si>
  <si>
    <t>경리부</t>
    <phoneticPr fontId="2" type="noConversion"/>
  </si>
  <si>
    <t>5년</t>
    <phoneticPr fontId="2" type="noConversion"/>
  </si>
  <si>
    <t>A급</t>
    <phoneticPr fontId="2" type="noConversion"/>
  </si>
  <si>
    <t>총무</t>
    <phoneticPr fontId="2" type="noConversion"/>
  </si>
  <si>
    <t>김신수</t>
    <phoneticPr fontId="2" type="noConversion"/>
  </si>
  <si>
    <t>B급</t>
    <phoneticPr fontId="2" type="noConversion"/>
  </si>
  <si>
    <t>나대영</t>
    <phoneticPr fontId="2" type="noConversion"/>
  </si>
  <si>
    <t>2년</t>
    <phoneticPr fontId="2" type="noConversion"/>
  </si>
  <si>
    <t>민조항</t>
    <phoneticPr fontId="2" type="noConversion"/>
  </si>
  <si>
    <t>영업부</t>
    <phoneticPr fontId="2" type="noConversion"/>
  </si>
  <si>
    <t>박평천</t>
    <phoneticPr fontId="2" type="noConversion"/>
  </si>
  <si>
    <t>총무부</t>
    <phoneticPr fontId="2" type="noConversion"/>
  </si>
  <si>
    <t>회장</t>
    <phoneticPr fontId="2" type="noConversion"/>
  </si>
  <si>
    <t>공격수</t>
  </si>
  <si>
    <t>왕전빈</t>
    <phoneticPr fontId="2" type="noConversion"/>
  </si>
  <si>
    <t>경리부</t>
    <phoneticPr fontId="2" type="noConversion"/>
  </si>
  <si>
    <t>1년</t>
    <phoneticPr fontId="2" type="noConversion"/>
  </si>
  <si>
    <t>이해탁</t>
    <phoneticPr fontId="2" type="noConversion"/>
  </si>
  <si>
    <t>주병선</t>
    <phoneticPr fontId="2" type="noConversion"/>
  </si>
  <si>
    <t>최배훈</t>
    <phoneticPr fontId="2" type="noConversion"/>
  </si>
  <si>
    <t>영업부</t>
    <phoneticPr fontId="2" type="noConversion"/>
  </si>
  <si>
    <t>편대민</t>
    <phoneticPr fontId="2" type="noConversion"/>
  </si>
  <si>
    <t>한민국</t>
    <phoneticPr fontId="2" type="noConversion"/>
  </si>
  <si>
    <t>구매부</t>
    <phoneticPr fontId="2" type="noConversion"/>
  </si>
  <si>
    <t>7년</t>
    <phoneticPr fontId="2" type="noConversion"/>
  </si>
  <si>
    <t>허웅진</t>
    <phoneticPr fontId="2" type="noConversion"/>
  </si>
  <si>
    <t>감독</t>
    <phoneticPr fontId="2" type="noConversion"/>
  </si>
  <si>
    <t>8년</t>
    <phoneticPr fontId="2" type="noConversion"/>
  </si>
  <si>
    <t>6년</t>
    <phoneticPr fontId="2" type="noConversion"/>
  </si>
  <si>
    <t>B급</t>
    <phoneticPr fontId="2" type="noConversion"/>
  </si>
  <si>
    <t>3년</t>
    <phoneticPr fontId="2" type="noConversion"/>
  </si>
  <si>
    <t>B급</t>
    <phoneticPr fontId="2" type="noConversion"/>
  </si>
  <si>
    <t>6년</t>
    <phoneticPr fontId="2" type="noConversion"/>
  </si>
  <si>
    <t>A급</t>
    <phoneticPr fontId="2" type="noConversion"/>
  </si>
  <si>
    <t>골키퍼</t>
  </si>
  <si>
    <t>소양인증포인트 현황</t>
    <phoneticPr fontId="2" type="noConversion"/>
  </si>
  <si>
    <t>학과</t>
    <phoneticPr fontId="2" type="noConversion"/>
  </si>
  <si>
    <t>성명</t>
    <phoneticPr fontId="2" type="noConversion"/>
  </si>
  <si>
    <t>기본영역</t>
    <phoneticPr fontId="2" type="noConversion"/>
  </si>
  <si>
    <t>인성봉사</t>
    <phoneticPr fontId="2" type="noConversion"/>
  </si>
  <si>
    <t>교육훈련</t>
    <phoneticPr fontId="2" type="noConversion"/>
  </si>
  <si>
    <t>합계</t>
    <phoneticPr fontId="2" type="noConversion"/>
  </si>
  <si>
    <t>유아교육</t>
    <phoneticPr fontId="2" type="noConversion"/>
  </si>
  <si>
    <t>강소미</t>
    <phoneticPr fontId="2" type="noConversion"/>
  </si>
  <si>
    <t>정보통신</t>
    <phoneticPr fontId="2" type="noConversion"/>
  </si>
  <si>
    <t>김경호</t>
    <phoneticPr fontId="2" type="noConversion"/>
  </si>
  <si>
    <t>박주영</t>
    <phoneticPr fontId="2" type="noConversion"/>
  </si>
  <si>
    <t>이주현</t>
    <phoneticPr fontId="2" type="noConversion"/>
  </si>
  <si>
    <t>임정민</t>
    <phoneticPr fontId="2" type="noConversion"/>
  </si>
  <si>
    <t>경영정보</t>
    <phoneticPr fontId="2" type="noConversion"/>
  </si>
  <si>
    <t>정소영</t>
    <phoneticPr fontId="2" type="noConversion"/>
  </si>
  <si>
    <t>주경철</t>
    <phoneticPr fontId="2" type="noConversion"/>
  </si>
  <si>
    <t>한기철</t>
    <phoneticPr fontId="2" type="noConversion"/>
  </si>
  <si>
    <t>한보미</t>
    <phoneticPr fontId="2" type="noConversion"/>
  </si>
  <si>
    <t>전체 최소값</t>
  </si>
  <si>
    <t>경영정보 평균</t>
  </si>
  <si>
    <t>유아교육 평균</t>
  </si>
  <si>
    <t>정보통신 평균</t>
  </si>
  <si>
    <t>전체 평균</t>
  </si>
  <si>
    <t>투자금</t>
    <phoneticPr fontId="2" type="noConversion"/>
  </si>
  <si>
    <t>투자기간(년)</t>
    <phoneticPr fontId="2" type="noConversion"/>
  </si>
  <si>
    <t>수익률</t>
    <phoneticPr fontId="2" type="noConversion"/>
  </si>
  <si>
    <t>수익금</t>
    <phoneticPr fontId="2" type="noConversion"/>
  </si>
  <si>
    <t>투자기간별 수익률에 따른 수익금 현황</t>
    <phoneticPr fontId="2" type="noConversion"/>
  </si>
  <si>
    <t>투자기간별 수익률에 따른 수익금 현황</t>
    <phoneticPr fontId="2" type="noConversion"/>
  </si>
  <si>
    <t>투자기간(년)</t>
    <phoneticPr fontId="2" type="noConversion"/>
  </si>
  <si>
    <t>대출금 상환 금액</t>
    <phoneticPr fontId="4" type="noConversion"/>
  </si>
  <si>
    <t>이자율 변동에 따른 상환금액(월) 조견표</t>
    <phoneticPr fontId="4" type="noConversion"/>
  </si>
  <si>
    <t>대출금</t>
    <phoneticPr fontId="4" type="noConversion"/>
  </si>
  <si>
    <t>연이율</t>
    <phoneticPr fontId="4" type="noConversion"/>
  </si>
  <si>
    <t>상환금액(월)</t>
    <phoneticPr fontId="2" type="noConversion"/>
  </si>
  <si>
    <t>상환기간(년)</t>
    <phoneticPr fontId="4" type="noConversion"/>
  </si>
  <si>
    <t>상환금액(월)</t>
    <phoneticPr fontId="4" type="noConversion"/>
  </si>
  <si>
    <t>이자율</t>
    <phoneticPr fontId="4" type="noConversion"/>
  </si>
  <si>
    <t>대출금 상환 금액</t>
    <phoneticPr fontId="4" type="noConversion"/>
  </si>
  <si>
    <t>이자율 변동에 따른 상환금액(월) 조견표</t>
    <phoneticPr fontId="4" type="noConversion"/>
  </si>
  <si>
    <t>대출금</t>
    <phoneticPr fontId="4" type="noConversion"/>
  </si>
  <si>
    <t>연이율</t>
    <phoneticPr fontId="4" type="noConversion"/>
  </si>
  <si>
    <t>상환금액(월)</t>
    <phoneticPr fontId="2" type="noConversion"/>
  </si>
  <si>
    <t>상환기간(년)</t>
    <phoneticPr fontId="4" type="noConversion"/>
  </si>
  <si>
    <t>지점별 가전제품 판매 현황</t>
  </si>
  <si>
    <t>지점</t>
  </si>
  <si>
    <t>제품명</t>
  </si>
  <si>
    <t>판매가</t>
  </si>
  <si>
    <t>판매량</t>
  </si>
  <si>
    <t>판매총액</t>
  </si>
  <si>
    <t>마포점</t>
  </si>
  <si>
    <t>냉장고</t>
  </si>
  <si>
    <t>TV</t>
  </si>
  <si>
    <t>세탁기</t>
  </si>
  <si>
    <t>노원점</t>
  </si>
  <si>
    <t>서초점</t>
  </si>
  <si>
    <t>KS 마트 특별기획전 원피스 판매 현황</t>
    <phoneticPr fontId="4" type="noConversion"/>
  </si>
  <si>
    <t>매장</t>
    <phoneticPr fontId="4" type="noConversion"/>
  </si>
  <si>
    <t>매입원가</t>
    <phoneticPr fontId="4" type="noConversion"/>
  </si>
  <si>
    <t>판매가</t>
    <phoneticPr fontId="4" type="noConversion"/>
  </si>
  <si>
    <t>판매수량</t>
    <phoneticPr fontId="4" type="noConversion"/>
  </si>
  <si>
    <t>판매금액</t>
    <phoneticPr fontId="4" type="noConversion"/>
  </si>
  <si>
    <t>이익금액</t>
    <phoneticPr fontId="4" type="noConversion"/>
  </si>
  <si>
    <t>아이잠</t>
    <phoneticPr fontId="4" type="noConversion"/>
  </si>
  <si>
    <t>승주군</t>
    <phoneticPr fontId="4" type="noConversion"/>
  </si>
  <si>
    <t>데쿠</t>
    <phoneticPr fontId="4" type="noConversion"/>
  </si>
  <si>
    <t>머니엄</t>
    <phoneticPr fontId="4" type="noConversion"/>
  </si>
  <si>
    <t>카스</t>
    <phoneticPr fontId="4" type="noConversion"/>
  </si>
  <si>
    <t>오보제</t>
    <phoneticPr fontId="4" type="noConversion"/>
  </si>
  <si>
    <t>합 계</t>
    <phoneticPr fontId="4" type="noConversion"/>
  </si>
  <si>
    <t>마진율</t>
    <phoneticPr fontId="4" type="noConversion"/>
  </si>
  <si>
    <t>할인율</t>
    <phoneticPr fontId="4" type="noConversion"/>
  </si>
  <si>
    <t>시나리오 요약</t>
  </si>
  <si>
    <t>현재 값:</t>
  </si>
  <si>
    <t>이익증가</t>
  </si>
  <si>
    <t>이익감소</t>
  </si>
  <si>
    <t>변경 셀:</t>
  </si>
  <si>
    <t>마진율</t>
  </si>
  <si>
    <t>할인율</t>
  </si>
  <si>
    <t>결과 셀:</t>
  </si>
  <si>
    <t>판매금액합계</t>
  </si>
  <si>
    <t>이익금액합계</t>
  </si>
  <si>
    <t>참고: 현재 값 열은 시나리오 요약 보고서가 작성될 때의</t>
  </si>
  <si>
    <t>변경 셀 값을 나타냅니다. 각 시나리오의 변경 셀들은</t>
  </si>
  <si>
    <t>회색으로 표시됩니다.</t>
  </si>
  <si>
    <t>임금명세표</t>
    <phoneticPr fontId="4" type="noConversion"/>
  </si>
  <si>
    <t>성명</t>
    <phoneticPr fontId="4" type="noConversion"/>
  </si>
  <si>
    <t>직위</t>
    <phoneticPr fontId="4" type="noConversion"/>
  </si>
  <si>
    <t>근속기간</t>
    <phoneticPr fontId="4" type="noConversion"/>
  </si>
  <si>
    <t>상여율</t>
    <phoneticPr fontId="4" type="noConversion"/>
  </si>
  <si>
    <t>기본급</t>
    <phoneticPr fontId="4" type="noConversion"/>
  </si>
  <si>
    <t>상여금</t>
    <phoneticPr fontId="4" type="noConversion"/>
  </si>
  <si>
    <t>총급여액</t>
    <phoneticPr fontId="4" type="noConversion"/>
  </si>
  <si>
    <t>하길주</t>
    <phoneticPr fontId="4" type="noConversion"/>
  </si>
  <si>
    <t>과장</t>
    <phoneticPr fontId="4" type="noConversion"/>
  </si>
  <si>
    <t>이선호</t>
    <phoneticPr fontId="4" type="noConversion"/>
  </si>
  <si>
    <t>부장</t>
    <phoneticPr fontId="4" type="noConversion"/>
  </si>
  <si>
    <t>강성수</t>
    <phoneticPr fontId="4" type="noConversion"/>
  </si>
  <si>
    <t>이사</t>
    <phoneticPr fontId="4" type="noConversion"/>
  </si>
  <si>
    <t>김보견</t>
    <phoneticPr fontId="4" type="noConversion"/>
  </si>
  <si>
    <t>천수만</t>
    <phoneticPr fontId="4" type="noConversion"/>
  </si>
  <si>
    <t>이성수</t>
    <phoneticPr fontId="4" type="noConversion"/>
  </si>
  <si>
    <t>이영숙</t>
    <phoneticPr fontId="4" type="noConversion"/>
  </si>
  <si>
    <t>서지원</t>
    <phoneticPr fontId="4" type="noConversion"/>
  </si>
  <si>
    <t>김은수</t>
    <phoneticPr fontId="4" type="noConversion"/>
  </si>
  <si>
    <t>합계</t>
    <phoneticPr fontId="4" type="noConversion"/>
  </si>
  <si>
    <t>직위</t>
    <phoneticPr fontId="4" type="noConversion"/>
  </si>
  <si>
    <t>직위</t>
  </si>
  <si>
    <t>값</t>
  </si>
  <si>
    <t>과장</t>
  </si>
  <si>
    <t>부장</t>
  </si>
  <si>
    <t>이사</t>
  </si>
  <si>
    <t>근속기간</t>
  </si>
  <si>
    <t>합계 : 기본급</t>
  </si>
  <si>
    <t>합계 : 상여금</t>
  </si>
  <si>
    <t>1-5</t>
  </si>
  <si>
    <t>*</t>
  </si>
  <si>
    <t>6-10</t>
  </si>
  <si>
    <t>11-15</t>
  </si>
  <si>
    <t>16-20</t>
  </si>
  <si>
    <t>총합계</t>
  </si>
  <si>
    <t>경영정보 최소</t>
  </si>
  <si>
    <t>유아교육 최소</t>
  </si>
  <si>
    <t>정보통신 최소</t>
  </si>
  <si>
    <t>[표1] 강남점</t>
    <phoneticPr fontId="2" type="noConversion"/>
  </si>
  <si>
    <t>[표3]</t>
    <phoneticPr fontId="2" type="noConversion"/>
  </si>
  <si>
    <t>음료</t>
    <phoneticPr fontId="2" type="noConversion"/>
  </si>
  <si>
    <t>2022년</t>
  </si>
  <si>
    <t>2023년</t>
    <phoneticPr fontId="2" type="noConversion"/>
  </si>
  <si>
    <t>2024년</t>
    <phoneticPr fontId="2" type="noConversion"/>
  </si>
  <si>
    <t>콜드 브루 커피</t>
    <phoneticPr fontId="2" type="noConversion"/>
  </si>
  <si>
    <t>브루드 커피</t>
    <phoneticPr fontId="2" type="noConversion"/>
  </si>
  <si>
    <t>밀크 티</t>
    <phoneticPr fontId="2" type="noConversion"/>
  </si>
  <si>
    <t>티 라떼</t>
    <phoneticPr fontId="2" type="noConversion"/>
  </si>
  <si>
    <t>캐모마일 티</t>
    <phoneticPr fontId="2" type="noConversion"/>
  </si>
  <si>
    <t>돌체 라떼</t>
    <phoneticPr fontId="2" type="noConversion"/>
  </si>
  <si>
    <t>자몽 티</t>
    <phoneticPr fontId="2" type="noConversion"/>
  </si>
  <si>
    <t>[표2] 서초점</t>
    <phoneticPr fontId="2" type="noConversion"/>
  </si>
  <si>
    <t>제주 라떼</t>
    <phoneticPr fontId="2" type="noConversion"/>
  </si>
  <si>
    <t>초코릿 칩 프라추치노</t>
    <phoneticPr fontId="2" type="noConversion"/>
  </si>
  <si>
    <t>돌체 골드 브루 커피</t>
    <phoneticPr fontId="2" type="noConversion"/>
  </si>
  <si>
    <t>캐러멜 프라푸치노</t>
    <phoneticPr fontId="2" type="noConversion"/>
  </si>
  <si>
    <t>자바칩 프라푸치노</t>
    <phoneticPr fontId="2" type="noConversion"/>
  </si>
  <si>
    <t>*커피</t>
    <phoneticPr fontId="2" type="noConversion"/>
  </si>
  <si>
    <t>*프라푸치노</t>
    <phoneticPr fontId="2" type="noConversion"/>
  </si>
  <si>
    <t>*티</t>
    <phoneticPr fontId="2" type="noConversion"/>
  </si>
  <si>
    <t>*라떼</t>
    <phoneticPr fontId="2" type="noConversion"/>
  </si>
  <si>
    <t>2025년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</si>
</sst>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₩&quot;#,##0;[Red]\-&quot;₩&quot;#,##0"/>
    <numFmt numFmtId="41" formatCode="_-* #,##0_-;\-* #,##0_-;_-* &quot;-&quot;_-;_-@_-"/>
    <numFmt numFmtId="176" formatCode="#.0"/>
    <numFmt numFmtId="177" formatCode="0.0%"/>
    <numFmt numFmtId="178" formatCode="#,##0_ 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5" borderId="1" xfId="2" applyFill="1" applyBorder="1" applyAlignment="1">
      <alignment horizontal="center" vertical="center"/>
    </xf>
    <xf numFmtId="0" fontId="7" fillId="5" borderId="1" xfId="2" applyFont="1" applyFill="1" applyBorder="1" applyAlignment="1">
      <alignment horizontal="center" vertical="center"/>
    </xf>
    <xf numFmtId="0" fontId="1" fillId="4" borderId="1" xfId="3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top"/>
    </xf>
    <xf numFmtId="41" fontId="0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9" fontId="0" fillId="0" borderId="1" xfId="1" applyNumberFormat="1" applyFont="1" applyBorder="1">
      <alignment vertical="center"/>
    </xf>
    <xf numFmtId="41" fontId="0" fillId="0" borderId="1" xfId="1" applyFont="1" applyFill="1" applyBorder="1">
      <alignment vertical="center"/>
    </xf>
    <xf numFmtId="0" fontId="11" fillId="0" borderId="0" xfId="0" applyFont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41" fontId="3" fillId="0" borderId="1" xfId="1" applyFont="1" applyBorder="1">
      <alignment vertical="center"/>
    </xf>
    <xf numFmtId="9" fontId="5" fillId="0" borderId="1" xfId="5" applyFont="1" applyBorder="1" applyAlignment="1"/>
    <xf numFmtId="0" fontId="3" fillId="0" borderId="1" xfId="0" applyNumberFormat="1" applyFont="1" applyBorder="1">
      <alignment vertical="center"/>
    </xf>
    <xf numFmtId="177" fontId="5" fillId="0" borderId="1" xfId="5" applyNumberFormat="1" applyFont="1" applyBorder="1" applyAlignment="1">
      <alignment horizontal="center"/>
    </xf>
    <xf numFmtId="6" fontId="0" fillId="0" borderId="1" xfId="0" applyNumberFormat="1" applyBorder="1">
      <alignment vertical="center"/>
    </xf>
    <xf numFmtId="1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1" fontId="3" fillId="0" borderId="1" xfId="1" applyFont="1" applyBorder="1" applyAlignment="1"/>
    <xf numFmtId="41" fontId="3" fillId="0" borderId="1" xfId="1" applyFont="1" applyBorder="1" applyAlignment="1">
      <alignment horizontal="center"/>
    </xf>
    <xf numFmtId="41" fontId="3" fillId="0" borderId="1" xfId="0" applyNumberFormat="1" applyFont="1" applyBorder="1" applyAlignment="1">
      <alignment horizontal="center" vertical="center"/>
    </xf>
    <xf numFmtId="41" fontId="3" fillId="0" borderId="0" xfId="1" applyFont="1" applyBorder="1" applyAlignment="1"/>
    <xf numFmtId="22" fontId="3" fillId="0" borderId="0" xfId="0" applyNumberFormat="1" applyFont="1">
      <alignment vertical="center"/>
    </xf>
    <xf numFmtId="9" fontId="3" fillId="0" borderId="1" xfId="0" applyNumberFormat="1" applyFont="1" applyBorder="1" applyAlignment="1">
      <alignment horizontal="center"/>
    </xf>
    <xf numFmtId="9" fontId="3" fillId="0" borderId="1" xfId="1" applyNumberFormat="1" applyFont="1" applyBorder="1" applyAlignment="1">
      <alignment horizontal="center"/>
    </xf>
    <xf numFmtId="0" fontId="13" fillId="6" borderId="4" xfId="0" applyFont="1" applyFill="1" applyBorder="1" applyAlignment="1">
      <alignment horizontal="left" vertical="center"/>
    </xf>
    <xf numFmtId="0" fontId="14" fillId="6" borderId="4" xfId="0" applyFont="1" applyFill="1" applyBorder="1" applyAlignment="1">
      <alignment horizontal="left" vertical="center"/>
    </xf>
    <xf numFmtId="0" fontId="13" fillId="6" borderId="4" xfId="0" applyFont="1" applyFill="1" applyBorder="1" applyAlignment="1">
      <alignment horizontal="right" vertical="center"/>
    </xf>
    <xf numFmtId="0" fontId="14" fillId="6" borderId="3" xfId="0" applyFont="1" applyFill="1" applyBorder="1" applyAlignment="1">
      <alignment horizontal="left" vertical="center"/>
    </xf>
    <xf numFmtId="0" fontId="13" fillId="6" borderId="3" xfId="0" applyFont="1" applyFill="1" applyBorder="1" applyAlignment="1">
      <alignment horizontal="right" vertical="center"/>
    </xf>
    <xf numFmtId="0" fontId="15" fillId="7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6" fillId="0" borderId="0" xfId="0" applyFont="1" applyFill="1" applyBorder="1" applyAlignment="1">
      <alignment vertical="top" wrapText="1"/>
    </xf>
    <xf numFmtId="0" fontId="17" fillId="7" borderId="5" xfId="0" applyFont="1" applyFill="1" applyBorder="1" applyAlignment="1">
      <alignment horizontal="left" vertical="center"/>
    </xf>
    <xf numFmtId="0" fontId="18" fillId="7" borderId="5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9" fontId="0" fillId="0" borderId="0" xfId="0" applyNumberFormat="1" applyFill="1" applyBorder="1" applyAlignment="1">
      <alignment vertical="center"/>
    </xf>
    <xf numFmtId="9" fontId="0" fillId="8" borderId="0" xfId="0" applyNumberFormat="1" applyFill="1" applyBorder="1" applyAlignment="1">
      <alignment vertical="center"/>
    </xf>
    <xf numFmtId="41" fontId="0" fillId="0" borderId="0" xfId="0" applyNumberFormat="1" applyFill="1" applyBorder="1" applyAlignment="1">
      <alignment vertical="center"/>
    </xf>
    <xf numFmtId="0" fontId="15" fillId="7" borderId="6" xfId="0" applyFont="1" applyFill="1" applyBorder="1" applyAlignment="1">
      <alignment horizontal="left" vertical="center"/>
    </xf>
    <xf numFmtId="41" fontId="0" fillId="0" borderId="6" xfId="0" applyNumberFormat="1" applyFill="1" applyBorder="1" applyAlignment="1">
      <alignment vertical="center"/>
    </xf>
    <xf numFmtId="0" fontId="5" fillId="0" borderId="0" xfId="0" applyFont="1" applyAlignment="1">
      <alignment vertical="center"/>
    </xf>
    <xf numFmtId="41" fontId="5" fillId="0" borderId="0" xfId="1" applyFont="1" applyAlignment="1">
      <alignment vertical="center"/>
    </xf>
    <xf numFmtId="0" fontId="5" fillId="0" borderId="7" xfId="0" applyFont="1" applyBorder="1" applyAlignment="1">
      <alignment horizontal="center" vertical="center"/>
    </xf>
    <xf numFmtId="41" fontId="5" fillId="0" borderId="7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9" fontId="5" fillId="0" borderId="0" xfId="5" applyFont="1" applyAlignment="1">
      <alignment vertical="center"/>
    </xf>
    <xf numFmtId="41" fontId="5" fillId="0" borderId="0" xfId="1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9" fontId="5" fillId="0" borderId="6" xfId="5" applyFont="1" applyBorder="1" applyAlignment="1">
      <alignment vertical="center"/>
    </xf>
    <xf numFmtId="41" fontId="5" fillId="0" borderId="6" xfId="1" applyFont="1" applyBorder="1" applyAlignment="1">
      <alignment horizontal="center" vertical="center"/>
    </xf>
    <xf numFmtId="41" fontId="5" fillId="0" borderId="6" xfId="1" applyFont="1" applyBorder="1" applyAlignment="1">
      <alignment vertical="center"/>
    </xf>
    <xf numFmtId="41" fontId="5" fillId="0" borderId="8" xfId="1" applyFont="1" applyBorder="1" applyAlignment="1">
      <alignment horizontal="center" vertical="center"/>
    </xf>
    <xf numFmtId="178" fontId="0" fillId="0" borderId="0" xfId="0" applyNumberFormat="1">
      <alignment vertical="center"/>
    </xf>
    <xf numFmtId="0" fontId="9" fillId="0" borderId="0" xfId="4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1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1" xfId="0" applyNumberFormat="1" applyBorder="1">
      <alignment vertical="center"/>
    </xf>
  </cellXfs>
  <cellStyles count="6">
    <cellStyle name="20% - 강조색5" xfId="3" builtinId="46"/>
    <cellStyle name="40% - 강조색3" xfId="2" builtinId="39"/>
    <cellStyle name="백분율" xfId="5" builtinId="5"/>
    <cellStyle name="쉼표 [0]" xfId="1" builtinId="6"/>
    <cellStyle name="표준" xfId="0" builtinId="0"/>
    <cellStyle name="표준 2" xfId="4" xr:uid="{00000000-0005-0000-0000-000005000000}"/>
  </cellStyles>
  <dxfs count="12"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center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8E4BC"/>
          <bgColor rgb="FF000000"/>
        </patternFill>
      </fill>
    </dxf>
  </dxfs>
  <tableStyles count="0" defaultTableStyle="TableStyleMedium2" defaultPivotStyle="PivotStyleLight16"/>
  <colors>
    <mruColors>
      <color rgb="FFD8E4BC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&#50689;&#51652;(2023&#45380;)/&#44592;&#48376;&#49436;/2&#44553;/2023&#52980;&#54876;2&#44553;/&#51060;&#47200;/&#48516;&#49437;&#51089;&#50629;-6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931.718159143522" createdVersion="6" refreshedVersion="6" minRefreshableVersion="3" recordCount="9" xr:uid="{00000000-000A-0000-FFFF-FFFF00000000}">
  <cacheSource type="worksheet">
    <worksheetSource ref="A3:G12" sheet="피벗테이블3(결과)" r:id="rId2"/>
  </cacheSource>
  <cacheFields count="7">
    <cacheField name="성명" numFmtId="0">
      <sharedItems/>
    </cacheField>
    <cacheField name="직위" numFmtId="0">
      <sharedItems count="3">
        <s v="과장"/>
        <s v="부장"/>
        <s v="이사"/>
      </sharedItems>
    </cacheField>
    <cacheField name="근속기간" numFmtId="0">
      <sharedItems containsSemiMixedTypes="0" containsString="0" containsNumber="1" containsInteger="1" minValue="4" maxValue="19" count="9">
        <n v="4"/>
        <n v="8"/>
        <n v="13"/>
        <n v="10"/>
        <n v="19"/>
        <n v="14"/>
        <n v="7"/>
        <n v="9"/>
        <n v="18"/>
      </sharedItems>
      <fieldGroup base="2">
        <rangePr autoStart="0" autoEnd="0" startNum="1" endNum="20" groupInterval="5"/>
        <groupItems count="6">
          <s v="&lt;1"/>
          <s v="1-5"/>
          <s v="6-10"/>
          <s v="11-15"/>
          <s v="16-20"/>
          <s v="&gt;21"/>
        </groupItems>
      </fieldGroup>
    </cacheField>
    <cacheField name="상여율" numFmtId="9">
      <sharedItems containsSemiMixedTypes="0" containsString="0" containsNumber="1" minValue="0.35" maxValue="0.55000000000000004"/>
    </cacheField>
    <cacheField name="기본급" numFmtId="41">
      <sharedItems containsSemiMixedTypes="0" containsString="0" containsNumber="1" containsInteger="1" minValue="150000" maxValue="270000"/>
    </cacheField>
    <cacheField name="상여금" numFmtId="41">
      <sharedItems containsSemiMixedTypes="0" containsString="0" containsNumber="1" containsInteger="1" minValue="52500" maxValue="148500"/>
    </cacheField>
    <cacheField name="총급여액" numFmtId="41">
      <sharedItems containsSemiMixedTypes="0" containsString="0" containsNumber="1" containsInteger="1" minValue="202500" maxValue="418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s v="하길주"/>
    <x v="0"/>
    <x v="0"/>
    <n v="0.35"/>
    <n v="150000"/>
    <n v="52500"/>
    <n v="202500"/>
  </r>
  <r>
    <s v="이선호"/>
    <x v="1"/>
    <x v="1"/>
    <n v="0.4"/>
    <n v="230000"/>
    <n v="92000"/>
    <n v="322000"/>
  </r>
  <r>
    <s v="강성수"/>
    <x v="2"/>
    <x v="2"/>
    <n v="0.5"/>
    <n v="260000"/>
    <n v="130000"/>
    <n v="390000"/>
  </r>
  <r>
    <s v="김보견"/>
    <x v="1"/>
    <x v="3"/>
    <n v="0.5"/>
    <n v="220000"/>
    <n v="110000"/>
    <n v="330000"/>
  </r>
  <r>
    <s v="천수만"/>
    <x v="2"/>
    <x v="4"/>
    <n v="0.55000000000000004"/>
    <n v="270000"/>
    <n v="148500"/>
    <n v="418500"/>
  </r>
  <r>
    <s v="이성수"/>
    <x v="1"/>
    <x v="5"/>
    <n v="0.5"/>
    <n v="230000"/>
    <n v="115000"/>
    <n v="345000"/>
  </r>
  <r>
    <s v="이영숙"/>
    <x v="0"/>
    <x v="6"/>
    <n v="0.4"/>
    <n v="180000"/>
    <n v="72000"/>
    <n v="252000"/>
  </r>
  <r>
    <s v="서지원"/>
    <x v="0"/>
    <x v="7"/>
    <n v="0.4"/>
    <n v="190000"/>
    <n v="76000"/>
    <n v="266000"/>
  </r>
  <r>
    <s v="김은수"/>
    <x v="2"/>
    <x v="8"/>
    <n v="0.55000000000000004"/>
    <n v="265000"/>
    <n v="145750"/>
    <n v="4107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피벗 테이블3" cacheId="0" applyNumberFormats="0" applyBorderFormats="0" applyFontFormats="0" applyPatternFormats="0" applyAlignmentFormats="0" applyWidthHeightFormats="1" dataCaption="값" missingCaption="*" updatedVersion="6" minRefreshableVersion="3" useAutoFormatting="1" colGrandTotals="0" itemPrintTitles="1" createdVersion="6" indent="0" compact="0" outline="1" outlineData="1" compactData="0" multipleFieldFilters="0">
  <location ref="A18:G25" firstHeaderRow="1" firstDataRow="3" firstDataCol="1"/>
  <pivotFields count="7">
    <pivotField compact="0" showAll="0"/>
    <pivotField axis="axisCol" compact="0" showAll="0">
      <items count="4">
        <item x="0"/>
        <item x="1"/>
        <item x="2"/>
        <item t="default"/>
      </items>
    </pivotField>
    <pivotField axis="axisRow" compact="0" showAll="0">
      <items count="7">
        <item x="0"/>
        <item x="1"/>
        <item x="2"/>
        <item x="3"/>
        <item x="4"/>
        <item x="5"/>
        <item t="default"/>
      </items>
    </pivotField>
    <pivotField compact="0" numFmtId="9" showAll="0"/>
    <pivotField dataField="1" compact="0" numFmtId="41" showAll="0"/>
    <pivotField dataField="1" compact="0" numFmtId="41" showAll="0"/>
    <pivotField compact="0" numFmtId="41" showAll="0"/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2">
    <field x="1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합계 : 기본급" fld="4" baseField="2" baseItem="1" numFmtId="178"/>
    <dataField name="합계 : 상여금" fld="5" baseField="2" baseItem="1" numFmtId="17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EAB7EF-8240-462D-A0F1-5020ADA44BFA}" name="표1" displayName="표1" ref="A3:F20" totalsRowShown="0" headerRowDxfId="10" dataDxfId="8" headerRowBorderDxfId="9" tableBorderDxfId="7" dataCellStyle="쉼표 [0]">
  <autoFilter ref="A3:F20" xr:uid="{69EAB7EF-8240-462D-A0F1-5020ADA44BFA}"/>
  <tableColumns count="6">
    <tableColumn id="1" xr3:uid="{440D2F7D-DB37-463B-ADE3-96049331D85F}" name="학과" dataDxfId="6"/>
    <tableColumn id="2" xr3:uid="{4DB2BB22-7E0F-41CB-80AF-081DAC459BF0}" name="성명" dataDxfId="5"/>
    <tableColumn id="3" xr3:uid="{413EC26B-46F5-44E3-957B-D4980FAB38C9}" name="기본영역"/>
    <tableColumn id="4" xr3:uid="{7AB2F08F-F8FF-4AD4-BF85-6207B45F625A}" name="인성봉사" dataDxfId="4" dataCellStyle="쉼표 [0]"/>
    <tableColumn id="5" xr3:uid="{A4755990-A775-401A-9D89-80CCBDA220D8}" name="교육훈련" dataDxfId="3" dataCellStyle="쉼표 [0]"/>
    <tableColumn id="6" xr3:uid="{B350EE84-7782-4FB3-8128-055B119EE578}" name="합계" dataDxfId="2" dataCellStyle="쉼표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/>
  </sheetViews>
  <sheetFormatPr defaultRowHeight="16.5"/>
  <sheetData>
    <row r="1" spans="1:7">
      <c r="A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2" t="s">
        <v>8</v>
      </c>
      <c r="B4" s="2" t="s">
        <v>9</v>
      </c>
      <c r="C4" s="2" t="s">
        <v>10</v>
      </c>
      <c r="D4" s="2">
        <v>31</v>
      </c>
      <c r="E4" s="2" t="s">
        <v>11</v>
      </c>
      <c r="F4" s="2" t="s">
        <v>12</v>
      </c>
      <c r="G4" s="2"/>
    </row>
    <row r="5" spans="1:7">
      <c r="A5" s="2" t="s">
        <v>13</v>
      </c>
      <c r="B5" s="2" t="s">
        <v>14</v>
      </c>
      <c r="C5" s="2" t="s">
        <v>10</v>
      </c>
      <c r="D5" s="2">
        <v>41</v>
      </c>
      <c r="E5" s="3" t="s">
        <v>15</v>
      </c>
      <c r="F5" s="2" t="s">
        <v>12</v>
      </c>
      <c r="G5" s="2"/>
    </row>
    <row r="6" spans="1:7">
      <c r="A6" s="2" t="s">
        <v>13</v>
      </c>
      <c r="B6" s="2" t="s">
        <v>16</v>
      </c>
      <c r="C6" s="2" t="s">
        <v>17</v>
      </c>
      <c r="D6" s="2">
        <v>32</v>
      </c>
      <c r="E6" s="4" t="s">
        <v>18</v>
      </c>
      <c r="F6" s="5" t="s">
        <v>19</v>
      </c>
      <c r="G6" s="2" t="s">
        <v>20</v>
      </c>
    </row>
    <row r="7" spans="1:7">
      <c r="A7" s="2" t="s">
        <v>51</v>
      </c>
      <c r="B7" s="2" t="s">
        <v>21</v>
      </c>
      <c r="C7" s="2" t="s">
        <v>10</v>
      </c>
      <c r="D7" s="2">
        <v>30</v>
      </c>
      <c r="E7" s="4" t="s">
        <v>45</v>
      </c>
      <c r="F7" s="2" t="s">
        <v>22</v>
      </c>
      <c r="G7" s="2"/>
    </row>
    <row r="8" spans="1:7">
      <c r="A8" s="2" t="s">
        <v>13</v>
      </c>
      <c r="B8" s="2" t="s">
        <v>23</v>
      </c>
      <c r="C8" s="2" t="s">
        <v>10</v>
      </c>
      <c r="D8" s="2">
        <v>26</v>
      </c>
      <c r="E8" s="2" t="s">
        <v>24</v>
      </c>
      <c r="F8" s="6" t="s">
        <v>19</v>
      </c>
      <c r="G8" s="2"/>
    </row>
    <row r="9" spans="1:7">
      <c r="A9" s="2" t="s">
        <v>8</v>
      </c>
      <c r="B9" s="2" t="s">
        <v>25</v>
      </c>
      <c r="C9" s="2" t="s">
        <v>26</v>
      </c>
      <c r="D9" s="2">
        <v>27</v>
      </c>
      <c r="E9" s="2" t="s">
        <v>47</v>
      </c>
      <c r="F9" s="2" t="s">
        <v>22</v>
      </c>
      <c r="G9" s="2"/>
    </row>
    <row r="10" spans="1:7">
      <c r="A10" s="2" t="s">
        <v>8</v>
      </c>
      <c r="B10" s="2" t="s">
        <v>27</v>
      </c>
      <c r="C10" s="2" t="s">
        <v>28</v>
      </c>
      <c r="D10" s="2">
        <v>43</v>
      </c>
      <c r="E10" s="4" t="s">
        <v>15</v>
      </c>
      <c r="F10" s="6" t="s">
        <v>19</v>
      </c>
      <c r="G10" s="2" t="s">
        <v>29</v>
      </c>
    </row>
    <row r="11" spans="1:7">
      <c r="A11" s="2" t="s">
        <v>30</v>
      </c>
      <c r="B11" s="2" t="s">
        <v>31</v>
      </c>
      <c r="C11" s="2" t="s">
        <v>17</v>
      </c>
      <c r="D11" s="2">
        <v>26</v>
      </c>
      <c r="E11" s="2" t="s">
        <v>33</v>
      </c>
      <c r="F11" s="2" t="s">
        <v>12</v>
      </c>
      <c r="G11" s="2"/>
    </row>
    <row r="12" spans="1:7">
      <c r="A12" s="2" t="s">
        <v>30</v>
      </c>
      <c r="B12" s="2" t="s">
        <v>34</v>
      </c>
      <c r="C12" s="2" t="s">
        <v>28</v>
      </c>
      <c r="D12" s="2">
        <v>32</v>
      </c>
      <c r="E12" s="4" t="s">
        <v>45</v>
      </c>
      <c r="F12" s="6" t="s">
        <v>19</v>
      </c>
      <c r="G12" s="2"/>
    </row>
    <row r="13" spans="1:7">
      <c r="A13" s="2" t="s">
        <v>30</v>
      </c>
      <c r="B13" s="2" t="s">
        <v>35</v>
      </c>
      <c r="C13" s="2" t="s">
        <v>10</v>
      </c>
      <c r="D13" s="2">
        <v>28</v>
      </c>
      <c r="E13" s="2" t="s">
        <v>24</v>
      </c>
      <c r="F13" s="2" t="s">
        <v>22</v>
      </c>
      <c r="G13" s="2"/>
    </row>
    <row r="14" spans="1:7">
      <c r="A14" s="2" t="s">
        <v>8</v>
      </c>
      <c r="B14" s="2" t="s">
        <v>36</v>
      </c>
      <c r="C14" s="2" t="s">
        <v>26</v>
      </c>
      <c r="D14" s="2">
        <v>26</v>
      </c>
      <c r="E14" s="2" t="s">
        <v>33</v>
      </c>
      <c r="F14" s="6" t="s">
        <v>19</v>
      </c>
      <c r="G14" s="2"/>
    </row>
    <row r="15" spans="1:7">
      <c r="A15" s="2" t="s">
        <v>13</v>
      </c>
      <c r="B15" s="2" t="s">
        <v>38</v>
      </c>
      <c r="C15" s="2" t="s">
        <v>26</v>
      </c>
      <c r="D15" s="2">
        <v>28</v>
      </c>
      <c r="E15" s="2" t="s">
        <v>11</v>
      </c>
      <c r="F15" s="2" t="s">
        <v>22</v>
      </c>
      <c r="G15" s="2"/>
    </row>
    <row r="16" spans="1:7">
      <c r="A16" s="2" t="s">
        <v>13</v>
      </c>
      <c r="B16" s="2" t="s">
        <v>39</v>
      </c>
      <c r="C16" s="2" t="s">
        <v>40</v>
      </c>
      <c r="D16" s="2">
        <v>33</v>
      </c>
      <c r="E16" s="4" t="s">
        <v>41</v>
      </c>
      <c r="F16" s="2" t="s">
        <v>22</v>
      </c>
      <c r="G16" s="2"/>
    </row>
    <row r="17" spans="1:7">
      <c r="A17" s="2" t="s">
        <v>51</v>
      </c>
      <c r="B17" s="2" t="s">
        <v>42</v>
      </c>
      <c r="C17" s="2" t="s">
        <v>40</v>
      </c>
      <c r="D17" s="2">
        <v>34</v>
      </c>
      <c r="E17" s="4" t="s">
        <v>15</v>
      </c>
      <c r="F17" s="6" t="s">
        <v>19</v>
      </c>
      <c r="G17" s="2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/>
  <sheetData>
    <row r="1" spans="1:7">
      <c r="A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2" t="s">
        <v>30</v>
      </c>
      <c r="B4" s="2" t="s">
        <v>34</v>
      </c>
      <c r="C4" s="2" t="s">
        <v>28</v>
      </c>
      <c r="D4" s="2">
        <v>32</v>
      </c>
      <c r="E4" s="4" t="s">
        <v>49</v>
      </c>
      <c r="F4" s="6" t="s">
        <v>19</v>
      </c>
      <c r="G4" s="2"/>
    </row>
    <row r="5" spans="1:7">
      <c r="A5" s="2" t="s">
        <v>30</v>
      </c>
      <c r="B5" s="2" t="s">
        <v>31</v>
      </c>
      <c r="C5" s="2" t="s">
        <v>32</v>
      </c>
      <c r="D5" s="2">
        <v>26</v>
      </c>
      <c r="E5" s="2" t="s">
        <v>33</v>
      </c>
      <c r="F5" s="2" t="s">
        <v>12</v>
      </c>
      <c r="G5" s="2"/>
    </row>
    <row r="6" spans="1:7">
      <c r="A6" s="2" t="s">
        <v>30</v>
      </c>
      <c r="B6" s="2" t="s">
        <v>35</v>
      </c>
      <c r="C6" s="2" t="s">
        <v>10</v>
      </c>
      <c r="D6" s="2">
        <v>28</v>
      </c>
      <c r="E6" s="2" t="s">
        <v>24</v>
      </c>
      <c r="F6" s="2" t="s">
        <v>22</v>
      </c>
      <c r="G6" s="2"/>
    </row>
    <row r="7" spans="1:7">
      <c r="A7" s="2" t="s">
        <v>51</v>
      </c>
      <c r="B7" s="2" t="s">
        <v>21</v>
      </c>
      <c r="C7" s="2" t="s">
        <v>10</v>
      </c>
      <c r="D7" s="2">
        <v>30</v>
      </c>
      <c r="E7" s="4" t="s">
        <v>45</v>
      </c>
      <c r="F7" s="2" t="s">
        <v>46</v>
      </c>
      <c r="G7" s="2"/>
    </row>
    <row r="8" spans="1:7">
      <c r="A8" s="2" t="s">
        <v>51</v>
      </c>
      <c r="B8" s="2" t="s">
        <v>42</v>
      </c>
      <c r="C8" s="2" t="s">
        <v>40</v>
      </c>
      <c r="D8" s="2">
        <v>34</v>
      </c>
      <c r="E8" s="4" t="s">
        <v>15</v>
      </c>
      <c r="F8" s="6" t="s">
        <v>19</v>
      </c>
      <c r="G8" s="2" t="s">
        <v>43</v>
      </c>
    </row>
    <row r="9" spans="1:7">
      <c r="A9" s="2" t="s">
        <v>8</v>
      </c>
      <c r="B9" s="2" t="s">
        <v>27</v>
      </c>
      <c r="C9" s="2" t="s">
        <v>28</v>
      </c>
      <c r="D9" s="2">
        <v>43</v>
      </c>
      <c r="E9" s="4" t="s">
        <v>15</v>
      </c>
      <c r="F9" s="6" t="s">
        <v>19</v>
      </c>
      <c r="G9" s="2" t="s">
        <v>29</v>
      </c>
    </row>
    <row r="10" spans="1:7">
      <c r="A10" s="2" t="s">
        <v>8</v>
      </c>
      <c r="B10" s="2" t="s">
        <v>9</v>
      </c>
      <c r="C10" s="2" t="s">
        <v>10</v>
      </c>
      <c r="D10" s="2">
        <v>31</v>
      </c>
      <c r="E10" s="2" t="s">
        <v>11</v>
      </c>
      <c r="F10" s="2" t="s">
        <v>12</v>
      </c>
      <c r="G10" s="2"/>
    </row>
    <row r="11" spans="1:7">
      <c r="A11" s="2" t="s">
        <v>8</v>
      </c>
      <c r="B11" s="2" t="s">
        <v>25</v>
      </c>
      <c r="C11" s="2" t="s">
        <v>26</v>
      </c>
      <c r="D11" s="2">
        <v>27</v>
      </c>
      <c r="E11" s="2" t="s">
        <v>47</v>
      </c>
      <c r="F11" s="2" t="s">
        <v>48</v>
      </c>
      <c r="G11" s="2"/>
    </row>
    <row r="12" spans="1:7">
      <c r="A12" s="2" t="s">
        <v>8</v>
      </c>
      <c r="B12" s="2" t="s">
        <v>36</v>
      </c>
      <c r="C12" s="2" t="s">
        <v>37</v>
      </c>
      <c r="D12" s="2">
        <v>26</v>
      </c>
      <c r="E12" s="2" t="s">
        <v>33</v>
      </c>
      <c r="F12" s="6" t="s">
        <v>50</v>
      </c>
      <c r="G12" s="2"/>
    </row>
    <row r="13" spans="1:7">
      <c r="A13" s="2" t="s">
        <v>13</v>
      </c>
      <c r="B13" s="2" t="s">
        <v>14</v>
      </c>
      <c r="C13" s="2" t="s">
        <v>10</v>
      </c>
      <c r="D13" s="2">
        <v>41</v>
      </c>
      <c r="E13" s="3" t="s">
        <v>44</v>
      </c>
      <c r="F13" s="2" t="s">
        <v>12</v>
      </c>
      <c r="G13" s="2"/>
    </row>
    <row r="14" spans="1:7">
      <c r="A14" s="2" t="s">
        <v>13</v>
      </c>
      <c r="B14" s="2" t="s">
        <v>16</v>
      </c>
      <c r="C14" s="2" t="s">
        <v>17</v>
      </c>
      <c r="D14" s="2">
        <v>32</v>
      </c>
      <c r="E14" s="4" t="s">
        <v>18</v>
      </c>
      <c r="F14" s="5" t="s">
        <v>19</v>
      </c>
      <c r="G14" s="2" t="s">
        <v>20</v>
      </c>
    </row>
    <row r="15" spans="1:7">
      <c r="A15" s="2" t="s">
        <v>13</v>
      </c>
      <c r="B15" s="2" t="s">
        <v>39</v>
      </c>
      <c r="C15" s="2" t="s">
        <v>40</v>
      </c>
      <c r="D15" s="2">
        <v>33</v>
      </c>
      <c r="E15" s="4" t="s">
        <v>41</v>
      </c>
      <c r="F15" s="2" t="s">
        <v>22</v>
      </c>
      <c r="G15" s="2"/>
    </row>
    <row r="16" spans="1:7">
      <c r="A16" s="2" t="s">
        <v>13</v>
      </c>
      <c r="B16" s="2" t="s">
        <v>23</v>
      </c>
      <c r="C16" s="2" t="s">
        <v>10</v>
      </c>
      <c r="D16" s="2">
        <v>26</v>
      </c>
      <c r="E16" s="2" t="s">
        <v>24</v>
      </c>
      <c r="F16" s="6" t="s">
        <v>19</v>
      </c>
      <c r="G16" s="2"/>
    </row>
    <row r="17" spans="1:7">
      <c r="A17" s="2" t="s">
        <v>13</v>
      </c>
      <c r="B17" s="2" t="s">
        <v>38</v>
      </c>
      <c r="C17" s="2" t="s">
        <v>37</v>
      </c>
      <c r="D17" s="2">
        <v>28</v>
      </c>
      <c r="E17" s="2" t="s">
        <v>11</v>
      </c>
      <c r="F17" s="2" t="s">
        <v>22</v>
      </c>
      <c r="G17" s="2"/>
    </row>
  </sheetData>
  <sortState xmlns:xlrd2="http://schemas.microsoft.com/office/spreadsheetml/2017/richdata2" ref="A4:G17">
    <sortCondition ref="A4:A17" customList="공격수,골키퍼,미드필드,수비수"/>
    <sortCondition sortBy="cellColor" ref="E4:E17" dxfId="1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defaultRowHeight="16.5"/>
  <sheetData>
    <row r="1" spans="1:6" ht="26.25">
      <c r="A1" s="70" t="s">
        <v>52</v>
      </c>
      <c r="B1" s="70"/>
      <c r="C1" s="70"/>
      <c r="D1" s="70"/>
      <c r="E1" s="70"/>
      <c r="F1" s="70"/>
    </row>
    <row r="2" spans="1:6">
      <c r="A2" s="7"/>
      <c r="B2" s="7"/>
      <c r="C2" s="7"/>
      <c r="D2" s="7"/>
      <c r="E2" s="7"/>
    </row>
    <row r="3" spans="1:6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</row>
    <row r="4" spans="1:6">
      <c r="A4" s="8" t="s">
        <v>59</v>
      </c>
      <c r="B4" s="2" t="s">
        <v>60</v>
      </c>
      <c r="C4" s="2">
        <v>95</v>
      </c>
      <c r="D4" s="9">
        <v>65</v>
      </c>
      <c r="E4" s="9">
        <v>65</v>
      </c>
      <c r="F4" s="9">
        <f t="shared" ref="F4:F12" si="0">SUM(C4:E4)</f>
        <v>225</v>
      </c>
    </row>
    <row r="5" spans="1:6">
      <c r="A5" s="8" t="s">
        <v>61</v>
      </c>
      <c r="B5" s="2" t="s">
        <v>62</v>
      </c>
      <c r="C5" s="2">
        <v>95</v>
      </c>
      <c r="D5" s="9">
        <v>75</v>
      </c>
      <c r="E5" s="9">
        <v>95</v>
      </c>
      <c r="F5" s="9">
        <f t="shared" si="0"/>
        <v>265</v>
      </c>
    </row>
    <row r="6" spans="1:6">
      <c r="A6" s="8" t="s">
        <v>61</v>
      </c>
      <c r="B6" s="2" t="s">
        <v>63</v>
      </c>
      <c r="C6" s="2">
        <v>85</v>
      </c>
      <c r="D6" s="9">
        <v>50</v>
      </c>
      <c r="E6" s="9">
        <v>80</v>
      </c>
      <c r="F6" s="9">
        <f t="shared" si="0"/>
        <v>215</v>
      </c>
    </row>
    <row r="7" spans="1:6">
      <c r="A7" s="8" t="s">
        <v>59</v>
      </c>
      <c r="B7" s="2" t="s">
        <v>64</v>
      </c>
      <c r="C7" s="2">
        <v>100</v>
      </c>
      <c r="D7" s="9">
        <v>90</v>
      </c>
      <c r="E7" s="9">
        <v>80</v>
      </c>
      <c r="F7" s="9">
        <f t="shared" si="0"/>
        <v>270</v>
      </c>
    </row>
    <row r="8" spans="1:6">
      <c r="A8" s="8" t="s">
        <v>61</v>
      </c>
      <c r="B8" s="2" t="s">
        <v>65</v>
      </c>
      <c r="C8" s="2">
        <v>90</v>
      </c>
      <c r="D8" s="9">
        <v>80</v>
      </c>
      <c r="E8" s="9">
        <v>60</v>
      </c>
      <c r="F8" s="9">
        <f t="shared" si="0"/>
        <v>230</v>
      </c>
    </row>
    <row r="9" spans="1:6">
      <c r="A9" s="8" t="s">
        <v>66</v>
      </c>
      <c r="B9" s="2" t="s">
        <v>67</v>
      </c>
      <c r="C9" s="2">
        <v>85</v>
      </c>
      <c r="D9" s="9">
        <v>75</v>
      </c>
      <c r="E9" s="9">
        <v>75</v>
      </c>
      <c r="F9" s="9">
        <f t="shared" si="0"/>
        <v>235</v>
      </c>
    </row>
    <row r="10" spans="1:6">
      <c r="A10" s="8" t="s">
        <v>66</v>
      </c>
      <c r="B10" s="2" t="s">
        <v>68</v>
      </c>
      <c r="C10" s="2">
        <v>85</v>
      </c>
      <c r="D10" s="9">
        <v>85</v>
      </c>
      <c r="E10" s="9">
        <v>75</v>
      </c>
      <c r="F10" s="9">
        <f t="shared" si="0"/>
        <v>245</v>
      </c>
    </row>
    <row r="11" spans="1:6">
      <c r="A11" s="8" t="s">
        <v>66</v>
      </c>
      <c r="B11" s="2" t="s">
        <v>69</v>
      </c>
      <c r="C11" s="2">
        <v>90</v>
      </c>
      <c r="D11" s="9">
        <v>70</v>
      </c>
      <c r="E11" s="9">
        <v>85</v>
      </c>
      <c r="F11" s="9">
        <f t="shared" si="0"/>
        <v>245</v>
      </c>
    </row>
    <row r="12" spans="1:6">
      <c r="A12" s="8" t="s">
        <v>59</v>
      </c>
      <c r="B12" s="2" t="s">
        <v>70</v>
      </c>
      <c r="C12" s="2">
        <v>80</v>
      </c>
      <c r="D12" s="9">
        <v>70</v>
      </c>
      <c r="E12" s="9">
        <v>90</v>
      </c>
      <c r="F12" s="9">
        <f t="shared" si="0"/>
        <v>240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7660-C742-45AD-A18E-D1B16063E587}">
  <dimension ref="A1:F20"/>
  <sheetViews>
    <sheetView workbookViewId="0"/>
  </sheetViews>
  <sheetFormatPr defaultRowHeight="16.5" outlineLevelRow="3"/>
  <cols>
    <col min="1" max="1" width="14" bestFit="1" customWidth="1"/>
    <col min="3" max="5" width="10.25" customWidth="1"/>
  </cols>
  <sheetData>
    <row r="1" spans="1:6" ht="26.25">
      <c r="A1" s="70" t="s">
        <v>52</v>
      </c>
      <c r="B1" s="70"/>
      <c r="C1" s="70"/>
      <c r="D1" s="70"/>
      <c r="E1" s="70"/>
      <c r="F1" s="70"/>
    </row>
    <row r="2" spans="1:6">
      <c r="A2" s="7"/>
      <c r="B2" s="7"/>
      <c r="C2" s="7"/>
      <c r="D2" s="7"/>
      <c r="E2" s="7"/>
    </row>
    <row r="3" spans="1:6">
      <c r="A3" s="16" t="s">
        <v>53</v>
      </c>
      <c r="B3" s="16" t="s">
        <v>54</v>
      </c>
      <c r="C3" s="16" t="s">
        <v>55</v>
      </c>
      <c r="D3" s="16" t="s">
        <v>56</v>
      </c>
      <c r="E3" s="16" t="s">
        <v>57</v>
      </c>
      <c r="F3" s="16" t="s">
        <v>58</v>
      </c>
    </row>
    <row r="4" spans="1:6" outlineLevel="3">
      <c r="A4" s="8" t="s">
        <v>66</v>
      </c>
      <c r="B4" s="2" t="s">
        <v>67</v>
      </c>
      <c r="C4" s="2">
        <v>85</v>
      </c>
      <c r="D4" s="9">
        <v>75</v>
      </c>
      <c r="E4" s="9">
        <v>75</v>
      </c>
      <c r="F4" s="9">
        <f>SUM(C4:E4)</f>
        <v>235</v>
      </c>
    </row>
    <row r="5" spans="1:6" outlineLevel="3">
      <c r="A5" s="8" t="s">
        <v>66</v>
      </c>
      <c r="B5" s="2" t="s">
        <v>68</v>
      </c>
      <c r="C5" s="2">
        <v>85</v>
      </c>
      <c r="D5" s="9">
        <v>85</v>
      </c>
      <c r="E5" s="9">
        <v>75</v>
      </c>
      <c r="F5" s="9">
        <f>SUM(C5:E5)</f>
        <v>245</v>
      </c>
    </row>
    <row r="6" spans="1:6" outlineLevel="3">
      <c r="A6" s="8" t="s">
        <v>66</v>
      </c>
      <c r="B6" s="2" t="s">
        <v>69</v>
      </c>
      <c r="C6" s="2">
        <v>90</v>
      </c>
      <c r="D6" s="9">
        <v>70</v>
      </c>
      <c r="E6" s="9">
        <v>85</v>
      </c>
      <c r="F6" s="9">
        <f>SUM(C6:E6)</f>
        <v>245</v>
      </c>
    </row>
    <row r="7" spans="1:6" outlineLevel="2">
      <c r="A7" s="10" t="s">
        <v>72</v>
      </c>
      <c r="B7" s="2"/>
      <c r="C7" s="14">
        <f>SUBTOTAL(1,C4:C6)</f>
        <v>86.666666666666671</v>
      </c>
      <c r="D7" s="9">
        <f>SUBTOTAL(1,D4:D6)</f>
        <v>76.666666666666671</v>
      </c>
      <c r="E7" s="9">
        <f>SUBTOTAL(1,E4:E6)</f>
        <v>78.333333333333329</v>
      </c>
      <c r="F7" s="9"/>
    </row>
    <row r="8" spans="1:6" outlineLevel="1">
      <c r="A8" s="10" t="s">
        <v>174</v>
      </c>
      <c r="B8" s="2"/>
      <c r="C8" s="2"/>
      <c r="D8" s="9"/>
      <c r="E8" s="9"/>
      <c r="F8" s="9">
        <f>SUBTOTAL(5,F4:F6)</f>
        <v>235</v>
      </c>
    </row>
    <row r="9" spans="1:6" outlineLevel="3">
      <c r="A9" s="8" t="s">
        <v>59</v>
      </c>
      <c r="B9" s="2" t="s">
        <v>60</v>
      </c>
      <c r="C9" s="2">
        <v>95</v>
      </c>
      <c r="D9" s="9">
        <v>65</v>
      </c>
      <c r="E9" s="9">
        <v>65</v>
      </c>
      <c r="F9" s="9">
        <f>SUM(C9:E9)</f>
        <v>225</v>
      </c>
    </row>
    <row r="10" spans="1:6" outlineLevel="3">
      <c r="A10" s="8" t="s">
        <v>59</v>
      </c>
      <c r="B10" s="2" t="s">
        <v>64</v>
      </c>
      <c r="C10" s="2">
        <v>100</v>
      </c>
      <c r="D10" s="9">
        <v>90</v>
      </c>
      <c r="E10" s="9">
        <v>80</v>
      </c>
      <c r="F10" s="9">
        <f>SUM(C10:E10)</f>
        <v>270</v>
      </c>
    </row>
    <row r="11" spans="1:6" outlineLevel="3">
      <c r="A11" s="8" t="s">
        <v>59</v>
      </c>
      <c r="B11" s="2" t="s">
        <v>70</v>
      </c>
      <c r="C11" s="2">
        <v>80</v>
      </c>
      <c r="D11" s="9">
        <v>70</v>
      </c>
      <c r="E11" s="9">
        <v>90</v>
      </c>
      <c r="F11" s="9">
        <f>SUM(C11:E11)</f>
        <v>240</v>
      </c>
    </row>
    <row r="12" spans="1:6" outlineLevel="2">
      <c r="A12" s="10" t="s">
        <v>73</v>
      </c>
      <c r="B12" s="2"/>
      <c r="C12" s="14">
        <f>SUBTOTAL(1,C9:C11)</f>
        <v>91.666666666666671</v>
      </c>
      <c r="D12" s="9">
        <f>SUBTOTAL(1,D9:D11)</f>
        <v>75</v>
      </c>
      <c r="E12" s="9">
        <f>SUBTOTAL(1,E9:E11)</f>
        <v>78.333333333333329</v>
      </c>
      <c r="F12" s="9"/>
    </row>
    <row r="13" spans="1:6" outlineLevel="1">
      <c r="A13" s="10" t="s">
        <v>175</v>
      </c>
      <c r="B13" s="2"/>
      <c r="C13" s="2"/>
      <c r="D13" s="9"/>
      <c r="E13" s="9"/>
      <c r="F13" s="9">
        <f>SUBTOTAL(5,F9:F11)</f>
        <v>225</v>
      </c>
    </row>
    <row r="14" spans="1:6" outlineLevel="3">
      <c r="A14" s="8" t="s">
        <v>61</v>
      </c>
      <c r="B14" s="2" t="s">
        <v>62</v>
      </c>
      <c r="C14" s="2">
        <v>95</v>
      </c>
      <c r="D14" s="9">
        <v>75</v>
      </c>
      <c r="E14" s="9">
        <v>95</v>
      </c>
      <c r="F14" s="9">
        <f>SUM(C14:E14)</f>
        <v>265</v>
      </c>
    </row>
    <row r="15" spans="1:6" outlineLevel="3">
      <c r="A15" s="8" t="s">
        <v>61</v>
      </c>
      <c r="B15" s="2" t="s">
        <v>63</v>
      </c>
      <c r="C15" s="2">
        <v>85</v>
      </c>
      <c r="D15" s="9">
        <v>50</v>
      </c>
      <c r="E15" s="9">
        <v>80</v>
      </c>
      <c r="F15" s="9">
        <f>SUM(C15:E15)</f>
        <v>215</v>
      </c>
    </row>
    <row r="16" spans="1:6" outlineLevel="3">
      <c r="A16" s="8" t="s">
        <v>61</v>
      </c>
      <c r="B16" s="2" t="s">
        <v>65</v>
      </c>
      <c r="C16" s="2">
        <v>90</v>
      </c>
      <c r="D16" s="9">
        <v>80</v>
      </c>
      <c r="E16" s="9">
        <v>60</v>
      </c>
      <c r="F16" s="9">
        <f>SUM(C16:E16)</f>
        <v>230</v>
      </c>
    </row>
    <row r="17" spans="1:6" outlineLevel="2">
      <c r="A17" s="13" t="s">
        <v>74</v>
      </c>
      <c r="B17" s="11"/>
      <c r="C17" s="15">
        <f>SUBTOTAL(1,C14:C16)</f>
        <v>90</v>
      </c>
      <c r="D17" s="12">
        <f>SUBTOTAL(1,D14:D16)</f>
        <v>68.333333333333329</v>
      </c>
      <c r="E17" s="12">
        <f>SUBTOTAL(1,E14:E16)</f>
        <v>78.333333333333329</v>
      </c>
      <c r="F17" s="12"/>
    </row>
    <row r="18" spans="1:6" outlineLevel="1">
      <c r="A18" s="13" t="s">
        <v>176</v>
      </c>
      <c r="B18" s="11"/>
      <c r="C18" s="11"/>
      <c r="D18" s="12"/>
      <c r="E18" s="12"/>
      <c r="F18" s="12">
        <f>SUBTOTAL(5,F14:F16)</f>
        <v>215</v>
      </c>
    </row>
    <row r="19" spans="1:6">
      <c r="A19" s="13" t="s">
        <v>75</v>
      </c>
      <c r="B19" s="11"/>
      <c r="C19" s="15">
        <f>SUBTOTAL(1,C4:C16)</f>
        <v>89.444444444444443</v>
      </c>
      <c r="D19" s="12">
        <f>SUBTOTAL(1,D4:D16)</f>
        <v>73.333333333333329</v>
      </c>
      <c r="E19" s="12">
        <f>SUBTOTAL(1,E4:E16)</f>
        <v>78.333333333333329</v>
      </c>
      <c r="F19" s="12"/>
    </row>
    <row r="20" spans="1:6">
      <c r="A20" s="13" t="s">
        <v>71</v>
      </c>
      <c r="B20" s="11"/>
      <c r="C20" s="11"/>
      <c r="D20" s="12"/>
      <c r="E20" s="12"/>
      <c r="F20" s="12">
        <f>SUBTOTAL(5,F4:F16)</f>
        <v>215</v>
      </c>
    </row>
  </sheetData>
  <sortState xmlns:xlrd2="http://schemas.microsoft.com/office/spreadsheetml/2017/richdata2" ref="A4:F16">
    <sortCondition ref="A3:A16"/>
  </sortState>
  <mergeCells count="1">
    <mergeCell ref="A1:F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0"/>
  <sheetViews>
    <sheetView workbookViewId="0"/>
  </sheetViews>
  <sheetFormatPr defaultRowHeight="16.5"/>
  <cols>
    <col min="1" max="1" width="2.625" customWidth="1"/>
    <col min="2" max="2" width="12.625" bestFit="1" customWidth="1"/>
    <col min="3" max="3" width="13" bestFit="1" customWidth="1"/>
    <col min="4" max="8" width="11.625" customWidth="1"/>
  </cols>
  <sheetData>
    <row r="2" spans="2:8">
      <c r="B2" s="17" t="s">
        <v>76</v>
      </c>
      <c r="C2" s="18">
        <v>100000000</v>
      </c>
    </row>
    <row r="3" spans="2:8">
      <c r="B3" s="17" t="s">
        <v>77</v>
      </c>
      <c r="C3" s="18">
        <v>3</v>
      </c>
    </row>
    <row r="4" spans="2:8">
      <c r="B4" s="17" t="s">
        <v>78</v>
      </c>
      <c r="C4" s="19">
        <v>0.05</v>
      </c>
    </row>
    <row r="5" spans="2:8">
      <c r="B5" s="17" t="s">
        <v>79</v>
      </c>
      <c r="C5" s="20">
        <f>ISPMT(C4/12,C3*12,1,C2)</f>
        <v>14583333.333333334</v>
      </c>
    </row>
    <row r="7" spans="2:8" ht="20.25">
      <c r="C7" s="71" t="s">
        <v>81</v>
      </c>
      <c r="D7" s="71"/>
      <c r="E7" s="71"/>
      <c r="F7" s="71"/>
      <c r="G7" s="71"/>
      <c r="H7" s="71"/>
    </row>
    <row r="9" spans="2:8">
      <c r="D9" s="21" t="s">
        <v>78</v>
      </c>
    </row>
    <row r="10" spans="2:8">
      <c r="C10" s="18"/>
      <c r="D10" s="22">
        <v>0.01</v>
      </c>
      <c r="E10" s="22">
        <v>0.03</v>
      </c>
      <c r="F10" s="22">
        <v>0.05</v>
      </c>
      <c r="G10" s="22">
        <v>7.0000000000000007E-2</v>
      </c>
      <c r="H10" s="22">
        <v>0.1</v>
      </c>
    </row>
    <row r="11" spans="2:8">
      <c r="B11" s="21" t="s">
        <v>82</v>
      </c>
      <c r="C11" s="23">
        <v>1</v>
      </c>
      <c r="D11" s="18"/>
      <c r="E11" s="18"/>
      <c r="F11" s="18"/>
      <c r="G11" s="18"/>
      <c r="H11" s="18"/>
    </row>
    <row r="12" spans="2:8">
      <c r="C12" s="23">
        <v>2</v>
      </c>
      <c r="D12" s="18"/>
      <c r="E12" s="18"/>
      <c r="F12" s="18"/>
      <c r="G12" s="18"/>
      <c r="H12" s="18"/>
    </row>
    <row r="13" spans="2:8">
      <c r="C13" s="23">
        <v>3</v>
      </c>
      <c r="D13" s="18"/>
      <c r="E13" s="18"/>
      <c r="F13" s="18"/>
      <c r="G13" s="18"/>
      <c r="H13" s="18"/>
    </row>
    <row r="14" spans="2:8">
      <c r="C14" s="23">
        <v>4</v>
      </c>
      <c r="D14" s="18"/>
      <c r="E14" s="18"/>
      <c r="F14" s="18"/>
      <c r="G14" s="18"/>
      <c r="H14" s="18"/>
    </row>
    <row r="15" spans="2:8">
      <c r="C15" s="23">
        <v>5</v>
      </c>
      <c r="D15" s="18"/>
      <c r="E15" s="18"/>
      <c r="F15" s="18"/>
      <c r="G15" s="18"/>
      <c r="H15" s="18"/>
    </row>
    <row r="16" spans="2:8">
      <c r="C16" s="23">
        <v>6</v>
      </c>
      <c r="D16" s="18"/>
      <c r="E16" s="18"/>
      <c r="F16" s="18"/>
      <c r="G16" s="18"/>
      <c r="H16" s="18"/>
    </row>
    <row r="17" spans="3:8">
      <c r="C17" s="23">
        <v>7</v>
      </c>
      <c r="D17" s="18"/>
      <c r="E17" s="18"/>
      <c r="F17" s="18"/>
      <c r="G17" s="18"/>
      <c r="H17" s="18"/>
    </row>
    <row r="18" spans="3:8">
      <c r="C18" s="23">
        <v>8</v>
      </c>
      <c r="D18" s="18"/>
      <c r="E18" s="18"/>
      <c r="F18" s="18"/>
      <c r="G18" s="18"/>
      <c r="H18" s="18"/>
    </row>
    <row r="19" spans="3:8">
      <c r="C19" s="23">
        <v>9</v>
      </c>
      <c r="D19" s="18"/>
      <c r="E19" s="18"/>
      <c r="F19" s="18"/>
      <c r="G19" s="18"/>
      <c r="H19" s="18"/>
    </row>
    <row r="20" spans="3:8">
      <c r="C20" s="23">
        <v>10</v>
      </c>
      <c r="D20" s="18"/>
      <c r="E20" s="18"/>
      <c r="F20" s="18"/>
      <c r="G20" s="18"/>
      <c r="H20" s="18"/>
    </row>
  </sheetData>
  <mergeCells count="1">
    <mergeCell ref="C7:H7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20"/>
  <sheetViews>
    <sheetView workbookViewId="0"/>
  </sheetViews>
  <sheetFormatPr defaultRowHeight="16.5"/>
  <cols>
    <col min="1" max="1" width="2.625" customWidth="1"/>
    <col min="2" max="2" width="12.625" bestFit="1" customWidth="1"/>
    <col min="3" max="3" width="13" bestFit="1" customWidth="1"/>
    <col min="4" max="8" width="11.625" customWidth="1"/>
  </cols>
  <sheetData>
    <row r="2" spans="2:8">
      <c r="B2" s="17" t="s">
        <v>76</v>
      </c>
      <c r="C2" s="18">
        <v>100000000</v>
      </c>
    </row>
    <row r="3" spans="2:8">
      <c r="B3" s="17" t="s">
        <v>77</v>
      </c>
      <c r="C3" s="18">
        <v>3</v>
      </c>
    </row>
    <row r="4" spans="2:8">
      <c r="B4" s="17" t="s">
        <v>78</v>
      </c>
      <c r="C4" s="19">
        <v>0.05</v>
      </c>
    </row>
    <row r="5" spans="2:8">
      <c r="B5" s="17" t="s">
        <v>79</v>
      </c>
      <c r="C5" s="20">
        <f>ISPMT(C4/12,C3*12,1,C2)</f>
        <v>14583333.333333334</v>
      </c>
    </row>
    <row r="7" spans="2:8" ht="20.25">
      <c r="C7" s="71" t="s">
        <v>80</v>
      </c>
      <c r="D7" s="71"/>
      <c r="E7" s="71"/>
      <c r="F7" s="71"/>
      <c r="G7" s="71"/>
      <c r="H7" s="71"/>
    </row>
    <row r="9" spans="2:8">
      <c r="D9" s="21" t="s">
        <v>78</v>
      </c>
    </row>
    <row r="10" spans="2:8">
      <c r="C10" s="18">
        <f>ISPMT(C4/12,C3*12,1,C2)</f>
        <v>14583333.333333334</v>
      </c>
      <c r="D10" s="22">
        <v>0.01</v>
      </c>
      <c r="E10" s="22">
        <v>0.03</v>
      </c>
      <c r="F10" s="22">
        <v>0.05</v>
      </c>
      <c r="G10" s="22">
        <v>7.0000000000000007E-2</v>
      </c>
      <c r="H10" s="22">
        <v>0.1</v>
      </c>
    </row>
    <row r="11" spans="2:8">
      <c r="B11" s="21" t="s">
        <v>77</v>
      </c>
      <c r="C11" s="23">
        <v>1</v>
      </c>
      <c r="D11" s="18">
        <f t="dataTable" ref="D11:H20" dt2D="1" dtr="1" r1="C4" r2="C3"/>
        <v>916666.66666666674</v>
      </c>
      <c r="E11" s="18">
        <v>2750000</v>
      </c>
      <c r="F11" s="18">
        <v>4583333.333333333</v>
      </c>
      <c r="G11" s="18">
        <v>6416666.666666667</v>
      </c>
      <c r="H11" s="18">
        <v>9166666.666666666</v>
      </c>
    </row>
    <row r="12" spans="2:8">
      <c r="C12" s="23">
        <v>2</v>
      </c>
      <c r="D12" s="18">
        <v>1916666.6666666667</v>
      </c>
      <c r="E12" s="18">
        <v>5750000</v>
      </c>
      <c r="F12" s="18">
        <v>9583333.333333334</v>
      </c>
      <c r="G12" s="18">
        <v>13416666.666666668</v>
      </c>
      <c r="H12" s="18">
        <v>19166666.666666668</v>
      </c>
    </row>
    <row r="13" spans="2:8">
      <c r="C13" s="23">
        <v>3</v>
      </c>
      <c r="D13" s="18">
        <v>2916666.666666667</v>
      </c>
      <c r="E13" s="18">
        <v>8750000</v>
      </c>
      <c r="F13" s="18">
        <v>14583333.333333334</v>
      </c>
      <c r="G13" s="18">
        <v>20416666.666666668</v>
      </c>
      <c r="H13" s="18">
        <v>29166666.666666668</v>
      </c>
    </row>
    <row r="14" spans="2:8">
      <c r="C14" s="23">
        <v>4</v>
      </c>
      <c r="D14" s="18">
        <v>3916666.666666667</v>
      </c>
      <c r="E14" s="18">
        <v>11750000</v>
      </c>
      <c r="F14" s="18">
        <v>19583333.333333332</v>
      </c>
      <c r="G14" s="18">
        <v>27416666.666666668</v>
      </c>
      <c r="H14" s="18">
        <v>39166666.666666664</v>
      </c>
    </row>
    <row r="15" spans="2:8">
      <c r="C15" s="23">
        <v>5</v>
      </c>
      <c r="D15" s="18">
        <v>4916666.666666667</v>
      </c>
      <c r="E15" s="18">
        <v>14750000</v>
      </c>
      <c r="F15" s="18">
        <v>24583333.333333332</v>
      </c>
      <c r="G15" s="18">
        <v>34416666.666666672</v>
      </c>
      <c r="H15" s="18">
        <v>49166666.666666664</v>
      </c>
    </row>
    <row r="16" spans="2:8">
      <c r="C16" s="23">
        <v>6</v>
      </c>
      <c r="D16" s="18">
        <v>5916666.666666667</v>
      </c>
      <c r="E16" s="18">
        <v>17750000</v>
      </c>
      <c r="F16" s="18">
        <v>29583333.333333332</v>
      </c>
      <c r="G16" s="18">
        <v>41416666.666666672</v>
      </c>
      <c r="H16" s="18">
        <v>59166666.666666664</v>
      </c>
    </row>
    <row r="17" spans="3:8">
      <c r="C17" s="23">
        <v>7</v>
      </c>
      <c r="D17" s="18">
        <v>6916666.666666667</v>
      </c>
      <c r="E17" s="18">
        <v>20750000</v>
      </c>
      <c r="F17" s="18">
        <v>34583333.333333336</v>
      </c>
      <c r="G17" s="18">
        <v>48416666.666666672</v>
      </c>
      <c r="H17" s="18">
        <v>69166666.666666672</v>
      </c>
    </row>
    <row r="18" spans="3:8">
      <c r="C18" s="23">
        <v>8</v>
      </c>
      <c r="D18" s="18">
        <v>7916666.666666667</v>
      </c>
      <c r="E18" s="18">
        <v>23750000</v>
      </c>
      <c r="F18" s="18">
        <v>39583333.333333336</v>
      </c>
      <c r="G18" s="18">
        <v>55416666.666666672</v>
      </c>
      <c r="H18" s="18">
        <v>79166666.666666672</v>
      </c>
    </row>
    <row r="19" spans="3:8">
      <c r="C19" s="23">
        <v>9</v>
      </c>
      <c r="D19" s="18">
        <v>8916666.6666666679</v>
      </c>
      <c r="E19" s="18">
        <v>26750000</v>
      </c>
      <c r="F19" s="18">
        <v>44583333.333333336</v>
      </c>
      <c r="G19" s="18">
        <v>62416666.666666672</v>
      </c>
      <c r="H19" s="18">
        <v>89166666.666666672</v>
      </c>
    </row>
    <row r="20" spans="3:8">
      <c r="C20" s="23">
        <v>10</v>
      </c>
      <c r="D20" s="18">
        <v>9916666.6666666679</v>
      </c>
      <c r="E20" s="18">
        <v>29750000</v>
      </c>
      <c r="F20" s="18">
        <v>49583333.333333336</v>
      </c>
      <c r="G20" s="18">
        <v>69416666.666666672</v>
      </c>
      <c r="H20" s="18">
        <v>99166666.666666672</v>
      </c>
    </row>
  </sheetData>
  <mergeCells count="1">
    <mergeCell ref="C7:H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workbookViewId="0"/>
  </sheetViews>
  <sheetFormatPr defaultRowHeight="16.5"/>
  <cols>
    <col min="1" max="1" width="2.625" customWidth="1"/>
    <col min="2" max="2" width="12.375" bestFit="1" customWidth="1"/>
    <col min="3" max="3" width="11.875" bestFit="1" customWidth="1"/>
    <col min="5" max="5" width="4.5" customWidth="1"/>
    <col min="6" max="6" width="11.25" customWidth="1"/>
    <col min="7" max="7" width="16" customWidth="1"/>
  </cols>
  <sheetData>
    <row r="1" spans="1:7">
      <c r="A1" s="7"/>
      <c r="B1" s="7"/>
      <c r="C1" s="7"/>
      <c r="D1" s="7"/>
      <c r="E1" s="7"/>
      <c r="F1" s="7"/>
      <c r="G1" s="7"/>
    </row>
    <row r="2" spans="1:7">
      <c r="A2" s="7"/>
      <c r="B2" s="72" t="s">
        <v>83</v>
      </c>
      <c r="C2" s="72"/>
      <c r="D2" s="7"/>
      <c r="E2" s="1" t="s">
        <v>84</v>
      </c>
      <c r="F2" s="1"/>
      <c r="G2" s="1"/>
    </row>
    <row r="3" spans="1:7">
      <c r="A3" s="7"/>
      <c r="B3" s="24" t="s">
        <v>85</v>
      </c>
      <c r="C3" s="25">
        <v>20000000</v>
      </c>
      <c r="D3" s="7"/>
      <c r="E3" s="7"/>
      <c r="F3" s="7"/>
      <c r="G3" s="7"/>
    </row>
    <row r="4" spans="1:7">
      <c r="A4" s="7"/>
      <c r="B4" s="24" t="s">
        <v>86</v>
      </c>
      <c r="C4" s="26">
        <v>0.06</v>
      </c>
      <c r="D4" s="7"/>
      <c r="E4" s="7"/>
      <c r="F4" s="7"/>
      <c r="G4" s="11" t="s">
        <v>87</v>
      </c>
    </row>
    <row r="5" spans="1:7">
      <c r="A5" s="7"/>
      <c r="B5" s="24" t="s">
        <v>88</v>
      </c>
      <c r="C5" s="24">
        <v>5</v>
      </c>
      <c r="D5" s="7"/>
      <c r="E5" s="7"/>
      <c r="F5" s="27"/>
      <c r="G5" s="17"/>
    </row>
    <row r="6" spans="1:7">
      <c r="A6" s="7"/>
      <c r="B6" s="24" t="s">
        <v>89</v>
      </c>
      <c r="C6" s="25">
        <f>PMT($C$4/12,$C$5 *12,-$C$3)</f>
        <v>386656.03058855823</v>
      </c>
      <c r="D6" s="7"/>
      <c r="E6" s="73" t="s">
        <v>90</v>
      </c>
      <c r="F6" s="28">
        <v>0.04</v>
      </c>
      <c r="G6" s="17"/>
    </row>
    <row r="7" spans="1:7">
      <c r="A7" s="7"/>
      <c r="B7" s="7"/>
      <c r="C7" s="7"/>
      <c r="D7" s="7"/>
      <c r="E7" s="73"/>
      <c r="F7" s="28">
        <v>4.4999999999999998E-2</v>
      </c>
      <c r="G7" s="17"/>
    </row>
    <row r="8" spans="1:7">
      <c r="A8" s="7"/>
      <c r="B8" s="7"/>
      <c r="C8" s="7"/>
      <c r="D8" s="7"/>
      <c r="E8" s="73"/>
      <c r="F8" s="28">
        <v>0.05</v>
      </c>
      <c r="G8" s="17"/>
    </row>
    <row r="9" spans="1:7">
      <c r="A9" s="7"/>
      <c r="B9" s="7"/>
      <c r="C9" s="7"/>
      <c r="D9" s="7"/>
      <c r="E9" s="73"/>
      <c r="F9" s="28">
        <v>5.5E-2</v>
      </c>
      <c r="G9" s="17"/>
    </row>
    <row r="10" spans="1:7">
      <c r="A10" s="7"/>
      <c r="B10" s="7"/>
      <c r="C10" s="7"/>
      <c r="D10" s="7"/>
      <c r="E10" s="73"/>
      <c r="F10" s="28">
        <v>0.06</v>
      </c>
      <c r="G10" s="17"/>
    </row>
    <row r="11" spans="1:7">
      <c r="A11" s="7"/>
      <c r="B11" s="7"/>
      <c r="C11" s="7"/>
      <c r="D11" s="7"/>
      <c r="E11" s="73"/>
      <c r="F11" s="28">
        <v>6.5000000000000002E-2</v>
      </c>
      <c r="G11" s="17"/>
    </row>
    <row r="12" spans="1:7">
      <c r="A12" s="7"/>
      <c r="B12" s="7"/>
      <c r="C12" s="7"/>
      <c r="D12" s="7"/>
      <c r="E12" s="73"/>
      <c r="F12" s="28">
        <v>7.0000000000000007E-2</v>
      </c>
      <c r="G12" s="17"/>
    </row>
  </sheetData>
  <mergeCells count="2">
    <mergeCell ref="B2:C2"/>
    <mergeCell ref="E6:E1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"/>
  <sheetViews>
    <sheetView workbookViewId="0"/>
  </sheetViews>
  <sheetFormatPr defaultRowHeight="16.5"/>
  <cols>
    <col min="1" max="1" width="2.625" customWidth="1"/>
    <col min="2" max="2" width="12.375" bestFit="1" customWidth="1"/>
    <col min="3" max="3" width="11.875" bestFit="1" customWidth="1"/>
    <col min="5" max="5" width="4.5" customWidth="1"/>
    <col min="6" max="6" width="11.25" customWidth="1"/>
    <col min="7" max="7" width="16" customWidth="1"/>
  </cols>
  <sheetData>
    <row r="1" spans="1:7">
      <c r="A1" s="7"/>
      <c r="B1" s="7"/>
      <c r="C1" s="7"/>
      <c r="D1" s="7"/>
      <c r="E1" s="7"/>
      <c r="F1" s="7"/>
      <c r="G1" s="7"/>
    </row>
    <row r="2" spans="1:7">
      <c r="A2" s="7"/>
      <c r="B2" s="72" t="s">
        <v>91</v>
      </c>
      <c r="C2" s="72"/>
      <c r="D2" s="7"/>
      <c r="E2" s="1" t="s">
        <v>92</v>
      </c>
      <c r="F2" s="1"/>
      <c r="G2" s="1"/>
    </row>
    <row r="3" spans="1:7">
      <c r="A3" s="7"/>
      <c r="B3" s="24" t="s">
        <v>93</v>
      </c>
      <c r="C3" s="25">
        <v>20000000</v>
      </c>
      <c r="D3" s="7"/>
      <c r="E3" s="7"/>
      <c r="F3" s="7"/>
      <c r="G3" s="7"/>
    </row>
    <row r="4" spans="1:7">
      <c r="A4" s="7"/>
      <c r="B4" s="24" t="s">
        <v>94</v>
      </c>
      <c r="C4" s="26">
        <v>0.06</v>
      </c>
      <c r="D4" s="7"/>
      <c r="E4" s="7"/>
      <c r="F4" s="7"/>
      <c r="G4" s="11" t="s">
        <v>95</v>
      </c>
    </row>
    <row r="5" spans="1:7">
      <c r="A5" s="7"/>
      <c r="B5" s="24" t="s">
        <v>96</v>
      </c>
      <c r="C5" s="24">
        <v>5</v>
      </c>
      <c r="D5" s="7"/>
      <c r="E5" s="7"/>
      <c r="F5" s="27"/>
      <c r="G5" s="29">
        <f>PMT($C$4/12,$C$5 *12,-$C$3)</f>
        <v>386656.03058855823</v>
      </c>
    </row>
    <row r="6" spans="1:7">
      <c r="A6" s="7"/>
      <c r="B6" s="24" t="s">
        <v>89</v>
      </c>
      <c r="C6" s="25">
        <f>PMT($C$4/12,$C$5 *12,-$C$3)</f>
        <v>386656.03058855823</v>
      </c>
      <c r="D6" s="7"/>
      <c r="E6" s="73" t="s">
        <v>90</v>
      </c>
      <c r="F6" s="28">
        <v>0.04</v>
      </c>
      <c r="G6" s="17">
        <f t="dataTable" ref="G6:G12" dt2D="0" dtr="0" r1="C4"/>
        <v>368330.44110532705</v>
      </c>
    </row>
    <row r="7" spans="1:7">
      <c r="A7" s="7"/>
      <c r="B7" s="7"/>
      <c r="C7" s="7"/>
      <c r="D7" s="7"/>
      <c r="E7" s="73"/>
      <c r="F7" s="28">
        <v>4.4999999999999998E-2</v>
      </c>
      <c r="G7" s="17">
        <v>372860.384830333</v>
      </c>
    </row>
    <row r="8" spans="1:7">
      <c r="A8" s="7"/>
      <c r="B8" s="7"/>
      <c r="C8" s="7"/>
      <c r="D8" s="7"/>
      <c r="E8" s="73"/>
      <c r="F8" s="28">
        <v>0.05</v>
      </c>
      <c r="G8" s="17">
        <v>377424.67288021866</v>
      </c>
    </row>
    <row r="9" spans="1:7">
      <c r="A9" s="7"/>
      <c r="B9" s="7"/>
      <c r="C9" s="7"/>
      <c r="D9" s="7"/>
      <c r="E9" s="73"/>
      <c r="F9" s="28">
        <v>5.5E-2</v>
      </c>
      <c r="G9" s="17">
        <v>382023.24343564484</v>
      </c>
    </row>
    <row r="10" spans="1:7">
      <c r="A10" s="7"/>
      <c r="B10" s="7"/>
      <c r="C10" s="7"/>
      <c r="D10" s="7"/>
      <c r="E10" s="73"/>
      <c r="F10" s="28">
        <v>0.06</v>
      </c>
      <c r="G10" s="17">
        <v>386656.03058855823</v>
      </c>
    </row>
    <row r="11" spans="1:7">
      <c r="A11" s="7"/>
      <c r="B11" s="7"/>
      <c r="C11" s="7"/>
      <c r="D11" s="7"/>
      <c r="E11" s="73"/>
      <c r="F11" s="28">
        <v>6.5000000000000002E-2</v>
      </c>
      <c r="G11" s="17">
        <v>391322.96437457082</v>
      </c>
    </row>
    <row r="12" spans="1:7">
      <c r="A12" s="7"/>
      <c r="B12" s="7"/>
      <c r="C12" s="7"/>
      <c r="D12" s="7"/>
      <c r="E12" s="73"/>
      <c r="F12" s="28">
        <v>7.0000000000000007E-2</v>
      </c>
      <c r="G12" s="17">
        <v>396023.97080699075</v>
      </c>
    </row>
  </sheetData>
  <mergeCells count="2">
    <mergeCell ref="B2:C2"/>
    <mergeCell ref="E6:E1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workbookViewId="0"/>
  </sheetViews>
  <sheetFormatPr defaultRowHeight="16.5"/>
  <cols>
    <col min="3" max="3" width="10.875" bestFit="1" customWidth="1"/>
    <col min="5" max="5" width="13" bestFit="1" customWidth="1"/>
  </cols>
  <sheetData>
    <row r="1" spans="1:5" ht="20.25">
      <c r="A1" s="71" t="s">
        <v>97</v>
      </c>
      <c r="B1" s="71"/>
      <c r="C1" s="71"/>
      <c r="D1" s="71"/>
      <c r="E1" s="71"/>
    </row>
    <row r="3" spans="1:5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</row>
    <row r="4" spans="1:5">
      <c r="A4" s="2" t="s">
        <v>103</v>
      </c>
      <c r="B4" s="2" t="s">
        <v>104</v>
      </c>
      <c r="C4" s="9">
        <v>3200000</v>
      </c>
      <c r="D4" s="30">
        <v>68</v>
      </c>
      <c r="E4" s="9">
        <f>C4*D4</f>
        <v>217600000</v>
      </c>
    </row>
    <row r="5" spans="1:5">
      <c r="A5" s="2" t="s">
        <v>103</v>
      </c>
      <c r="B5" s="2" t="s">
        <v>105</v>
      </c>
      <c r="C5" s="9">
        <v>2450000</v>
      </c>
      <c r="D5" s="30">
        <v>49</v>
      </c>
      <c r="E5" s="9">
        <f t="shared" ref="E5:E12" si="0">C5*D5</f>
        <v>120050000</v>
      </c>
    </row>
    <row r="6" spans="1:5">
      <c r="A6" s="2" t="s">
        <v>103</v>
      </c>
      <c r="B6" s="2" t="s">
        <v>106</v>
      </c>
      <c r="C6" s="9">
        <v>1600000</v>
      </c>
      <c r="D6" s="30">
        <v>57</v>
      </c>
      <c r="E6" s="9">
        <f t="shared" si="0"/>
        <v>91200000</v>
      </c>
    </row>
    <row r="7" spans="1:5">
      <c r="A7" s="2" t="s">
        <v>107</v>
      </c>
      <c r="B7" s="2" t="s">
        <v>104</v>
      </c>
      <c r="C7" s="9">
        <v>3200000</v>
      </c>
      <c r="D7" s="30">
        <v>82</v>
      </c>
      <c r="E7" s="9">
        <f t="shared" si="0"/>
        <v>262400000</v>
      </c>
    </row>
    <row r="8" spans="1:5">
      <c r="A8" s="2" t="s">
        <v>107</v>
      </c>
      <c r="B8" s="2" t="s">
        <v>105</v>
      </c>
      <c r="C8" s="9">
        <v>2450000</v>
      </c>
      <c r="D8" s="30">
        <v>91</v>
      </c>
      <c r="E8" s="9">
        <f t="shared" si="0"/>
        <v>222950000</v>
      </c>
    </row>
    <row r="9" spans="1:5">
      <c r="A9" s="2" t="s">
        <v>107</v>
      </c>
      <c r="B9" s="2" t="s">
        <v>106</v>
      </c>
      <c r="C9" s="9">
        <v>1600000</v>
      </c>
      <c r="D9" s="30">
        <v>86</v>
      </c>
      <c r="E9" s="9">
        <f t="shared" si="0"/>
        <v>137600000</v>
      </c>
    </row>
    <row r="10" spans="1:5">
      <c r="A10" s="2" t="s">
        <v>108</v>
      </c>
      <c r="B10" s="2" t="s">
        <v>104</v>
      </c>
      <c r="C10" s="9">
        <v>3200000</v>
      </c>
      <c r="D10" s="30">
        <v>30</v>
      </c>
      <c r="E10" s="9">
        <f t="shared" si="0"/>
        <v>96000000</v>
      </c>
    </row>
    <row r="11" spans="1:5">
      <c r="A11" s="2" t="s">
        <v>108</v>
      </c>
      <c r="B11" s="2" t="s">
        <v>105</v>
      </c>
      <c r="C11" s="9">
        <v>2450000</v>
      </c>
      <c r="D11" s="30">
        <v>75</v>
      </c>
      <c r="E11" s="9">
        <f t="shared" si="0"/>
        <v>183750000</v>
      </c>
    </row>
    <row r="12" spans="1:5">
      <c r="A12" s="2" t="s">
        <v>108</v>
      </c>
      <c r="B12" s="2" t="s">
        <v>106</v>
      </c>
      <c r="C12" s="9">
        <v>1600000</v>
      </c>
      <c r="D12" s="30">
        <v>86</v>
      </c>
      <c r="E12" s="9">
        <f t="shared" si="0"/>
        <v>137600000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"/>
  <sheetViews>
    <sheetView workbookViewId="0"/>
  </sheetViews>
  <sheetFormatPr defaultRowHeight="16.5"/>
  <cols>
    <col min="3" max="3" width="10.875" bestFit="1" customWidth="1"/>
    <col min="5" max="5" width="13" bestFit="1" customWidth="1"/>
  </cols>
  <sheetData>
    <row r="1" spans="1:5" ht="20.25">
      <c r="A1" s="71" t="s">
        <v>97</v>
      </c>
      <c r="B1" s="71"/>
      <c r="C1" s="71"/>
      <c r="D1" s="71"/>
      <c r="E1" s="71"/>
    </row>
    <row r="3" spans="1:5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</row>
    <row r="4" spans="1:5">
      <c r="A4" s="2" t="s">
        <v>103</v>
      </c>
      <c r="B4" s="2" t="s">
        <v>104</v>
      </c>
      <c r="C4" s="9">
        <v>3200000</v>
      </c>
      <c r="D4" s="30">
        <v>68</v>
      </c>
      <c r="E4" s="9">
        <f>C4*D4</f>
        <v>217600000</v>
      </c>
    </row>
    <row r="5" spans="1:5">
      <c r="A5" s="2" t="s">
        <v>103</v>
      </c>
      <c r="B5" s="2" t="s">
        <v>105</v>
      </c>
      <c r="C5" s="9">
        <v>2450000</v>
      </c>
      <c r="D5" s="30">
        <v>49</v>
      </c>
      <c r="E5" s="9">
        <f t="shared" ref="E5:E12" si="0">C5*D5</f>
        <v>120050000</v>
      </c>
    </row>
    <row r="6" spans="1:5">
      <c r="A6" s="2" t="s">
        <v>103</v>
      </c>
      <c r="B6" s="2" t="s">
        <v>106</v>
      </c>
      <c r="C6" s="9">
        <v>1600000</v>
      </c>
      <c r="D6" s="30">
        <v>57</v>
      </c>
      <c r="E6" s="9">
        <f t="shared" si="0"/>
        <v>91200000</v>
      </c>
    </row>
    <row r="7" spans="1:5">
      <c r="A7" s="2" t="s">
        <v>107</v>
      </c>
      <c r="B7" s="2" t="s">
        <v>104</v>
      </c>
      <c r="C7" s="9">
        <v>3200000</v>
      </c>
      <c r="D7" s="30">
        <v>82</v>
      </c>
      <c r="E7" s="9">
        <f t="shared" si="0"/>
        <v>262400000</v>
      </c>
    </row>
    <row r="8" spans="1:5">
      <c r="A8" s="2" t="s">
        <v>107</v>
      </c>
      <c r="B8" s="2" t="s">
        <v>105</v>
      </c>
      <c r="C8" s="9">
        <v>2450000</v>
      </c>
      <c r="D8" s="30">
        <v>91</v>
      </c>
      <c r="E8" s="9">
        <f t="shared" si="0"/>
        <v>222950000</v>
      </c>
    </row>
    <row r="9" spans="1:5">
      <c r="A9" s="2" t="s">
        <v>107</v>
      </c>
      <c r="B9" s="2" t="s">
        <v>106</v>
      </c>
      <c r="C9" s="9">
        <v>1600000</v>
      </c>
      <c r="D9" s="30">
        <v>86</v>
      </c>
      <c r="E9" s="9">
        <f t="shared" si="0"/>
        <v>137600000</v>
      </c>
    </row>
    <row r="10" spans="1:5">
      <c r="A10" s="2" t="s">
        <v>108</v>
      </c>
      <c r="B10" s="2" t="s">
        <v>104</v>
      </c>
      <c r="C10" s="9">
        <v>3200000</v>
      </c>
      <c r="D10" s="30">
        <v>31.250000000000004</v>
      </c>
      <c r="E10" s="9">
        <f t="shared" si="0"/>
        <v>100000000.00000001</v>
      </c>
    </row>
    <row r="11" spans="1:5">
      <c r="A11" s="2" t="s">
        <v>108</v>
      </c>
      <c r="B11" s="2" t="s">
        <v>105</v>
      </c>
      <c r="C11" s="9">
        <v>2450000</v>
      </c>
      <c r="D11" s="30">
        <v>75</v>
      </c>
      <c r="E11" s="9">
        <f t="shared" si="0"/>
        <v>183750000</v>
      </c>
    </row>
    <row r="12" spans="1:5">
      <c r="A12" s="2" t="s">
        <v>108</v>
      </c>
      <c r="B12" s="2" t="s">
        <v>106</v>
      </c>
      <c r="C12" s="9">
        <v>1600000</v>
      </c>
      <c r="D12" s="30">
        <v>86</v>
      </c>
      <c r="E12" s="9">
        <f t="shared" si="0"/>
        <v>137600000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workbookViewId="0"/>
  </sheetViews>
  <sheetFormatPr defaultRowHeight="16.5"/>
  <cols>
    <col min="2" max="3" width="11" customWidth="1"/>
    <col min="5" max="5" width="13" bestFit="1" customWidth="1"/>
    <col min="6" max="6" width="11.875" bestFit="1" customWidth="1"/>
  </cols>
  <sheetData>
    <row r="1" spans="1:6" ht="26.25">
      <c r="A1" s="74" t="s">
        <v>109</v>
      </c>
      <c r="B1" s="74"/>
      <c r="C1" s="74"/>
      <c r="D1" s="74"/>
      <c r="E1" s="74"/>
      <c r="F1" s="74"/>
    </row>
    <row r="2" spans="1:6">
      <c r="A2" s="7"/>
      <c r="B2" s="7"/>
      <c r="C2" s="7"/>
      <c r="D2" s="7"/>
      <c r="E2" s="7"/>
      <c r="F2" s="7"/>
    </row>
    <row r="3" spans="1:6">
      <c r="A3" s="31" t="s">
        <v>110</v>
      </c>
      <c r="B3" s="31" t="s">
        <v>111</v>
      </c>
      <c r="C3" s="31" t="s">
        <v>112</v>
      </c>
      <c r="D3" s="31" t="s">
        <v>113</v>
      </c>
      <c r="E3" s="31" t="s">
        <v>114</v>
      </c>
      <c r="F3" s="31" t="s">
        <v>115</v>
      </c>
    </row>
    <row r="4" spans="1:6">
      <c r="A4" s="31" t="s">
        <v>116</v>
      </c>
      <c r="B4" s="32">
        <v>251900</v>
      </c>
      <c r="C4" s="32">
        <f t="shared" ref="C4:C9" si="0">B4+B4*$A$13</f>
        <v>340065</v>
      </c>
      <c r="D4" s="33">
        <v>23</v>
      </c>
      <c r="E4" s="32">
        <f t="shared" ref="E4:E9" si="1">C4*D4</f>
        <v>7821495</v>
      </c>
      <c r="F4" s="32">
        <f t="shared" ref="F4:F9" si="2">E4-E4*B13-B4*D4</f>
        <v>1636720.25</v>
      </c>
    </row>
    <row r="5" spans="1:6">
      <c r="A5" s="31" t="s">
        <v>117</v>
      </c>
      <c r="B5" s="32">
        <v>180400</v>
      </c>
      <c r="C5" s="32">
        <f t="shared" si="0"/>
        <v>243540</v>
      </c>
      <c r="D5" s="33">
        <v>67</v>
      </c>
      <c r="E5" s="32">
        <f t="shared" si="1"/>
        <v>16317180</v>
      </c>
      <c r="F5" s="32">
        <f t="shared" si="2"/>
        <v>4230380</v>
      </c>
    </row>
    <row r="6" spans="1:6">
      <c r="A6" s="31" t="s">
        <v>118</v>
      </c>
      <c r="B6" s="32">
        <v>273900</v>
      </c>
      <c r="C6" s="32">
        <f t="shared" si="0"/>
        <v>369765</v>
      </c>
      <c r="D6" s="33">
        <v>34</v>
      </c>
      <c r="E6" s="32">
        <f t="shared" si="1"/>
        <v>12572010</v>
      </c>
      <c r="F6" s="32">
        <f t="shared" si="2"/>
        <v>3259410</v>
      </c>
    </row>
    <row r="7" spans="1:6">
      <c r="A7" s="31" t="s">
        <v>119</v>
      </c>
      <c r="B7" s="32">
        <v>178750</v>
      </c>
      <c r="C7" s="32">
        <f t="shared" si="0"/>
        <v>241312.5</v>
      </c>
      <c r="D7" s="33">
        <v>56</v>
      </c>
      <c r="E7" s="32">
        <f t="shared" si="1"/>
        <v>13513500</v>
      </c>
      <c r="F7" s="32">
        <f t="shared" si="2"/>
        <v>3503500</v>
      </c>
    </row>
    <row r="8" spans="1:6">
      <c r="A8" s="31" t="s">
        <v>120</v>
      </c>
      <c r="B8" s="32">
        <v>489500</v>
      </c>
      <c r="C8" s="32">
        <f t="shared" si="0"/>
        <v>660825</v>
      </c>
      <c r="D8" s="33">
        <v>78</v>
      </c>
      <c r="E8" s="32">
        <f t="shared" si="1"/>
        <v>51544350</v>
      </c>
      <c r="F8" s="32">
        <f t="shared" si="2"/>
        <v>13363350</v>
      </c>
    </row>
    <row r="9" spans="1:6">
      <c r="A9" s="31" t="s">
        <v>121</v>
      </c>
      <c r="B9" s="32">
        <v>539000</v>
      </c>
      <c r="C9" s="32">
        <f t="shared" si="0"/>
        <v>727650</v>
      </c>
      <c r="D9" s="33">
        <v>92</v>
      </c>
      <c r="E9" s="32">
        <f t="shared" si="1"/>
        <v>66943800</v>
      </c>
      <c r="F9" s="32">
        <f t="shared" si="2"/>
        <v>17355800</v>
      </c>
    </row>
    <row r="10" spans="1:6">
      <c r="A10" s="75" t="s">
        <v>122</v>
      </c>
      <c r="B10" s="75"/>
      <c r="C10" s="75"/>
      <c r="D10" s="34">
        <f>SUM(D4:D9)</f>
        <v>350</v>
      </c>
      <c r="E10" s="32">
        <f>SUM(E4:E9)</f>
        <v>168712335</v>
      </c>
      <c r="F10" s="32">
        <f>SUM(F4:F9)</f>
        <v>43349160.25</v>
      </c>
    </row>
    <row r="11" spans="1:6">
      <c r="A11" s="35"/>
      <c r="B11" s="35"/>
      <c r="C11" s="35"/>
      <c r="D11" s="35"/>
      <c r="E11" s="35"/>
      <c r="F11" s="35"/>
    </row>
    <row r="12" spans="1:6">
      <c r="A12" s="31" t="s">
        <v>123</v>
      </c>
      <c r="B12" s="31" t="s">
        <v>124</v>
      </c>
      <c r="C12" s="7"/>
      <c r="D12" s="7"/>
      <c r="E12" s="36"/>
      <c r="F12" s="7"/>
    </row>
    <row r="13" spans="1:6">
      <c r="A13" s="37">
        <v>0.35</v>
      </c>
      <c r="B13" s="38">
        <v>0.05</v>
      </c>
      <c r="C13" s="7"/>
      <c r="D13" s="7"/>
      <c r="E13" s="7"/>
      <c r="F13" s="7"/>
    </row>
  </sheetData>
  <mergeCells count="2">
    <mergeCell ref="A1:F1"/>
    <mergeCell ref="A10:C10"/>
  </mergeCells>
  <phoneticPr fontId="2" type="noConversion"/>
  <conditionalFormatting sqref="A4:A9">
    <cfRule type="cellIs" dxfId="1" priority="2" stopIfTrue="1" operator="equal">
      <formula>"소계"</formula>
    </cfRule>
  </conditionalFormatting>
  <conditionalFormatting sqref="F4:F10">
    <cfRule type="cellIs" dxfId="0" priority="1" stopIfTrue="1" operator="greaterThanOr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B1:F13"/>
  <sheetViews>
    <sheetView showGridLines="0" workbookViewId="0"/>
  </sheetViews>
  <sheetFormatPr defaultRowHeight="16.5" outlineLevelRow="1" outlineLevelCol="1"/>
  <cols>
    <col min="3" max="3" width="13" bestFit="1" customWidth="1"/>
    <col min="4" max="6" width="12.625" bestFit="1" customWidth="1" outlineLevel="1"/>
  </cols>
  <sheetData>
    <row r="1" spans="2:6" ht="17.25" thickBot="1"/>
    <row r="2" spans="2:6">
      <c r="B2" s="39" t="s">
        <v>125</v>
      </c>
      <c r="C2" s="40"/>
      <c r="D2" s="41"/>
      <c r="E2" s="41"/>
      <c r="F2" s="41"/>
    </row>
    <row r="3" spans="2:6" collapsed="1">
      <c r="B3" s="42"/>
      <c r="C3" s="42"/>
      <c r="D3" s="43" t="s">
        <v>126</v>
      </c>
      <c r="E3" s="43" t="s">
        <v>127</v>
      </c>
      <c r="F3" s="43" t="s">
        <v>128</v>
      </c>
    </row>
    <row r="4" spans="2:6" hidden="1" outlineLevel="1">
      <c r="B4" s="44"/>
      <c r="C4" s="44"/>
      <c r="D4" s="45"/>
      <c r="E4" s="46"/>
      <c r="F4" s="46"/>
    </row>
    <row r="5" spans="2:6">
      <c r="B5" s="47" t="s">
        <v>129</v>
      </c>
      <c r="C5" s="48"/>
      <c r="D5" s="49"/>
      <c r="E5" s="49"/>
      <c r="F5" s="49"/>
    </row>
    <row r="6" spans="2:6" outlineLevel="1">
      <c r="B6" s="44"/>
      <c r="C6" s="44" t="s">
        <v>130</v>
      </c>
      <c r="D6" s="50">
        <v>0.35</v>
      </c>
      <c r="E6" s="51">
        <v>0.45</v>
      </c>
      <c r="F6" s="51">
        <v>0.25</v>
      </c>
    </row>
    <row r="7" spans="2:6" outlineLevel="1">
      <c r="B7" s="44"/>
      <c r="C7" s="44" t="s">
        <v>131</v>
      </c>
      <c r="D7" s="50">
        <v>0.05</v>
      </c>
      <c r="E7" s="51">
        <v>0.03</v>
      </c>
      <c r="F7" s="51">
        <v>0.08</v>
      </c>
    </row>
    <row r="8" spans="2:6">
      <c r="B8" s="47" t="s">
        <v>132</v>
      </c>
      <c r="C8" s="48"/>
      <c r="D8" s="49"/>
      <c r="E8" s="49"/>
      <c r="F8" s="49"/>
    </row>
    <row r="9" spans="2:6" outlineLevel="1">
      <c r="B9" s="44"/>
      <c r="C9" s="44" t="s">
        <v>133</v>
      </c>
      <c r="D9" s="52">
        <v>168712335</v>
      </c>
      <c r="E9" s="52">
        <v>181209545</v>
      </c>
      <c r="F9" s="52">
        <v>156215125</v>
      </c>
    </row>
    <row r="10" spans="2:6" ht="17.25" outlineLevel="1" thickBot="1">
      <c r="B10" s="53"/>
      <c r="C10" s="53" t="s">
        <v>134</v>
      </c>
      <c r="D10" s="54">
        <v>43349160.25</v>
      </c>
      <c r="E10" s="54">
        <v>55985419.049999997</v>
      </c>
      <c r="F10" s="54">
        <v>30663655</v>
      </c>
    </row>
    <row r="11" spans="2:6">
      <c r="B11" t="s">
        <v>135</v>
      </c>
    </row>
    <row r="12" spans="2:6">
      <c r="B12" t="s">
        <v>136</v>
      </c>
    </row>
    <row r="13" spans="2:6">
      <c r="B13" t="s">
        <v>137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"/>
  <sheetViews>
    <sheetView workbookViewId="0"/>
  </sheetViews>
  <sheetFormatPr defaultRowHeight="16.5"/>
  <cols>
    <col min="5" max="5" width="10.875" bestFit="1" customWidth="1"/>
    <col min="7" max="7" width="10.875" bestFit="1" customWidth="1"/>
  </cols>
  <sheetData>
    <row r="1" spans="1:7">
      <c r="A1" s="1"/>
      <c r="B1" s="55"/>
      <c r="C1" s="55"/>
      <c r="D1" s="55" t="s">
        <v>138</v>
      </c>
      <c r="E1" s="56"/>
      <c r="F1" s="56"/>
      <c r="G1" s="56"/>
    </row>
    <row r="2" spans="1:7" ht="17.25" thickBot="1">
      <c r="A2" s="55"/>
      <c r="B2" s="55"/>
      <c r="C2" s="55"/>
      <c r="D2" s="55"/>
      <c r="E2" s="56"/>
      <c r="F2" s="56"/>
      <c r="G2" s="56"/>
    </row>
    <row r="3" spans="1:7" ht="17.25" thickBot="1">
      <c r="A3" s="57" t="s">
        <v>139</v>
      </c>
      <c r="B3" s="57" t="s">
        <v>140</v>
      </c>
      <c r="C3" s="57" t="s">
        <v>141</v>
      </c>
      <c r="D3" s="57" t="s">
        <v>142</v>
      </c>
      <c r="E3" s="58" t="s">
        <v>143</v>
      </c>
      <c r="F3" s="58" t="s">
        <v>144</v>
      </c>
      <c r="G3" s="58" t="s">
        <v>145</v>
      </c>
    </row>
    <row r="4" spans="1:7" ht="17.25" thickTop="1">
      <c r="A4" s="59" t="s">
        <v>146</v>
      </c>
      <c r="B4" s="59" t="s">
        <v>147</v>
      </c>
      <c r="C4" s="60">
        <v>4</v>
      </c>
      <c r="D4" s="61">
        <v>0.35</v>
      </c>
      <c r="E4" s="62">
        <v>150000</v>
      </c>
      <c r="F4" s="56">
        <f t="shared" ref="F4:F12" si="0">E4*D4</f>
        <v>52500</v>
      </c>
      <c r="G4" s="62">
        <f t="shared" ref="G4:G12" si="1">E4+F4</f>
        <v>202500</v>
      </c>
    </row>
    <row r="5" spans="1:7">
      <c r="A5" s="59" t="s">
        <v>148</v>
      </c>
      <c r="B5" s="59" t="s">
        <v>149</v>
      </c>
      <c r="C5" s="60">
        <v>8</v>
      </c>
      <c r="D5" s="61">
        <v>0.4</v>
      </c>
      <c r="E5" s="62">
        <v>230000</v>
      </c>
      <c r="F5" s="56">
        <f t="shared" si="0"/>
        <v>92000</v>
      </c>
      <c r="G5" s="62">
        <f t="shared" si="1"/>
        <v>322000</v>
      </c>
    </row>
    <row r="6" spans="1:7">
      <c r="A6" s="59" t="s">
        <v>150</v>
      </c>
      <c r="B6" s="59" t="s">
        <v>151</v>
      </c>
      <c r="C6" s="60">
        <v>13</v>
      </c>
      <c r="D6" s="61">
        <v>0.5</v>
      </c>
      <c r="E6" s="62">
        <v>260000</v>
      </c>
      <c r="F6" s="56">
        <f t="shared" si="0"/>
        <v>130000</v>
      </c>
      <c r="G6" s="62">
        <f t="shared" si="1"/>
        <v>390000</v>
      </c>
    </row>
    <row r="7" spans="1:7">
      <c r="A7" s="59" t="s">
        <v>152</v>
      </c>
      <c r="B7" s="59" t="s">
        <v>149</v>
      </c>
      <c r="C7" s="60">
        <v>10</v>
      </c>
      <c r="D7" s="61">
        <v>0.5</v>
      </c>
      <c r="E7" s="62">
        <v>220000</v>
      </c>
      <c r="F7" s="56">
        <f t="shared" si="0"/>
        <v>110000</v>
      </c>
      <c r="G7" s="62">
        <f t="shared" si="1"/>
        <v>330000</v>
      </c>
    </row>
    <row r="8" spans="1:7">
      <c r="A8" s="59" t="s">
        <v>153</v>
      </c>
      <c r="B8" s="59" t="s">
        <v>151</v>
      </c>
      <c r="C8" s="60">
        <v>19</v>
      </c>
      <c r="D8" s="61">
        <v>0.55000000000000004</v>
      </c>
      <c r="E8" s="62">
        <v>270000</v>
      </c>
      <c r="F8" s="56">
        <f t="shared" si="0"/>
        <v>148500</v>
      </c>
      <c r="G8" s="62">
        <f t="shared" si="1"/>
        <v>418500</v>
      </c>
    </row>
    <row r="9" spans="1:7">
      <c r="A9" s="59" t="s">
        <v>154</v>
      </c>
      <c r="B9" s="59" t="s">
        <v>149</v>
      </c>
      <c r="C9" s="60">
        <v>14</v>
      </c>
      <c r="D9" s="61">
        <v>0.5</v>
      </c>
      <c r="E9" s="62">
        <v>230000</v>
      </c>
      <c r="F9" s="56">
        <f t="shared" si="0"/>
        <v>115000</v>
      </c>
      <c r="G9" s="62">
        <f t="shared" si="1"/>
        <v>345000</v>
      </c>
    </row>
    <row r="10" spans="1:7">
      <c r="A10" s="59" t="s">
        <v>155</v>
      </c>
      <c r="B10" s="59" t="s">
        <v>147</v>
      </c>
      <c r="C10" s="60">
        <v>7</v>
      </c>
      <c r="D10" s="61">
        <v>0.4</v>
      </c>
      <c r="E10" s="62">
        <v>180000</v>
      </c>
      <c r="F10" s="56">
        <f t="shared" si="0"/>
        <v>72000</v>
      </c>
      <c r="G10" s="62">
        <f t="shared" si="1"/>
        <v>252000</v>
      </c>
    </row>
    <row r="11" spans="1:7">
      <c r="A11" s="59" t="s">
        <v>156</v>
      </c>
      <c r="B11" s="59" t="s">
        <v>147</v>
      </c>
      <c r="C11" s="60">
        <v>9</v>
      </c>
      <c r="D11" s="61">
        <v>0.4</v>
      </c>
      <c r="E11" s="62">
        <v>190000</v>
      </c>
      <c r="F11" s="56">
        <f t="shared" si="0"/>
        <v>76000</v>
      </c>
      <c r="G11" s="62">
        <f t="shared" si="1"/>
        <v>266000</v>
      </c>
    </row>
    <row r="12" spans="1:7" ht="17.25" thickBot="1">
      <c r="A12" s="63" t="s">
        <v>157</v>
      </c>
      <c r="B12" s="63" t="s">
        <v>151</v>
      </c>
      <c r="C12" s="64">
        <v>18</v>
      </c>
      <c r="D12" s="65">
        <v>0.55000000000000004</v>
      </c>
      <c r="E12" s="66">
        <v>265000</v>
      </c>
      <c r="F12" s="67">
        <f t="shared" si="0"/>
        <v>145750</v>
      </c>
      <c r="G12" s="66">
        <f t="shared" si="1"/>
        <v>410750</v>
      </c>
    </row>
    <row r="13" spans="1:7" ht="17.25" thickBot="1">
      <c r="A13" s="76" t="s">
        <v>158</v>
      </c>
      <c r="B13" s="77"/>
      <c r="C13" s="77"/>
      <c r="D13" s="77"/>
      <c r="E13" s="68">
        <f>SUM(E4:E12)</f>
        <v>1995000</v>
      </c>
      <c r="F13" s="68">
        <f>SUM(F4:F12)</f>
        <v>941750</v>
      </c>
      <c r="G13" s="68">
        <f>SUM(G4:G12)</f>
        <v>2936750</v>
      </c>
    </row>
    <row r="14" spans="1:7" ht="17.25" thickTop="1"/>
  </sheetData>
  <mergeCells count="1">
    <mergeCell ref="A13:D13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5"/>
  <sheetViews>
    <sheetView topLeftCell="A10" workbookViewId="0"/>
  </sheetViews>
  <sheetFormatPr defaultRowHeight="16.5"/>
  <cols>
    <col min="1" max="1" width="11.25" bestFit="1" customWidth="1"/>
    <col min="2" max="2" width="12.5" bestFit="1" customWidth="1"/>
    <col min="3" max="5" width="12.5" customWidth="1"/>
    <col min="6" max="7" width="12.5" bestFit="1" customWidth="1"/>
    <col min="8" max="9" width="17.125" bestFit="1" customWidth="1"/>
  </cols>
  <sheetData>
    <row r="1" spans="1:7">
      <c r="A1" s="1"/>
      <c r="B1" s="55"/>
      <c r="C1" s="55"/>
      <c r="D1" s="55" t="s">
        <v>138</v>
      </c>
      <c r="E1" s="56"/>
      <c r="F1" s="56"/>
      <c r="G1" s="56"/>
    </row>
    <row r="2" spans="1:7" ht="17.25" thickBot="1">
      <c r="A2" s="55"/>
      <c r="B2" s="55"/>
      <c r="C2" s="55"/>
      <c r="D2" s="55"/>
      <c r="E2" s="56"/>
      <c r="F2" s="56"/>
      <c r="G2" s="56"/>
    </row>
    <row r="3" spans="1:7" ht="17.25" thickBot="1">
      <c r="A3" s="57" t="s">
        <v>139</v>
      </c>
      <c r="B3" s="57" t="s">
        <v>159</v>
      </c>
      <c r="C3" s="57" t="s">
        <v>141</v>
      </c>
      <c r="D3" s="57" t="s">
        <v>142</v>
      </c>
      <c r="E3" s="58" t="s">
        <v>143</v>
      </c>
      <c r="F3" s="58" t="s">
        <v>144</v>
      </c>
      <c r="G3" s="58" t="s">
        <v>145</v>
      </c>
    </row>
    <row r="4" spans="1:7" ht="17.25" thickTop="1">
      <c r="A4" s="59" t="s">
        <v>146</v>
      </c>
      <c r="B4" s="59" t="s">
        <v>147</v>
      </c>
      <c r="C4" s="60">
        <v>4</v>
      </c>
      <c r="D4" s="61">
        <v>0.35</v>
      </c>
      <c r="E4" s="62">
        <v>150000</v>
      </c>
      <c r="F4" s="56">
        <f t="shared" ref="F4:F12" si="0">E4*D4</f>
        <v>52500</v>
      </c>
      <c r="G4" s="62">
        <f t="shared" ref="G4:G12" si="1">E4+F4</f>
        <v>202500</v>
      </c>
    </row>
    <row r="5" spans="1:7">
      <c r="A5" s="59" t="s">
        <v>148</v>
      </c>
      <c r="B5" s="59" t="s">
        <v>149</v>
      </c>
      <c r="C5" s="60">
        <v>8</v>
      </c>
      <c r="D5" s="61">
        <v>0.4</v>
      </c>
      <c r="E5" s="62">
        <v>230000</v>
      </c>
      <c r="F5" s="56">
        <f t="shared" si="0"/>
        <v>92000</v>
      </c>
      <c r="G5" s="62">
        <f t="shared" si="1"/>
        <v>322000</v>
      </c>
    </row>
    <row r="6" spans="1:7">
      <c r="A6" s="59" t="s">
        <v>150</v>
      </c>
      <c r="B6" s="59" t="s">
        <v>151</v>
      </c>
      <c r="C6" s="60">
        <v>13</v>
      </c>
      <c r="D6" s="61">
        <v>0.5</v>
      </c>
      <c r="E6" s="62">
        <v>260000</v>
      </c>
      <c r="F6" s="56">
        <f t="shared" si="0"/>
        <v>130000</v>
      </c>
      <c r="G6" s="62">
        <f t="shared" si="1"/>
        <v>390000</v>
      </c>
    </row>
    <row r="7" spans="1:7">
      <c r="A7" s="59" t="s">
        <v>152</v>
      </c>
      <c r="B7" s="59" t="s">
        <v>149</v>
      </c>
      <c r="C7" s="60">
        <v>10</v>
      </c>
      <c r="D7" s="61">
        <v>0.5</v>
      </c>
      <c r="E7" s="62">
        <v>220000</v>
      </c>
      <c r="F7" s="56">
        <f t="shared" si="0"/>
        <v>110000</v>
      </c>
      <c r="G7" s="62">
        <f t="shared" si="1"/>
        <v>330000</v>
      </c>
    </row>
    <row r="8" spans="1:7">
      <c r="A8" s="59" t="s">
        <v>153</v>
      </c>
      <c r="B8" s="59" t="s">
        <v>151</v>
      </c>
      <c r="C8" s="60">
        <v>19</v>
      </c>
      <c r="D8" s="61">
        <v>0.55000000000000004</v>
      </c>
      <c r="E8" s="62">
        <v>270000</v>
      </c>
      <c r="F8" s="56">
        <f t="shared" si="0"/>
        <v>148500</v>
      </c>
      <c r="G8" s="62">
        <f t="shared" si="1"/>
        <v>418500</v>
      </c>
    </row>
    <row r="9" spans="1:7">
      <c r="A9" s="59" t="s">
        <v>154</v>
      </c>
      <c r="B9" s="59" t="s">
        <v>149</v>
      </c>
      <c r="C9" s="60">
        <v>14</v>
      </c>
      <c r="D9" s="61">
        <v>0.5</v>
      </c>
      <c r="E9" s="62">
        <v>230000</v>
      </c>
      <c r="F9" s="56">
        <f t="shared" si="0"/>
        <v>115000</v>
      </c>
      <c r="G9" s="62">
        <f t="shared" si="1"/>
        <v>345000</v>
      </c>
    </row>
    <row r="10" spans="1:7">
      <c r="A10" s="59" t="s">
        <v>155</v>
      </c>
      <c r="B10" s="59" t="s">
        <v>147</v>
      </c>
      <c r="C10" s="60">
        <v>7</v>
      </c>
      <c r="D10" s="61">
        <v>0.4</v>
      </c>
      <c r="E10" s="62">
        <v>180000</v>
      </c>
      <c r="F10" s="56">
        <f t="shared" si="0"/>
        <v>72000</v>
      </c>
      <c r="G10" s="62">
        <f t="shared" si="1"/>
        <v>252000</v>
      </c>
    </row>
    <row r="11" spans="1:7">
      <c r="A11" s="59" t="s">
        <v>156</v>
      </c>
      <c r="B11" s="59" t="s">
        <v>147</v>
      </c>
      <c r="C11" s="60">
        <v>9</v>
      </c>
      <c r="D11" s="61">
        <v>0.4</v>
      </c>
      <c r="E11" s="62">
        <v>190000</v>
      </c>
      <c r="F11" s="56">
        <f t="shared" si="0"/>
        <v>76000</v>
      </c>
      <c r="G11" s="62">
        <f t="shared" si="1"/>
        <v>266000</v>
      </c>
    </row>
    <row r="12" spans="1:7" ht="17.25" thickBot="1">
      <c r="A12" s="63" t="s">
        <v>157</v>
      </c>
      <c r="B12" s="63" t="s">
        <v>151</v>
      </c>
      <c r="C12" s="64">
        <v>18</v>
      </c>
      <c r="D12" s="65">
        <v>0.55000000000000004</v>
      </c>
      <c r="E12" s="66">
        <v>265000</v>
      </c>
      <c r="F12" s="67">
        <f t="shared" si="0"/>
        <v>145750</v>
      </c>
      <c r="G12" s="66">
        <f t="shared" si="1"/>
        <v>410750</v>
      </c>
    </row>
    <row r="13" spans="1:7" ht="17.25" thickBot="1">
      <c r="A13" s="76" t="s">
        <v>158</v>
      </c>
      <c r="B13" s="77"/>
      <c r="C13" s="77"/>
      <c r="D13" s="77"/>
      <c r="E13" s="68">
        <f>SUM(E4:E12)</f>
        <v>1995000</v>
      </c>
      <c r="F13" s="68">
        <f>SUM(F4:F12)</f>
        <v>941750</v>
      </c>
      <c r="G13" s="68">
        <f>SUM(G4:G12)</f>
        <v>2936750</v>
      </c>
    </row>
    <row r="14" spans="1:7" ht="17.25" thickTop="1"/>
    <row r="18" spans="1:7">
      <c r="B18" t="s">
        <v>160</v>
      </c>
      <c r="C18" t="s">
        <v>161</v>
      </c>
    </row>
    <row r="19" spans="1:7">
      <c r="B19" t="s">
        <v>162</v>
      </c>
      <c r="D19" t="s">
        <v>163</v>
      </c>
      <c r="F19" t="s">
        <v>164</v>
      </c>
    </row>
    <row r="20" spans="1:7">
      <c r="A20" t="s">
        <v>165</v>
      </c>
      <c r="B20" t="s">
        <v>166</v>
      </c>
      <c r="C20" t="s">
        <v>167</v>
      </c>
      <c r="D20" t="s">
        <v>166</v>
      </c>
      <c r="E20" t="s">
        <v>167</v>
      </c>
      <c r="F20" t="s">
        <v>166</v>
      </c>
      <c r="G20" t="s">
        <v>167</v>
      </c>
    </row>
    <row r="21" spans="1:7">
      <c r="A21" t="s">
        <v>168</v>
      </c>
      <c r="B21" s="69">
        <v>150000</v>
      </c>
      <c r="C21" s="69">
        <v>52500</v>
      </c>
      <c r="D21" s="69" t="s">
        <v>169</v>
      </c>
      <c r="E21" s="69" t="s">
        <v>169</v>
      </c>
      <c r="F21" s="69" t="s">
        <v>169</v>
      </c>
      <c r="G21" s="69" t="s">
        <v>169</v>
      </c>
    </row>
    <row r="22" spans="1:7">
      <c r="A22" t="s">
        <v>170</v>
      </c>
      <c r="B22" s="69">
        <v>370000</v>
      </c>
      <c r="C22" s="69">
        <v>148000</v>
      </c>
      <c r="D22" s="69">
        <v>450000</v>
      </c>
      <c r="E22" s="69">
        <v>202000</v>
      </c>
      <c r="F22" s="69" t="s">
        <v>169</v>
      </c>
      <c r="G22" s="69" t="s">
        <v>169</v>
      </c>
    </row>
    <row r="23" spans="1:7">
      <c r="A23" t="s">
        <v>171</v>
      </c>
      <c r="B23" s="69" t="s">
        <v>169</v>
      </c>
      <c r="C23" s="69" t="s">
        <v>169</v>
      </c>
      <c r="D23" s="69">
        <v>230000</v>
      </c>
      <c r="E23" s="69">
        <v>115000</v>
      </c>
      <c r="F23" s="69">
        <v>260000</v>
      </c>
      <c r="G23" s="69">
        <v>130000</v>
      </c>
    </row>
    <row r="24" spans="1:7">
      <c r="A24" t="s">
        <v>172</v>
      </c>
      <c r="B24" s="69" t="s">
        <v>169</v>
      </c>
      <c r="C24" s="69" t="s">
        <v>169</v>
      </c>
      <c r="D24" s="69" t="s">
        <v>169</v>
      </c>
      <c r="E24" s="69" t="s">
        <v>169</v>
      </c>
      <c r="F24" s="69">
        <v>535000</v>
      </c>
      <c r="G24" s="69">
        <v>294250</v>
      </c>
    </row>
    <row r="25" spans="1:7">
      <c r="A25" t="s">
        <v>173</v>
      </c>
      <c r="B25" s="69">
        <v>520000</v>
      </c>
      <c r="C25" s="69">
        <v>200500</v>
      </c>
      <c r="D25" s="69">
        <v>680000</v>
      </c>
      <c r="E25" s="69">
        <v>317000</v>
      </c>
      <c r="F25" s="69">
        <v>795000</v>
      </c>
      <c r="G25" s="69">
        <v>424250</v>
      </c>
    </row>
  </sheetData>
  <mergeCells count="1">
    <mergeCell ref="A13:D13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672B-793E-4AB3-8395-6DE99F2A051E}">
  <dimension ref="A1:K18"/>
  <sheetViews>
    <sheetView workbookViewId="0">
      <selection activeCell="O27" sqref="O27"/>
    </sheetView>
  </sheetViews>
  <sheetFormatPr defaultRowHeight="16.5"/>
  <cols>
    <col min="1" max="1" width="20.625" bestFit="1" customWidth="1"/>
    <col min="6" max="6" width="2.625" customWidth="1"/>
    <col min="7" max="7" width="11.75" bestFit="1" customWidth="1"/>
  </cols>
  <sheetData>
    <row r="1" spans="1:11">
      <c r="A1" t="s">
        <v>177</v>
      </c>
      <c r="G1" t="s">
        <v>178</v>
      </c>
    </row>
    <row r="2" spans="1:11">
      <c r="A2" s="2" t="s">
        <v>179</v>
      </c>
      <c r="B2" s="2" t="s">
        <v>180</v>
      </c>
      <c r="C2" s="2" t="s">
        <v>181</v>
      </c>
      <c r="D2" s="2" t="s">
        <v>182</v>
      </c>
      <c r="E2" s="2" t="s">
        <v>200</v>
      </c>
      <c r="G2" s="2" t="s">
        <v>179</v>
      </c>
      <c r="H2" s="2" t="s">
        <v>180</v>
      </c>
      <c r="I2" s="2" t="s">
        <v>181</v>
      </c>
      <c r="J2" s="2" t="s">
        <v>182</v>
      </c>
      <c r="K2" s="2" t="s">
        <v>200</v>
      </c>
    </row>
    <row r="3" spans="1:11">
      <c r="A3" s="2" t="s">
        <v>183</v>
      </c>
      <c r="B3" s="18">
        <v>8950</v>
      </c>
      <c r="C3" s="18">
        <v>9666</v>
      </c>
      <c r="D3" s="18">
        <v>7530</v>
      </c>
      <c r="E3" s="18">
        <v>8105</v>
      </c>
      <c r="G3" s="17"/>
      <c r="H3" s="17"/>
      <c r="I3" s="17"/>
      <c r="J3" s="17"/>
      <c r="K3" s="17"/>
    </row>
    <row r="4" spans="1:11">
      <c r="A4" s="2" t="s">
        <v>184</v>
      </c>
      <c r="B4" s="18">
        <v>15776</v>
      </c>
      <c r="C4" s="18">
        <v>16743</v>
      </c>
      <c r="D4" s="18">
        <v>12030</v>
      </c>
      <c r="E4" s="18">
        <v>15104</v>
      </c>
      <c r="G4" s="17"/>
      <c r="H4" s="17"/>
      <c r="I4" s="17"/>
      <c r="J4" s="17"/>
      <c r="K4" s="17"/>
    </row>
    <row r="5" spans="1:11">
      <c r="A5" s="2" t="s">
        <v>185</v>
      </c>
      <c r="B5" s="18">
        <v>4400</v>
      </c>
      <c r="C5" s="18">
        <v>4309</v>
      </c>
      <c r="D5" s="18">
        <v>4652</v>
      </c>
      <c r="E5" s="18">
        <v>3922</v>
      </c>
      <c r="G5" s="17"/>
      <c r="H5" s="17"/>
      <c r="I5" s="17"/>
      <c r="J5" s="17"/>
      <c r="K5" s="17"/>
    </row>
    <row r="6" spans="1:11">
      <c r="A6" s="2" t="s">
        <v>186</v>
      </c>
      <c r="B6" s="18">
        <v>6288</v>
      </c>
      <c r="C6" s="18">
        <v>6373</v>
      </c>
      <c r="D6" s="18">
        <v>7124</v>
      </c>
      <c r="E6" s="18">
        <v>6738</v>
      </c>
      <c r="G6" s="17"/>
      <c r="H6" s="17"/>
      <c r="I6" s="17"/>
      <c r="J6" s="17"/>
      <c r="K6" s="17"/>
    </row>
    <row r="7" spans="1:11">
      <c r="A7" s="2" t="s">
        <v>187</v>
      </c>
      <c r="B7" s="18">
        <v>3770</v>
      </c>
      <c r="C7" s="18">
        <v>3621</v>
      </c>
      <c r="D7" s="18">
        <v>4609</v>
      </c>
      <c r="E7" s="18">
        <v>4775</v>
      </c>
    </row>
    <row r="8" spans="1:11">
      <c r="A8" s="2" t="s">
        <v>188</v>
      </c>
      <c r="B8" s="18">
        <v>5550</v>
      </c>
      <c r="C8" s="18">
        <v>3480</v>
      </c>
      <c r="D8" s="18">
        <v>2580</v>
      </c>
      <c r="E8" s="18">
        <v>1580</v>
      </c>
    </row>
    <row r="9" spans="1:11">
      <c r="A9" s="2" t="s">
        <v>189</v>
      </c>
      <c r="B9" s="18">
        <v>3750</v>
      </c>
      <c r="C9" s="18">
        <v>3599</v>
      </c>
      <c r="D9" s="18">
        <v>4470</v>
      </c>
      <c r="E9" s="18">
        <v>4814</v>
      </c>
    </row>
    <row r="11" spans="1:11">
      <c r="A11" s="78" t="s">
        <v>190</v>
      </c>
    </row>
    <row r="12" spans="1:11">
      <c r="A12" s="2" t="s">
        <v>179</v>
      </c>
      <c r="B12" s="2" t="s">
        <v>180</v>
      </c>
      <c r="C12" s="2" t="s">
        <v>181</v>
      </c>
      <c r="D12" s="2" t="s">
        <v>182</v>
      </c>
      <c r="E12" s="2" t="s">
        <v>200</v>
      </c>
    </row>
    <row r="13" spans="1:11">
      <c r="A13" s="2" t="s">
        <v>191</v>
      </c>
      <c r="B13" s="18">
        <v>7459</v>
      </c>
      <c r="C13" s="18">
        <v>7653</v>
      </c>
      <c r="D13" s="18">
        <v>8781</v>
      </c>
      <c r="E13" s="18">
        <v>8421</v>
      </c>
    </row>
    <row r="14" spans="1:11">
      <c r="A14" s="2" t="s">
        <v>192</v>
      </c>
      <c r="B14" s="18">
        <v>5189</v>
      </c>
      <c r="C14" s="18">
        <v>6784</v>
      </c>
      <c r="D14" s="18">
        <v>7515</v>
      </c>
      <c r="E14" s="18">
        <v>4998</v>
      </c>
    </row>
    <row r="15" spans="1:11">
      <c r="A15" s="2" t="s">
        <v>193</v>
      </c>
      <c r="B15" s="18">
        <v>5297</v>
      </c>
      <c r="C15" s="18">
        <v>5290</v>
      </c>
      <c r="D15" s="18">
        <v>5577</v>
      </c>
      <c r="E15" s="18">
        <v>4861</v>
      </c>
    </row>
    <row r="16" spans="1:11">
      <c r="A16" s="2" t="s">
        <v>194</v>
      </c>
      <c r="B16" s="18">
        <v>12192</v>
      </c>
      <c r="C16" s="18">
        <v>12826</v>
      </c>
      <c r="D16" s="18">
        <v>12222</v>
      </c>
      <c r="E16" s="18">
        <v>13078</v>
      </c>
    </row>
    <row r="17" spans="1:5">
      <c r="A17" s="2" t="s">
        <v>188</v>
      </c>
      <c r="B17" s="18">
        <v>10220</v>
      </c>
      <c r="C17" s="18">
        <v>10670</v>
      </c>
      <c r="D17" s="18">
        <v>12089</v>
      </c>
      <c r="E17" s="18">
        <v>13029</v>
      </c>
    </row>
    <row r="18" spans="1:5">
      <c r="A18" s="2" t="s">
        <v>195</v>
      </c>
      <c r="B18" s="18">
        <v>6525</v>
      </c>
      <c r="C18" s="18">
        <v>6632</v>
      </c>
      <c r="D18" s="18">
        <v>6552</v>
      </c>
      <c r="E18" s="18">
        <v>7841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1654-6295-474D-BB20-2252189DC698}">
  <dimension ref="A1:K18"/>
  <sheetViews>
    <sheetView workbookViewId="0"/>
  </sheetViews>
  <sheetFormatPr defaultRowHeight="16.5"/>
  <cols>
    <col min="1" max="1" width="20.625" bestFit="1" customWidth="1"/>
    <col min="6" max="6" width="2.625" customWidth="1"/>
    <col min="7" max="7" width="11.75" bestFit="1" customWidth="1"/>
  </cols>
  <sheetData>
    <row r="1" spans="1:11">
      <c r="A1" t="s">
        <v>177</v>
      </c>
      <c r="G1" t="s">
        <v>178</v>
      </c>
    </row>
    <row r="2" spans="1:11">
      <c r="A2" s="2" t="s">
        <v>179</v>
      </c>
      <c r="B2" s="2" t="s">
        <v>180</v>
      </c>
      <c r="C2" s="2" t="s">
        <v>181</v>
      </c>
      <c r="D2" s="2" t="s">
        <v>182</v>
      </c>
      <c r="E2" s="2" t="s">
        <v>200</v>
      </c>
      <c r="G2" s="2" t="s">
        <v>179</v>
      </c>
      <c r="H2" s="2" t="s">
        <v>180</v>
      </c>
      <c r="I2" s="2" t="s">
        <v>181</v>
      </c>
      <c r="J2" s="2" t="s">
        <v>182</v>
      </c>
      <c r="K2" s="2" t="s">
        <v>200</v>
      </c>
    </row>
    <row r="3" spans="1:11">
      <c r="A3" s="2" t="s">
        <v>183</v>
      </c>
      <c r="B3" s="18">
        <v>8950</v>
      </c>
      <c r="C3" s="18">
        <v>9666</v>
      </c>
      <c r="D3" s="18">
        <v>7530</v>
      </c>
      <c r="E3" s="18">
        <v>8105</v>
      </c>
      <c r="G3" s="17" t="s">
        <v>196</v>
      </c>
      <c r="H3" s="79">
        <v>10007.666666666666</v>
      </c>
      <c r="I3" s="79">
        <v>10566.333333333334</v>
      </c>
      <c r="J3" s="79">
        <v>8379</v>
      </c>
      <c r="K3" s="79">
        <v>9356.6666666666661</v>
      </c>
    </row>
    <row r="4" spans="1:11">
      <c r="A4" s="2" t="s">
        <v>184</v>
      </c>
      <c r="B4" s="18">
        <v>15776</v>
      </c>
      <c r="C4" s="18">
        <v>16743</v>
      </c>
      <c r="D4" s="18">
        <v>12030</v>
      </c>
      <c r="E4" s="18">
        <v>15104</v>
      </c>
      <c r="G4" s="17" t="s">
        <v>197</v>
      </c>
      <c r="H4" s="79">
        <v>9358.5</v>
      </c>
      <c r="I4" s="79">
        <v>9729</v>
      </c>
      <c r="J4" s="79">
        <v>9387</v>
      </c>
      <c r="K4" s="79">
        <v>10459.5</v>
      </c>
    </row>
    <row r="5" spans="1:11">
      <c r="A5" s="2" t="s">
        <v>185</v>
      </c>
      <c r="B5" s="18">
        <v>4400</v>
      </c>
      <c r="C5" s="18">
        <v>4309</v>
      </c>
      <c r="D5" s="18">
        <v>4652</v>
      </c>
      <c r="E5" s="18">
        <v>3922</v>
      </c>
      <c r="G5" s="17" t="s">
        <v>198</v>
      </c>
      <c r="H5" s="79">
        <v>3973.3333333333335</v>
      </c>
      <c r="I5" s="79">
        <v>3843</v>
      </c>
      <c r="J5" s="79">
        <v>4577</v>
      </c>
      <c r="K5" s="79">
        <v>4503.666666666667</v>
      </c>
    </row>
    <row r="6" spans="1:11">
      <c r="A6" s="2" t="s">
        <v>186</v>
      </c>
      <c r="B6" s="18">
        <v>6288</v>
      </c>
      <c r="C6" s="18">
        <v>6373</v>
      </c>
      <c r="D6" s="18">
        <v>7124</v>
      </c>
      <c r="E6" s="18">
        <v>6738</v>
      </c>
      <c r="G6" s="17" t="s">
        <v>199</v>
      </c>
      <c r="H6" s="79">
        <v>7379.25</v>
      </c>
      <c r="I6" s="79">
        <v>7044</v>
      </c>
      <c r="J6" s="79">
        <v>7643.5</v>
      </c>
      <c r="K6" s="79">
        <v>7442</v>
      </c>
    </row>
    <row r="7" spans="1:11">
      <c r="A7" s="2" t="s">
        <v>187</v>
      </c>
      <c r="B7" s="18">
        <v>3770</v>
      </c>
      <c r="C7" s="18">
        <v>3621</v>
      </c>
      <c r="D7" s="18">
        <v>4609</v>
      </c>
      <c r="E7" s="18">
        <v>4775</v>
      </c>
    </row>
    <row r="8" spans="1:11">
      <c r="A8" s="2" t="s">
        <v>188</v>
      </c>
      <c r="B8" s="18">
        <v>5550</v>
      </c>
      <c r="C8" s="18">
        <v>3480</v>
      </c>
      <c r="D8" s="18">
        <v>2580</v>
      </c>
      <c r="E8" s="18">
        <v>1580</v>
      </c>
    </row>
    <row r="9" spans="1:11">
      <c r="A9" s="2" t="s">
        <v>189</v>
      </c>
      <c r="B9" s="18">
        <v>3750</v>
      </c>
      <c r="C9" s="18">
        <v>3599</v>
      </c>
      <c r="D9" s="18">
        <v>4470</v>
      </c>
      <c r="E9" s="18">
        <v>4814</v>
      </c>
    </row>
    <row r="11" spans="1:11">
      <c r="A11" s="78" t="s">
        <v>190</v>
      </c>
    </row>
    <row r="12" spans="1:11">
      <c r="A12" s="2" t="s">
        <v>179</v>
      </c>
      <c r="B12" s="2" t="s">
        <v>180</v>
      </c>
      <c r="C12" s="2" t="s">
        <v>181</v>
      </c>
      <c r="D12" s="2" t="s">
        <v>182</v>
      </c>
      <c r="E12" s="2" t="s">
        <v>200</v>
      </c>
    </row>
    <row r="13" spans="1:11">
      <c r="A13" s="2" t="s">
        <v>191</v>
      </c>
      <c r="B13" s="18">
        <v>7459</v>
      </c>
      <c r="C13" s="18">
        <v>7653</v>
      </c>
      <c r="D13" s="18">
        <v>8781</v>
      </c>
      <c r="E13" s="18">
        <v>8421</v>
      </c>
    </row>
    <row r="14" spans="1:11">
      <c r="A14" s="2" t="s">
        <v>192</v>
      </c>
      <c r="B14" s="18">
        <v>5189</v>
      </c>
      <c r="C14" s="18">
        <v>6784</v>
      </c>
      <c r="D14" s="18">
        <v>7515</v>
      </c>
      <c r="E14" s="18">
        <v>4998</v>
      </c>
    </row>
    <row r="15" spans="1:11">
      <c r="A15" s="2" t="s">
        <v>193</v>
      </c>
      <c r="B15" s="18">
        <v>5297</v>
      </c>
      <c r="C15" s="18">
        <v>5290</v>
      </c>
      <c r="D15" s="18">
        <v>5577</v>
      </c>
      <c r="E15" s="18">
        <v>4861</v>
      </c>
    </row>
    <row r="16" spans="1:11">
      <c r="A16" s="2" t="s">
        <v>194</v>
      </c>
      <c r="B16" s="18">
        <v>12192</v>
      </c>
      <c r="C16" s="18">
        <v>12826</v>
      </c>
      <c r="D16" s="18">
        <v>12222</v>
      </c>
      <c r="E16" s="18">
        <v>13078</v>
      </c>
    </row>
    <row r="17" spans="1:5">
      <c r="A17" s="2" t="s">
        <v>188</v>
      </c>
      <c r="B17" s="18">
        <v>10220</v>
      </c>
      <c r="C17" s="18">
        <v>10670</v>
      </c>
      <c r="D17" s="18">
        <v>12089</v>
      </c>
      <c r="E17" s="18">
        <v>13029</v>
      </c>
    </row>
    <row r="18" spans="1:5">
      <c r="A18" s="2" t="s">
        <v>195</v>
      </c>
      <c r="B18" s="18">
        <v>6525</v>
      </c>
      <c r="C18" s="18">
        <v>6632</v>
      </c>
      <c r="D18" s="18">
        <v>6552</v>
      </c>
      <c r="E18" s="18">
        <v>7841</v>
      </c>
    </row>
  </sheetData>
  <dataConsolidate function="average" leftLabels="1" topLabels="1">
    <dataRefs count="2">
      <dataRef ref="A2:E9" sheet="통합(결과)"/>
      <dataRef ref="A12:E18" sheet="통합(결과)"/>
    </dataRefs>
  </dataConsolid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정렬</vt:lpstr>
      <vt:lpstr>정렬(결과)</vt:lpstr>
      <vt:lpstr>부분합</vt:lpstr>
      <vt:lpstr>부분합(결과)</vt:lpstr>
      <vt:lpstr>데이터표1</vt:lpstr>
      <vt:lpstr>데이터표1(결과)</vt:lpstr>
      <vt:lpstr>데이터표2</vt:lpstr>
      <vt:lpstr>데이터표2(결과)</vt:lpstr>
      <vt:lpstr>목표값찾기</vt:lpstr>
      <vt:lpstr>목표값찾기(결과)</vt:lpstr>
      <vt:lpstr>시나리오</vt:lpstr>
      <vt:lpstr>시나리오(결과)</vt:lpstr>
      <vt:lpstr>피벗테이블</vt:lpstr>
      <vt:lpstr>피벗테이블(결과)</vt:lpstr>
      <vt:lpstr>통합</vt:lpstr>
      <vt:lpstr>통합(결과)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2020-04-05T12:08:51Z</dcterms:created>
  <dcterms:modified xsi:type="dcterms:W3CDTF">2024-07-06T08:22:09Z</dcterms:modified>
</cp:coreProperties>
</file>