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uofc-my.sharepoint.com/personal/rjholash_ucalgary_ca/Documents/Programming/course_tools/Peer-Review/"/>
    </mc:Choice>
  </mc:AlternateContent>
  <xr:revisionPtr revIDLastSave="0" documentId="8_{DF348609-9C58-4D20-90A3-1DDD4CE6AD31}" xr6:coauthVersionLast="47" xr6:coauthVersionMax="47" xr10:uidLastSave="{00000000-0000-0000-0000-000000000000}"/>
  <bookViews>
    <workbookView xWindow="492" yWindow="0" windowWidth="29748" windowHeight="253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60" i="1" l="1"/>
  <c r="AA61" i="1"/>
  <c r="AA60" i="1"/>
  <c r="Y27" i="1"/>
  <c r="W11" i="1"/>
  <c r="Y11" i="1" s="1"/>
  <c r="W12" i="1"/>
  <c r="Y12" i="1" s="1"/>
  <c r="W13" i="1"/>
  <c r="Y13" i="1" s="1"/>
  <c r="W14" i="1"/>
  <c r="Y14" i="1" s="1"/>
  <c r="W15" i="1"/>
  <c r="Y15" i="1" s="1"/>
  <c r="W16" i="1"/>
  <c r="Y16" i="1" s="1"/>
  <c r="W17" i="1"/>
  <c r="Y17" i="1" s="1"/>
  <c r="W18" i="1"/>
  <c r="Y18" i="1" s="1"/>
  <c r="W19" i="1"/>
  <c r="Y19" i="1" s="1"/>
  <c r="W20" i="1"/>
  <c r="Y20" i="1" s="1"/>
  <c r="W21" i="1"/>
  <c r="Y21" i="1" s="1"/>
  <c r="W22" i="1"/>
  <c r="Y22" i="1" s="1"/>
  <c r="W23" i="1"/>
  <c r="Y23" i="1" s="1"/>
  <c r="W24" i="1"/>
  <c r="Y24" i="1" s="1"/>
  <c r="W25" i="1"/>
  <c r="Y25" i="1" s="1"/>
  <c r="W26" i="1"/>
  <c r="Y26" i="1" s="1"/>
  <c r="W27" i="1"/>
  <c r="W28" i="1"/>
  <c r="Y28" i="1" s="1"/>
  <c r="W29" i="1"/>
  <c r="Y29" i="1" s="1"/>
  <c r="W30" i="1"/>
  <c r="Y30" i="1" s="1"/>
  <c r="W31" i="1"/>
  <c r="Y31" i="1" s="1"/>
  <c r="W32" i="1"/>
  <c r="Y32" i="1" s="1"/>
  <c r="W33" i="1"/>
  <c r="Y33" i="1" s="1"/>
  <c r="W34" i="1"/>
  <c r="Y34" i="1" s="1"/>
  <c r="W35" i="1"/>
  <c r="Y35" i="1" s="1"/>
  <c r="W36" i="1"/>
  <c r="Y36" i="1" s="1"/>
  <c r="W37" i="1"/>
  <c r="Y37" i="1" s="1"/>
  <c r="W38" i="1"/>
  <c r="Y38" i="1" s="1"/>
  <c r="W3" i="1"/>
  <c r="Y3" i="1" s="1"/>
  <c r="W4" i="1"/>
  <c r="Y4" i="1" s="1"/>
  <c r="W5" i="1"/>
  <c r="Y5" i="1" s="1"/>
  <c r="W6" i="1"/>
  <c r="Y6" i="1" s="1"/>
  <c r="W7" i="1"/>
  <c r="Y7" i="1" s="1"/>
  <c r="W8" i="1"/>
  <c r="Y8" i="1" s="1"/>
  <c r="W9" i="1"/>
  <c r="Y9" i="1" s="1"/>
  <c r="W10" i="1"/>
  <c r="Y10" i="1" s="1"/>
  <c r="W2" i="1"/>
  <c r="Y2" i="1" s="1"/>
</calcChain>
</file>

<file path=xl/sharedStrings.xml><?xml version="1.0" encoding="utf-8"?>
<sst xmlns="http://schemas.openxmlformats.org/spreadsheetml/2006/main" count="330" uniqueCount="230">
  <si>
    <t>ID</t>
  </si>
  <si>
    <t>Start time</t>
  </si>
  <si>
    <t>Completion time</t>
  </si>
  <si>
    <t>Email</t>
  </si>
  <si>
    <t>Name</t>
  </si>
  <si>
    <t>StudentID</t>
  </si>
  <si>
    <t>Group#_reviewing</t>
  </si>
  <si>
    <t>Video_Quality</t>
  </si>
  <si>
    <t>Presenters</t>
  </si>
  <si>
    <t>Comments_ProductionQuality</t>
  </si>
  <si>
    <t>Explanation</t>
  </si>
  <si>
    <t>Mechanism</t>
  </si>
  <si>
    <t>Side_Effects</t>
  </si>
  <si>
    <t>Bias</t>
  </si>
  <si>
    <t>Comment_Information</t>
  </si>
  <si>
    <t>Critical_review</t>
  </si>
  <si>
    <t>Study_Quality</t>
  </si>
  <si>
    <t>Study_participants</t>
  </si>
  <si>
    <t>Comment_Research</t>
  </si>
  <si>
    <t>Part of the experience of this assignment was to put you in the seat of the evaluator.  Did you enjoy the experience?</t>
  </si>
  <si>
    <t>I would order / rank the assignments in this course as follows (best on top)</t>
  </si>
  <si>
    <t>anni.heinikainen@ucalgary.ca</t>
  </si>
  <si>
    <t>Anni HEINIKAINEN</t>
  </si>
  <si>
    <t>30205555</t>
  </si>
  <si>
    <t>I think that this group provided an insightful presentation with a well planned format. In addition, they seemed confident throughout the video.</t>
  </si>
  <si>
    <t xml:space="preserve">The content provided in the presentation was thoroughly explained and the group members conveyed the information with very little bias. </t>
  </si>
  <si>
    <t>This group provided high quality research and the amount of information provided was adequate and didn’t overwhelm the viewer.</t>
  </si>
  <si>
    <t>Brief Article critique;Perusall-Readings;Mini-Proposal;Product Evaluation;</t>
  </si>
  <si>
    <t>mariam.kinawi@ucalgary.ca</t>
  </si>
  <si>
    <t>Mariam KINAWI</t>
  </si>
  <si>
    <t>30205157</t>
  </si>
  <si>
    <t>The presenters were clearly well-prepared, utilizing professional language throughout their presentation. They did an excelling job using a slideshow behind them, implementing additional information and photos to aid understanding.</t>
  </si>
  <si>
    <t>Concerning the side effects, the presenters only mentioned the side effects rapidly at the beginning of the presentation, failing to expand on it or mentioning the side effects in the different research studies. Despite this, they clearly summarized and analyzed the research studies; touching on both the biases and the strengths of each study such as the sponsors of the research.</t>
  </si>
  <si>
    <t>While the presenters mentioned the participants sampled in the study, they only briefly mentioned what population was sampled, and failed to mention how that sample translates to the general population. Despite this, they clearly analyzed the quality of each study, suggesting improvements to each one.</t>
  </si>
  <si>
    <t xml:space="preserve">There was a high level of professionalism in this presentation, and the tone of the speakers was enjoyable to listen to. </t>
  </si>
  <si>
    <t>I think that the content that was provided in the presentation was well planned, however I did feel that there was quite a bit of text to read throughout.</t>
  </si>
  <si>
    <t>I think that this group provided excellent research quality, however I feel that the quantity was a little too much to read.</t>
  </si>
  <si>
    <t>The video quality was very smooth, however was simply a powerpoint presentation with a voiceover, limiting engagement of the audience. The presenters spoke very clearly with professional language, but again the lack of their visual presence limits human engagement.</t>
  </si>
  <si>
    <t>The presenters were clearly knowledgeable and were fair when evaluating the research. They mentioned the strengths and limitations of each study and were free of bias as presenters. However, they only mentioned the possible positive effects of the product and did not mention side effects.</t>
  </si>
  <si>
    <t>For each study, the presenters clearly covered the participants and the sample sizes, however failed to mention the translational capability of the study. They were able to present a critical review, mentioning both strengths and weakness' of the study.</t>
  </si>
  <si>
    <t>esha.rafaqat@ucalgary.ca</t>
  </si>
  <si>
    <t>Esha RAFAQAT</t>
  </si>
  <si>
    <t>30170275</t>
  </si>
  <si>
    <t>The presentation was very professional and well-organised at conveying information effectively, yet a few tweaks in either presenter delivery or technical matters might improve on better quality.</t>
  </si>
  <si>
    <t>User friendly information on product’s claims, mechanisms, and potential side effects was presented in a balanced manner and it well researched. Full presentation gave insight on the topic!</t>
  </si>
  <si>
    <t>We were given that comprehensive and enlightening report. Though important, these studies can become even more significant if they are analyzed from the aspect of participants, since their increasing importance of the work we do could be observed from there.</t>
  </si>
  <si>
    <t>Product Evaluation;Mini-Proposal;Brief Article critique;Perusall-Readings;</t>
  </si>
  <si>
    <t>dhruvi.acharya@ucalgary.ca</t>
  </si>
  <si>
    <t>Dhruvi Acharya</t>
  </si>
  <si>
    <t>30214055</t>
  </si>
  <si>
    <t xml:space="preserve">Excellent use of images, voices are clear, quality is good. </t>
  </si>
  <si>
    <t xml:space="preserve">Information is clear and concise. More focus on side effects and bias would be recommended, but otherwise well done. </t>
  </si>
  <si>
    <t xml:space="preserve">Evaluated each study in detail, even including a deep discussion about the results displayed. Good work. </t>
  </si>
  <si>
    <t>Perusall-Readings;Mini-Proposal;Brief Article critique;Product Evaluation;</t>
  </si>
  <si>
    <t>The presentation had a high level of professionalism, being well structured and with only a few problems in terms of technicality as well as delivery. Occasional delivery defect was scattered hesitations and minor use of fillers such as "uhm" and "you know." Consequently, a number of presenters appear somewhat tense and this has had an impact on the coherence and confidence levels in the presentation.</t>
  </si>
  <si>
    <t>I appreciated the thoroughness and informativeness of the presentation’s content which effectively covered the product’s background, claims, and mechanisms. However, it could have added more details related to potential side effects and any worries of mycotoxins.</t>
  </si>
  <si>
    <t>The given study was comprehensive, featuring multiple design components such as RCTs, and other analytical methods. Nonetheless, it lacked an in-depth discussion about the demographics and participant quality.</t>
  </si>
  <si>
    <t xml:space="preserve">Clear voices, everyone was clear. </t>
  </si>
  <si>
    <t xml:space="preserve">The group has looked at all the studies and analysed information in detail, compared studies with one another, and identified any limitations. </t>
  </si>
  <si>
    <t xml:space="preserve">Examined every aspect of the study in detail. </t>
  </si>
  <si>
    <t>parker.pollock@ucalgary.ca</t>
  </si>
  <si>
    <t>Parker Pollock</t>
  </si>
  <si>
    <t>30190452</t>
  </si>
  <si>
    <t>Excellent production quality. Loved that they put definitions/short explanations for the topic and words they used. Great pacing, video did not seem rushed. A few stutters here and there but not a huge deal. Overall 9/10.</t>
  </si>
  <si>
    <t>The content provided was highly informational and easy to interpret to most audiences. However, they did not reference any studies that had conflicting point of views and seemed to only include studies that mentioned its possible benefits. At the end of the video, the group stated that direct research done on the product is required to determine its efficacy, as the majority of the claims were from LED and Laser Therapy. One thing that stood out for me was the in-depth marketing strategies section where the speaker explained how the product is only reliant on its appeal to authority to sell the product.</t>
  </si>
  <si>
    <t>The research presented was not enough to inform the audience on this topic as no direct studies on the Kineon MOVE+ Pro have been conducted. The product claims that over 6000 studies on LED and Laser Therapy prove the benefits, however, these studies are based on different topics because LED light and INF light from the product penetrate different layers of the skin (700-1200nm) and potentially have different benefits. The speaker mentioned that, "We cannot speak on the validity, methods, subject pool or data."</t>
  </si>
  <si>
    <t>Brief Article critique;Perusall-Readings;Product Evaluation;Mini-Proposal;</t>
  </si>
  <si>
    <t>lakshya.sandal1@ucalgary.ca</t>
  </si>
  <si>
    <t>Lakshya Sandal</t>
  </si>
  <si>
    <t>30205488</t>
  </si>
  <si>
    <t xml:space="preserve">The presentation was well created and the speaker's audio was very clear, however, when explaining the studies, I found that the speaker spoke in a rushed manner for the first 2 research articles, making the information slightly difficult to follow and comprehend. </t>
  </si>
  <si>
    <t xml:space="preserve">Concise and well statured. The research provided was well structured and provided useful information towards their argument. I believe the presenters did a good job at relaying their argument and supporting their claims. </t>
  </si>
  <si>
    <t xml:space="preserve">The quality of the studies was strong and research-supported (ex: a meta-analysis was exemplified which is a strong method of research), and there was a good quantity of research addressed to expand on the claims of SAGA. </t>
  </si>
  <si>
    <t>Perusall-Readings;Product Evaluation;Brief Article critique;Mini-Proposal;</t>
  </si>
  <si>
    <t xml:space="preserve">The presenters created a visually aesthetic presentation which maintained my attention. They spoke in a regulated pace which was clear and very easy to follow. This presentation was definitely easeful to understand and stay interested in. </t>
  </si>
  <si>
    <t xml:space="preserve">The Presenter's did a fair job at not displaying a bias as they presented their product; by mentioning the intended use of the product, and then the benefits and limitations found from the research-supported articles. </t>
  </si>
  <si>
    <t xml:space="preserve">The quality and quantity of research was well established as varying articles with differing experimentations were exemplified and compared and contrasted to stem back to the ultimate review of Biofreeze. </t>
  </si>
  <si>
    <t>manria.sekhon@ucalgary.ca</t>
  </si>
  <si>
    <t>Manria Sekhon</t>
  </si>
  <si>
    <t>30213227</t>
  </si>
  <si>
    <t>Presenters provided a straightforward, precise and concise description of the studies which was easy to follow. There is a high level of professionalism in this presentation, but small stutters could be addressed.</t>
  </si>
  <si>
    <t>The content provided was clear and the presenters provided sufficient information to help understand the product but not much on how it works. The content provided was thorough but some aspects were missed such as potential risks. They did a good job at providing the benefits and purpose of the product overall.</t>
  </si>
  <si>
    <t>The research provided was explained and presented properly. The first study provided could have been further discussed and needed to be properly explained. Reviews of the studies were thorough and critically reviewed without inserting the personal views of the presenters. They provided research that directly targeted the topic at hand which is helpful in informing of the audience properly.</t>
  </si>
  <si>
    <t>baljot.gill@ucalgary.ca</t>
  </si>
  <si>
    <t>Baljot Gill</t>
  </si>
  <si>
    <t>30210721</t>
  </si>
  <si>
    <t>Presenters stayed on the topic of kinesio tape throughout their project, and had it formatted in a way that was clear and concise with visuals while having a voice over.</t>
  </si>
  <si>
    <t>Good and met the requirements.</t>
  </si>
  <si>
    <t>Went over the strengths, weaknesses, results, and methodologies of multiple studies aiding in the quality and quantity of research that they had presented.</t>
  </si>
  <si>
    <t>Perusall-Readings;Brief Article critique;Product Evaluation;Mini-Proposal;</t>
  </si>
  <si>
    <t>The way the group presented seemed very professional with the editing as well as the "news-reporter" type style.</t>
  </si>
  <si>
    <t>Content was good and included what was needed.</t>
  </si>
  <si>
    <t>Discussed multiple quality studies to support their points which aided in informing the audience.</t>
  </si>
  <si>
    <t>The presentation is well put together and evenly paced, it was a little difficult to see the slides at the back. The presenters seem as though they could use a little more practice. They are speaking directly off a script and stutter often, which is understandable, but very obvious in the video and reduces the professionalism. It makes it seem as though they do not know much about the topic they are speaking on.</t>
  </si>
  <si>
    <t>They clearly provided the mechanisms and explained the product and how it works. They also discuss the potential side effects of the product and that there are no reported risks. It is a little unclear where they got this information as they provide references but don't state what each reference is for.</t>
  </si>
  <si>
    <t>They mentioned being aware of potential biases that may have occurred throughout the studies is important but did not discuss them. They discuss one potential bias of the company providing the product but nothing else about a specific study. They recognize there are flaws in sample size and diversity. They do not specify what may be of concern in these studies and how that may impact the results. It is not very clear which study they are speaking about or trying to criticize. After watching the video it is unclear how many studies they discussed unless we specifically analyze their references. The quality of how the information is being relayed could be worked upon as well as the critique. In the beginning, they did a great job at mentioning potential type 1 and 2 errors, and the limitations within the samples of studies and the age of the participants. They also speak about the potential bias of the company providing the product for research. They do not describe the types of studies done. In a lot of areas, they also are prone to the appeal to authority effect as they speak about certain aspects of the product and what it's meant to do as if they are sure of it even though they do not have the credibility to say so but don't provide specifics as to where they got this from.</t>
  </si>
  <si>
    <t>samara.blonde@ucalgary.ca</t>
  </si>
  <si>
    <t>Samara Blonde</t>
  </si>
  <si>
    <t>30208023</t>
  </si>
  <si>
    <t>Wow! Your video had such a professional presentation! I thoroughly enjoyed the graphics and organization of the slides. I could also tell that you guys were extremely interested in the topic with the enthusiastic tone of each presenter. There were a few minor slip ups but they did not disrupt the flow of your presentation (I am being very picky).  Also I felt that at some points, the speakers spoke a little quick. Overall, well done on your video professionalism!</t>
  </si>
  <si>
    <t xml:space="preserve">Again, well done! I really appreciated the detailed explanation of the tape mechanisms. I myself have used KT tape and did not know that the varying amount of stretch was to target different tissue layers. The description of the different types and shapes of tape really demonstrated the proposed versatility of the product. The presenters provided many points of view and did not seem to favour a specific opinion! Although there are many strengths and weaknesses of each study provided, there did not seem to be any negative outcomes of the tape itself in the presentation. </t>
  </si>
  <si>
    <t>The research was extremely detailed and provided interesting support to the presentation. I appreciated how you critiqued the first study by stating which study design would be more supportive. It was great that there were studies from multiple demographics and age groups!  Exclusion and inclusion considerations were also included! I could tell that your conclusion was not simply formed due to 'appeal to authority'. You chose effective studies that allowed you to form your own conclusion. It is also important that you stated that the tape should not be merely relied on for recovery. Amazing work guys! :)</t>
  </si>
  <si>
    <t>rheyza.rapada@ucalgary.ca</t>
  </si>
  <si>
    <t>Rheyza Rapada</t>
  </si>
  <si>
    <t>30133224</t>
  </si>
  <si>
    <t xml:space="preserve">The video was presented well. The voices of the presenters were clear and confident. Along with the presentation, the group did a good job of creating a video that is interesting to the audience, and it is presented in the manner of "selling" the product to the audience, which I liked. </t>
  </si>
  <si>
    <t xml:space="preserve">Overall, the content provided was well done and very knowledgeable. The studies were articulated properly with great information. However, it was difficult to understand the potential side effects of the specific product as it wasn't elaborated in detail. </t>
  </si>
  <si>
    <t xml:space="preserve">The research support to inform the audience was detailed for each study. The group did a good job of stating the methods, measures, outcomes, conclusions based on the topic, which was simple to understand. </t>
  </si>
  <si>
    <t>Product Evaluation;Mini-Proposal;Perusall-Readings;Brief Article critique;</t>
  </si>
  <si>
    <t>cassidy.brown@ucalgary.ca</t>
  </si>
  <si>
    <t>Cassidy BROWN</t>
  </si>
  <si>
    <t>30096644</t>
  </si>
  <si>
    <t xml:space="preserve">The video presentation contained a few breaks and repeating of words for clarity but overall had a good pace and professional word choices. </t>
  </si>
  <si>
    <t>thorough based on the studies found but it was unclear where the claims about the foam rollers came from. There was no significant detail about what the foam roller does to achieve its claims. The side effects could have been further outlined.</t>
  </si>
  <si>
    <t>The studies were examined thouroughly to explain the study type and participant groups and how those factors impacted the results of the study.</t>
  </si>
  <si>
    <t>ramanpreet.garcha@ucalgary.ca</t>
  </si>
  <si>
    <t>Ramanpreet GARCHA</t>
  </si>
  <si>
    <t>30208563</t>
  </si>
  <si>
    <t xml:space="preserve">Both the students were professional with their presentation and the work they discussed. It sounded like they knew what they were doing and understood what was expected from them. </t>
  </si>
  <si>
    <t>insightful and really easy to understand. I enjoyed the clarity of the explanations and the logic behind the information since it made complex concepts accessible and engaging. Additionally, the use of visuals in the background were also pretty nice to understand what was being discussed  and real-world examples helped reinforce the key points, making the entire presentation both informative and professional.</t>
  </si>
  <si>
    <t xml:space="preserve">The research presented in the presentation was great in both quality and quantity. The use of credible sources added significant weight to the arguments, ensuring that the audience was well-informed. This increased their credibility and further strengthened the validity of the information being presented. Furthermore, the integration of diverse studies further helped with the discussion, demonstrating a comprehensive understanding of the subject. </t>
  </si>
  <si>
    <t>The presentation appeared very well rehearsed with a professional tone and language and no speaking errors.</t>
  </si>
  <si>
    <t xml:space="preserve">very eye opening into the research behind the product. I think that there could have been further explanation into how the product works before outlining the studies and more emphasis on the side effects of the product rather than just the flaws in the studies. </t>
  </si>
  <si>
    <t xml:space="preserve">The group chose a good number of studies to review and deeply reviewed the pros and cons of each study to conclude their finding that support the claims made. </t>
  </si>
  <si>
    <t>The professionalism of this presentation was great! It was evident that a lot of time had gone into polishing the overall content in this presentation and the delivery also did not disappoint. The well-organized structure, and the high-quality visuals and data made the content appear as professional as it could be. Furthermore, the presenter's clear communication, confidence in their research, and thorough preparation reflected a high level of expertise and commitment, making the presentation both engaging and credible.</t>
  </si>
  <si>
    <t xml:space="preserve">very thorough and clear to the point. Their work did not reflect any bias from the presenter's perspective and overall their explanation of the SAGA bands and its side-effects/mechanisms were comprehensive and well-articulated. </t>
  </si>
  <si>
    <t>The group presented a large variety of different studies that were well-rounded and thoroughly explored the claims made by the company to test their validity. The sources chosen were in general notably strong and credible, which enhanced the overall reliability of their findings. Throughout their presentation, the group effectively discussed the claims they presented, demonstrating a clear understanding of the topic. They furthermore also successfully integrated lecture content into the research to support and inform the audience, which I found to be greatly helpful since it made the information more relevant to me.</t>
  </si>
  <si>
    <t>kiana.seguin@ucalgary.ca</t>
  </si>
  <si>
    <t>Kiana SEGUIN</t>
  </si>
  <si>
    <t>30229958</t>
  </si>
  <si>
    <t xml:space="preserve">Each study was very well laid out, slides were not overwhelming with too much information but everything included was clear and precise. </t>
  </si>
  <si>
    <t>The presentation focused strongly on providing the facts regarding studies conducted. They did a great job presenting the findings and foundations of these studies but could have spent a bit more time speaking on the mechanisms, especially the contents of monster specifically which provided the mechanism for the positive and negative side effects.</t>
  </si>
  <si>
    <t xml:space="preserve">This was certainly the strongest portion of this presentation, they very thoroughly analyzed how the data was collected, who the subjects were and all potential weaknesses of the studies.  </t>
  </si>
  <si>
    <t>gurman.johal@ucalgary.ca</t>
  </si>
  <si>
    <t>Gurman Johal</t>
  </si>
  <si>
    <t>30229616</t>
  </si>
  <si>
    <t xml:space="preserve">I think the video was well-made, and the language used by the participants was excellent, and didn't have any informal phrases or wording that took away from their professionalism. </t>
  </si>
  <si>
    <t xml:space="preserve">really well done. The explanations provided on how the product worked and how its claimed effects worked were super helpful in understanding the product. They were thorough and easy to follow. </t>
  </si>
  <si>
    <t xml:space="preserve">I liked how the group presented the research that KINEON had done on their own product, and that most of it wasn't available for public viewing, along with bringing up the appeal to authority that the product was using as its marketing technique. This is all important stuff for people to be aware of before buying a product, especially one as expensive as this. I did think that the analysis of the studies, while providing good information, focused on big picture stuff and didn't provide smaller details that could have supported the argument better. </t>
  </si>
  <si>
    <t>The speaker was very confident and well spoken, they may have benefitted from slowing down a touch to better highlight important details.</t>
  </si>
  <si>
    <t xml:space="preserve">They set up the product in a very confident way, but made sure to touch on possible side effects of the product. The claims made by the product were clear, and the presenter gave good information regarding the mechanisms of action.  </t>
  </si>
  <si>
    <t xml:space="preserve">The presenters critically examined the research and touched on all information regarding findings, limitations and participants. </t>
  </si>
  <si>
    <t xml:space="preserve">The presenters were often clearly reading off of something while presenting their information, which I found took away from their presentation. I think that if more images/graphics had been used to support the information, it may have elevated the look of the video. Other than that, I thought the video was done to the best of their ability. </t>
  </si>
  <si>
    <t xml:space="preserve">a good foundation of information to further my understanding of the product. It served as a solid base and made it easier to follow along with the rest of the information provided in the analysis. </t>
  </si>
  <si>
    <t xml:space="preserve">The articles used in the analysis were good sources of information and were summarized well by the group. I did think that some of the information taken from the articles was hard to follow/understand because there wasn't any deeper explanation provided. Something that may have helped with that would have been images or blurbs with an explanation in it? </t>
  </si>
  <si>
    <t>It was extremely creative to have the presentation behind the presenters! It is somewhat difficult to view small text (such as citations and figure descriptions) but as a viewer it did not impact the delivery of the information significantly. The presenters are extremely confident at the beginning with more frequent small errors toward the end. However, I am impressed that they were able to complete their entire presentation without cutting the video! Overall, the two presenters kept me intrigued the entire time with their clear and enthusiastic mannerisms!</t>
  </si>
  <si>
    <t>The presenters do an incredible job at explaining the mechanisms and product claims. I appreciated the use of physiology and biomechanics to understand how the collar is proposed to work. Also, the explanation of "brain slosh" was very helpful! The presenters also stress the importance of critically analyzing each study supporting the collar and state multiple perspectives. They do not appeal to authority, stating that bias is likely present and errors that may have occurred. The presenters state that the studies are often funded by the Q30 collar company. This is a great point when viewing studies! This assures the viewer that sufficient critical analysis has been done. Furthermore, the presenters address potential side effects that have occurred, eliminating potential that the product is viewed through a "flawless" lens.</t>
  </si>
  <si>
    <t>The presenters did not consistently explicitly state which study is being discussed. This would be helpful for the viewer if they wanted to conduct their own critical analysis on a specific finding. Since the text is too small to see, the viewer is unable to see which study is being referred to. This is imperative so that the original studies are given credit to.
 However, the presenters effectively question the sample populations of the studies. The presenters state that in general, collars seem to have only been tested on a healthy more athletic population. They propose testing the product on different ages or health statuses. This is important to consider before generalizing results! Overall, this was a very informative presentation! I enjoyed learning about these interesting collars! :)</t>
  </si>
  <si>
    <t>gursharn.kaur@ucalgary.ca</t>
  </si>
  <si>
    <t>Gursharn Kaur</t>
  </si>
  <si>
    <t>30212591</t>
  </si>
  <si>
    <t>The presentation was enjoyful and informative. The way this group did not straight made the use of the slide show with bullet point notes made a huge difference. The group members knew what they were saying and were clear with the information presented.</t>
  </si>
  <si>
    <t xml:space="preserve">thoughtful and informational in regards to the foam rollers </t>
  </si>
  <si>
    <t>The information given in the presentation had good quality as key points of the product were discussed, along with having reliable sources. The quantity of the presentation was also fair. all of the key points were explained with a sufficient amount of references.</t>
  </si>
  <si>
    <t>maren.vincett@ucalgary.ca</t>
  </si>
  <si>
    <t>Maren VINCETT</t>
  </si>
  <si>
    <t>30205825</t>
  </si>
  <si>
    <t>they had good editing and spoke well, however they were reading off computers and I didn't feel like I was being talked too. their dress and backgrounds were also nice but could've been better.</t>
  </si>
  <si>
    <t>their study was well thought out and clearly communicated, their video quality and editing was very nice and visually appealing. they explained the mechanics well, what the product claims to do and how it claims to do it. they had multiple creditable sources and talked about the bias and short comings of the studies they looked at. Over all a nice video!</t>
  </si>
  <si>
    <t>They talked about different demographics in each study, as well as validity of studies. taking into account how much of a placebo effect their was, what kinds of study were present and so forth</t>
  </si>
  <si>
    <t>Mini-Proposal;Brief Article critique;Perusall-Readings;Product Evaluation;</t>
  </si>
  <si>
    <t>It lacks the personal side of the assignment. it is a voice recording over a slide show making it feel less like they are trying to talk to me. that being said the side show is clean and they talk smoothly.</t>
  </si>
  <si>
    <t xml:space="preserve">I feel like there wasn't much for side effects. It was nice that the slide were only short main points rather than their whole script. They did a good job expanding and expelling what they had on their page </t>
  </si>
  <si>
    <t>they dived into the studies, look at the validity and whether the claims actually are supported by science. They talk about participants being fit and working out but very little talk about gender, ethnicity and how their background affect the study. this video was also decently long and felt like a lot of information in that time.</t>
  </si>
  <si>
    <t>nicole.law1@ucalgary.ca</t>
  </si>
  <si>
    <t>Nicole Law</t>
  </si>
  <si>
    <t>30207832</t>
  </si>
  <si>
    <t>presenters were loud and clear</t>
  </si>
  <si>
    <t>really good</t>
  </si>
  <si>
    <t>the video preferences a broad range of studies to support and inform the audience</t>
  </si>
  <si>
    <t xml:space="preserve">presenters are professional and the delivery is clear although the background music is slightly distracting </t>
  </si>
  <si>
    <t>useful and i felt well- informed</t>
  </si>
  <si>
    <t xml:space="preserve">content is presented in a clear, engaging, and understandable manner
there are enough studies referenced to determine if the research provides a comprehensive overview of the topic.
</t>
  </si>
  <si>
    <t>gianina.mutiso@ucalgary.ca</t>
  </si>
  <si>
    <t>Gianina Mutiso</t>
  </si>
  <si>
    <t>30214983</t>
  </si>
  <si>
    <t>The cuts in the video were a bit choppy which took away from the flow of the video.</t>
  </si>
  <si>
    <t>Their research was well done, and they presented lots of information on the medical bracelets in many aspects.</t>
  </si>
  <si>
    <t>they had multiple sources of information within their presentation, it would have been nice to see studies with diverse methodologies to see if the results maintained the same.</t>
  </si>
  <si>
    <t>Brief Article critique;Mini-Proposal;Product Evaluation;Perusall-Readings;</t>
  </si>
  <si>
    <t>The presenters were very knowledgeable on the topic being discussed and well spoken throughout the entire video</t>
  </si>
  <si>
    <t>I think they covered every aspect very well and always brought their points back to the claims stated at the beginning of the video. that also compared different studies to support their claims</t>
  </si>
  <si>
    <t>The research was well done and very thorough. I was able to easily digest the information being given and I like the comparisons and differing methodologies between the studies.</t>
  </si>
  <si>
    <t>gurbani.sekhon@ucalgary.ca</t>
  </si>
  <si>
    <t>Gurbani Sekhon</t>
  </si>
  <si>
    <t>30212974</t>
  </si>
  <si>
    <t xml:space="preserve">Each of the presenters spoke in a professional manner, demonstrating a clear and confident delivery throughout their video. </t>
  </si>
  <si>
    <t xml:space="preserve">Overall, I thought the presentation was well thought out. They took the time to thoroughly explain each aspect of the three studies they chose to go over. Based on the studies they analyzed they also derived accurate conclusions from it. One thing that I believe could have been done differently in this project was giving a more comprehensive background on the mechanisms and side-effects of the theragun. </t>
  </si>
  <si>
    <t xml:space="preserve">I believe they did a good job when choosing the studies they did and analyzing them. The studies that they chose allowed for a well-rounded analysis of the product. They took the time to break down the parts of each study. Moreover, they drew insightful conclusions from the studies. </t>
  </si>
  <si>
    <t>Brief Article critique;Mini-Proposal;Perusall-Readings;Product Evaluation;</t>
  </si>
  <si>
    <t xml:space="preserve">The quality of the video was good. I would suggest to add presentation slides along with their self-recorded videos to improve the presentation. </t>
  </si>
  <si>
    <t>excellent</t>
  </si>
  <si>
    <t xml:space="preserve">The overall quality of the research was excellent. The information was clearly stated and thoughtful. </t>
  </si>
  <si>
    <t xml:space="preserve">The vocabulary they chose was professional and allowed me to understand what they were trying to get across. </t>
  </si>
  <si>
    <t xml:space="preserve">I thought the content of the presentation was great! They provided a detailed but concise description of all the aspects needed to understand how the product works but also explained the research supporting it. I appreciated the level of detail in the presentation because it allowed for a smooth transfer of knowledge. </t>
  </si>
  <si>
    <t>The studies they chose to analyze facilitated a comprehensive evaluation. The studies they chose were relatively diverse and allowed for their conclusions to be more applicable and generalizable. They ensured a well-rounded analysis which I appreciated.</t>
  </si>
  <si>
    <t>Highly professional video, fantastic production quality. Only thing to note is that for some sections of the video, the voice over was sped up so it was harder to follow along in these sections. Overall, I firmly believe this group deserves 100% for their project.</t>
  </si>
  <si>
    <t>The content provided was extremely informative and straight to the point. It is possible there is potential bias in the video as they did not directly state any negative side-effects to the usage of KT Tape, however, they did state how the studies found that most positive effects of the tape is only short-term. One thing to also mention is that they did not provide a reference section or click-able links in the description.</t>
  </si>
  <si>
    <t>Quality and quantity of the research was superb as they cited meta-analysis and systematic reviews. The studies contained large and diverse sample sizes, which enhances the validity of their findings. This video made it clear that there needs more research done on the product in order to determine its long-term efficacy and so far, none of the research proves any physiological benefits.</t>
  </si>
  <si>
    <t>Corrected</t>
  </si>
  <si>
    <t>aiden.luykenaar@ucalgary.ca</t>
  </si>
  <si>
    <t>charlie.skalenda@ucalgary.ca</t>
  </si>
  <si>
    <t>ian.cameron1@ucalgary.ca</t>
  </si>
  <si>
    <t>joshua.choi1@ucalgary.ca</t>
  </si>
  <si>
    <t>mikaela.szwetz@ucalgary.ca</t>
  </si>
  <si>
    <t>makaylah.tessier@ucalgary.ca</t>
  </si>
  <si>
    <t>vanessa.hong@ucalgary.ca</t>
  </si>
  <si>
    <t>mahnoor.butt@ucalgary.ca</t>
  </si>
  <si>
    <t>teryn.dodd@ucalgary.ca</t>
  </si>
  <si>
    <t>joevic.ramos1@ucalgary.ca</t>
  </si>
  <si>
    <t>kaify.randhawa@ucalgary.ca</t>
  </si>
  <si>
    <t>amanjot.parmar@ucalgary.ca</t>
  </si>
  <si>
    <t>disha.jaswal@ucalgary.ca</t>
  </si>
  <si>
    <t>kayla.paulson@ucalgary.ca</t>
  </si>
  <si>
    <t>hannah.macalincag@ucalgary.ca</t>
  </si>
  <si>
    <t>alisha.banwait@ucalgary.ca</t>
  </si>
  <si>
    <t>khansaa.zafar@ucalgary.ca</t>
  </si>
  <si>
    <t>sierramcbain.pochaym@ucalgary.ca</t>
  </si>
  <si>
    <t>rama.ramadan@ucalgary.ca</t>
  </si>
  <si>
    <t>john.osea2@ucalgary.ca</t>
  </si>
  <si>
    <t>brooklyn.gosse@ucalgary.ca</t>
  </si>
  <si>
    <t>audrey.stock@ucalgary.ca</t>
  </si>
  <si>
    <t>cody.miller2@ucalgary.ca</t>
  </si>
  <si>
    <t>jamea.flores1@ucalgary.ca</t>
  </si>
  <si>
    <t>liz.hooda@ucalgary.ca</t>
  </si>
  <si>
    <t>anh.le3@ucalgary.ca</t>
  </si>
  <si>
    <t>harjot.gill2@ucalgary.ca</t>
  </si>
  <si>
    <t>Column3</t>
  </si>
  <si>
    <t>Assigned2</t>
  </si>
  <si>
    <t>Student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</si>
</sst>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165" fontId="0" fillId="0" borderId="0" xfId="0" applyNumberFormat="1"/>
    <xf numFmtId="0" fontId="0" fillId="0" borderId="0" xfId="0" quotePrefix="1"/>
    <xf numFmtId="0" fontId="0" fillId="0" borderId="0" xfId="0" quotePrefix="1" applyNumberFormat="1"/>
    <xf numFmtId="0" fontId="0" fillId="2" borderId="0" xfId="0" applyFill="1"/>
    <xf numFmtId="0" fontId="0" fillId="3" borderId="0" xfId="0" applyFill="1"/>
  </cellXfs>
  <cellStyles count="1">
    <cellStyle name="Normal" xfId="0" builtinId="0"/>
  </cellStyles>
  <dxfs count="2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38" totalsRowShown="0">
  <autoFilter ref="A1:U38" xr:uid="{00000000-0009-0000-0100-000001000000}"/>
  <sortState xmlns:xlrd2="http://schemas.microsoft.com/office/spreadsheetml/2017/richdata2" ref="A2:U38">
    <sortCondition ref="E1:E38"/>
  </sortState>
  <tableColumns count="21">
    <tableColumn id="1" xr3:uid="{00000000-0010-0000-0000-000001000000}" name="ID" dataDxfId="28"/>
    <tableColumn id="2" xr3:uid="{00000000-0010-0000-0000-000002000000}" name="Start time" dataDxfId="27"/>
    <tableColumn id="3" xr3:uid="{00000000-0010-0000-0000-000003000000}" name="Completion time" dataDxfId="26"/>
    <tableColumn id="4" xr3:uid="{00000000-0010-0000-0000-000004000000}" name="Email" dataDxfId="25"/>
    <tableColumn id="5" xr3:uid="{00000000-0010-0000-0000-000005000000}" name="Name" dataDxfId="24"/>
    <tableColumn id="6" xr3:uid="{00000000-0010-0000-0000-000006000000}" name="StudentID" dataDxfId="23"/>
    <tableColumn id="7" xr3:uid="{00000000-0010-0000-0000-000007000000}" name="Group#_reviewing" dataDxfId="22"/>
    <tableColumn id="8" xr3:uid="{00000000-0010-0000-0000-000008000000}" name="Video_Quality" dataDxfId="21"/>
    <tableColumn id="9" xr3:uid="{00000000-0010-0000-0000-000009000000}" name="Presenters" dataDxfId="20"/>
    <tableColumn id="10" xr3:uid="{00000000-0010-0000-0000-00000A000000}" name="Comments_ProductionQuality" dataDxfId="19"/>
    <tableColumn id="11" xr3:uid="{00000000-0010-0000-0000-00000B000000}" name="Explanation" dataDxfId="18"/>
    <tableColumn id="12" xr3:uid="{00000000-0010-0000-0000-00000C000000}" name="Mechanism" dataDxfId="17"/>
    <tableColumn id="13" xr3:uid="{00000000-0010-0000-0000-00000D000000}" name="Side_Effects" dataDxfId="16"/>
    <tableColumn id="14" xr3:uid="{00000000-0010-0000-0000-00000E000000}" name="Bias" dataDxfId="15"/>
    <tableColumn id="15" xr3:uid="{00000000-0010-0000-0000-00000F000000}" name="Comment_Information" dataDxfId="14"/>
    <tableColumn id="16" xr3:uid="{00000000-0010-0000-0000-000010000000}" name="Critical_review" dataDxfId="13"/>
    <tableColumn id="17" xr3:uid="{00000000-0010-0000-0000-000011000000}" name="Study_Quality" dataDxfId="12"/>
    <tableColumn id="18" xr3:uid="{00000000-0010-0000-0000-000012000000}" name="Study_participants" dataDxfId="11"/>
    <tableColumn id="19" xr3:uid="{00000000-0010-0000-0000-000013000000}" name="Comment_Research" dataDxfId="10"/>
    <tableColumn id="20" xr3:uid="{00000000-0010-0000-0000-000014000000}" name="Part of the experience of this assignment was to put you in the seat of the evaluator.  Did you enjoy the experience?" dataDxfId="9"/>
    <tableColumn id="21" xr3:uid="{00000000-0010-0000-0000-000015000000}" name="I would order / rank the assignments in this course as follows (best on top)"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9DD359-2C49-435E-ADF0-99116CDC5560}" name="Table2" displayName="Table2" ref="Z1:AB47" totalsRowShown="0">
  <autoFilter ref="Z1:AB47" xr:uid="{509DD359-2C49-435E-ADF0-99116CDC5560}"/>
  <sortState xmlns:xlrd2="http://schemas.microsoft.com/office/spreadsheetml/2017/richdata2" ref="Z2:AB47">
    <sortCondition ref="AA1:AA47"/>
  </sortState>
  <tableColumns count="3">
    <tableColumn id="1" xr3:uid="{FC1D17A7-561E-4598-BD51-DA434BE62B2F}" name="Assigned2"/>
    <tableColumn id="2" xr3:uid="{A8D994EA-0D46-48F0-8B48-47522DF2FF81}" name="Student Email"/>
    <tableColumn id="3" xr3:uid="{A624FEA9-70DA-4268-AD0A-10D131F8DB3C}" name="Column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1"/>
  <sheetViews>
    <sheetView tabSelected="1" topLeftCell="O1" workbookViewId="0">
      <selection activeCell="U1" sqref="A1:U1"/>
    </sheetView>
  </sheetViews>
  <sheetFormatPr defaultRowHeight="14.4" x14ac:dyDescent="0.3"/>
  <cols>
    <col min="1" max="5" width="20" bestFit="1" customWidth="1"/>
    <col min="6" max="21" width="20" customWidth="1"/>
    <col min="22" max="22" width="86.77734375" customWidth="1"/>
    <col min="26" max="26" width="10.109375" customWidth="1"/>
    <col min="27" max="27" width="31.6640625" customWidth="1"/>
    <col min="28" max="28" width="13.88671875"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W1" t="s">
        <v>199</v>
      </c>
      <c r="Z1" t="s">
        <v>228</v>
      </c>
      <c r="AA1" t="s">
        <v>229</v>
      </c>
      <c r="AB1" t="s">
        <v>227</v>
      </c>
    </row>
    <row r="2" spans="1:28" x14ac:dyDescent="0.3">
      <c r="A2">
        <v>1</v>
      </c>
      <c r="B2" s="1">
        <v>45454.622905092598</v>
      </c>
      <c r="C2" s="1">
        <v>45454.628240740698</v>
      </c>
      <c r="D2" t="s">
        <v>21</v>
      </c>
      <c r="E2" t="s">
        <v>22</v>
      </c>
      <c r="F2" s="2" t="s">
        <v>23</v>
      </c>
      <c r="G2" s="3">
        <v>5</v>
      </c>
      <c r="H2">
        <v>9</v>
      </c>
      <c r="I2">
        <v>10</v>
      </c>
      <c r="J2" t="s">
        <v>24</v>
      </c>
      <c r="K2">
        <v>9</v>
      </c>
      <c r="L2">
        <v>10</v>
      </c>
      <c r="M2">
        <v>9</v>
      </c>
      <c r="N2">
        <v>8</v>
      </c>
      <c r="O2" t="s">
        <v>25</v>
      </c>
      <c r="P2">
        <v>9</v>
      </c>
      <c r="Q2">
        <v>10</v>
      </c>
      <c r="R2">
        <v>10</v>
      </c>
      <c r="S2" t="s">
        <v>26</v>
      </c>
      <c r="T2">
        <v>3</v>
      </c>
      <c r="U2" t="s">
        <v>27</v>
      </c>
      <c r="W2">
        <f>_xlfn.XLOOKUP(Table1[[#This Row],[Email]],AA$1:AA$47,Z$1:Z$47,"Error",0,1)</f>
        <v>7</v>
      </c>
      <c r="X2">
        <v>5</v>
      </c>
      <c r="Y2" t="b">
        <f>X2=W2</f>
        <v>0</v>
      </c>
      <c r="Z2">
        <v>4</v>
      </c>
      <c r="AA2" t="s">
        <v>200</v>
      </c>
    </row>
    <row r="3" spans="1:28" x14ac:dyDescent="0.3">
      <c r="A3">
        <v>3</v>
      </c>
      <c r="B3" s="1">
        <v>45454.628287036998</v>
      </c>
      <c r="C3" s="1">
        <v>45454.636388888903</v>
      </c>
      <c r="D3" t="s">
        <v>21</v>
      </c>
      <c r="E3" t="s">
        <v>22</v>
      </c>
      <c r="F3" s="2" t="s">
        <v>23</v>
      </c>
      <c r="G3" s="3">
        <v>12</v>
      </c>
      <c r="H3">
        <v>8</v>
      </c>
      <c r="I3">
        <v>10</v>
      </c>
      <c r="J3" t="s">
        <v>34</v>
      </c>
      <c r="K3">
        <v>10</v>
      </c>
      <c r="L3">
        <v>9</v>
      </c>
      <c r="M3">
        <v>10</v>
      </c>
      <c r="N3">
        <v>8</v>
      </c>
      <c r="O3" t="s">
        <v>35</v>
      </c>
      <c r="P3">
        <v>9</v>
      </c>
      <c r="Q3">
        <v>9</v>
      </c>
      <c r="R3">
        <v>9</v>
      </c>
      <c r="S3" t="s">
        <v>36</v>
      </c>
      <c r="T3">
        <v>3</v>
      </c>
      <c r="U3" t="s">
        <v>27</v>
      </c>
      <c r="W3">
        <f>_xlfn.XLOOKUP(Table1[[#This Row],[Email]],AA$1:AA$47,Z$1:Z$47,"Error",0,1)</f>
        <v>7</v>
      </c>
      <c r="X3">
        <v>12</v>
      </c>
      <c r="Y3" t="b">
        <f t="shared" ref="Y3:Y38" si="0">X3=W3</f>
        <v>0</v>
      </c>
      <c r="Z3">
        <v>7</v>
      </c>
      <c r="AA3" t="s">
        <v>215</v>
      </c>
    </row>
    <row r="4" spans="1:28" x14ac:dyDescent="0.3">
      <c r="A4">
        <v>13</v>
      </c>
      <c r="B4" s="1">
        <v>45454.697071759299</v>
      </c>
      <c r="C4" s="1">
        <v>45454.700474537</v>
      </c>
      <c r="D4" t="s">
        <v>83</v>
      </c>
      <c r="E4" t="s">
        <v>84</v>
      </c>
      <c r="F4" s="2" t="s">
        <v>85</v>
      </c>
      <c r="G4" s="3">
        <v>13</v>
      </c>
      <c r="H4">
        <v>10</v>
      </c>
      <c r="I4">
        <v>10</v>
      </c>
      <c r="J4" t="s">
        <v>86</v>
      </c>
      <c r="K4">
        <v>10</v>
      </c>
      <c r="L4">
        <v>10</v>
      </c>
      <c r="M4">
        <v>10</v>
      </c>
      <c r="N4">
        <v>10</v>
      </c>
      <c r="O4" t="s">
        <v>87</v>
      </c>
      <c r="P4">
        <v>10</v>
      </c>
      <c r="Q4">
        <v>10</v>
      </c>
      <c r="R4">
        <v>10</v>
      </c>
      <c r="S4" t="s">
        <v>88</v>
      </c>
      <c r="T4">
        <v>5</v>
      </c>
      <c r="U4" t="s">
        <v>89</v>
      </c>
      <c r="W4">
        <f>_xlfn.XLOOKUP(Table1[[#This Row],[Email]],AA$1:AA$47,Z$1:Z$47,"Error",0,1)</f>
        <v>3</v>
      </c>
      <c r="X4">
        <v>13</v>
      </c>
      <c r="Y4" t="b">
        <f t="shared" si="0"/>
        <v>0</v>
      </c>
      <c r="Z4">
        <v>10</v>
      </c>
      <c r="AA4" t="s">
        <v>211</v>
      </c>
    </row>
    <row r="5" spans="1:28" x14ac:dyDescent="0.3">
      <c r="A5">
        <v>14</v>
      </c>
      <c r="B5" s="1">
        <v>45454.700590277796</v>
      </c>
      <c r="C5" s="1">
        <v>45454.703738425902</v>
      </c>
      <c r="D5" t="s">
        <v>83</v>
      </c>
      <c r="E5" t="s">
        <v>84</v>
      </c>
      <c r="F5" s="2" t="s">
        <v>85</v>
      </c>
      <c r="G5" s="3">
        <v>3</v>
      </c>
      <c r="H5">
        <v>10</v>
      </c>
      <c r="I5">
        <v>10</v>
      </c>
      <c r="J5" t="s">
        <v>90</v>
      </c>
      <c r="K5">
        <v>10</v>
      </c>
      <c r="L5">
        <v>10</v>
      </c>
      <c r="M5">
        <v>10</v>
      </c>
      <c r="N5">
        <v>10</v>
      </c>
      <c r="O5" t="s">
        <v>91</v>
      </c>
      <c r="P5">
        <v>10</v>
      </c>
      <c r="Q5">
        <v>10</v>
      </c>
      <c r="R5">
        <v>10</v>
      </c>
      <c r="S5" t="s">
        <v>92</v>
      </c>
      <c r="T5">
        <v>5</v>
      </c>
      <c r="U5" t="s">
        <v>89</v>
      </c>
      <c r="V5" s="4"/>
      <c r="W5">
        <f>_xlfn.XLOOKUP(Table1[[#This Row],[Email]],AA$1:AA$47,Z$1:Z$47,"Error",0,1)</f>
        <v>3</v>
      </c>
      <c r="X5">
        <v>3</v>
      </c>
      <c r="Y5" t="b">
        <f t="shared" si="0"/>
        <v>1</v>
      </c>
      <c r="Z5">
        <v>6</v>
      </c>
      <c r="AA5" t="s">
        <v>225</v>
      </c>
    </row>
    <row r="6" spans="1:28" x14ac:dyDescent="0.3">
      <c r="A6">
        <v>18</v>
      </c>
      <c r="B6" s="1">
        <v>45454.753657407397</v>
      </c>
      <c r="C6" s="1">
        <v>45454.777106481502</v>
      </c>
      <c r="D6" t="s">
        <v>109</v>
      </c>
      <c r="E6" t="s">
        <v>110</v>
      </c>
      <c r="F6" s="2" t="s">
        <v>111</v>
      </c>
      <c r="G6" s="3">
        <v>6</v>
      </c>
      <c r="H6">
        <v>9</v>
      </c>
      <c r="I6">
        <v>9</v>
      </c>
      <c r="J6" t="s">
        <v>112</v>
      </c>
      <c r="K6">
        <v>9</v>
      </c>
      <c r="L6">
        <v>5</v>
      </c>
      <c r="M6">
        <v>7</v>
      </c>
      <c r="N6">
        <v>10</v>
      </c>
      <c r="O6" t="s">
        <v>113</v>
      </c>
      <c r="P6">
        <v>10</v>
      </c>
      <c r="Q6">
        <v>10</v>
      </c>
      <c r="R6">
        <v>10</v>
      </c>
      <c r="S6" t="s">
        <v>114</v>
      </c>
      <c r="T6">
        <v>4</v>
      </c>
      <c r="U6" t="s">
        <v>89</v>
      </c>
      <c r="W6">
        <f>_xlfn.XLOOKUP(Table1[[#This Row],[Email]],AA$1:AA$47,Z$1:Z$47,"Error",0,1)</f>
        <v>10</v>
      </c>
      <c r="X6">
        <v>6</v>
      </c>
      <c r="Y6" t="b">
        <f t="shared" si="0"/>
        <v>0</v>
      </c>
      <c r="Z6">
        <v>7</v>
      </c>
      <c r="AA6" t="s">
        <v>21</v>
      </c>
    </row>
    <row r="7" spans="1:28" x14ac:dyDescent="0.3">
      <c r="A7">
        <v>20</v>
      </c>
      <c r="B7" s="1">
        <v>45454.777233796303</v>
      </c>
      <c r="C7" s="1">
        <v>45454.794710648101</v>
      </c>
      <c r="D7" t="s">
        <v>109</v>
      </c>
      <c r="E7" t="s">
        <v>110</v>
      </c>
      <c r="F7" s="2" t="s">
        <v>111</v>
      </c>
      <c r="G7" s="3">
        <v>1</v>
      </c>
      <c r="H7">
        <v>10</v>
      </c>
      <c r="I7">
        <v>10</v>
      </c>
      <c r="J7" t="s">
        <v>121</v>
      </c>
      <c r="K7">
        <v>10</v>
      </c>
      <c r="L7">
        <v>9</v>
      </c>
      <c r="M7">
        <v>6</v>
      </c>
      <c r="N7">
        <v>10</v>
      </c>
      <c r="O7" t="s">
        <v>122</v>
      </c>
      <c r="P7">
        <v>10</v>
      </c>
      <c r="Q7">
        <v>10</v>
      </c>
      <c r="R7">
        <v>10</v>
      </c>
      <c r="S7" t="s">
        <v>123</v>
      </c>
      <c r="T7">
        <v>4</v>
      </c>
      <c r="U7" t="s">
        <v>89</v>
      </c>
      <c r="W7">
        <f>_xlfn.XLOOKUP(Table1[[#This Row],[Email]],AA$1:AA$47,Z$1:Z$47,"Error",0,1)</f>
        <v>10</v>
      </c>
      <c r="X7">
        <v>1</v>
      </c>
      <c r="Y7" t="b">
        <f t="shared" si="0"/>
        <v>0</v>
      </c>
      <c r="Z7">
        <v>3</v>
      </c>
      <c r="AA7" t="s">
        <v>221</v>
      </c>
    </row>
    <row r="8" spans="1:28" x14ac:dyDescent="0.3">
      <c r="A8">
        <v>6</v>
      </c>
      <c r="B8" s="1">
        <v>45454.641493055598</v>
      </c>
      <c r="C8" s="1">
        <v>45454.652569444399</v>
      </c>
      <c r="D8" t="s">
        <v>47</v>
      </c>
      <c r="E8" t="s">
        <v>48</v>
      </c>
      <c r="F8" s="2" t="s">
        <v>49</v>
      </c>
      <c r="G8">
        <v>10</v>
      </c>
      <c r="H8">
        <v>10</v>
      </c>
      <c r="I8">
        <v>10</v>
      </c>
      <c r="J8" t="s">
        <v>50</v>
      </c>
      <c r="K8">
        <v>10</v>
      </c>
      <c r="L8">
        <v>10</v>
      </c>
      <c r="M8">
        <v>8</v>
      </c>
      <c r="N8">
        <v>9</v>
      </c>
      <c r="O8" t="s">
        <v>51</v>
      </c>
      <c r="P8">
        <v>9</v>
      </c>
      <c r="Q8">
        <v>10</v>
      </c>
      <c r="R8">
        <v>10</v>
      </c>
      <c r="S8" t="s">
        <v>52</v>
      </c>
      <c r="T8">
        <v>4</v>
      </c>
      <c r="U8" t="s">
        <v>53</v>
      </c>
      <c r="V8" s="5"/>
      <c r="W8">
        <f>_xlfn.XLOOKUP(Table1[[#This Row],[Email]],AA$1:AA$47,Z$1:Z$47,"Error",0,1)</f>
        <v>5</v>
      </c>
      <c r="X8">
        <v>10</v>
      </c>
      <c r="Y8" t="b">
        <f t="shared" si="0"/>
        <v>0</v>
      </c>
      <c r="Z8">
        <v>3</v>
      </c>
      <c r="AA8" t="s">
        <v>83</v>
      </c>
    </row>
    <row r="9" spans="1:28" x14ac:dyDescent="0.3">
      <c r="A9">
        <v>8</v>
      </c>
      <c r="B9" s="1">
        <v>45454.657615740703</v>
      </c>
      <c r="C9" s="1">
        <v>45454.660624999997</v>
      </c>
      <c r="D9" t="s">
        <v>47</v>
      </c>
      <c r="E9" t="s">
        <v>48</v>
      </c>
      <c r="F9" s="2" t="s">
        <v>49</v>
      </c>
      <c r="G9">
        <v>5</v>
      </c>
      <c r="H9">
        <v>10</v>
      </c>
      <c r="I9">
        <v>10</v>
      </c>
      <c r="J9" t="s">
        <v>57</v>
      </c>
      <c r="K9">
        <v>10</v>
      </c>
      <c r="L9">
        <v>10</v>
      </c>
      <c r="M9">
        <v>10</v>
      </c>
      <c r="N9">
        <v>10</v>
      </c>
      <c r="O9" t="s">
        <v>58</v>
      </c>
      <c r="P9">
        <v>10</v>
      </c>
      <c r="Q9">
        <v>10</v>
      </c>
      <c r="R9">
        <v>10</v>
      </c>
      <c r="S9" t="s">
        <v>59</v>
      </c>
      <c r="T9">
        <v>4</v>
      </c>
      <c r="U9" t="s">
        <v>53</v>
      </c>
      <c r="V9" s="4"/>
      <c r="W9">
        <f>_xlfn.XLOOKUP(Table1[[#This Row],[Email]],AA$1:AA$47,Z$1:Z$47,"Error",0,1)</f>
        <v>5</v>
      </c>
      <c r="X9">
        <v>5</v>
      </c>
      <c r="Y9" t="b">
        <f t="shared" si="0"/>
        <v>1</v>
      </c>
      <c r="Z9">
        <v>4</v>
      </c>
      <c r="AA9" t="s">
        <v>220</v>
      </c>
    </row>
    <row r="10" spans="1:28" x14ac:dyDescent="0.3">
      <c r="A10">
        <v>5</v>
      </c>
      <c r="B10" s="1">
        <v>45454.638969907399</v>
      </c>
      <c r="C10" s="1">
        <v>45454.6479861111</v>
      </c>
      <c r="D10" t="s">
        <v>40</v>
      </c>
      <c r="E10" t="s">
        <v>41</v>
      </c>
      <c r="F10" s="2" t="s">
        <v>42</v>
      </c>
      <c r="G10" s="3">
        <v>5</v>
      </c>
      <c r="H10">
        <v>9</v>
      </c>
      <c r="I10">
        <v>8</v>
      </c>
      <c r="J10" t="s">
        <v>43</v>
      </c>
      <c r="K10">
        <v>10</v>
      </c>
      <c r="L10">
        <v>8</v>
      </c>
      <c r="M10">
        <v>10</v>
      </c>
      <c r="N10">
        <v>9</v>
      </c>
      <c r="O10" t="s">
        <v>44</v>
      </c>
      <c r="P10">
        <v>10</v>
      </c>
      <c r="Q10">
        <v>9</v>
      </c>
      <c r="R10">
        <v>8</v>
      </c>
      <c r="S10" t="s">
        <v>45</v>
      </c>
      <c r="T10">
        <v>4</v>
      </c>
      <c r="U10" t="s">
        <v>46</v>
      </c>
      <c r="W10">
        <f>_xlfn.XLOOKUP(Table1[[#This Row],[Email]],AA$1:AA$47,Z$1:Z$47,"Error",0,1)</f>
        <v>13</v>
      </c>
      <c r="X10">
        <v>5</v>
      </c>
      <c r="Y10" t="b">
        <f t="shared" si="0"/>
        <v>0</v>
      </c>
      <c r="Z10">
        <v>10</v>
      </c>
      <c r="AA10" t="s">
        <v>109</v>
      </c>
    </row>
    <row r="11" spans="1:28" x14ac:dyDescent="0.3">
      <c r="A11">
        <v>7</v>
      </c>
      <c r="B11" s="1">
        <v>45454.648148148102</v>
      </c>
      <c r="C11" s="1">
        <v>45454.656458333302</v>
      </c>
      <c r="D11" t="s">
        <v>40</v>
      </c>
      <c r="E11" t="s">
        <v>41</v>
      </c>
      <c r="F11" s="2" t="s">
        <v>42</v>
      </c>
      <c r="G11" s="3">
        <v>13</v>
      </c>
      <c r="H11">
        <v>9</v>
      </c>
      <c r="I11">
        <v>9</v>
      </c>
      <c r="J11" t="s">
        <v>54</v>
      </c>
      <c r="K11">
        <v>10</v>
      </c>
      <c r="L11">
        <v>9</v>
      </c>
      <c r="M11">
        <v>7</v>
      </c>
      <c r="N11">
        <v>9</v>
      </c>
      <c r="O11" t="s">
        <v>55</v>
      </c>
      <c r="P11">
        <v>9</v>
      </c>
      <c r="Q11">
        <v>9</v>
      </c>
      <c r="R11">
        <v>8</v>
      </c>
      <c r="S11" t="s">
        <v>56</v>
      </c>
      <c r="T11">
        <v>4</v>
      </c>
      <c r="U11" t="s">
        <v>46</v>
      </c>
      <c r="V11" s="4"/>
      <c r="W11">
        <f>_xlfn.XLOOKUP(Table1[[#This Row],[Email]],AA$1:AA$47,Z$1:Z$47,"Error",0,1)</f>
        <v>13</v>
      </c>
      <c r="X11">
        <v>13</v>
      </c>
      <c r="Y11" t="b">
        <f t="shared" si="0"/>
        <v>1</v>
      </c>
      <c r="Z11">
        <v>1</v>
      </c>
      <c r="AA11" t="s">
        <v>201</v>
      </c>
    </row>
    <row r="12" spans="1:28" x14ac:dyDescent="0.3">
      <c r="A12">
        <v>32</v>
      </c>
      <c r="B12" s="1">
        <v>45454.939629629604</v>
      </c>
      <c r="C12" s="1">
        <v>45454.944351851896</v>
      </c>
      <c r="D12" t="s">
        <v>173</v>
      </c>
      <c r="E12" t="s">
        <v>174</v>
      </c>
      <c r="F12" s="2" t="s">
        <v>175</v>
      </c>
      <c r="G12" s="3">
        <v>1</v>
      </c>
      <c r="H12">
        <v>7</v>
      </c>
      <c r="I12">
        <v>8</v>
      </c>
      <c r="J12" t="s">
        <v>176</v>
      </c>
      <c r="K12">
        <v>9</v>
      </c>
      <c r="L12">
        <v>10</v>
      </c>
      <c r="M12">
        <v>9</v>
      </c>
      <c r="N12">
        <v>10</v>
      </c>
      <c r="O12" t="s">
        <v>177</v>
      </c>
      <c r="P12">
        <v>9</v>
      </c>
      <c r="Q12">
        <v>9</v>
      </c>
      <c r="R12">
        <v>10</v>
      </c>
      <c r="S12" t="s">
        <v>178</v>
      </c>
      <c r="T12">
        <v>5</v>
      </c>
      <c r="U12" t="s">
        <v>179</v>
      </c>
      <c r="W12">
        <f>_xlfn.XLOOKUP(Table1[[#This Row],[Email]],AA$1:AA$47,Z$1:Z$47,"Error",0,1)</f>
        <v>12</v>
      </c>
      <c r="X12">
        <v>1</v>
      </c>
      <c r="Y12" t="b">
        <f t="shared" si="0"/>
        <v>0</v>
      </c>
      <c r="Z12">
        <v>9</v>
      </c>
      <c r="AA12" t="s">
        <v>222</v>
      </c>
    </row>
    <row r="13" spans="1:28" x14ac:dyDescent="0.3">
      <c r="A13">
        <v>33</v>
      </c>
      <c r="B13" s="1">
        <v>45454.950810185197</v>
      </c>
      <c r="C13" s="1">
        <v>45454.953009259298</v>
      </c>
      <c r="D13" t="s">
        <v>173</v>
      </c>
      <c r="E13" t="s">
        <v>174</v>
      </c>
      <c r="F13" s="2" t="s">
        <v>175</v>
      </c>
      <c r="G13" s="3">
        <v>7</v>
      </c>
      <c r="H13">
        <v>10</v>
      </c>
      <c r="I13">
        <v>10</v>
      </c>
      <c r="J13" t="s">
        <v>180</v>
      </c>
      <c r="K13">
        <v>10</v>
      </c>
      <c r="L13">
        <v>10</v>
      </c>
      <c r="M13">
        <v>10</v>
      </c>
      <c r="N13">
        <v>10</v>
      </c>
      <c r="O13" t="s">
        <v>181</v>
      </c>
      <c r="P13">
        <v>10</v>
      </c>
      <c r="Q13">
        <v>10</v>
      </c>
      <c r="R13">
        <v>10</v>
      </c>
      <c r="S13" t="s">
        <v>182</v>
      </c>
      <c r="T13">
        <v>5</v>
      </c>
      <c r="U13" t="s">
        <v>179</v>
      </c>
      <c r="W13">
        <f>_xlfn.XLOOKUP(Table1[[#This Row],[Email]],AA$1:AA$47,Z$1:Z$47,"Error",0,1)</f>
        <v>12</v>
      </c>
      <c r="X13">
        <v>7</v>
      </c>
      <c r="Y13" t="b">
        <f t="shared" si="0"/>
        <v>0</v>
      </c>
      <c r="Z13">
        <v>5</v>
      </c>
      <c r="AA13" t="s">
        <v>47</v>
      </c>
    </row>
    <row r="14" spans="1:28" x14ac:dyDescent="0.3">
      <c r="A14">
        <v>34</v>
      </c>
      <c r="B14" s="1">
        <v>45454.945949074099</v>
      </c>
      <c r="C14" s="1">
        <v>45454.962754629603</v>
      </c>
      <c r="D14" t="s">
        <v>183</v>
      </c>
      <c r="E14" t="s">
        <v>184</v>
      </c>
      <c r="F14" s="2" t="s">
        <v>185</v>
      </c>
      <c r="G14" s="3">
        <v>10</v>
      </c>
      <c r="H14">
        <v>8</v>
      </c>
      <c r="I14">
        <v>8</v>
      </c>
      <c r="J14" t="s">
        <v>186</v>
      </c>
      <c r="K14">
        <v>7</v>
      </c>
      <c r="L14">
        <v>3</v>
      </c>
      <c r="M14">
        <v>3</v>
      </c>
      <c r="N14">
        <v>10</v>
      </c>
      <c r="O14" t="s">
        <v>187</v>
      </c>
      <c r="P14">
        <v>8</v>
      </c>
      <c r="Q14">
        <v>8</v>
      </c>
      <c r="R14">
        <v>7</v>
      </c>
      <c r="S14" t="s">
        <v>188</v>
      </c>
      <c r="T14">
        <v>4</v>
      </c>
      <c r="U14" t="s">
        <v>189</v>
      </c>
      <c r="W14">
        <f>_xlfn.XLOOKUP(Table1[[#This Row],[Email]],AA$1:AA$47,Z$1:Z$47,"Error",0,1)</f>
        <v>11</v>
      </c>
      <c r="X14">
        <v>10</v>
      </c>
      <c r="Y14" t="b">
        <f t="shared" si="0"/>
        <v>0</v>
      </c>
      <c r="Z14">
        <v>12</v>
      </c>
      <c r="AA14" t="s">
        <v>212</v>
      </c>
    </row>
    <row r="15" spans="1:28" x14ac:dyDescent="0.3">
      <c r="A15">
        <v>36</v>
      </c>
      <c r="B15" s="1">
        <v>45454.962974536997</v>
      </c>
      <c r="C15" s="1">
        <v>45454.968715277799</v>
      </c>
      <c r="D15" t="s">
        <v>183</v>
      </c>
      <c r="E15" t="s">
        <v>184</v>
      </c>
      <c r="F15" s="2" t="s">
        <v>185</v>
      </c>
      <c r="G15" s="3">
        <v>2</v>
      </c>
      <c r="H15">
        <v>7</v>
      </c>
      <c r="I15">
        <v>8</v>
      </c>
      <c r="J15" t="s">
        <v>193</v>
      </c>
      <c r="K15">
        <v>9</v>
      </c>
      <c r="L15">
        <v>9</v>
      </c>
      <c r="M15">
        <v>9</v>
      </c>
      <c r="N15">
        <v>9</v>
      </c>
      <c r="O15" t="s">
        <v>194</v>
      </c>
      <c r="P15">
        <v>9</v>
      </c>
      <c r="Q15">
        <v>9</v>
      </c>
      <c r="R15">
        <v>9</v>
      </c>
      <c r="S15" t="s">
        <v>195</v>
      </c>
      <c r="T15">
        <v>4</v>
      </c>
      <c r="U15" t="s">
        <v>189</v>
      </c>
      <c r="W15">
        <f>_xlfn.XLOOKUP(Table1[[#This Row],[Email]],AA$1:AA$47,Z$1:Z$47,"Error",0,1)</f>
        <v>11</v>
      </c>
      <c r="X15">
        <v>2</v>
      </c>
      <c r="Y15" t="b">
        <f t="shared" si="0"/>
        <v>0</v>
      </c>
      <c r="Z15">
        <v>13</v>
      </c>
      <c r="AA15" t="s">
        <v>40</v>
      </c>
    </row>
    <row r="16" spans="1:28" x14ac:dyDescent="0.3">
      <c r="A16">
        <v>23</v>
      </c>
      <c r="B16" s="1">
        <v>45454.666053240697</v>
      </c>
      <c r="C16" s="1">
        <v>45454.844120370399</v>
      </c>
      <c r="D16" t="s">
        <v>133</v>
      </c>
      <c r="E16" t="s">
        <v>134</v>
      </c>
      <c r="F16" s="2" t="s">
        <v>135</v>
      </c>
      <c r="G16" s="3">
        <v>9</v>
      </c>
      <c r="H16">
        <v>9</v>
      </c>
      <c r="I16">
        <v>7</v>
      </c>
      <c r="J16" t="s">
        <v>136</v>
      </c>
      <c r="K16">
        <v>8</v>
      </c>
      <c r="L16">
        <v>10</v>
      </c>
      <c r="M16">
        <v>3</v>
      </c>
      <c r="N16">
        <v>10</v>
      </c>
      <c r="O16" t="s">
        <v>137</v>
      </c>
      <c r="P16">
        <v>8</v>
      </c>
      <c r="Q16">
        <v>7</v>
      </c>
      <c r="R16">
        <v>4</v>
      </c>
      <c r="S16" t="s">
        <v>138</v>
      </c>
      <c r="T16">
        <v>5</v>
      </c>
      <c r="U16" t="s">
        <v>89</v>
      </c>
      <c r="W16">
        <f>_xlfn.XLOOKUP(Table1[[#This Row],[Email]],AA$1:AA$47,Z$1:Z$47,"Error",0,1)</f>
        <v>1</v>
      </c>
      <c r="X16">
        <v>9</v>
      </c>
      <c r="Y16" t="b">
        <f t="shared" si="0"/>
        <v>0</v>
      </c>
      <c r="Z16">
        <v>12</v>
      </c>
      <c r="AA16" t="s">
        <v>173</v>
      </c>
    </row>
    <row r="17" spans="1:27" x14ac:dyDescent="0.3">
      <c r="A17">
        <v>25</v>
      </c>
      <c r="B17" s="1">
        <v>45454.844189814801</v>
      </c>
      <c r="C17" s="1">
        <v>45454.864004629599</v>
      </c>
      <c r="D17" t="s">
        <v>133</v>
      </c>
      <c r="E17" t="s">
        <v>134</v>
      </c>
      <c r="F17" s="2" t="s">
        <v>135</v>
      </c>
      <c r="G17" s="3">
        <v>11</v>
      </c>
      <c r="H17">
        <v>7</v>
      </c>
      <c r="I17">
        <v>7</v>
      </c>
      <c r="J17" t="s">
        <v>142</v>
      </c>
      <c r="K17">
        <v>10</v>
      </c>
      <c r="L17">
        <v>9</v>
      </c>
      <c r="M17">
        <v>8</v>
      </c>
      <c r="N17">
        <v>10</v>
      </c>
      <c r="O17" t="s">
        <v>143</v>
      </c>
      <c r="P17">
        <v>10</v>
      </c>
      <c r="Q17">
        <v>9</v>
      </c>
      <c r="R17">
        <v>8</v>
      </c>
      <c r="S17" t="s">
        <v>144</v>
      </c>
      <c r="T17">
        <v>5</v>
      </c>
      <c r="U17" t="s">
        <v>89</v>
      </c>
      <c r="W17">
        <f>_xlfn.XLOOKUP(Table1[[#This Row],[Email]],AA$1:AA$47,Z$1:Z$47,"Error",0,1)</f>
        <v>1</v>
      </c>
      <c r="X17">
        <v>11</v>
      </c>
      <c r="Y17" t="b">
        <f t="shared" si="0"/>
        <v>0</v>
      </c>
      <c r="Z17">
        <v>11</v>
      </c>
      <c r="AA17" t="s">
        <v>183</v>
      </c>
    </row>
    <row r="18" spans="1:27" x14ac:dyDescent="0.3">
      <c r="A18">
        <v>27</v>
      </c>
      <c r="B18" s="1">
        <v>45454.867928240703</v>
      </c>
      <c r="C18" s="1">
        <v>45454.890555555598</v>
      </c>
      <c r="D18" t="s">
        <v>148</v>
      </c>
      <c r="E18" t="s">
        <v>149</v>
      </c>
      <c r="F18" s="2" t="s">
        <v>150</v>
      </c>
      <c r="G18" s="3">
        <v>6</v>
      </c>
      <c r="H18">
        <v>9</v>
      </c>
      <c r="I18">
        <v>9</v>
      </c>
      <c r="J18" t="s">
        <v>151</v>
      </c>
      <c r="K18">
        <v>9</v>
      </c>
      <c r="L18">
        <v>8</v>
      </c>
      <c r="M18">
        <v>7</v>
      </c>
      <c r="N18">
        <v>7</v>
      </c>
      <c r="O18" t="s">
        <v>152</v>
      </c>
      <c r="P18">
        <v>7</v>
      </c>
      <c r="Q18">
        <v>9</v>
      </c>
      <c r="R18">
        <v>8</v>
      </c>
      <c r="S18" t="s">
        <v>153</v>
      </c>
      <c r="T18">
        <v>5</v>
      </c>
      <c r="U18" t="s">
        <v>89</v>
      </c>
      <c r="V18" s="5"/>
      <c r="W18">
        <f>_xlfn.XLOOKUP(Table1[[#This Row],[Email]],AA$1:AA$47,Z$1:Z$47,"Error",0,1)</f>
        <v>1</v>
      </c>
      <c r="X18">
        <v>6</v>
      </c>
      <c r="Y18" t="b">
        <f t="shared" si="0"/>
        <v>0</v>
      </c>
      <c r="Z18">
        <v>1</v>
      </c>
      <c r="AA18" t="s">
        <v>133</v>
      </c>
    </row>
    <row r="19" spans="1:27" x14ac:dyDescent="0.3">
      <c r="A19">
        <v>35</v>
      </c>
      <c r="B19" s="1">
        <v>45454.8910300926</v>
      </c>
      <c r="C19" s="1">
        <v>45454.967233796298</v>
      </c>
      <c r="D19" t="s">
        <v>148</v>
      </c>
      <c r="E19" t="s">
        <v>149</v>
      </c>
      <c r="F19" s="2" t="s">
        <v>150</v>
      </c>
      <c r="G19" s="3">
        <v>1</v>
      </c>
      <c r="H19">
        <v>8</v>
      </c>
      <c r="I19">
        <v>8</v>
      </c>
      <c r="J19" t="s">
        <v>190</v>
      </c>
      <c r="K19">
        <v>8</v>
      </c>
      <c r="L19">
        <v>8</v>
      </c>
      <c r="M19">
        <v>8</v>
      </c>
      <c r="N19">
        <v>7</v>
      </c>
      <c r="O19" t="s">
        <v>191</v>
      </c>
      <c r="P19">
        <v>9</v>
      </c>
      <c r="Q19">
        <v>9</v>
      </c>
      <c r="R19">
        <v>9</v>
      </c>
      <c r="S19" t="s">
        <v>192</v>
      </c>
      <c r="T19">
        <v>5</v>
      </c>
      <c r="U19" t="s">
        <v>89</v>
      </c>
      <c r="V19" s="4"/>
      <c r="W19">
        <f>_xlfn.XLOOKUP(Table1[[#This Row],[Email]],AA$1:AA$47,Z$1:Z$47,"Error",0,1)</f>
        <v>1</v>
      </c>
      <c r="X19">
        <v>1</v>
      </c>
      <c r="Y19" t="b">
        <f t="shared" si="0"/>
        <v>1</v>
      </c>
      <c r="Z19">
        <v>1</v>
      </c>
      <c r="AA19" t="s">
        <v>148</v>
      </c>
    </row>
    <row r="20" spans="1:27" x14ac:dyDescent="0.3">
      <c r="A20">
        <v>22</v>
      </c>
      <c r="B20" s="1">
        <v>45454.825787037</v>
      </c>
      <c r="C20" s="1">
        <v>45454.843599537002</v>
      </c>
      <c r="D20" t="s">
        <v>127</v>
      </c>
      <c r="E20" t="s">
        <v>128</v>
      </c>
      <c r="F20" s="2" t="s">
        <v>129</v>
      </c>
      <c r="G20" s="3">
        <v>5</v>
      </c>
      <c r="H20">
        <v>10</v>
      </c>
      <c r="I20">
        <v>10</v>
      </c>
      <c r="J20" t="s">
        <v>130</v>
      </c>
      <c r="K20">
        <v>10</v>
      </c>
      <c r="L20">
        <v>9</v>
      </c>
      <c r="M20">
        <v>10</v>
      </c>
      <c r="N20">
        <v>10</v>
      </c>
      <c r="O20" t="s">
        <v>131</v>
      </c>
      <c r="P20">
        <v>10</v>
      </c>
      <c r="Q20">
        <v>10</v>
      </c>
      <c r="R20">
        <v>10</v>
      </c>
      <c r="S20" t="s">
        <v>132</v>
      </c>
      <c r="T20">
        <v>5</v>
      </c>
      <c r="U20" t="s">
        <v>66</v>
      </c>
      <c r="W20">
        <f>_xlfn.XLOOKUP(Table1[[#This Row],[Email]],AA$1:AA$47,Z$1:Z$47,"Error",0,1)</f>
        <v>8</v>
      </c>
      <c r="X20">
        <v>5</v>
      </c>
      <c r="Y20" t="b">
        <f t="shared" si="0"/>
        <v>0</v>
      </c>
      <c r="Z20">
        <v>2</v>
      </c>
      <c r="AA20" t="s">
        <v>214</v>
      </c>
    </row>
    <row r="21" spans="1:27" x14ac:dyDescent="0.3">
      <c r="A21">
        <v>24</v>
      </c>
      <c r="B21" s="1">
        <v>45454.843831018501</v>
      </c>
      <c r="C21" s="1">
        <v>45454.857662037</v>
      </c>
      <c r="D21" t="s">
        <v>127</v>
      </c>
      <c r="E21" t="s">
        <v>128</v>
      </c>
      <c r="F21" s="2" t="s">
        <v>129</v>
      </c>
      <c r="G21" s="3">
        <v>8</v>
      </c>
      <c r="H21">
        <v>10</v>
      </c>
      <c r="I21">
        <v>9</v>
      </c>
      <c r="J21" t="s">
        <v>139</v>
      </c>
      <c r="K21">
        <v>10</v>
      </c>
      <c r="L21">
        <v>10</v>
      </c>
      <c r="M21">
        <v>10</v>
      </c>
      <c r="N21">
        <v>10</v>
      </c>
      <c r="O21" t="s">
        <v>140</v>
      </c>
      <c r="P21">
        <v>10</v>
      </c>
      <c r="Q21">
        <v>10</v>
      </c>
      <c r="R21">
        <v>10</v>
      </c>
      <c r="S21" t="s">
        <v>141</v>
      </c>
      <c r="T21">
        <v>5</v>
      </c>
      <c r="U21" t="s">
        <v>66</v>
      </c>
      <c r="V21" s="4"/>
      <c r="W21">
        <f>_xlfn.XLOOKUP(Table1[[#This Row],[Email]],AA$1:AA$47,Z$1:Z$47,"Error",0,1)</f>
        <v>8</v>
      </c>
      <c r="X21">
        <v>8</v>
      </c>
      <c r="Y21" t="b">
        <f t="shared" si="0"/>
        <v>1</v>
      </c>
      <c r="Z21">
        <v>8</v>
      </c>
      <c r="AA21" t="s">
        <v>226</v>
      </c>
    </row>
    <row r="22" spans="1:27" x14ac:dyDescent="0.3">
      <c r="A22">
        <v>10</v>
      </c>
      <c r="B22" s="1">
        <v>45454.664224537002</v>
      </c>
      <c r="C22" s="1">
        <v>45454.6801388889</v>
      </c>
      <c r="D22" t="s">
        <v>67</v>
      </c>
      <c r="E22" t="s">
        <v>68</v>
      </c>
      <c r="F22" s="2" t="s">
        <v>69</v>
      </c>
      <c r="G22" s="3">
        <v>7</v>
      </c>
      <c r="H22">
        <v>10</v>
      </c>
      <c r="I22">
        <v>9</v>
      </c>
      <c r="J22" t="s">
        <v>70</v>
      </c>
      <c r="K22">
        <v>10</v>
      </c>
      <c r="L22">
        <v>10</v>
      </c>
      <c r="M22">
        <v>9</v>
      </c>
      <c r="N22">
        <v>8</v>
      </c>
      <c r="O22" t="s">
        <v>71</v>
      </c>
      <c r="P22">
        <v>10</v>
      </c>
      <c r="Q22">
        <v>10</v>
      </c>
      <c r="R22">
        <v>9</v>
      </c>
      <c r="S22" t="s">
        <v>72</v>
      </c>
      <c r="T22">
        <v>4</v>
      </c>
      <c r="U22" t="s">
        <v>73</v>
      </c>
      <c r="W22">
        <f>_xlfn.XLOOKUP(Table1[[#This Row],[Email]],AA$1:AA$47,Z$1:Z$47,"Error",0,1)</f>
        <v>8</v>
      </c>
      <c r="X22">
        <v>7</v>
      </c>
      <c r="Y22" t="b">
        <f t="shared" si="0"/>
        <v>0</v>
      </c>
      <c r="Z22">
        <v>13</v>
      </c>
      <c r="AA22" t="s">
        <v>202</v>
      </c>
    </row>
    <row r="23" spans="1:27" x14ac:dyDescent="0.3">
      <c r="A23">
        <v>11</v>
      </c>
      <c r="B23" s="1">
        <v>45454.684571759302</v>
      </c>
      <c r="C23" s="1">
        <v>45454.692152777803</v>
      </c>
      <c r="D23" t="s">
        <v>67</v>
      </c>
      <c r="E23" t="s">
        <v>68</v>
      </c>
      <c r="F23" s="2" t="s">
        <v>69</v>
      </c>
      <c r="G23" s="3">
        <v>4</v>
      </c>
      <c r="H23">
        <v>10</v>
      </c>
      <c r="I23">
        <v>10</v>
      </c>
      <c r="J23" t="s">
        <v>74</v>
      </c>
      <c r="K23">
        <v>10</v>
      </c>
      <c r="L23">
        <v>10</v>
      </c>
      <c r="M23">
        <v>10</v>
      </c>
      <c r="N23">
        <v>9</v>
      </c>
      <c r="O23" t="s">
        <v>75</v>
      </c>
      <c r="P23">
        <v>10</v>
      </c>
      <c r="Q23">
        <v>10</v>
      </c>
      <c r="R23">
        <v>9</v>
      </c>
      <c r="S23" t="s">
        <v>76</v>
      </c>
      <c r="T23">
        <v>5</v>
      </c>
      <c r="U23" t="s">
        <v>73</v>
      </c>
      <c r="W23">
        <f>_xlfn.XLOOKUP(Table1[[#This Row],[Email]],AA$1:AA$47,Z$1:Z$47,"Error",0,1)</f>
        <v>8</v>
      </c>
      <c r="X23">
        <v>4</v>
      </c>
      <c r="Y23" t="b">
        <f t="shared" si="0"/>
        <v>0</v>
      </c>
      <c r="Z23">
        <v>10</v>
      </c>
      <c r="AA23" t="s">
        <v>223</v>
      </c>
    </row>
    <row r="24" spans="1:27" x14ac:dyDescent="0.3">
      <c r="A24">
        <v>12</v>
      </c>
      <c r="B24" s="1">
        <v>45454.682488425897</v>
      </c>
      <c r="C24" s="1">
        <v>45454.694837962998</v>
      </c>
      <c r="D24" t="s">
        <v>77</v>
      </c>
      <c r="E24" t="s">
        <v>78</v>
      </c>
      <c r="F24" s="2" t="s">
        <v>79</v>
      </c>
      <c r="G24" s="3">
        <v>12</v>
      </c>
      <c r="H24">
        <v>9</v>
      </c>
      <c r="I24">
        <v>9</v>
      </c>
      <c r="J24" t="s">
        <v>80</v>
      </c>
      <c r="K24">
        <v>9</v>
      </c>
      <c r="L24">
        <v>8</v>
      </c>
      <c r="M24">
        <v>7</v>
      </c>
      <c r="N24">
        <v>10</v>
      </c>
      <c r="O24" t="s">
        <v>81</v>
      </c>
      <c r="P24">
        <v>9</v>
      </c>
      <c r="Q24">
        <v>10</v>
      </c>
      <c r="R24">
        <v>8</v>
      </c>
      <c r="S24" t="s">
        <v>82</v>
      </c>
      <c r="T24">
        <v>5</v>
      </c>
      <c r="U24" t="s">
        <v>73</v>
      </c>
      <c r="W24">
        <f>_xlfn.XLOOKUP(Table1[[#This Row],[Email]],AA$1:AA$47,Z$1:Z$47,"Error",0,1)</f>
        <v>11</v>
      </c>
      <c r="X24">
        <v>12</v>
      </c>
      <c r="Y24" t="b">
        <f t="shared" si="0"/>
        <v>0</v>
      </c>
      <c r="Z24">
        <v>9</v>
      </c>
      <c r="AA24" t="s">
        <v>209</v>
      </c>
    </row>
    <row r="25" spans="1:27" x14ac:dyDescent="0.3">
      <c r="A25">
        <v>15</v>
      </c>
      <c r="B25" s="1">
        <v>45454.695034722201</v>
      </c>
      <c r="C25" s="1">
        <v>45454.712233796301</v>
      </c>
      <c r="D25" t="s">
        <v>77</v>
      </c>
      <c r="E25" t="s">
        <v>78</v>
      </c>
      <c r="F25" s="2" t="s">
        <v>79</v>
      </c>
      <c r="G25" s="3">
        <v>4</v>
      </c>
      <c r="H25">
        <v>8</v>
      </c>
      <c r="I25">
        <v>6</v>
      </c>
      <c r="J25" t="s">
        <v>93</v>
      </c>
      <c r="K25">
        <v>8</v>
      </c>
      <c r="L25">
        <v>9</v>
      </c>
      <c r="M25">
        <v>10</v>
      </c>
      <c r="N25">
        <v>10</v>
      </c>
      <c r="O25" t="s">
        <v>94</v>
      </c>
      <c r="P25">
        <v>6</v>
      </c>
      <c r="Q25">
        <v>9</v>
      </c>
      <c r="R25">
        <v>5</v>
      </c>
      <c r="S25" t="s">
        <v>95</v>
      </c>
      <c r="T25">
        <v>5</v>
      </c>
      <c r="U25" t="s">
        <v>73</v>
      </c>
      <c r="W25">
        <f>_xlfn.XLOOKUP(Table1[[#This Row],[Email]],AA$1:AA$47,Z$1:Z$47,"Error",0,1)</f>
        <v>11</v>
      </c>
      <c r="X25">
        <v>4</v>
      </c>
      <c r="Y25" t="b">
        <f t="shared" si="0"/>
        <v>0</v>
      </c>
      <c r="Z25">
        <v>6</v>
      </c>
      <c r="AA25" t="s">
        <v>219</v>
      </c>
    </row>
    <row r="26" spans="1:27" x14ac:dyDescent="0.3">
      <c r="A26">
        <v>28</v>
      </c>
      <c r="B26" s="1">
        <v>45454.896898148101</v>
      </c>
      <c r="C26" s="1">
        <v>45454.906643518501</v>
      </c>
      <c r="D26" t="s">
        <v>154</v>
      </c>
      <c r="E26" t="s">
        <v>155</v>
      </c>
      <c r="F26" s="2" t="s">
        <v>156</v>
      </c>
      <c r="G26" s="3">
        <v>1</v>
      </c>
      <c r="H26">
        <v>9</v>
      </c>
      <c r="I26">
        <v>8</v>
      </c>
      <c r="J26" t="s">
        <v>157</v>
      </c>
      <c r="K26">
        <v>8</v>
      </c>
      <c r="L26">
        <v>8</v>
      </c>
      <c r="M26">
        <v>9</v>
      </c>
      <c r="N26">
        <v>10</v>
      </c>
      <c r="O26" t="s">
        <v>158</v>
      </c>
      <c r="P26">
        <v>9</v>
      </c>
      <c r="Q26">
        <v>8</v>
      </c>
      <c r="R26">
        <v>9</v>
      </c>
      <c r="S26" t="s">
        <v>159</v>
      </c>
      <c r="T26">
        <v>4</v>
      </c>
      <c r="U26" t="s">
        <v>160</v>
      </c>
      <c r="W26">
        <f>_xlfn.XLOOKUP(Table1[[#This Row],[Email]],AA$1:AA$47,Z$1:Z$47,"Error",0,1)</f>
        <v>2</v>
      </c>
      <c r="X26">
        <v>1</v>
      </c>
      <c r="Y26" t="b">
        <f t="shared" si="0"/>
        <v>0</v>
      </c>
      <c r="Z26">
        <v>8</v>
      </c>
      <c r="AA26" t="s">
        <v>203</v>
      </c>
    </row>
    <row r="27" spans="1:27" x14ac:dyDescent="0.3">
      <c r="A27">
        <v>29</v>
      </c>
      <c r="B27" s="1">
        <v>45454.906863425902</v>
      </c>
      <c r="C27" s="1">
        <v>45454.9136574074</v>
      </c>
      <c r="D27" t="s">
        <v>154</v>
      </c>
      <c r="E27" t="s">
        <v>155</v>
      </c>
      <c r="F27" s="2" t="s">
        <v>156</v>
      </c>
      <c r="G27" s="3">
        <v>8</v>
      </c>
      <c r="H27">
        <v>8</v>
      </c>
      <c r="I27">
        <v>10</v>
      </c>
      <c r="J27" t="s">
        <v>161</v>
      </c>
      <c r="K27">
        <v>10</v>
      </c>
      <c r="L27">
        <v>9</v>
      </c>
      <c r="M27">
        <v>8</v>
      </c>
      <c r="N27">
        <v>10</v>
      </c>
      <c r="O27" t="s">
        <v>162</v>
      </c>
      <c r="P27">
        <v>10</v>
      </c>
      <c r="Q27">
        <v>8</v>
      </c>
      <c r="R27">
        <v>4</v>
      </c>
      <c r="S27" t="s">
        <v>163</v>
      </c>
      <c r="T27">
        <v>4</v>
      </c>
      <c r="U27" t="s">
        <v>160</v>
      </c>
      <c r="W27">
        <f>_xlfn.XLOOKUP(Table1[[#This Row],[Email]],AA$1:AA$47,Z$1:Z$47,"Error",0,1)</f>
        <v>2</v>
      </c>
      <c r="X27">
        <v>8</v>
      </c>
      <c r="Y27" t="b">
        <f t="shared" si="0"/>
        <v>0</v>
      </c>
      <c r="Z27">
        <v>2</v>
      </c>
      <c r="AA27" t="s">
        <v>210</v>
      </c>
    </row>
    <row r="28" spans="1:27" x14ac:dyDescent="0.3">
      <c r="A28">
        <v>2</v>
      </c>
      <c r="B28" s="1">
        <v>45454.621817129599</v>
      </c>
      <c r="C28" s="1">
        <v>45454.628252314797</v>
      </c>
      <c r="D28" t="s">
        <v>28</v>
      </c>
      <c r="E28" t="s">
        <v>29</v>
      </c>
      <c r="F28" s="2" t="s">
        <v>30</v>
      </c>
      <c r="G28" s="3">
        <v>11</v>
      </c>
      <c r="H28">
        <v>10</v>
      </c>
      <c r="I28">
        <v>10</v>
      </c>
      <c r="J28" t="s">
        <v>31</v>
      </c>
      <c r="K28">
        <v>10</v>
      </c>
      <c r="L28">
        <v>10</v>
      </c>
      <c r="M28">
        <v>9</v>
      </c>
      <c r="N28">
        <v>10</v>
      </c>
      <c r="O28" t="s">
        <v>32</v>
      </c>
      <c r="P28">
        <v>10</v>
      </c>
      <c r="Q28">
        <v>10</v>
      </c>
      <c r="R28">
        <v>9</v>
      </c>
      <c r="S28" t="s">
        <v>33</v>
      </c>
      <c r="T28">
        <v>3</v>
      </c>
      <c r="U28" t="s">
        <v>27</v>
      </c>
      <c r="W28">
        <f>_xlfn.XLOOKUP(Table1[[#This Row],[Email]],AA$1:AA$47,Z$1:Z$47,"Error",0,1)</f>
        <v>12</v>
      </c>
      <c r="X28">
        <v>11</v>
      </c>
      <c r="Y28" t="b">
        <f t="shared" si="0"/>
        <v>0</v>
      </c>
      <c r="Z28">
        <v>2</v>
      </c>
      <c r="AA28" t="s">
        <v>213</v>
      </c>
    </row>
    <row r="29" spans="1:27" x14ac:dyDescent="0.3">
      <c r="A29">
        <v>4</v>
      </c>
      <c r="B29" s="1">
        <v>45454.628333333298</v>
      </c>
      <c r="C29" s="1">
        <v>45454.636898148099</v>
      </c>
      <c r="D29" t="s">
        <v>28</v>
      </c>
      <c r="E29" t="s">
        <v>29</v>
      </c>
      <c r="F29" s="2" t="s">
        <v>30</v>
      </c>
      <c r="G29" s="3">
        <v>8</v>
      </c>
      <c r="H29">
        <v>9</v>
      </c>
      <c r="I29">
        <v>9</v>
      </c>
      <c r="J29" t="s">
        <v>37</v>
      </c>
      <c r="K29">
        <v>10</v>
      </c>
      <c r="L29">
        <v>10</v>
      </c>
      <c r="M29">
        <v>7</v>
      </c>
      <c r="N29">
        <v>10</v>
      </c>
      <c r="O29" t="s">
        <v>38</v>
      </c>
      <c r="P29">
        <v>10</v>
      </c>
      <c r="Q29">
        <v>10</v>
      </c>
      <c r="R29">
        <v>9</v>
      </c>
      <c r="S29" t="s">
        <v>39</v>
      </c>
      <c r="T29">
        <v>3</v>
      </c>
      <c r="U29" t="s">
        <v>27</v>
      </c>
      <c r="W29">
        <f>_xlfn.XLOOKUP(Table1[[#This Row],[Email]],AA$1:AA$47,Z$1:Z$47,"Error",0,1)</f>
        <v>12</v>
      </c>
      <c r="X29">
        <v>8</v>
      </c>
      <c r="Y29" t="b">
        <f t="shared" si="0"/>
        <v>0</v>
      </c>
      <c r="Z29">
        <v>10</v>
      </c>
      <c r="AA29" t="s">
        <v>216</v>
      </c>
    </row>
    <row r="30" spans="1:27" x14ac:dyDescent="0.3">
      <c r="A30">
        <v>30</v>
      </c>
      <c r="B30" s="1">
        <v>45454.925219907404</v>
      </c>
      <c r="C30" s="1">
        <v>45454.930150462998</v>
      </c>
      <c r="D30" t="s">
        <v>164</v>
      </c>
      <c r="E30" t="s">
        <v>165</v>
      </c>
      <c r="F30" s="2" t="s">
        <v>166</v>
      </c>
      <c r="G30" s="3">
        <v>7</v>
      </c>
      <c r="H30">
        <v>10</v>
      </c>
      <c r="I30">
        <v>10</v>
      </c>
      <c r="J30" t="s">
        <v>167</v>
      </c>
      <c r="K30">
        <v>10</v>
      </c>
      <c r="L30">
        <v>10</v>
      </c>
      <c r="M30">
        <v>10</v>
      </c>
      <c r="N30">
        <v>10</v>
      </c>
      <c r="O30" t="s">
        <v>168</v>
      </c>
      <c r="P30">
        <v>10</v>
      </c>
      <c r="Q30">
        <v>10</v>
      </c>
      <c r="R30">
        <v>8</v>
      </c>
      <c r="S30" t="s">
        <v>169</v>
      </c>
      <c r="T30">
        <v>5</v>
      </c>
      <c r="U30" t="s">
        <v>89</v>
      </c>
      <c r="W30">
        <f>_xlfn.XLOOKUP(Table1[[#This Row],[Email]],AA$1:AA$47,Z$1:Z$47,"Error",0,1)</f>
        <v>9</v>
      </c>
      <c r="X30">
        <v>7</v>
      </c>
      <c r="Y30" t="b">
        <f t="shared" si="0"/>
        <v>0</v>
      </c>
      <c r="Z30">
        <v>8</v>
      </c>
      <c r="AA30" t="s">
        <v>127</v>
      </c>
    </row>
    <row r="31" spans="1:27" x14ac:dyDescent="0.3">
      <c r="A31">
        <v>31</v>
      </c>
      <c r="B31" s="1">
        <v>45454.930740740703</v>
      </c>
      <c r="C31" s="1">
        <v>45454.933576388903</v>
      </c>
      <c r="D31" t="s">
        <v>164</v>
      </c>
      <c r="E31" t="s">
        <v>165</v>
      </c>
      <c r="F31" s="2" t="s">
        <v>166</v>
      </c>
      <c r="G31" s="3">
        <v>8</v>
      </c>
      <c r="H31">
        <v>10</v>
      </c>
      <c r="I31">
        <v>10</v>
      </c>
      <c r="J31" t="s">
        <v>170</v>
      </c>
      <c r="K31">
        <v>10</v>
      </c>
      <c r="L31">
        <v>10</v>
      </c>
      <c r="M31">
        <v>10</v>
      </c>
      <c r="N31">
        <v>10</v>
      </c>
      <c r="O31" t="s">
        <v>171</v>
      </c>
      <c r="P31">
        <v>10</v>
      </c>
      <c r="Q31">
        <v>10</v>
      </c>
      <c r="R31">
        <v>10</v>
      </c>
      <c r="S31" t="s">
        <v>172</v>
      </c>
      <c r="T31">
        <v>5</v>
      </c>
      <c r="U31" t="s">
        <v>89</v>
      </c>
      <c r="W31">
        <f>_xlfn.XLOOKUP(Table1[[#This Row],[Email]],AA$1:AA$47,Z$1:Z$47,"Error",0,1)</f>
        <v>9</v>
      </c>
      <c r="X31">
        <v>8</v>
      </c>
      <c r="Y31" t="b">
        <f t="shared" si="0"/>
        <v>0</v>
      </c>
      <c r="Z31">
        <v>8</v>
      </c>
      <c r="AA31" t="s">
        <v>67</v>
      </c>
    </row>
    <row r="32" spans="1:27" x14ac:dyDescent="0.3">
      <c r="A32">
        <v>9</v>
      </c>
      <c r="B32" s="1">
        <v>45454.644988425898</v>
      </c>
      <c r="C32" s="1">
        <v>45454.677094907398</v>
      </c>
      <c r="D32" t="s">
        <v>60</v>
      </c>
      <c r="E32" t="s">
        <v>61</v>
      </c>
      <c r="F32" s="2" t="s">
        <v>62</v>
      </c>
      <c r="G32" s="3">
        <v>9</v>
      </c>
      <c r="H32">
        <v>9</v>
      </c>
      <c r="I32">
        <v>9</v>
      </c>
      <c r="J32" t="s">
        <v>63</v>
      </c>
      <c r="K32">
        <v>10</v>
      </c>
      <c r="L32">
        <v>10</v>
      </c>
      <c r="M32">
        <v>4</v>
      </c>
      <c r="N32">
        <v>7</v>
      </c>
      <c r="O32" t="s">
        <v>64</v>
      </c>
      <c r="P32">
        <v>8</v>
      </c>
      <c r="Q32">
        <v>10</v>
      </c>
      <c r="R32">
        <v>1</v>
      </c>
      <c r="S32" t="s">
        <v>65</v>
      </c>
      <c r="T32">
        <v>5</v>
      </c>
      <c r="U32" t="s">
        <v>66</v>
      </c>
      <c r="W32">
        <f>_xlfn.XLOOKUP(Table1[[#This Row],[Email]],AA$1:AA$47,Z$1:Z$47,"Error",0,1)</f>
        <v>4</v>
      </c>
      <c r="X32">
        <v>9</v>
      </c>
      <c r="Y32" t="b">
        <f t="shared" si="0"/>
        <v>0</v>
      </c>
      <c r="Z32">
        <v>4</v>
      </c>
      <c r="AA32" t="s">
        <v>224</v>
      </c>
    </row>
    <row r="33" spans="1:27" x14ac:dyDescent="0.3">
      <c r="A33">
        <v>37</v>
      </c>
      <c r="B33" s="1">
        <v>45454.960381944402</v>
      </c>
      <c r="C33" s="1">
        <v>45454.9766087963</v>
      </c>
      <c r="D33" t="s">
        <v>60</v>
      </c>
      <c r="E33" t="s">
        <v>61</v>
      </c>
      <c r="F33" s="2" t="s">
        <v>62</v>
      </c>
      <c r="G33" s="3">
        <v>13</v>
      </c>
      <c r="H33">
        <v>10</v>
      </c>
      <c r="I33">
        <v>8</v>
      </c>
      <c r="J33" t="s">
        <v>196</v>
      </c>
      <c r="K33">
        <v>10</v>
      </c>
      <c r="L33">
        <v>10</v>
      </c>
      <c r="M33">
        <v>9</v>
      </c>
      <c r="N33">
        <v>8</v>
      </c>
      <c r="O33" t="s">
        <v>197</v>
      </c>
      <c r="P33">
        <v>10</v>
      </c>
      <c r="Q33">
        <v>10</v>
      </c>
      <c r="R33">
        <v>10</v>
      </c>
      <c r="S33" t="s">
        <v>198</v>
      </c>
      <c r="T33">
        <v>5</v>
      </c>
      <c r="U33" t="s">
        <v>66</v>
      </c>
      <c r="W33">
        <f>_xlfn.XLOOKUP(Table1[[#This Row],[Email]],AA$1:AA$47,Z$1:Z$47,"Error",0,1)</f>
        <v>4</v>
      </c>
      <c r="X33">
        <v>13</v>
      </c>
      <c r="Y33" t="b">
        <f t="shared" si="0"/>
        <v>0</v>
      </c>
      <c r="Z33">
        <v>7</v>
      </c>
      <c r="AA33" t="s">
        <v>207</v>
      </c>
    </row>
    <row r="34" spans="1:27" x14ac:dyDescent="0.3">
      <c r="A34">
        <v>19</v>
      </c>
      <c r="B34" s="1">
        <v>45454.774756944404</v>
      </c>
      <c r="C34" s="1">
        <v>45454.7829166667</v>
      </c>
      <c r="D34" t="s">
        <v>115</v>
      </c>
      <c r="E34" t="s">
        <v>116</v>
      </c>
      <c r="F34" s="2" t="s">
        <v>117</v>
      </c>
      <c r="G34" s="3">
        <v>11</v>
      </c>
      <c r="H34">
        <v>8</v>
      </c>
      <c r="I34">
        <v>7</v>
      </c>
      <c r="J34" t="s">
        <v>118</v>
      </c>
      <c r="K34">
        <v>9</v>
      </c>
      <c r="L34">
        <v>7</v>
      </c>
      <c r="M34">
        <v>10</v>
      </c>
      <c r="N34">
        <v>9</v>
      </c>
      <c r="O34" t="s">
        <v>119</v>
      </c>
      <c r="P34">
        <v>7</v>
      </c>
      <c r="Q34">
        <v>8</v>
      </c>
      <c r="R34">
        <v>8</v>
      </c>
      <c r="S34" t="s">
        <v>120</v>
      </c>
      <c r="T34">
        <v>5</v>
      </c>
      <c r="U34" t="s">
        <v>73</v>
      </c>
      <c r="W34">
        <f>_xlfn.XLOOKUP(Table1[[#This Row],[Email]],AA$1:AA$47,Z$1:Z$47,"Error",0,1)</f>
        <v>7</v>
      </c>
      <c r="X34">
        <v>11</v>
      </c>
      <c r="Y34" t="b">
        <f t="shared" si="0"/>
        <v>0</v>
      </c>
      <c r="Z34">
        <v>1</v>
      </c>
      <c r="AA34" t="s">
        <v>205</v>
      </c>
    </row>
    <row r="35" spans="1:27" x14ac:dyDescent="0.3">
      <c r="A35">
        <v>21</v>
      </c>
      <c r="B35" s="1">
        <v>45454.792141203703</v>
      </c>
      <c r="C35" s="1">
        <v>45454.802187499998</v>
      </c>
      <c r="D35" t="s">
        <v>115</v>
      </c>
      <c r="E35" t="s">
        <v>116</v>
      </c>
      <c r="F35" s="2" t="s">
        <v>117</v>
      </c>
      <c r="G35" s="3">
        <v>4</v>
      </c>
      <c r="H35">
        <v>9</v>
      </c>
      <c r="I35">
        <v>10</v>
      </c>
      <c r="J35" t="s">
        <v>124</v>
      </c>
      <c r="K35">
        <v>9</v>
      </c>
      <c r="L35">
        <v>9</v>
      </c>
      <c r="M35">
        <v>10</v>
      </c>
      <c r="N35">
        <v>10</v>
      </c>
      <c r="O35" t="s">
        <v>125</v>
      </c>
      <c r="P35">
        <v>9</v>
      </c>
      <c r="Q35">
        <v>10</v>
      </c>
      <c r="R35">
        <v>8</v>
      </c>
      <c r="S35" t="s">
        <v>126</v>
      </c>
      <c r="T35">
        <v>5</v>
      </c>
      <c r="U35" t="s">
        <v>73</v>
      </c>
      <c r="W35">
        <f>_xlfn.XLOOKUP(Table1[[#This Row],[Email]],AA$1:AA$47,Z$1:Z$47,"Error",0,1)</f>
        <v>7</v>
      </c>
      <c r="X35">
        <v>4</v>
      </c>
      <c r="Y35" t="b">
        <f t="shared" si="0"/>
        <v>0</v>
      </c>
      <c r="Z35">
        <v>11</v>
      </c>
      <c r="AA35" t="s">
        <v>77</v>
      </c>
    </row>
    <row r="36" spans="1:27" x14ac:dyDescent="0.3">
      <c r="A36">
        <v>17</v>
      </c>
      <c r="B36" s="1">
        <v>45454.719618055598</v>
      </c>
      <c r="C36" s="1">
        <v>45454.726261574098</v>
      </c>
      <c r="D36" t="s">
        <v>102</v>
      </c>
      <c r="E36" t="s">
        <v>103</v>
      </c>
      <c r="F36" s="2" t="s">
        <v>104</v>
      </c>
      <c r="G36" s="3">
        <v>4</v>
      </c>
      <c r="H36">
        <v>10</v>
      </c>
      <c r="I36">
        <v>9</v>
      </c>
      <c r="J36" t="s">
        <v>105</v>
      </c>
      <c r="K36">
        <v>10</v>
      </c>
      <c r="L36">
        <v>10</v>
      </c>
      <c r="M36">
        <v>7</v>
      </c>
      <c r="N36">
        <v>8</v>
      </c>
      <c r="O36" t="s">
        <v>106</v>
      </c>
      <c r="P36">
        <v>8</v>
      </c>
      <c r="Q36">
        <v>9</v>
      </c>
      <c r="R36">
        <v>8</v>
      </c>
      <c r="S36" t="s">
        <v>107</v>
      </c>
      <c r="T36">
        <v>5</v>
      </c>
      <c r="U36" t="s">
        <v>108</v>
      </c>
      <c r="W36">
        <f>_xlfn.XLOOKUP(Table1[[#This Row],[Email]],AA$1:AA$47,Z$1:Z$47,"Error",0,1)</f>
        <v>3</v>
      </c>
      <c r="X36">
        <v>4</v>
      </c>
      <c r="Y36" t="b">
        <f t="shared" si="0"/>
        <v>0</v>
      </c>
      <c r="Z36">
        <v>2</v>
      </c>
      <c r="AA36" t="s">
        <v>154</v>
      </c>
    </row>
    <row r="37" spans="1:27" x14ac:dyDescent="0.3">
      <c r="A37">
        <v>16</v>
      </c>
      <c r="B37" s="1">
        <v>45454.688541666699</v>
      </c>
      <c r="C37" s="1">
        <v>45454.716967592598</v>
      </c>
      <c r="D37" t="s">
        <v>96</v>
      </c>
      <c r="E37" t="s">
        <v>97</v>
      </c>
      <c r="F37" s="2" t="s">
        <v>98</v>
      </c>
      <c r="G37" s="3">
        <v>13</v>
      </c>
      <c r="H37">
        <v>10</v>
      </c>
      <c r="I37">
        <v>9</v>
      </c>
      <c r="J37" t="s">
        <v>99</v>
      </c>
      <c r="K37">
        <v>10</v>
      </c>
      <c r="L37">
        <v>10</v>
      </c>
      <c r="M37">
        <v>2</v>
      </c>
      <c r="N37">
        <v>10</v>
      </c>
      <c r="O37" t="s">
        <v>100</v>
      </c>
      <c r="P37">
        <v>10</v>
      </c>
      <c r="Q37">
        <v>10</v>
      </c>
      <c r="R37">
        <v>10</v>
      </c>
      <c r="S37" t="s">
        <v>101</v>
      </c>
      <c r="T37">
        <v>5</v>
      </c>
      <c r="U37" t="s">
        <v>46</v>
      </c>
      <c r="W37">
        <f>_xlfn.XLOOKUP(Table1[[#This Row],[Email]],AA$1:AA$47,Z$1:Z$47,"Error",0,1)</f>
        <v>11</v>
      </c>
      <c r="X37">
        <v>13</v>
      </c>
      <c r="Y37" t="b">
        <f t="shared" si="0"/>
        <v>0</v>
      </c>
      <c r="Z37">
        <v>12</v>
      </c>
      <c r="AA37" t="s">
        <v>28</v>
      </c>
    </row>
    <row r="38" spans="1:27" x14ac:dyDescent="0.3">
      <c r="A38">
        <v>26</v>
      </c>
      <c r="B38" s="1">
        <v>45454.878842592603</v>
      </c>
      <c r="C38" s="1">
        <v>45454.878923611097</v>
      </c>
      <c r="D38" t="s">
        <v>96</v>
      </c>
      <c r="E38" t="s">
        <v>97</v>
      </c>
      <c r="F38" s="2" t="s">
        <v>98</v>
      </c>
      <c r="G38" s="3">
        <v>11</v>
      </c>
      <c r="H38">
        <v>8</v>
      </c>
      <c r="I38">
        <v>9</v>
      </c>
      <c r="J38" t="s">
        <v>145</v>
      </c>
      <c r="K38">
        <v>10</v>
      </c>
      <c r="L38">
        <v>10</v>
      </c>
      <c r="M38">
        <v>10</v>
      </c>
      <c r="N38">
        <v>10</v>
      </c>
      <c r="O38" t="s">
        <v>146</v>
      </c>
      <c r="P38">
        <v>9</v>
      </c>
      <c r="Q38">
        <v>8</v>
      </c>
      <c r="R38">
        <v>9</v>
      </c>
      <c r="S38" t="s">
        <v>147</v>
      </c>
      <c r="T38">
        <v>2</v>
      </c>
      <c r="U38" t="s">
        <v>46</v>
      </c>
      <c r="V38" s="4"/>
      <c r="W38">
        <f>_xlfn.XLOOKUP(Table1[[#This Row],[Email]],AA$1:AA$47,Z$1:Z$47,"Error",0,1)</f>
        <v>11</v>
      </c>
      <c r="X38">
        <v>11</v>
      </c>
      <c r="Y38" t="b">
        <f t="shared" si="0"/>
        <v>1</v>
      </c>
      <c r="Z38">
        <v>3</v>
      </c>
      <c r="AA38" t="s">
        <v>204</v>
      </c>
    </row>
    <row r="39" spans="1:27" x14ac:dyDescent="0.3">
      <c r="Z39">
        <v>9</v>
      </c>
      <c r="AA39" t="s">
        <v>164</v>
      </c>
    </row>
    <row r="40" spans="1:27" x14ac:dyDescent="0.3">
      <c r="Z40">
        <v>4</v>
      </c>
      <c r="AA40" t="s">
        <v>60</v>
      </c>
    </row>
    <row r="41" spans="1:27" x14ac:dyDescent="0.3">
      <c r="Z41">
        <v>13</v>
      </c>
      <c r="AA41" t="s">
        <v>218</v>
      </c>
    </row>
    <row r="42" spans="1:27" x14ac:dyDescent="0.3">
      <c r="Z42">
        <v>7</v>
      </c>
      <c r="AA42" t="s">
        <v>115</v>
      </c>
    </row>
    <row r="43" spans="1:27" x14ac:dyDescent="0.3">
      <c r="Z43">
        <v>3</v>
      </c>
      <c r="AA43" t="s">
        <v>102</v>
      </c>
    </row>
    <row r="44" spans="1:27" x14ac:dyDescent="0.3">
      <c r="Z44">
        <v>11</v>
      </c>
      <c r="AA44" t="s">
        <v>96</v>
      </c>
    </row>
    <row r="45" spans="1:27" x14ac:dyDescent="0.3">
      <c r="Z45">
        <v>4</v>
      </c>
      <c r="AA45" t="s">
        <v>217</v>
      </c>
    </row>
    <row r="46" spans="1:27" x14ac:dyDescent="0.3">
      <c r="Z46">
        <v>7</v>
      </c>
      <c r="AA46" t="s">
        <v>208</v>
      </c>
    </row>
    <row r="47" spans="1:27" x14ac:dyDescent="0.3">
      <c r="Z47">
        <v>5</v>
      </c>
      <c r="AA47" t="s">
        <v>206</v>
      </c>
    </row>
    <row r="57" spans="27:29" x14ac:dyDescent="0.3">
      <c r="AA57">
        <v>27940</v>
      </c>
    </row>
    <row r="58" spans="27:29" x14ac:dyDescent="0.3">
      <c r="AA58">
        <v>86902.2</v>
      </c>
    </row>
    <row r="59" spans="27:29" x14ac:dyDescent="0.3">
      <c r="AA59">
        <v>19008</v>
      </c>
    </row>
    <row r="60" spans="27:29" x14ac:dyDescent="0.3">
      <c r="AA60">
        <f>SUM(AA57:AA59)</f>
        <v>133850.20000000001</v>
      </c>
      <c r="AB60">
        <v>153870.20000000001</v>
      </c>
      <c r="AC60">
        <f>AA60/AB60</f>
        <v>0.8698903361404613</v>
      </c>
    </row>
    <row r="61" spans="27:29" x14ac:dyDescent="0.3">
      <c r="AA61">
        <f>AA60/44</f>
        <v>3042.05</v>
      </c>
    </row>
  </sheetData>
  <conditionalFormatting sqref="X2:Y2 Y3:Y38">
    <cfRule type="expression" dxfId="6" priority="4">
      <formula>"if(W2=x2)"</formula>
    </cfRule>
  </conditionalFormatting>
  <conditionalFormatting sqref="X5">
    <cfRule type="expression" dxfId="5" priority="2">
      <formula>"if(W2=x2)"</formula>
    </cfRule>
  </conditionalFormatting>
  <conditionalFormatting sqref="X2:X38">
    <cfRule type="expression" dxfId="4" priority="1">
      <formula>W2=X2</formula>
    </cfRule>
  </conditionalFormatting>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Holash</dc:creator>
  <cp:lastModifiedBy>John Holash</cp:lastModifiedBy>
  <dcterms:created xsi:type="dcterms:W3CDTF">2024-06-12T15:48:20Z</dcterms:created>
  <dcterms:modified xsi:type="dcterms:W3CDTF">2024-06-12T21:58:41Z</dcterms:modified>
</cp:coreProperties>
</file>