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sf\Documents\GitHub\2021season\"/>
    </mc:Choice>
  </mc:AlternateContent>
  <xr:revisionPtr revIDLastSave="0" documentId="8_{97C2B540-09E8-468B-8946-A02FB801F61C}" xr6:coauthVersionLast="47" xr6:coauthVersionMax="47" xr10:uidLastSave="{00000000-0000-0000-0000-000000000000}"/>
  <bookViews>
    <workbookView xWindow="-120" yWindow="-120" windowWidth="29040" windowHeight="15990" activeTab="1" xr2:uid="{1FD5C691-72BE-4A84-8819-3065F072353D}"/>
  </bookViews>
  <sheets>
    <sheet name="2021 Season Stats" sheetId="1" r:id="rId1"/>
    <sheet name="2021 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3" i="2"/>
  <c r="P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3" i="2"/>
  <c r="N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D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3" i="2"/>
  <c r="K7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3" i="2"/>
  <c r="F4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K3" i="1"/>
  <c r="K4" i="1"/>
  <c r="K5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J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L1" i="2" l="1"/>
  <c r="H1" i="2"/>
  <c r="J1" i="2"/>
  <c r="F1" i="2"/>
  <c r="D1" i="2"/>
</calcChain>
</file>

<file path=xl/sharedStrings.xml><?xml version="1.0" encoding="utf-8"?>
<sst xmlns="http://schemas.openxmlformats.org/spreadsheetml/2006/main" count="302" uniqueCount="54">
  <si>
    <t>Team</t>
  </si>
  <si>
    <t>Division</t>
  </si>
  <si>
    <t>Conference</t>
  </si>
  <si>
    <t>NFC</t>
  </si>
  <si>
    <t>AFC</t>
  </si>
  <si>
    <t>NFCW</t>
  </si>
  <si>
    <t>AFCW</t>
  </si>
  <si>
    <t>NFCS</t>
  </si>
  <si>
    <t>NFCN</t>
  </si>
  <si>
    <t>NFCE</t>
  </si>
  <si>
    <t>AFCS</t>
  </si>
  <si>
    <t>AFCE</t>
  </si>
  <si>
    <t>AFCN</t>
  </si>
  <si>
    <t>Wins</t>
  </si>
  <si>
    <t>Losses</t>
  </si>
  <si>
    <t>Ties</t>
  </si>
  <si>
    <t>W-L%</t>
  </si>
  <si>
    <t>PF</t>
  </si>
  <si>
    <t>PA</t>
  </si>
  <si>
    <t>PD</t>
  </si>
  <si>
    <t>MoV</t>
  </si>
  <si>
    <t>Pittsburgh Steelers</t>
  </si>
  <si>
    <t>Miami Dolphins</t>
  </si>
  <si>
    <t>Houston Texans</t>
  </si>
  <si>
    <t>Kansas City Chiefs</t>
  </si>
  <si>
    <t>Tennessee Titans</t>
  </si>
  <si>
    <t>Jacksonville Jaguars</t>
  </si>
  <si>
    <t>New York Jets</t>
  </si>
  <si>
    <t>Indianapolis Colts</t>
  </si>
  <si>
    <t>New Orleans Saints</t>
  </si>
  <si>
    <t>New England Patriots</t>
  </si>
  <si>
    <t>Tampa Bay Buccaneers</t>
  </si>
  <si>
    <t>Carolina Panthers</t>
  </si>
  <si>
    <t>Atlanta Falcons</t>
  </si>
  <si>
    <t>SoS</t>
  </si>
  <si>
    <t>Buffalo Bills</t>
  </si>
  <si>
    <t>Baltimore Ravens</t>
  </si>
  <si>
    <t>Cleveland Browns</t>
  </si>
  <si>
    <t>Las Vegas Raiders</t>
  </si>
  <si>
    <t>Los Angeles Chargers</t>
  </si>
  <si>
    <t>Denver Broncos</t>
  </si>
  <si>
    <t>Dallas Cowboys</t>
  </si>
  <si>
    <t>Philadelphia Eagles</t>
  </si>
  <si>
    <t>Washington Commanders</t>
  </si>
  <si>
    <t>New York Giants</t>
  </si>
  <si>
    <t>Green Bay Packers</t>
  </si>
  <si>
    <t>Minnesota Vikings</t>
  </si>
  <si>
    <t>Chicago Bears</t>
  </si>
  <si>
    <t>Detroit Lions</t>
  </si>
  <si>
    <t>Los Angeles Rams</t>
  </si>
  <si>
    <t>Arizona Cardinals</t>
  </si>
  <si>
    <t>San Francisco 49ers</t>
  </si>
  <si>
    <t>Seattle Seahawks</t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</si>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</sst>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164" fontId="19" fillId="0" borderId="0" xfId="42" applyNumberFormat="1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A826-1DA6-47C9-92D9-D168E7A6284E}">
  <dimension ref="A1:L33"/>
  <sheetViews>
    <sheetView workbookViewId="0">
      <selection activeCell="G1" sqref="G1:G1048576"/>
    </sheetView>
  </sheetViews>
  <sheetFormatPr defaultRowHeight="15" x14ac:dyDescent="0.25"/>
  <cols>
    <col min="1" max="1" width="24.140625" bestFit="1" customWidth="1"/>
    <col min="4" max="4" width="5.42578125" bestFit="1" customWidth="1"/>
    <col min="5" max="5" width="12.42578125" customWidth="1"/>
    <col min="6" max="6" width="9.42578125" customWidth="1"/>
    <col min="7" max="7" width="10.7109375" style="2" customWidth="1"/>
    <col min="8" max="8" width="10.140625" customWidth="1"/>
    <col min="11" max="11" width="9.140625" style="2"/>
  </cols>
  <sheetData>
    <row r="1" spans="1:12" x14ac:dyDescent="0.25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s="2" t="s">
        <v>16</v>
      </c>
      <c r="H1" s="5" t="s">
        <v>17</v>
      </c>
      <c r="I1" s="5" t="s">
        <v>18</v>
      </c>
      <c r="J1" t="s">
        <v>19</v>
      </c>
      <c r="K1" s="2" t="s">
        <v>20</v>
      </c>
      <c r="L1" t="s">
        <v>34</v>
      </c>
    </row>
    <row r="2" spans="1:12" x14ac:dyDescent="0.25">
      <c r="A2" t="s">
        <v>35</v>
      </c>
      <c r="B2" t="s">
        <v>4</v>
      </c>
      <c r="C2" t="s">
        <v>11</v>
      </c>
      <c r="D2">
        <v>11</v>
      </c>
      <c r="E2" s="4">
        <v>6</v>
      </c>
      <c r="F2" s="4">
        <v>0</v>
      </c>
      <c r="G2" s="1">
        <f>(D2+0.5*F2)/SUM(D2:F2)</f>
        <v>0.6470588235294118</v>
      </c>
      <c r="H2" s="4">
        <v>483</v>
      </c>
      <c r="I2" s="4">
        <v>289</v>
      </c>
      <c r="J2">
        <f>H2-I2</f>
        <v>194</v>
      </c>
      <c r="K2" s="2">
        <f>(H2-I2)/17</f>
        <v>11.411764705882353</v>
      </c>
    </row>
    <row r="3" spans="1:12" x14ac:dyDescent="0.25">
      <c r="A3" t="s">
        <v>30</v>
      </c>
      <c r="B3" t="s">
        <v>4</v>
      </c>
      <c r="C3" t="s">
        <v>11</v>
      </c>
      <c r="D3">
        <v>10</v>
      </c>
      <c r="E3" s="4">
        <v>7</v>
      </c>
      <c r="F3" s="4">
        <v>0</v>
      </c>
      <c r="G3" s="1">
        <f t="shared" ref="G3:G33" si="0">(D3+0.5*F3)/SUM(D3:F3)</f>
        <v>0.58823529411764708</v>
      </c>
      <c r="H3" s="4">
        <v>462</v>
      </c>
      <c r="I3" s="4">
        <v>303</v>
      </c>
      <c r="J3">
        <f t="shared" ref="J3:J32" si="1">H3-I3</f>
        <v>159</v>
      </c>
      <c r="K3" s="2">
        <f t="shared" ref="K3:K33" si="2">(H3-I3)/17</f>
        <v>9.3529411764705888</v>
      </c>
    </row>
    <row r="4" spans="1:12" x14ac:dyDescent="0.25">
      <c r="A4" t="s">
        <v>22</v>
      </c>
      <c r="B4" t="s">
        <v>4</v>
      </c>
      <c r="C4" t="s">
        <v>11</v>
      </c>
      <c r="D4">
        <v>9</v>
      </c>
      <c r="E4" s="4">
        <v>8</v>
      </c>
      <c r="F4" s="4">
        <v>0</v>
      </c>
      <c r="G4" s="1">
        <f t="shared" si="0"/>
        <v>0.52941176470588236</v>
      </c>
      <c r="H4" s="4">
        <v>341</v>
      </c>
      <c r="I4" s="4">
        <v>373</v>
      </c>
      <c r="J4">
        <f t="shared" si="1"/>
        <v>-32</v>
      </c>
      <c r="K4" s="2">
        <f t="shared" si="2"/>
        <v>-1.8823529411764706</v>
      </c>
    </row>
    <row r="5" spans="1:12" x14ac:dyDescent="0.25">
      <c r="A5" t="s">
        <v>27</v>
      </c>
      <c r="B5" t="s">
        <v>4</v>
      </c>
      <c r="C5" t="s">
        <v>11</v>
      </c>
      <c r="D5">
        <v>4</v>
      </c>
      <c r="E5" s="4">
        <v>13</v>
      </c>
      <c r="F5" s="4">
        <v>0</v>
      </c>
      <c r="G5" s="1">
        <f t="shared" si="0"/>
        <v>0.23529411764705882</v>
      </c>
      <c r="H5" s="4">
        <v>310</v>
      </c>
      <c r="I5" s="4">
        <v>504</v>
      </c>
      <c r="J5">
        <f t="shared" si="1"/>
        <v>-194</v>
      </c>
      <c r="K5" s="2">
        <f t="shared" si="2"/>
        <v>-11.411764705882353</v>
      </c>
    </row>
    <row r="6" spans="1:12" x14ac:dyDescent="0.25">
      <c r="A6" s="4" t="s">
        <v>53</v>
      </c>
      <c r="B6" t="s">
        <v>4</v>
      </c>
      <c r="C6" t="s">
        <v>12</v>
      </c>
      <c r="D6">
        <v>10</v>
      </c>
      <c r="E6" s="4">
        <v>7</v>
      </c>
      <c r="F6" s="4">
        <v>0</v>
      </c>
      <c r="G6" s="1">
        <f t="shared" si="0"/>
        <v>0.58823529411764708</v>
      </c>
      <c r="H6" s="4">
        <v>460</v>
      </c>
      <c r="I6" s="4">
        <v>376</v>
      </c>
      <c r="J6">
        <f t="shared" si="1"/>
        <v>84</v>
      </c>
      <c r="K6" s="2">
        <f t="shared" si="2"/>
        <v>4.9411764705882355</v>
      </c>
    </row>
    <row r="7" spans="1:12" x14ac:dyDescent="0.25">
      <c r="A7" t="s">
        <v>21</v>
      </c>
      <c r="B7" t="s">
        <v>4</v>
      </c>
      <c r="C7" t="s">
        <v>12</v>
      </c>
      <c r="D7">
        <v>9</v>
      </c>
      <c r="E7" s="4">
        <v>7</v>
      </c>
      <c r="F7" s="4">
        <v>1</v>
      </c>
      <c r="G7" s="1">
        <f t="shared" si="0"/>
        <v>0.55882352941176472</v>
      </c>
      <c r="H7" s="4">
        <v>343</v>
      </c>
      <c r="I7" s="4">
        <v>398</v>
      </c>
      <c r="J7">
        <f t="shared" si="1"/>
        <v>-55</v>
      </c>
      <c r="K7" s="2">
        <f t="shared" si="2"/>
        <v>-3.2352941176470589</v>
      </c>
    </row>
    <row r="8" spans="1:12" x14ac:dyDescent="0.25">
      <c r="A8" t="s">
        <v>36</v>
      </c>
      <c r="B8" t="s">
        <v>4</v>
      </c>
      <c r="C8" t="s">
        <v>12</v>
      </c>
      <c r="D8">
        <v>8</v>
      </c>
      <c r="E8" s="4">
        <v>9</v>
      </c>
      <c r="F8" s="4">
        <v>0</v>
      </c>
      <c r="G8" s="1">
        <f t="shared" si="0"/>
        <v>0.47058823529411764</v>
      </c>
      <c r="H8" s="4">
        <v>349</v>
      </c>
      <c r="I8" s="4">
        <v>371</v>
      </c>
      <c r="J8">
        <f t="shared" si="1"/>
        <v>-22</v>
      </c>
      <c r="K8" s="2">
        <f t="shared" si="2"/>
        <v>-1.2941176470588236</v>
      </c>
    </row>
    <row r="9" spans="1:12" x14ac:dyDescent="0.25">
      <c r="A9" t="s">
        <v>37</v>
      </c>
      <c r="B9" t="s">
        <v>4</v>
      </c>
      <c r="C9" t="s">
        <v>12</v>
      </c>
      <c r="D9">
        <v>8</v>
      </c>
      <c r="E9" s="4">
        <v>9</v>
      </c>
      <c r="F9" s="4">
        <v>0</v>
      </c>
      <c r="G9" s="1">
        <f t="shared" si="0"/>
        <v>0.47058823529411764</v>
      </c>
      <c r="H9" s="4">
        <v>387</v>
      </c>
      <c r="I9" s="4">
        <v>392</v>
      </c>
      <c r="J9">
        <f t="shared" si="1"/>
        <v>-5</v>
      </c>
      <c r="K9" s="2">
        <f t="shared" si="2"/>
        <v>-0.29411764705882354</v>
      </c>
    </row>
    <row r="10" spans="1:12" x14ac:dyDescent="0.25">
      <c r="A10" t="s">
        <v>25</v>
      </c>
      <c r="B10" t="s">
        <v>4</v>
      </c>
      <c r="C10" t="s">
        <v>10</v>
      </c>
      <c r="D10">
        <v>12</v>
      </c>
      <c r="E10" s="4">
        <v>5</v>
      </c>
      <c r="F10" s="4">
        <v>0</v>
      </c>
      <c r="G10" s="1">
        <f t="shared" si="0"/>
        <v>0.70588235294117652</v>
      </c>
      <c r="H10" s="4">
        <v>419</v>
      </c>
      <c r="I10" s="4">
        <v>354</v>
      </c>
      <c r="J10">
        <f t="shared" si="1"/>
        <v>65</v>
      </c>
      <c r="K10" s="2">
        <f t="shared" si="2"/>
        <v>3.8235294117647061</v>
      </c>
    </row>
    <row r="11" spans="1:12" x14ac:dyDescent="0.25">
      <c r="A11" t="s">
        <v>28</v>
      </c>
      <c r="B11" t="s">
        <v>4</v>
      </c>
      <c r="C11" t="s">
        <v>10</v>
      </c>
      <c r="D11">
        <v>9</v>
      </c>
      <c r="E11" s="4">
        <v>8</v>
      </c>
      <c r="F11" s="4">
        <v>0</v>
      </c>
      <c r="G11" s="1">
        <f t="shared" si="0"/>
        <v>0.52941176470588236</v>
      </c>
      <c r="H11" s="4">
        <v>451</v>
      </c>
      <c r="I11" s="4">
        <v>365</v>
      </c>
      <c r="J11">
        <f t="shared" si="1"/>
        <v>86</v>
      </c>
      <c r="K11" s="2">
        <f t="shared" si="2"/>
        <v>5.0588235294117645</v>
      </c>
    </row>
    <row r="12" spans="1:12" x14ac:dyDescent="0.25">
      <c r="A12" t="s">
        <v>23</v>
      </c>
      <c r="B12" t="s">
        <v>4</v>
      </c>
      <c r="C12" t="s">
        <v>10</v>
      </c>
      <c r="D12">
        <v>4</v>
      </c>
      <c r="E12" s="4">
        <v>13</v>
      </c>
      <c r="F12" s="4">
        <v>0</v>
      </c>
      <c r="G12" s="1">
        <f t="shared" si="0"/>
        <v>0.23529411764705882</v>
      </c>
      <c r="H12" s="4">
        <v>280</v>
      </c>
      <c r="I12" s="4">
        <v>452</v>
      </c>
      <c r="J12">
        <f t="shared" si="1"/>
        <v>-172</v>
      </c>
      <c r="K12" s="2">
        <f t="shared" si="2"/>
        <v>-10.117647058823529</v>
      </c>
    </row>
    <row r="13" spans="1:12" x14ac:dyDescent="0.25">
      <c r="A13" t="s">
        <v>26</v>
      </c>
      <c r="B13" t="s">
        <v>4</v>
      </c>
      <c r="C13" t="s">
        <v>10</v>
      </c>
      <c r="D13">
        <v>3</v>
      </c>
      <c r="E13" s="4">
        <v>14</v>
      </c>
      <c r="F13" s="4">
        <v>0</v>
      </c>
      <c r="G13" s="1">
        <f t="shared" si="0"/>
        <v>0.17647058823529413</v>
      </c>
      <c r="H13" s="4">
        <v>253</v>
      </c>
      <c r="I13" s="4">
        <v>457</v>
      </c>
      <c r="J13">
        <f t="shared" si="1"/>
        <v>-204</v>
      </c>
      <c r="K13" s="2">
        <f t="shared" si="2"/>
        <v>-12</v>
      </c>
    </row>
    <row r="14" spans="1:12" x14ac:dyDescent="0.25">
      <c r="A14" t="s">
        <v>24</v>
      </c>
      <c r="B14" t="s">
        <v>4</v>
      </c>
      <c r="C14" t="s">
        <v>6</v>
      </c>
      <c r="D14">
        <v>12</v>
      </c>
      <c r="E14" s="4">
        <v>5</v>
      </c>
      <c r="F14" s="4">
        <v>0</v>
      </c>
      <c r="G14" s="1">
        <f t="shared" si="0"/>
        <v>0.70588235294117652</v>
      </c>
      <c r="H14" s="4">
        <v>480</v>
      </c>
      <c r="I14" s="4">
        <v>364</v>
      </c>
      <c r="J14">
        <f t="shared" si="1"/>
        <v>116</v>
      </c>
      <c r="K14" s="2">
        <f t="shared" si="2"/>
        <v>6.8235294117647056</v>
      </c>
    </row>
    <row r="15" spans="1:12" x14ac:dyDescent="0.25">
      <c r="A15" t="s">
        <v>38</v>
      </c>
      <c r="B15" t="s">
        <v>4</v>
      </c>
      <c r="C15" t="s">
        <v>6</v>
      </c>
      <c r="D15">
        <v>10</v>
      </c>
      <c r="E15" s="4">
        <v>7</v>
      </c>
      <c r="F15" s="4">
        <v>0</v>
      </c>
      <c r="G15" s="1">
        <f t="shared" si="0"/>
        <v>0.58823529411764708</v>
      </c>
      <c r="H15" s="4">
        <v>374</v>
      </c>
      <c r="I15" s="4">
        <v>439</v>
      </c>
      <c r="J15">
        <f t="shared" si="1"/>
        <v>-65</v>
      </c>
      <c r="K15" s="2">
        <f t="shared" si="2"/>
        <v>-3.8235294117647061</v>
      </c>
    </row>
    <row r="16" spans="1:12" x14ac:dyDescent="0.25">
      <c r="A16" t="s">
        <v>39</v>
      </c>
      <c r="B16" t="s">
        <v>4</v>
      </c>
      <c r="C16" t="s">
        <v>6</v>
      </c>
      <c r="D16">
        <v>9</v>
      </c>
      <c r="E16" s="4">
        <v>8</v>
      </c>
      <c r="F16" s="4">
        <v>0</v>
      </c>
      <c r="G16" s="1">
        <f t="shared" si="0"/>
        <v>0.52941176470588236</v>
      </c>
      <c r="H16" s="4">
        <v>474</v>
      </c>
      <c r="I16" s="4">
        <v>459</v>
      </c>
      <c r="J16">
        <f t="shared" si="1"/>
        <v>15</v>
      </c>
      <c r="K16" s="2">
        <f t="shared" si="2"/>
        <v>0.88235294117647056</v>
      </c>
    </row>
    <row r="17" spans="1:11" x14ac:dyDescent="0.25">
      <c r="A17" t="s">
        <v>40</v>
      </c>
      <c r="B17" t="s">
        <v>4</v>
      </c>
      <c r="C17" t="s">
        <v>6</v>
      </c>
      <c r="D17">
        <v>7</v>
      </c>
      <c r="E17" s="4">
        <v>10</v>
      </c>
      <c r="F17" s="4">
        <v>0</v>
      </c>
      <c r="G17" s="1">
        <f t="shared" si="0"/>
        <v>0.41176470588235292</v>
      </c>
      <c r="H17" s="4">
        <v>335</v>
      </c>
      <c r="I17" s="4">
        <v>322</v>
      </c>
      <c r="J17">
        <f t="shared" si="1"/>
        <v>13</v>
      </c>
      <c r="K17" s="2">
        <f t="shared" si="2"/>
        <v>0.76470588235294112</v>
      </c>
    </row>
    <row r="18" spans="1:11" x14ac:dyDescent="0.25">
      <c r="A18" t="s">
        <v>41</v>
      </c>
      <c r="B18" t="s">
        <v>3</v>
      </c>
      <c r="C18" t="s">
        <v>9</v>
      </c>
      <c r="D18">
        <v>12</v>
      </c>
      <c r="E18" s="4">
        <v>5</v>
      </c>
      <c r="F18" s="4">
        <v>0</v>
      </c>
      <c r="G18" s="1">
        <f t="shared" si="0"/>
        <v>0.70588235294117652</v>
      </c>
      <c r="H18" s="4">
        <v>530</v>
      </c>
      <c r="I18" s="4">
        <v>358</v>
      </c>
      <c r="J18">
        <f t="shared" si="1"/>
        <v>172</v>
      </c>
      <c r="K18" s="2">
        <f t="shared" si="2"/>
        <v>10.117647058823529</v>
      </c>
    </row>
    <row r="19" spans="1:11" x14ac:dyDescent="0.25">
      <c r="A19" t="s">
        <v>42</v>
      </c>
      <c r="B19" t="s">
        <v>3</v>
      </c>
      <c r="C19" t="s">
        <v>9</v>
      </c>
      <c r="D19">
        <v>9</v>
      </c>
      <c r="E19" s="4">
        <v>8</v>
      </c>
      <c r="F19" s="4">
        <v>0</v>
      </c>
      <c r="G19" s="1">
        <f t="shared" si="0"/>
        <v>0.52941176470588236</v>
      </c>
      <c r="H19" s="4">
        <v>444</v>
      </c>
      <c r="I19" s="4">
        <v>385</v>
      </c>
      <c r="J19">
        <f t="shared" si="1"/>
        <v>59</v>
      </c>
      <c r="K19" s="2">
        <f t="shared" si="2"/>
        <v>3.4705882352941178</v>
      </c>
    </row>
    <row r="20" spans="1:11" x14ac:dyDescent="0.25">
      <c r="A20" t="s">
        <v>43</v>
      </c>
      <c r="B20" t="s">
        <v>3</v>
      </c>
      <c r="C20" t="s">
        <v>9</v>
      </c>
      <c r="D20">
        <v>7</v>
      </c>
      <c r="E20" s="4">
        <v>10</v>
      </c>
      <c r="F20" s="4">
        <v>0</v>
      </c>
      <c r="G20" s="1">
        <f t="shared" si="0"/>
        <v>0.41176470588235292</v>
      </c>
      <c r="H20" s="4">
        <v>335</v>
      </c>
      <c r="I20" s="4">
        <v>434</v>
      </c>
      <c r="J20">
        <f t="shared" si="1"/>
        <v>-99</v>
      </c>
      <c r="K20" s="2">
        <f t="shared" si="2"/>
        <v>-5.8235294117647056</v>
      </c>
    </row>
    <row r="21" spans="1:11" x14ac:dyDescent="0.25">
      <c r="A21" t="s">
        <v>44</v>
      </c>
      <c r="B21" t="s">
        <v>3</v>
      </c>
      <c r="C21" t="s">
        <v>9</v>
      </c>
      <c r="D21">
        <v>4</v>
      </c>
      <c r="E21" s="4">
        <v>13</v>
      </c>
      <c r="F21" s="4">
        <v>0</v>
      </c>
      <c r="G21" s="1">
        <f t="shared" si="0"/>
        <v>0.23529411764705882</v>
      </c>
      <c r="H21" s="4">
        <v>258</v>
      </c>
      <c r="I21" s="4">
        <v>416</v>
      </c>
      <c r="J21">
        <f t="shared" si="1"/>
        <v>-158</v>
      </c>
      <c r="K21" s="2">
        <f t="shared" si="2"/>
        <v>-9.2941176470588243</v>
      </c>
    </row>
    <row r="22" spans="1:11" x14ac:dyDescent="0.25">
      <c r="A22" t="s">
        <v>45</v>
      </c>
      <c r="B22" t="s">
        <v>3</v>
      </c>
      <c r="C22" t="s">
        <v>8</v>
      </c>
      <c r="D22">
        <v>13</v>
      </c>
      <c r="E22" s="4">
        <v>4</v>
      </c>
      <c r="F22" s="4">
        <v>0</v>
      </c>
      <c r="G22" s="1">
        <f t="shared" si="0"/>
        <v>0.76470588235294112</v>
      </c>
      <c r="H22" s="4">
        <v>450</v>
      </c>
      <c r="I22" s="4">
        <v>371</v>
      </c>
      <c r="J22">
        <f t="shared" si="1"/>
        <v>79</v>
      </c>
      <c r="K22" s="2">
        <f t="shared" si="2"/>
        <v>4.6470588235294121</v>
      </c>
    </row>
    <row r="23" spans="1:11" x14ac:dyDescent="0.25">
      <c r="A23" t="s">
        <v>46</v>
      </c>
      <c r="B23" t="s">
        <v>3</v>
      </c>
      <c r="C23" t="s">
        <v>8</v>
      </c>
      <c r="D23">
        <v>8</v>
      </c>
      <c r="E23" s="4">
        <v>9</v>
      </c>
      <c r="F23" s="4">
        <v>0</v>
      </c>
      <c r="G23" s="1">
        <f t="shared" si="0"/>
        <v>0.47058823529411764</v>
      </c>
      <c r="H23" s="4">
        <v>425</v>
      </c>
      <c r="I23" s="4">
        <v>426</v>
      </c>
      <c r="J23">
        <f t="shared" si="1"/>
        <v>-1</v>
      </c>
      <c r="K23" s="2">
        <f t="shared" si="2"/>
        <v>-5.8823529411764705E-2</v>
      </c>
    </row>
    <row r="24" spans="1:11" x14ac:dyDescent="0.25">
      <c r="A24" t="s">
        <v>47</v>
      </c>
      <c r="B24" t="s">
        <v>3</v>
      </c>
      <c r="C24" t="s">
        <v>8</v>
      </c>
      <c r="D24">
        <v>6</v>
      </c>
      <c r="E24" s="4">
        <v>11</v>
      </c>
      <c r="F24" s="4">
        <v>0</v>
      </c>
      <c r="G24" s="1">
        <f t="shared" si="0"/>
        <v>0.35294117647058826</v>
      </c>
      <c r="H24" s="4">
        <v>311</v>
      </c>
      <c r="I24" s="4">
        <v>407</v>
      </c>
      <c r="J24">
        <f t="shared" si="1"/>
        <v>-96</v>
      </c>
      <c r="K24" s="2">
        <f t="shared" si="2"/>
        <v>-5.6470588235294121</v>
      </c>
    </row>
    <row r="25" spans="1:11" x14ac:dyDescent="0.25">
      <c r="A25" t="s">
        <v>48</v>
      </c>
      <c r="B25" t="s">
        <v>3</v>
      </c>
      <c r="C25" t="s">
        <v>8</v>
      </c>
      <c r="D25">
        <v>3</v>
      </c>
      <c r="E25" s="4">
        <v>13</v>
      </c>
      <c r="F25" s="4">
        <v>1</v>
      </c>
      <c r="G25" s="1">
        <f t="shared" si="0"/>
        <v>0.20588235294117646</v>
      </c>
      <c r="H25" s="4">
        <v>325</v>
      </c>
      <c r="I25" s="4">
        <v>467</v>
      </c>
      <c r="J25">
        <f t="shared" si="1"/>
        <v>-142</v>
      </c>
      <c r="K25" s="2">
        <f t="shared" si="2"/>
        <v>-8.3529411764705888</v>
      </c>
    </row>
    <row r="26" spans="1:11" x14ac:dyDescent="0.25">
      <c r="A26" t="s">
        <v>31</v>
      </c>
      <c r="B26" t="s">
        <v>3</v>
      </c>
      <c r="C26" t="s">
        <v>7</v>
      </c>
      <c r="D26">
        <v>13</v>
      </c>
      <c r="E26" s="4">
        <v>4</v>
      </c>
      <c r="F26" s="4">
        <v>0</v>
      </c>
      <c r="G26" s="1">
        <f t="shared" si="0"/>
        <v>0.76470588235294112</v>
      </c>
      <c r="H26" s="4">
        <v>511</v>
      </c>
      <c r="I26" s="4">
        <v>353</v>
      </c>
      <c r="J26">
        <f t="shared" si="1"/>
        <v>158</v>
      </c>
      <c r="K26" s="2">
        <f t="shared" si="2"/>
        <v>9.2941176470588243</v>
      </c>
    </row>
    <row r="27" spans="1:11" x14ac:dyDescent="0.25">
      <c r="A27" t="s">
        <v>29</v>
      </c>
      <c r="B27" t="s">
        <v>3</v>
      </c>
      <c r="C27" t="s">
        <v>7</v>
      </c>
      <c r="D27">
        <v>9</v>
      </c>
      <c r="E27" s="4">
        <v>8</v>
      </c>
      <c r="F27" s="4">
        <v>0</v>
      </c>
      <c r="G27" s="1">
        <f t="shared" si="0"/>
        <v>0.52941176470588236</v>
      </c>
      <c r="H27" s="4">
        <v>364</v>
      </c>
      <c r="I27" s="4">
        <v>335</v>
      </c>
      <c r="J27">
        <f t="shared" si="1"/>
        <v>29</v>
      </c>
      <c r="K27" s="2">
        <f t="shared" si="2"/>
        <v>1.7058823529411764</v>
      </c>
    </row>
    <row r="28" spans="1:11" x14ac:dyDescent="0.25">
      <c r="A28" t="s">
        <v>33</v>
      </c>
      <c r="B28" t="s">
        <v>3</v>
      </c>
      <c r="C28" t="s">
        <v>7</v>
      </c>
      <c r="D28">
        <v>7</v>
      </c>
      <c r="E28" s="4">
        <v>10</v>
      </c>
      <c r="F28" s="4">
        <v>0</v>
      </c>
      <c r="G28" s="1">
        <f t="shared" si="0"/>
        <v>0.41176470588235292</v>
      </c>
      <c r="H28" s="4">
        <v>313</v>
      </c>
      <c r="I28" s="4">
        <v>459</v>
      </c>
      <c r="J28">
        <f t="shared" si="1"/>
        <v>-146</v>
      </c>
      <c r="K28" s="2">
        <f t="shared" si="2"/>
        <v>-8.5882352941176467</v>
      </c>
    </row>
    <row r="29" spans="1:11" x14ac:dyDescent="0.25">
      <c r="A29" t="s">
        <v>32</v>
      </c>
      <c r="B29" t="s">
        <v>3</v>
      </c>
      <c r="C29" t="s">
        <v>7</v>
      </c>
      <c r="D29">
        <v>5</v>
      </c>
      <c r="E29" s="4">
        <v>12</v>
      </c>
      <c r="F29" s="4">
        <v>0</v>
      </c>
      <c r="G29" s="1">
        <f t="shared" si="0"/>
        <v>0.29411764705882354</v>
      </c>
      <c r="H29" s="4">
        <v>304</v>
      </c>
      <c r="I29" s="4">
        <v>404</v>
      </c>
      <c r="J29">
        <f t="shared" si="1"/>
        <v>-100</v>
      </c>
      <c r="K29" s="2">
        <f t="shared" si="2"/>
        <v>-5.882352941176471</v>
      </c>
    </row>
    <row r="30" spans="1:11" x14ac:dyDescent="0.25">
      <c r="A30" t="s">
        <v>49</v>
      </c>
      <c r="B30" t="s">
        <v>3</v>
      </c>
      <c r="C30" t="s">
        <v>5</v>
      </c>
      <c r="D30">
        <v>12</v>
      </c>
      <c r="E30" s="4">
        <v>5</v>
      </c>
      <c r="F30" s="4">
        <v>0</v>
      </c>
      <c r="G30" s="1">
        <f t="shared" si="0"/>
        <v>0.70588235294117652</v>
      </c>
      <c r="H30" s="4">
        <v>460</v>
      </c>
      <c r="I30" s="4">
        <v>372</v>
      </c>
      <c r="J30">
        <f t="shared" si="1"/>
        <v>88</v>
      </c>
      <c r="K30" s="2">
        <f t="shared" si="2"/>
        <v>5.1764705882352944</v>
      </c>
    </row>
    <row r="31" spans="1:11" x14ac:dyDescent="0.25">
      <c r="A31" t="s">
        <v>50</v>
      </c>
      <c r="B31" t="s">
        <v>3</v>
      </c>
      <c r="C31" t="s">
        <v>5</v>
      </c>
      <c r="D31">
        <v>11</v>
      </c>
      <c r="E31" s="4">
        <v>6</v>
      </c>
      <c r="F31" s="4">
        <v>0</v>
      </c>
      <c r="G31" s="1">
        <f t="shared" si="0"/>
        <v>0.6470588235294118</v>
      </c>
      <c r="H31" s="4">
        <v>449</v>
      </c>
      <c r="I31" s="4">
        <v>366</v>
      </c>
      <c r="J31">
        <f t="shared" si="1"/>
        <v>83</v>
      </c>
      <c r="K31" s="2">
        <f t="shared" si="2"/>
        <v>4.882352941176471</v>
      </c>
    </row>
    <row r="32" spans="1:11" x14ac:dyDescent="0.25">
      <c r="A32" t="s">
        <v>51</v>
      </c>
      <c r="B32" t="s">
        <v>3</v>
      </c>
      <c r="C32" t="s">
        <v>5</v>
      </c>
      <c r="D32">
        <v>10</v>
      </c>
      <c r="E32" s="4">
        <v>7</v>
      </c>
      <c r="F32" s="4">
        <v>0</v>
      </c>
      <c r="G32" s="1">
        <f t="shared" si="0"/>
        <v>0.58823529411764708</v>
      </c>
      <c r="H32" s="4">
        <v>427</v>
      </c>
      <c r="I32" s="4">
        <v>365</v>
      </c>
      <c r="J32">
        <f t="shared" si="1"/>
        <v>62</v>
      </c>
      <c r="K32" s="2">
        <f t="shared" si="2"/>
        <v>3.6470588235294117</v>
      </c>
    </row>
    <row r="33" spans="1:11" x14ac:dyDescent="0.25">
      <c r="A33" t="s">
        <v>52</v>
      </c>
      <c r="B33" t="s">
        <v>3</v>
      </c>
      <c r="C33" t="s">
        <v>5</v>
      </c>
      <c r="D33">
        <v>7</v>
      </c>
      <c r="E33" s="4">
        <v>10</v>
      </c>
      <c r="F33" s="4">
        <v>0</v>
      </c>
      <c r="G33" s="1">
        <f t="shared" si="0"/>
        <v>0.41176470588235292</v>
      </c>
      <c r="H33" s="4">
        <v>395</v>
      </c>
      <c r="I33" s="4">
        <v>366</v>
      </c>
      <c r="J33">
        <f>H33-I33</f>
        <v>29</v>
      </c>
      <c r="K33" s="2">
        <f t="shared" si="2"/>
        <v>1.7058823529411764</v>
      </c>
    </row>
  </sheetData>
  <sortState xmlns:xlrd2="http://schemas.microsoft.com/office/spreadsheetml/2017/richdata2" ref="A2:D33">
    <sortCondition ref="C2:C33"/>
    <sortCondition descending="1" ref="D2:D33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097C-A9CA-46A7-87CB-572892945147}">
  <dimension ref="A1:R33"/>
  <sheetViews>
    <sheetView tabSelected="1" topLeftCell="C1" workbookViewId="0">
      <selection activeCell="S14" sqref="S14"/>
    </sheetView>
  </sheetViews>
  <sheetFormatPr defaultColWidth="21.7109375" defaultRowHeight="15" x14ac:dyDescent="0.25"/>
  <cols>
    <col min="1" max="1" width="24.140625" bestFit="1" customWidth="1"/>
    <col min="2" max="2" width="5.5703125" style="2" bestFit="1" customWidth="1"/>
    <col min="3" max="3" width="24.140625" bestFit="1" customWidth="1"/>
    <col min="4" max="4" width="6" style="2" bestFit="1" customWidth="1"/>
    <col min="5" max="5" width="21.140625" bestFit="1" customWidth="1"/>
    <col min="6" max="6" width="6" bestFit="1" customWidth="1"/>
    <col min="7" max="7" width="21.140625" bestFit="1" customWidth="1"/>
    <col min="8" max="8" width="6" bestFit="1" customWidth="1"/>
    <col min="9" max="9" width="21.140625" bestFit="1" customWidth="1"/>
    <col min="10" max="10" width="6" bestFit="1" customWidth="1"/>
    <col min="11" max="11" width="19.85546875" bestFit="1" customWidth="1"/>
    <col min="12" max="12" width="6" style="2" bestFit="1" customWidth="1"/>
    <col min="13" max="13" width="19.85546875" bestFit="1" customWidth="1"/>
    <col min="14" max="14" width="6" style="2" bestFit="1" customWidth="1"/>
    <col min="15" max="15" width="20.140625" bestFit="1" customWidth="1"/>
    <col min="16" max="16" width="6" bestFit="1" customWidth="1"/>
    <col min="18" max="18" width="5.85546875" bestFit="1" customWidth="1"/>
  </cols>
  <sheetData>
    <row r="1" spans="1:18" x14ac:dyDescent="0.25">
      <c r="A1" t="s">
        <v>0</v>
      </c>
      <c r="B1" s="2" t="s">
        <v>34</v>
      </c>
      <c r="C1" t="s">
        <v>35</v>
      </c>
      <c r="D1" s="2">
        <f>AVERAGE(D3:D19)</f>
        <v>0.47231833910034593</v>
      </c>
      <c r="E1" t="s">
        <v>30</v>
      </c>
      <c r="F1" s="2">
        <f>AVERAGE(F3:F19)</f>
        <v>0.48096885813148793</v>
      </c>
      <c r="G1" t="s">
        <v>22</v>
      </c>
      <c r="H1" s="2">
        <f>AVERAGE(H3:H19)</f>
        <v>0.46366782006920415</v>
      </c>
      <c r="I1" t="s">
        <v>27</v>
      </c>
      <c r="J1" s="2">
        <f>AVERAGE(J3:J19)</f>
        <v>0.51211072664359858</v>
      </c>
      <c r="K1" t="s">
        <v>53</v>
      </c>
      <c r="L1" s="2">
        <f>AVERAGE(L3:L19)</f>
        <v>0.47231833910034604</v>
      </c>
      <c r="M1" t="s">
        <v>21</v>
      </c>
      <c r="N1" s="2">
        <f>AVERAGE(N3:N19)</f>
        <v>0.52076124567474047</v>
      </c>
      <c r="O1" t="s">
        <v>37</v>
      </c>
      <c r="P1" s="2">
        <f>AVERAGE(P3:P19)</f>
        <v>0.51384083044982698</v>
      </c>
      <c r="Q1" t="s">
        <v>36</v>
      </c>
      <c r="R1" s="2">
        <f>AVERAGE(R3:R19)</f>
        <v>0.53114186851211065</v>
      </c>
    </row>
    <row r="2" spans="1:18" x14ac:dyDescent="0.25">
      <c r="A2" t="s">
        <v>50</v>
      </c>
      <c r="C2" t="s">
        <v>0</v>
      </c>
      <c r="D2" s="2" t="s">
        <v>16</v>
      </c>
      <c r="E2" t="s">
        <v>0</v>
      </c>
      <c r="F2" s="2" t="s">
        <v>16</v>
      </c>
      <c r="G2" t="s">
        <v>0</v>
      </c>
      <c r="H2" s="2" t="s">
        <v>16</v>
      </c>
      <c r="I2" t="s">
        <v>0</v>
      </c>
      <c r="J2" s="2" t="s">
        <v>16</v>
      </c>
      <c r="K2" t="s">
        <v>0</v>
      </c>
      <c r="L2" s="2" t="s">
        <v>16</v>
      </c>
      <c r="M2" t="s">
        <v>0</v>
      </c>
      <c r="N2" s="2" t="s">
        <v>16</v>
      </c>
      <c r="O2" t="s">
        <v>0</v>
      </c>
      <c r="P2" s="2" t="s">
        <v>16</v>
      </c>
      <c r="Q2" t="s">
        <v>0</v>
      </c>
      <c r="R2" s="2" t="s">
        <v>16</v>
      </c>
    </row>
    <row r="3" spans="1:18" x14ac:dyDescent="0.25">
      <c r="A3" t="s">
        <v>33</v>
      </c>
      <c r="C3" s="4" t="s">
        <v>21</v>
      </c>
      <c r="D3" s="3">
        <f>VLOOKUP(C3,'2021 Season Stats'!A$2:G$33,7,FALSE)</f>
        <v>0.55882352941176472</v>
      </c>
      <c r="E3" s="4" t="s">
        <v>22</v>
      </c>
      <c r="F3" s="2">
        <f>VLOOKUP(E3,'2021 Season Stats'!A$2:G$33,7,FALSE)</f>
        <v>0.52941176470588236</v>
      </c>
      <c r="G3" s="4" t="s">
        <v>30</v>
      </c>
      <c r="H3" s="2">
        <f>VLOOKUP(G3,'2021 Season Stats'!A$2:G$33,7,FALSE)</f>
        <v>0.58823529411764708</v>
      </c>
      <c r="I3" s="4" t="s">
        <v>32</v>
      </c>
      <c r="J3" s="2">
        <f>VLOOKUP(I3,'2021 Season Stats'!A$2:G$33,7,FALSE)</f>
        <v>0.29411764705882354</v>
      </c>
      <c r="K3" s="4" t="s">
        <v>46</v>
      </c>
      <c r="L3" s="2">
        <f>VLOOKUP(K3,'2021 Season Stats'!A$2:G$33,7,FALSE)</f>
        <v>0.47058823529411764</v>
      </c>
      <c r="M3" s="4" t="s">
        <v>35</v>
      </c>
      <c r="N3" s="2">
        <f>VLOOKUP(M3,'2021 Season Stats'!A$2:G$33,7,FALSE)</f>
        <v>0.6470588235294118</v>
      </c>
      <c r="O3" s="4" t="s">
        <v>24</v>
      </c>
      <c r="P3" s="2">
        <f>VLOOKUP(O3,'2021 Season Stats'!$A$2:$G$33,7,FALSE)</f>
        <v>0.70588235294117652</v>
      </c>
      <c r="Q3" s="6" t="s">
        <v>38</v>
      </c>
      <c r="R3" s="2">
        <f>VLOOKUP(Q3,'2021 Season Stats'!$A$2:$G$33,7,FALSE)</f>
        <v>0.58823529411764708</v>
      </c>
    </row>
    <row r="4" spans="1:18" x14ac:dyDescent="0.25">
      <c r="A4" t="s">
        <v>36</v>
      </c>
      <c r="C4" s="4" t="s">
        <v>22</v>
      </c>
      <c r="D4" s="3">
        <f>VLOOKUP(C4,'2021 Season Stats'!A$2:G$33,7,FALSE)</f>
        <v>0.52941176470588236</v>
      </c>
      <c r="E4" s="4" t="s">
        <v>27</v>
      </c>
      <c r="F4" s="2">
        <f>VLOOKUP(E4,'2021 Season Stats'!A$2:G$33,7,FALSE)</f>
        <v>0.23529411764705882</v>
      </c>
      <c r="G4" s="4" t="s">
        <v>35</v>
      </c>
      <c r="H4" s="2">
        <f>VLOOKUP(G4,'2021 Season Stats'!A$2:G$33,7,FALSE)</f>
        <v>0.6470588235294118</v>
      </c>
      <c r="I4" s="4" t="s">
        <v>30</v>
      </c>
      <c r="J4" s="2">
        <f>VLOOKUP(I4,'2021 Season Stats'!A$2:G$33,7,FALSE)</f>
        <v>0.58823529411764708</v>
      </c>
      <c r="K4" s="4" t="s">
        <v>47</v>
      </c>
      <c r="L4" s="2">
        <f>VLOOKUP(K4,'2021 Season Stats'!A$2:G$33,7,FALSE)</f>
        <v>0.35294117647058826</v>
      </c>
      <c r="M4" s="4" t="s">
        <v>38</v>
      </c>
      <c r="N4" s="2">
        <f>VLOOKUP(M4,'2021 Season Stats'!A$2:G$33,7,FALSE)</f>
        <v>0.58823529411764708</v>
      </c>
      <c r="O4" s="4" t="s">
        <v>23</v>
      </c>
      <c r="P4" s="2">
        <f>VLOOKUP(O4,'2021 Season Stats'!$A$2:$G$33,7,FALSE)</f>
        <v>0.23529411764705882</v>
      </c>
      <c r="Q4" s="6" t="s">
        <v>24</v>
      </c>
      <c r="R4" s="2">
        <f>VLOOKUP(Q4,'2021 Season Stats'!$A$2:$G$33,7,FALSE)</f>
        <v>0.70588235294117652</v>
      </c>
    </row>
    <row r="5" spans="1:18" x14ac:dyDescent="0.25">
      <c r="A5" t="s">
        <v>35</v>
      </c>
      <c r="B5" s="2">
        <v>0.47199999999999998</v>
      </c>
      <c r="C5" s="4" t="s">
        <v>43</v>
      </c>
      <c r="D5" s="3">
        <f>VLOOKUP(C5,'2021 Season Stats'!A$2:G$33,7,FALSE)</f>
        <v>0.41176470588235292</v>
      </c>
      <c r="E5" s="4" t="s">
        <v>29</v>
      </c>
      <c r="F5" s="2">
        <f>VLOOKUP(E5,'2021 Season Stats'!A$2:G$33,7,FALSE)</f>
        <v>0.52941176470588236</v>
      </c>
      <c r="G5" s="4" t="s">
        <v>38</v>
      </c>
      <c r="H5" s="2">
        <f>VLOOKUP(G5,'2021 Season Stats'!A$2:G$33,7,FALSE)</f>
        <v>0.58823529411764708</v>
      </c>
      <c r="I5" s="4" t="s">
        <v>40</v>
      </c>
      <c r="J5" s="2">
        <f>VLOOKUP(I5,'2021 Season Stats'!A$2:G$33,7,FALSE)</f>
        <v>0.41176470588235292</v>
      </c>
      <c r="K5" s="4" t="s">
        <v>21</v>
      </c>
      <c r="L5" s="2">
        <f>VLOOKUP(K5,'2021 Season Stats'!A$2:G$33,7,FALSE)</f>
        <v>0.55882352941176472</v>
      </c>
      <c r="M5" s="4" t="s">
        <v>53</v>
      </c>
      <c r="N5" s="2">
        <f>VLOOKUP(M5,'2021 Season Stats'!A$2:G$33,7,FALSE)</f>
        <v>0.58823529411764708</v>
      </c>
      <c r="O5" s="4" t="s">
        <v>47</v>
      </c>
      <c r="P5" s="2">
        <f>VLOOKUP(O5,'2021 Season Stats'!$A$2:$G$33,7,FALSE)</f>
        <v>0.35294117647058826</v>
      </c>
      <c r="Q5" s="6" t="s">
        <v>48</v>
      </c>
      <c r="R5" s="2">
        <f>VLOOKUP(Q5,'2021 Season Stats'!$A$2:$G$33,7,FALSE)</f>
        <v>0.20588235294117646</v>
      </c>
    </row>
    <row r="6" spans="1:18" x14ac:dyDescent="0.25">
      <c r="A6" t="s">
        <v>32</v>
      </c>
      <c r="C6" s="4" t="s">
        <v>23</v>
      </c>
      <c r="D6" s="3">
        <f>VLOOKUP(C6,'2021 Season Stats'!A$2:G$33,7,FALSE)</f>
        <v>0.23529411764705882</v>
      </c>
      <c r="E6" s="4" t="s">
        <v>31</v>
      </c>
      <c r="F6" s="2">
        <f>VLOOKUP(E6,'2021 Season Stats'!A$2:G$33,7,FALSE)</f>
        <v>0.76470588235294112</v>
      </c>
      <c r="G6" s="4" t="s">
        <v>28</v>
      </c>
      <c r="H6" s="2">
        <f>VLOOKUP(G6,'2021 Season Stats'!A$2:G$33,7,FALSE)</f>
        <v>0.52941176470588236</v>
      </c>
      <c r="I6" s="4" t="s">
        <v>25</v>
      </c>
      <c r="J6" s="2">
        <f>VLOOKUP(I6,'2021 Season Stats'!A$2:G$33,7,FALSE)</f>
        <v>0.70588235294117652</v>
      </c>
      <c r="K6" s="4" t="s">
        <v>26</v>
      </c>
      <c r="L6" s="2">
        <f>VLOOKUP(K6,'2021 Season Stats'!A$2:G$33,7,FALSE)</f>
        <v>0.17647058823529413</v>
      </c>
      <c r="M6" s="4" t="s">
        <v>45</v>
      </c>
      <c r="N6" s="2">
        <f>VLOOKUP(M6,'2021 Season Stats'!A$2:G$33,7,FALSE)</f>
        <v>0.76470588235294112</v>
      </c>
      <c r="O6" s="4" t="s">
        <v>46</v>
      </c>
      <c r="P6" s="2">
        <f>VLOOKUP(O6,'2021 Season Stats'!$A$2:$G$33,7,FALSE)</f>
        <v>0.47058823529411764</v>
      </c>
      <c r="Q6" s="6" t="s">
        <v>40</v>
      </c>
      <c r="R6" s="2">
        <f>VLOOKUP(Q6,'2021 Season Stats'!$A$2:$G$33,7,FALSE)</f>
        <v>0.41176470588235292</v>
      </c>
    </row>
    <row r="7" spans="1:18" x14ac:dyDescent="0.25">
      <c r="A7" t="s">
        <v>47</v>
      </c>
      <c r="C7" s="4" t="s">
        <v>24</v>
      </c>
      <c r="D7" s="3">
        <f>VLOOKUP(C7,'2021 Season Stats'!A$2:G$33,7,FALSE)</f>
        <v>0.70588235294117652</v>
      </c>
      <c r="E7" s="4" t="s">
        <v>23</v>
      </c>
      <c r="F7" s="2">
        <f>VLOOKUP(E7,'2021 Season Stats'!A$2:G$33,7,FALSE)</f>
        <v>0.23529411764705882</v>
      </c>
      <c r="G7" s="4" t="s">
        <v>31</v>
      </c>
      <c r="H7" s="2">
        <f>VLOOKUP(G7,'2021 Season Stats'!A$2:G$33,7,FALSE)</f>
        <v>0.76470588235294112</v>
      </c>
      <c r="I7" s="4" t="s">
        <v>33</v>
      </c>
      <c r="J7" s="2">
        <f>VLOOKUP(I7,'2021 Season Stats'!A$2:G$33,7,FALSE)</f>
        <v>0.41176470588235292</v>
      </c>
      <c r="K7" s="4" t="s">
        <v>45</v>
      </c>
      <c r="L7" s="2">
        <f>VLOOKUP(K7,'2021 Season Stats'!A$2:G$33,7,FALSE)</f>
        <v>0.76470588235294112</v>
      </c>
      <c r="M7" s="4" t="s">
        <v>40</v>
      </c>
      <c r="N7" s="2">
        <f>VLOOKUP(M7,'2021 Season Stats'!A$2:G$33,7,FALSE)</f>
        <v>0.41176470588235292</v>
      </c>
      <c r="O7" s="4" t="s">
        <v>39</v>
      </c>
      <c r="P7" s="2">
        <f>VLOOKUP(O7,'2021 Season Stats'!$A$2:$G$33,7,FALSE)</f>
        <v>0.52941176470588236</v>
      </c>
      <c r="Q7" s="6" t="s">
        <v>28</v>
      </c>
      <c r="R7" s="2">
        <f>VLOOKUP(Q7,'2021 Season Stats'!$A$2:$G$33,7,FALSE)</f>
        <v>0.52941176470588236</v>
      </c>
    </row>
    <row r="8" spans="1:18" x14ac:dyDescent="0.25">
      <c r="A8" t="s">
        <v>53</v>
      </c>
      <c r="B8" s="2">
        <v>0.47199999999999998</v>
      </c>
      <c r="C8" s="4" t="s">
        <v>25</v>
      </c>
      <c r="D8" s="3">
        <f>VLOOKUP(C8,'2021 Season Stats'!A$2:G$33,7,FALSE)</f>
        <v>0.70588235294117652</v>
      </c>
      <c r="E8" s="4" t="s">
        <v>41</v>
      </c>
      <c r="F8" s="2">
        <f>VLOOKUP(E8,'2021 Season Stats'!A$2:G$33,7,FALSE)</f>
        <v>0.70588235294117652</v>
      </c>
      <c r="G8" s="4" t="s">
        <v>26</v>
      </c>
      <c r="H8" s="2">
        <f>VLOOKUP(G8,'2021 Season Stats'!A$2:G$33,7,FALSE)</f>
        <v>0.17647058823529413</v>
      </c>
      <c r="I8" s="4" t="s">
        <v>30</v>
      </c>
      <c r="J8" s="2">
        <f>VLOOKUP(I8,'2021 Season Stats'!A$2:G$33,7,FALSE)</f>
        <v>0.58823529411764708</v>
      </c>
      <c r="K8" s="4" t="s">
        <v>48</v>
      </c>
      <c r="L8" s="2">
        <f>VLOOKUP(K8,'2021 Season Stats'!A$2:G$33,7,FALSE)</f>
        <v>0.20588235294117646</v>
      </c>
      <c r="M8" s="4" t="s">
        <v>52</v>
      </c>
      <c r="N8" s="2">
        <f>VLOOKUP(M8,'2021 Season Stats'!A$2:G$33,7,FALSE)</f>
        <v>0.41176470588235292</v>
      </c>
      <c r="O8" s="4" t="s">
        <v>50</v>
      </c>
      <c r="P8" s="2">
        <f>VLOOKUP(O8,'2021 Season Stats'!$A$2:$G$33,7,FALSE)</f>
        <v>0.6470588235294118</v>
      </c>
      <c r="Q8" s="6" t="s">
        <v>39</v>
      </c>
      <c r="R8" s="2">
        <f>VLOOKUP(Q8,'2021 Season Stats'!$A$2:$G$33,7,FALSE)</f>
        <v>0.52941176470588236</v>
      </c>
    </row>
    <row r="9" spans="1:18" x14ac:dyDescent="0.25">
      <c r="A9" t="s">
        <v>37</v>
      </c>
      <c r="B9" s="2">
        <v>0.51400000000000001</v>
      </c>
      <c r="C9" s="4" t="s">
        <v>22</v>
      </c>
      <c r="D9" s="3">
        <f>VLOOKUP(C9,'2021 Season Stats'!A$2:G$33,7,FALSE)</f>
        <v>0.52941176470588236</v>
      </c>
      <c r="E9" s="4" t="s">
        <v>27</v>
      </c>
      <c r="F9" s="2">
        <f>VLOOKUP(E9,'2021 Season Stats'!A$2:G$33,7,FALSE)</f>
        <v>0.23529411764705882</v>
      </c>
      <c r="G9" s="4" t="s">
        <v>33</v>
      </c>
      <c r="H9" s="2">
        <f>VLOOKUP(G9,'2021 Season Stats'!A$2:G$33,7,FALSE)</f>
        <v>0.41176470588235292</v>
      </c>
      <c r="I9" s="4" t="s">
        <v>53</v>
      </c>
      <c r="J9" s="2">
        <f>VLOOKUP(I9,'2021 Season Stats'!A$2:G$33,7,FALSE)</f>
        <v>0.58823529411764708</v>
      </c>
      <c r="K9" s="4" t="s">
        <v>36</v>
      </c>
      <c r="L9" s="2">
        <f>VLOOKUP(K9,'2021 Season Stats'!A$2:G$33,7,FALSE)</f>
        <v>0.47058823529411764</v>
      </c>
      <c r="M9" s="4" t="s">
        <v>37</v>
      </c>
      <c r="N9" s="2">
        <f>VLOOKUP(M9,'2021 Season Stats'!A$2:G$33,7,FALSE)</f>
        <v>0.47058823529411764</v>
      </c>
      <c r="O9" s="4" t="s">
        <v>40</v>
      </c>
      <c r="P9" s="2">
        <f>VLOOKUP(O9,'2021 Season Stats'!$A$2:$G$33,7,FALSE)</f>
        <v>0.41176470588235292</v>
      </c>
      <c r="Q9" s="6" t="s">
        <v>53</v>
      </c>
      <c r="R9" s="2">
        <f>VLOOKUP(Q9,'2021 Season Stats'!$A$2:$G$33,7,FALSE)</f>
        <v>0.58823529411764708</v>
      </c>
    </row>
    <row r="10" spans="1:18" x14ac:dyDescent="0.25">
      <c r="A10" t="s">
        <v>41</v>
      </c>
      <c r="C10" s="4" t="s">
        <v>26</v>
      </c>
      <c r="D10" s="3">
        <f>VLOOKUP(C10,'2021 Season Stats'!A$2:G$33,7,FALSE)</f>
        <v>0.17647058823529413</v>
      </c>
      <c r="E10" s="4" t="s">
        <v>39</v>
      </c>
      <c r="F10" s="2">
        <f>VLOOKUP(E10,'2021 Season Stats'!A$2:G$33,7,FALSE)</f>
        <v>0.52941176470588236</v>
      </c>
      <c r="G10" s="4" t="s">
        <v>35</v>
      </c>
      <c r="H10" s="2">
        <f>VLOOKUP(G10,'2021 Season Stats'!A$2:G$33,7,FALSE)</f>
        <v>0.6470588235294118</v>
      </c>
      <c r="I10" s="4" t="s">
        <v>28</v>
      </c>
      <c r="J10" s="2">
        <f>VLOOKUP(I10,'2021 Season Stats'!A$2:G$33,7,FALSE)</f>
        <v>0.52941176470588236</v>
      </c>
      <c r="K10" s="4" t="s">
        <v>27</v>
      </c>
      <c r="L10" s="2">
        <f>VLOOKUP(K10,'2021 Season Stats'!A$2:G$33,7,FALSE)</f>
        <v>0.23529411764705882</v>
      </c>
      <c r="M10" s="4" t="s">
        <v>47</v>
      </c>
      <c r="N10" s="2">
        <f>VLOOKUP(M10,'2021 Season Stats'!A$2:G$33,7,FALSE)</f>
        <v>0.35294117647058826</v>
      </c>
      <c r="O10" s="4" t="s">
        <v>21</v>
      </c>
      <c r="P10" s="2">
        <f>VLOOKUP(O10,'2021 Season Stats'!$A$2:$G$33,7,FALSE)</f>
        <v>0.55882352941176472</v>
      </c>
      <c r="Q10" s="7" t="s">
        <v>46</v>
      </c>
      <c r="R10" s="2">
        <f>VLOOKUP(Q10,'2021 Season Stats'!$A$2:$G$33,7,FALSE)</f>
        <v>0.47058823529411764</v>
      </c>
    </row>
    <row r="11" spans="1:18" x14ac:dyDescent="0.25">
      <c r="A11" t="s">
        <v>40</v>
      </c>
      <c r="C11" s="4" t="s">
        <v>27</v>
      </c>
      <c r="D11" s="3">
        <f>VLOOKUP(C11,'2021 Season Stats'!A$2:G$33,7,FALSE)</f>
        <v>0.23529411764705882</v>
      </c>
      <c r="E11" s="4" t="s">
        <v>32</v>
      </c>
      <c r="F11" s="2">
        <f>VLOOKUP(E11,'2021 Season Stats'!A$2:G$33,7,FALSE)</f>
        <v>0.29411764705882354</v>
      </c>
      <c r="G11" s="4" t="s">
        <v>23</v>
      </c>
      <c r="H11" s="2">
        <f>VLOOKUP(G11,'2021 Season Stats'!A$2:G$33,7,FALSE)</f>
        <v>0.23529411764705882</v>
      </c>
      <c r="I11" s="4" t="s">
        <v>35</v>
      </c>
      <c r="J11" s="2">
        <f>VLOOKUP(I11,'2021 Season Stats'!A$2:G$33,7,FALSE)</f>
        <v>0.6470588235294118</v>
      </c>
      <c r="K11" s="4" t="s">
        <v>37</v>
      </c>
      <c r="L11" s="2">
        <f>VLOOKUP(K11,'2021 Season Stats'!A$2:G$33,7,FALSE)</f>
        <v>0.47058823529411764</v>
      </c>
      <c r="M11" s="4" t="s">
        <v>48</v>
      </c>
      <c r="N11" s="2">
        <f>VLOOKUP(M11,'2021 Season Stats'!A$2:G$33,7,FALSE)</f>
        <v>0.20588235294117646</v>
      </c>
      <c r="O11" s="4" t="s">
        <v>53</v>
      </c>
      <c r="P11" s="2">
        <f>VLOOKUP(O11,'2021 Season Stats'!$A$2:$G$33,7,FALSE)</f>
        <v>0.58823529411764708</v>
      </c>
      <c r="Q11" s="7" t="s">
        <v>22</v>
      </c>
      <c r="R11" s="2">
        <f>VLOOKUP(Q11,'2021 Season Stats'!$A$2:$G$33,7,FALSE)</f>
        <v>0.52941176470588236</v>
      </c>
    </row>
    <row r="12" spans="1:18" x14ac:dyDescent="0.25">
      <c r="A12" t="s">
        <v>48</v>
      </c>
      <c r="C12" s="4" t="s">
        <v>28</v>
      </c>
      <c r="D12" s="3">
        <f>VLOOKUP(C12,'2021 Season Stats'!A$2:G$33,7,FALSE)</f>
        <v>0.52941176470588236</v>
      </c>
      <c r="E12" s="4" t="s">
        <v>37</v>
      </c>
      <c r="F12" s="2">
        <f>VLOOKUP(E12,'2021 Season Stats'!A$2:G$33,7,FALSE)</f>
        <v>0.47058823529411764</v>
      </c>
      <c r="G12" s="4" t="s">
        <v>36</v>
      </c>
      <c r="H12" s="2">
        <f>VLOOKUP(G12,'2021 Season Stats'!A$2:G$33,7,FALSE)</f>
        <v>0.47058823529411764</v>
      </c>
      <c r="I12" s="4" t="s">
        <v>22</v>
      </c>
      <c r="J12" s="2">
        <f>VLOOKUP(I12,'2021 Season Stats'!A$2:G$33,7,FALSE)</f>
        <v>0.52941176470588236</v>
      </c>
      <c r="K12" s="4" t="s">
        <v>38</v>
      </c>
      <c r="L12" s="2">
        <f>VLOOKUP(K12,'2021 Season Stats'!A$2:G$33,7,FALSE)</f>
        <v>0.58823529411764708</v>
      </c>
      <c r="M12" s="4" t="s">
        <v>39</v>
      </c>
      <c r="N12" s="2">
        <f>VLOOKUP(M12,'2021 Season Stats'!A$2:G$33,7,FALSE)</f>
        <v>0.52941176470588236</v>
      </c>
      <c r="O12" s="4" t="s">
        <v>30</v>
      </c>
      <c r="P12" s="2">
        <f>VLOOKUP(O12,'2021 Season Stats'!$A$2:$G$33,7,FALSE)</f>
        <v>0.58823529411764708</v>
      </c>
      <c r="Q12" s="7" t="s">
        <v>47</v>
      </c>
      <c r="R12" s="2">
        <f>VLOOKUP(Q12,'2021 Season Stats'!$A$2:$G$33,7,FALSE)</f>
        <v>0.35294117647058826</v>
      </c>
    </row>
    <row r="13" spans="1:18" x14ac:dyDescent="0.25">
      <c r="A13" t="s">
        <v>45</v>
      </c>
      <c r="C13" s="4" t="s">
        <v>29</v>
      </c>
      <c r="D13" s="3">
        <f>VLOOKUP(C13,'2021 Season Stats'!A$2:G$33,7,FALSE)</f>
        <v>0.52941176470588236</v>
      </c>
      <c r="E13" s="4" t="s">
        <v>33</v>
      </c>
      <c r="F13" s="2">
        <f>VLOOKUP(E13,'2021 Season Stats'!A$2:G$33,7,FALSE)</f>
        <v>0.41176470588235292</v>
      </c>
      <c r="G13" s="4" t="s">
        <v>27</v>
      </c>
      <c r="H13" s="2">
        <f>VLOOKUP(G13,'2021 Season Stats'!A$2:G$33,7,FALSE)</f>
        <v>0.23529411764705882</v>
      </c>
      <c r="I13" s="4" t="s">
        <v>23</v>
      </c>
      <c r="J13" s="2">
        <f>VLOOKUP(I13,'2021 Season Stats'!A$2:G$33,7,FALSE)</f>
        <v>0.23529411764705882</v>
      </c>
      <c r="K13" s="4" t="s">
        <v>21</v>
      </c>
      <c r="L13" s="2">
        <f>VLOOKUP(K13,'2021 Season Stats'!A$2:G$33,7,FALSE)</f>
        <v>0.55882352941176472</v>
      </c>
      <c r="M13" s="4" t="s">
        <v>53</v>
      </c>
      <c r="N13" s="2">
        <f>VLOOKUP(M13,'2021 Season Stats'!A$2:G$33,7,FALSE)</f>
        <v>0.58823529411764708</v>
      </c>
      <c r="O13" s="4" t="s">
        <v>48</v>
      </c>
      <c r="P13" s="2">
        <f>VLOOKUP(O13,'2021 Season Stats'!$A$2:$G$33,7,FALSE)</f>
        <v>0.20588235294117646</v>
      </c>
      <c r="Q13" s="7" t="s">
        <v>37</v>
      </c>
      <c r="R13" s="2">
        <f>VLOOKUP(Q13,'2021 Season Stats'!$A$2:$G$33,7,FALSE)</f>
        <v>0.47058823529411764</v>
      </c>
    </row>
    <row r="14" spans="1:18" x14ac:dyDescent="0.25">
      <c r="A14" t="s">
        <v>23</v>
      </c>
      <c r="C14" s="4" t="s">
        <v>30</v>
      </c>
      <c r="D14" s="3">
        <f>VLOOKUP(C14,'2021 Season Stats'!A$2:G$33,7,FALSE)</f>
        <v>0.58823529411764708</v>
      </c>
      <c r="E14" s="4" t="s">
        <v>25</v>
      </c>
      <c r="F14" s="2">
        <f>VLOOKUP(E14,'2021 Season Stats'!A$2:G$33,7,FALSE)</f>
        <v>0.70588235294117652</v>
      </c>
      <c r="G14" s="4" t="s">
        <v>32</v>
      </c>
      <c r="H14" s="2">
        <f>VLOOKUP(G14,'2021 Season Stats'!A$2:G$33,7,FALSE)</f>
        <v>0.29411764705882354</v>
      </c>
      <c r="I14" s="4" t="s">
        <v>42</v>
      </c>
      <c r="J14" s="2">
        <f>VLOOKUP(I14,'2021 Season Stats'!A$2:G$33,7,FALSE)</f>
        <v>0.52941176470588236</v>
      </c>
      <c r="K14" s="4" t="s">
        <v>39</v>
      </c>
      <c r="L14" s="2">
        <f>VLOOKUP(K14,'2021 Season Stats'!A$2:G$33,7,FALSE)</f>
        <v>0.52941176470588236</v>
      </c>
      <c r="M14" s="4" t="s">
        <v>36</v>
      </c>
      <c r="N14" s="2">
        <f>VLOOKUP(M14,'2021 Season Stats'!A$2:G$33,7,FALSE)</f>
        <v>0.47058823529411764</v>
      </c>
      <c r="O14" s="4" t="s">
        <v>36</v>
      </c>
      <c r="P14" s="2">
        <f>VLOOKUP(O14,'2021 Season Stats'!$A$2:$G$33,7,FALSE)</f>
        <v>0.47058823529411764</v>
      </c>
      <c r="Q14" s="7" t="s">
        <v>21</v>
      </c>
      <c r="R14" s="2">
        <f>VLOOKUP(Q14,'2021 Season Stats'!$A$2:$G$33,7,FALSE)</f>
        <v>0.55882352941176472</v>
      </c>
    </row>
    <row r="15" spans="1:18" x14ac:dyDescent="0.25">
      <c r="A15" t="s">
        <v>28</v>
      </c>
      <c r="C15" s="4" t="s">
        <v>31</v>
      </c>
      <c r="D15" s="3">
        <f>VLOOKUP(C15,'2021 Season Stats'!A$2:G$33,7,FALSE)</f>
        <v>0.76470588235294112</v>
      </c>
      <c r="E15" s="4" t="s">
        <v>35</v>
      </c>
      <c r="F15" s="2">
        <f>VLOOKUP(E15,'2021 Season Stats'!A$2:G$33,7,FALSE)</f>
        <v>0.6470588235294118</v>
      </c>
      <c r="G15" s="4" t="s">
        <v>44</v>
      </c>
      <c r="H15" s="2">
        <f>VLOOKUP(G15,'2021 Season Stats'!A$2:G$33,7,FALSE)</f>
        <v>0.23529411764705882</v>
      </c>
      <c r="I15" s="4" t="s">
        <v>29</v>
      </c>
      <c r="J15" s="2">
        <f>VLOOKUP(I15,'2021 Season Stats'!A$2:G$33,7,FALSE)</f>
        <v>0.52941176470588236</v>
      </c>
      <c r="K15" s="4" t="s">
        <v>51</v>
      </c>
      <c r="L15" s="2">
        <f>VLOOKUP(K15,'2021 Season Stats'!A$2:G$33,7,FALSE)</f>
        <v>0.58823529411764708</v>
      </c>
      <c r="M15" s="4" t="s">
        <v>46</v>
      </c>
      <c r="N15" s="2">
        <f>VLOOKUP(M15,'2021 Season Stats'!A$2:G$33,7,FALSE)</f>
        <v>0.47058823529411764</v>
      </c>
      <c r="O15" s="4" t="s">
        <v>36</v>
      </c>
      <c r="P15" s="2">
        <f>VLOOKUP(O15,'2021 Season Stats'!$A$2:$G$33,7,FALSE)</f>
        <v>0.47058823529411764</v>
      </c>
      <c r="Q15" s="7" t="s">
        <v>37</v>
      </c>
      <c r="R15" s="2">
        <f>VLOOKUP(Q15,'2021 Season Stats'!$A$2:$G$33,7,FALSE)</f>
        <v>0.47058823529411764</v>
      </c>
    </row>
    <row r="16" spans="1:18" x14ac:dyDescent="0.25">
      <c r="A16" s="4" t="s">
        <v>26</v>
      </c>
      <c r="C16" s="4" t="s">
        <v>32</v>
      </c>
      <c r="D16" s="3">
        <f>VLOOKUP(C16,'2021 Season Stats'!A$2:G$33,7,FALSE)</f>
        <v>0.29411764705882354</v>
      </c>
      <c r="E16" s="4" t="s">
        <v>28</v>
      </c>
      <c r="F16" s="2">
        <f>VLOOKUP(E16,'2021 Season Stats'!A$2:G$33,7,FALSE)</f>
        <v>0.52941176470588236</v>
      </c>
      <c r="G16" s="4" t="s">
        <v>27</v>
      </c>
      <c r="H16" s="2">
        <f>VLOOKUP(G16,'2021 Season Stats'!A$2:G$33,7,FALSE)</f>
        <v>0.23529411764705882</v>
      </c>
      <c r="I16" s="4" t="s">
        <v>22</v>
      </c>
      <c r="J16" s="2">
        <f>VLOOKUP(I16,'2021 Season Stats'!A$2:G$33,7,FALSE)</f>
        <v>0.52941176470588236</v>
      </c>
      <c r="K16" s="4" t="s">
        <v>40</v>
      </c>
      <c r="L16" s="2">
        <f>VLOOKUP(K16,'2021 Season Stats'!A$2:G$33,7,FALSE)</f>
        <v>0.41176470588235292</v>
      </c>
      <c r="M16" s="4" t="s">
        <v>25</v>
      </c>
      <c r="N16" s="2">
        <f>VLOOKUP(M16,'2021 Season Stats'!A$2:G$33,7,FALSE)</f>
        <v>0.70588235294117652</v>
      </c>
      <c r="O16" s="4" t="s">
        <v>38</v>
      </c>
      <c r="P16" s="2">
        <f>VLOOKUP(O16,'2021 Season Stats'!$A$2:$G$33,7,FALSE)</f>
        <v>0.58823529411764708</v>
      </c>
      <c r="Q16" s="7" t="s">
        <v>45</v>
      </c>
      <c r="R16" s="2">
        <f>VLOOKUP(Q16,'2021 Season Stats'!$A$2:$G$33,7,FALSE)</f>
        <v>0.76470588235294112</v>
      </c>
    </row>
    <row r="17" spans="1:18" x14ac:dyDescent="0.25">
      <c r="A17" s="4" t="s">
        <v>24</v>
      </c>
      <c r="C17" s="4" t="s">
        <v>30</v>
      </c>
      <c r="D17" s="3">
        <f>VLOOKUP(C17,'2021 Season Stats'!A$2:G$33,7,FALSE)</f>
        <v>0.58823529411764708</v>
      </c>
      <c r="E17" s="4" t="s">
        <v>35</v>
      </c>
      <c r="F17" s="2">
        <f>VLOOKUP(E17,'2021 Season Stats'!A$2:G$33,7,FALSE)</f>
        <v>0.6470588235294118</v>
      </c>
      <c r="G17" s="4" t="s">
        <v>29</v>
      </c>
      <c r="H17" s="2">
        <f>VLOOKUP(G17,'2021 Season Stats'!A$2:G$33,7,FALSE)</f>
        <v>0.52941176470588236</v>
      </c>
      <c r="I17" s="4" t="s">
        <v>26</v>
      </c>
      <c r="J17" s="2">
        <f>VLOOKUP(I17,'2021 Season Stats'!A$2:G$33,7,FALSE)</f>
        <v>0.17647058823529413</v>
      </c>
      <c r="K17" s="4" t="s">
        <v>36</v>
      </c>
      <c r="L17" s="2">
        <f>VLOOKUP(K17,'2021 Season Stats'!A$2:G$33,7,FALSE)</f>
        <v>0.47058823529411764</v>
      </c>
      <c r="M17" s="4" t="s">
        <v>24</v>
      </c>
      <c r="N17" s="2">
        <f>VLOOKUP(M17,'2021 Season Stats'!A$2:G$33,7,FALSE)</f>
        <v>0.70588235294117652</v>
      </c>
      <c r="O17" s="4" t="s">
        <v>45</v>
      </c>
      <c r="P17" s="2">
        <f>VLOOKUP(O17,'2021 Season Stats'!$A$2:$G$33,7,FALSE)</f>
        <v>0.76470588235294112</v>
      </c>
      <c r="Q17" s="7" t="s">
        <v>53</v>
      </c>
      <c r="R17" s="2">
        <f>VLOOKUP(Q17,'2021 Season Stats'!$A$2:$G$33,7,FALSE)</f>
        <v>0.58823529411764708</v>
      </c>
    </row>
    <row r="18" spans="1:18" x14ac:dyDescent="0.25">
      <c r="A18" s="4" t="s">
        <v>38</v>
      </c>
      <c r="C18" s="4" t="s">
        <v>33</v>
      </c>
      <c r="D18" s="3">
        <f>VLOOKUP(C18,'2021 Season Stats'!A$2:G$33,7,FALSE)</f>
        <v>0.41176470588235292</v>
      </c>
      <c r="E18" s="4" t="s">
        <v>26</v>
      </c>
      <c r="F18" s="2">
        <f>VLOOKUP(E18,'2021 Season Stats'!A$2:G$33,7,FALSE)</f>
        <v>0.17647058823529413</v>
      </c>
      <c r="G18" s="4" t="s">
        <v>25</v>
      </c>
      <c r="H18" s="2">
        <f>VLOOKUP(G18,'2021 Season Stats'!A$2:G$33,7,FALSE)</f>
        <v>0.70588235294117652</v>
      </c>
      <c r="I18" s="4" t="s">
        <v>31</v>
      </c>
      <c r="J18" s="2">
        <f>VLOOKUP(I18,'2021 Season Stats'!A$2:G$33,7,FALSE)</f>
        <v>0.76470588235294112</v>
      </c>
      <c r="K18" s="4" t="s">
        <v>24</v>
      </c>
      <c r="L18" s="2">
        <f>VLOOKUP(K18,'2021 Season Stats'!A$2:G$33,7,FALSE)</f>
        <v>0.70588235294117652</v>
      </c>
      <c r="M18" s="4" t="s">
        <v>37</v>
      </c>
      <c r="N18" s="2">
        <f>VLOOKUP(M18,'2021 Season Stats'!A$2:G$33,7,FALSE)</f>
        <v>0.47058823529411764</v>
      </c>
      <c r="O18" s="4" t="s">
        <v>21</v>
      </c>
      <c r="P18" s="2">
        <f>VLOOKUP(O18,'2021 Season Stats'!$A$2:$G$33,7,FALSE)</f>
        <v>0.55882352941176472</v>
      </c>
      <c r="Q18" s="7" t="s">
        <v>49</v>
      </c>
      <c r="R18" s="2">
        <f>VLOOKUP(Q18,'2021 Season Stats'!$A$2:$G$33,7,FALSE)</f>
        <v>0.70588235294117652</v>
      </c>
    </row>
    <row r="19" spans="1:18" x14ac:dyDescent="0.25">
      <c r="A19" s="4" t="s">
        <v>39</v>
      </c>
      <c r="C19" s="4" t="s">
        <v>27</v>
      </c>
      <c r="D19" s="3">
        <f>VLOOKUP(C19,'2021 Season Stats'!A$2:G$33,7,FALSE)</f>
        <v>0.23529411764705882</v>
      </c>
      <c r="E19" s="4" t="s">
        <v>22</v>
      </c>
      <c r="F19" s="2">
        <f>VLOOKUP(E19,'2021 Season Stats'!A$2:G$33,7,FALSE)</f>
        <v>0.52941176470588236</v>
      </c>
      <c r="G19" s="4" t="s">
        <v>30</v>
      </c>
      <c r="H19" s="2">
        <f>VLOOKUP(G19,'2021 Season Stats'!A$2:G$33,7,FALSE)</f>
        <v>0.58823529411764708</v>
      </c>
      <c r="I19" s="4" t="s">
        <v>35</v>
      </c>
      <c r="J19" s="2">
        <f>VLOOKUP(I19,'2021 Season Stats'!A$2:G$33,7,FALSE)</f>
        <v>0.6470588235294118</v>
      </c>
      <c r="K19" s="4" t="s">
        <v>37</v>
      </c>
      <c r="L19" s="2">
        <f>VLOOKUP(K19,'2021 Season Stats'!A$2:G$33,7,FALSE)</f>
        <v>0.47058823529411764</v>
      </c>
      <c r="M19" s="4" t="s">
        <v>36</v>
      </c>
      <c r="N19" s="2">
        <f>VLOOKUP(M19,'2021 Season Stats'!A$2:G$33,7,FALSE)</f>
        <v>0.47058823529411764</v>
      </c>
      <c r="O19" s="4" t="s">
        <v>53</v>
      </c>
      <c r="P19" s="2">
        <f>VLOOKUP(O19,'2021 Season Stats'!$A$2:$G$33,7,FALSE)</f>
        <v>0.58823529411764708</v>
      </c>
      <c r="Q19" s="7" t="s">
        <v>21</v>
      </c>
      <c r="R19" s="2">
        <f>VLOOKUP(Q19,'2021 Season Stats'!$A$2:$G$33,7,FALSE)</f>
        <v>0.55882352941176472</v>
      </c>
    </row>
    <row r="20" spans="1:18" x14ac:dyDescent="0.25">
      <c r="A20" s="4" t="s">
        <v>49</v>
      </c>
    </row>
    <row r="21" spans="1:18" x14ac:dyDescent="0.25">
      <c r="A21" s="4" t="s">
        <v>22</v>
      </c>
      <c r="B21" s="2">
        <v>0.46400000000000002</v>
      </c>
    </row>
    <row r="22" spans="1:18" x14ac:dyDescent="0.25">
      <c r="A22" s="4" t="s">
        <v>46</v>
      </c>
    </row>
    <row r="23" spans="1:18" x14ac:dyDescent="0.25">
      <c r="A23" s="4" t="s">
        <v>30</v>
      </c>
      <c r="B23" s="2">
        <v>0.48099999999999998</v>
      </c>
    </row>
    <row r="24" spans="1:18" x14ac:dyDescent="0.25">
      <c r="A24" s="4" t="s">
        <v>29</v>
      </c>
    </row>
    <row r="25" spans="1:18" x14ac:dyDescent="0.25">
      <c r="A25" s="4" t="s">
        <v>44</v>
      </c>
    </row>
    <row r="26" spans="1:18" x14ac:dyDescent="0.25">
      <c r="A26" s="4" t="s">
        <v>27</v>
      </c>
      <c r="B26" s="2">
        <v>0.51200000000000001</v>
      </c>
    </row>
    <row r="27" spans="1:18" x14ac:dyDescent="0.25">
      <c r="A27" s="4" t="s">
        <v>42</v>
      </c>
    </row>
    <row r="28" spans="1:18" x14ac:dyDescent="0.25">
      <c r="A28" s="4" t="s">
        <v>21</v>
      </c>
      <c r="B28" s="2">
        <v>0.52100000000000002</v>
      </c>
    </row>
    <row r="29" spans="1:18" x14ac:dyDescent="0.25">
      <c r="A29" s="4" t="s">
        <v>51</v>
      </c>
    </row>
    <row r="30" spans="1:18" x14ac:dyDescent="0.25">
      <c r="A30" s="4" t="s">
        <v>52</v>
      </c>
    </row>
    <row r="31" spans="1:18" x14ac:dyDescent="0.25">
      <c r="A31" s="4" t="s">
        <v>31</v>
      </c>
    </row>
    <row r="32" spans="1:18" x14ac:dyDescent="0.25">
      <c r="A32" s="4" t="s">
        <v>25</v>
      </c>
    </row>
    <row r="33" spans="1:1" x14ac:dyDescent="0.25">
      <c r="A33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Season Stats</vt:lpstr>
      <vt:lpstr>2021 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Mansfield</dc:creator>
  <cp:lastModifiedBy>Richard Mansfield</cp:lastModifiedBy>
  <dcterms:created xsi:type="dcterms:W3CDTF">2022-10-04T22:40:14Z</dcterms:created>
  <dcterms:modified xsi:type="dcterms:W3CDTF">2022-12-20T03:56:51Z</dcterms:modified>
</cp:coreProperties>
</file>