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sf\Documents\GitHub\2021season\"/>
    </mc:Choice>
  </mc:AlternateContent>
  <xr:revisionPtr revIDLastSave="0" documentId="8_{34BF6272-E3D7-4B0F-84D8-2436CD51A804}" xr6:coauthVersionLast="47" xr6:coauthVersionMax="47" xr10:uidLastSave="{00000000-0000-0000-0000-000000000000}"/>
  <bookViews>
    <workbookView xWindow="-120" yWindow="-120" windowWidth="29040" windowHeight="15990" activeTab="5" xr2:uid="{1FD5C691-72BE-4A84-8819-3065F072353D}"/>
  </bookViews>
  <sheets>
    <sheet name="2021 Season Stats" sheetId="1" r:id="rId1"/>
    <sheet name="2021 SOS" sheetId="2" r:id="rId2"/>
    <sheet name="2021 PF" sheetId="3" r:id="rId3"/>
    <sheet name="2021 PA" sheetId="4" r:id="rId4"/>
    <sheet name="W2W MoV" sheetId="5" r:id="rId5"/>
    <sheet name="2021 WL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3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F3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M2" i="5"/>
  <c r="L2" i="5"/>
  <c r="K2" i="5"/>
  <c r="J2" i="5"/>
  <c r="I2" i="5"/>
  <c r="H2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E2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AH39" i="2"/>
  <c r="AH21" i="2" s="1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23" i="2"/>
  <c r="AF21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23" i="2"/>
  <c r="AD21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B21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Z39" i="2"/>
  <c r="Z38" i="2"/>
  <c r="Z37" i="2"/>
  <c r="Z36" i="2"/>
  <c r="Z35" i="2"/>
  <c r="Z34" i="2"/>
  <c r="Z33" i="2"/>
  <c r="Z21" i="2" s="1"/>
  <c r="Z32" i="2"/>
  <c r="Z31" i="2"/>
  <c r="Z30" i="2"/>
  <c r="Z29" i="2"/>
  <c r="Z28" i="2"/>
  <c r="Z27" i="2"/>
  <c r="Z26" i="2"/>
  <c r="Z25" i="2"/>
  <c r="Z24" i="2"/>
  <c r="Z23" i="2"/>
  <c r="X21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V21" i="2"/>
  <c r="V39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T21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R21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3" i="2"/>
  <c r="P21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23" i="2"/>
  <c r="N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3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 s="1"/>
  <c r="J2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3" i="2"/>
  <c r="H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3" i="2"/>
  <c r="F21" i="2"/>
  <c r="AH1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3" i="2"/>
  <c r="AF1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3" i="2"/>
  <c r="AD1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3" i="2"/>
  <c r="AB1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X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V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" i="2"/>
  <c r="T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3" i="2"/>
  <c r="R1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P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  <c r="N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K7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D21" i="2" l="1"/>
  <c r="Z1" i="2"/>
  <c r="L1" i="2"/>
  <c r="H1" i="2"/>
  <c r="J1" i="2"/>
  <c r="F1" i="2"/>
  <c r="D1" i="2"/>
</calcChain>
</file>

<file path=xl/sharedStrings.xml><?xml version="1.0" encoding="utf-8"?>
<sst xmlns="http://schemas.openxmlformats.org/spreadsheetml/2006/main" count="983" uniqueCount="73">
  <si>
    <t>Team</t>
  </si>
  <si>
    <t>Division</t>
  </si>
  <si>
    <t>Conference</t>
  </si>
  <si>
    <t>NFC</t>
  </si>
  <si>
    <t>AFC</t>
  </si>
  <si>
    <t>NFCW</t>
  </si>
  <si>
    <t>AFCW</t>
  </si>
  <si>
    <t>NFCS</t>
  </si>
  <si>
    <t>NFCN</t>
  </si>
  <si>
    <t>NFCE</t>
  </si>
  <si>
    <t>AFCS</t>
  </si>
  <si>
    <t>AFCE</t>
  </si>
  <si>
    <t>AFCN</t>
  </si>
  <si>
    <t>Wins</t>
  </si>
  <si>
    <t>Losses</t>
  </si>
  <si>
    <t>Ties</t>
  </si>
  <si>
    <t>W-L%</t>
  </si>
  <si>
    <t>PF</t>
  </si>
  <si>
    <t>PA</t>
  </si>
  <si>
    <t>PD</t>
  </si>
  <si>
    <t>MoV</t>
  </si>
  <si>
    <t>Pittsburgh Steelers</t>
  </si>
  <si>
    <t>Miami Dolphins</t>
  </si>
  <si>
    <t>Houston Texans</t>
  </si>
  <si>
    <t>Kansas City Chiefs</t>
  </si>
  <si>
    <t>Tennessee Titans</t>
  </si>
  <si>
    <t>Jacksonville Jaguars</t>
  </si>
  <si>
    <t>New York Jets</t>
  </si>
  <si>
    <t>Indianapolis Colts</t>
  </si>
  <si>
    <t>New Orleans Saints</t>
  </si>
  <si>
    <t>New England Patriots</t>
  </si>
  <si>
    <t>Tampa Bay Buccaneers</t>
  </si>
  <si>
    <t>Carolina Panthers</t>
  </si>
  <si>
    <t>Atlanta Falcons</t>
  </si>
  <si>
    <t>SoS</t>
  </si>
  <si>
    <t>Buffalo Bills</t>
  </si>
  <si>
    <t>Baltimore Ravens</t>
  </si>
  <si>
    <t>Cleveland Browns</t>
  </si>
  <si>
    <t>Las Vegas Raiders</t>
  </si>
  <si>
    <t>Los Angeles Chargers</t>
  </si>
  <si>
    <t>Denver Broncos</t>
  </si>
  <si>
    <t>Dallas Cowboys</t>
  </si>
  <si>
    <t>Philadelphia Eagles</t>
  </si>
  <si>
    <t>Washington Commanders</t>
  </si>
  <si>
    <t>New York Giants</t>
  </si>
  <si>
    <t>Green Bay Packers</t>
  </si>
  <si>
    <t>Minnesota Vikings</t>
  </si>
  <si>
    <t>Chicago Bears</t>
  </si>
  <si>
    <t>Detroit Lions</t>
  </si>
  <si>
    <t>Los Angeles Rams</t>
  </si>
  <si>
    <t>Arizona Cardinals</t>
  </si>
  <si>
    <t>San Francisco 49ers</t>
  </si>
  <si>
    <t>Seattle Seahawks</t>
  </si>
  <si>
    <t>Cincinnati Bengals</t>
  </si>
  <si>
    <t>Indianpolis Colts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</si>
  <si>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</si>
  <si>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</si>
  <si>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</si>
  <si>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</si>
  <si>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</si>
  <si>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</si>
  <si>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</si>
  <si>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</si>
  <si>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</si>
  <si>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</si>
  <si>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</si>
  <si>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</si>
  <si>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</si>
  <si>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</si>
  <si>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</si>
  <si>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</si>
  <si>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</si>
  <si>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Bye + W+1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</si>
</sst>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A826-1DA6-47C9-92D9-D168E7A6284E}">
  <dimension ref="A1:L33"/>
  <sheetViews>
    <sheetView workbookViewId="0">
      <selection activeCell="L6" sqref="L6"/>
    </sheetView>
  </sheetViews>
  <sheetFormatPr defaultRowHeight="15" x14ac:dyDescent="0.25"/>
  <cols>
    <col min="1" max="1" width="24.140625" bestFit="1" customWidth="1"/>
    <col min="2" max="2" width="11.28515625" bestFit="1" customWidth="1"/>
    <col min="3" max="3" width="8.140625" bestFit="1" customWidth="1"/>
    <col min="4" max="4" width="5.42578125" bestFit="1" customWidth="1"/>
    <col min="5" max="5" width="6.7109375" bestFit="1" customWidth="1"/>
    <col min="6" max="6" width="4.5703125" bestFit="1" customWidth="1"/>
    <col min="7" max="7" width="6" style="2" bestFit="1" customWidth="1"/>
    <col min="8" max="9" width="4" bestFit="1" customWidth="1"/>
    <col min="10" max="10" width="4.7109375" bestFit="1" customWidth="1"/>
    <col min="11" max="11" width="7.28515625" style="2" bestFit="1" customWidth="1"/>
    <col min="12" max="12" width="6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14</v>
      </c>
      <c r="F1" t="s">
        <v>15</v>
      </c>
      <c r="G1" s="2" t="s">
        <v>16</v>
      </c>
      <c r="H1" s="4" t="s">
        <v>17</v>
      </c>
      <c r="I1" s="4" t="s">
        <v>18</v>
      </c>
      <c r="J1" t="s">
        <v>19</v>
      </c>
      <c r="K1" s="2" t="s">
        <v>20</v>
      </c>
      <c r="L1" t="s">
        <v>34</v>
      </c>
    </row>
    <row r="2" spans="1:12" x14ac:dyDescent="0.25">
      <c r="A2" t="s">
        <v>35</v>
      </c>
      <c r="B2" t="s">
        <v>4</v>
      </c>
      <c r="C2" t="s">
        <v>11</v>
      </c>
      <c r="D2">
        <v>11</v>
      </c>
      <c r="E2" s="3">
        <v>6</v>
      </c>
      <c r="F2" s="3">
        <v>0</v>
      </c>
      <c r="G2" s="1">
        <f>(D2+0.5*F2)/SUM(D2:F2)</f>
        <v>0.6470588235294118</v>
      </c>
      <c r="H2" s="3">
        <v>483</v>
      </c>
      <c r="I2" s="3">
        <v>289</v>
      </c>
      <c r="J2">
        <f>H2-I2</f>
        <v>194</v>
      </c>
      <c r="K2" s="2">
        <f>(H2-I2)/17</f>
        <v>11.411764705882353</v>
      </c>
      <c r="L2">
        <f>VLOOKUP(A2,'2021 SOS'!$A$2:$B$33,2,FALSE)</f>
        <v>0.47199999999999998</v>
      </c>
    </row>
    <row r="3" spans="1:12" x14ac:dyDescent="0.25">
      <c r="A3" t="s">
        <v>30</v>
      </c>
      <c r="B3" t="s">
        <v>4</v>
      </c>
      <c r="C3" t="s">
        <v>11</v>
      </c>
      <c r="D3">
        <v>10</v>
      </c>
      <c r="E3" s="3">
        <v>7</v>
      </c>
      <c r="F3" s="3">
        <v>0</v>
      </c>
      <c r="G3" s="1">
        <f t="shared" ref="G3:G33" si="0">(D3+0.5*F3)/SUM(D3:F3)</f>
        <v>0.58823529411764708</v>
      </c>
      <c r="H3" s="3">
        <v>462</v>
      </c>
      <c r="I3" s="3">
        <v>303</v>
      </c>
      <c r="J3">
        <f t="shared" ref="J3:J32" si="1">H3-I3</f>
        <v>159</v>
      </c>
      <c r="K3" s="2">
        <f t="shared" ref="K3:K33" si="2">(H3-I3)/17</f>
        <v>9.3529411764705888</v>
      </c>
      <c r="L3">
        <f>VLOOKUP(A3,'2021 SOS'!$A$2:$B$33,2,FALSE)</f>
        <v>0.48099999999999998</v>
      </c>
    </row>
    <row r="4" spans="1:12" x14ac:dyDescent="0.25">
      <c r="A4" t="s">
        <v>22</v>
      </c>
      <c r="B4" t="s">
        <v>4</v>
      </c>
      <c r="C4" t="s">
        <v>11</v>
      </c>
      <c r="D4">
        <v>9</v>
      </c>
      <c r="E4" s="3">
        <v>8</v>
      </c>
      <c r="F4" s="3">
        <v>0</v>
      </c>
      <c r="G4" s="1">
        <f t="shared" si="0"/>
        <v>0.52941176470588236</v>
      </c>
      <c r="H4" s="3">
        <v>341</v>
      </c>
      <c r="I4" s="3">
        <v>373</v>
      </c>
      <c r="J4">
        <f t="shared" si="1"/>
        <v>-32</v>
      </c>
      <c r="K4" s="2">
        <f t="shared" si="2"/>
        <v>-1.8823529411764706</v>
      </c>
      <c r="L4">
        <f>VLOOKUP(A4,'2021 SOS'!$A$2:$B$33,2,FALSE)</f>
        <v>0.46400000000000002</v>
      </c>
    </row>
    <row r="5" spans="1:12" x14ac:dyDescent="0.25">
      <c r="A5" t="s">
        <v>27</v>
      </c>
      <c r="B5" t="s">
        <v>4</v>
      </c>
      <c r="C5" t="s">
        <v>11</v>
      </c>
      <c r="D5">
        <v>4</v>
      </c>
      <c r="E5" s="3">
        <v>13</v>
      </c>
      <c r="F5" s="3">
        <v>0</v>
      </c>
      <c r="G5" s="1">
        <f t="shared" si="0"/>
        <v>0.23529411764705882</v>
      </c>
      <c r="H5" s="3">
        <v>310</v>
      </c>
      <c r="I5" s="3">
        <v>504</v>
      </c>
      <c r="J5">
        <f t="shared" si="1"/>
        <v>-194</v>
      </c>
      <c r="K5" s="2">
        <f t="shared" si="2"/>
        <v>-11.411764705882353</v>
      </c>
      <c r="L5">
        <f>VLOOKUP(A5,'2021 SOS'!$A$2:$B$33,2,FALSE)</f>
        <v>0.51200000000000001</v>
      </c>
    </row>
    <row r="6" spans="1:12" x14ac:dyDescent="0.25">
      <c r="A6" s="3" t="s">
        <v>53</v>
      </c>
      <c r="B6" t="s">
        <v>4</v>
      </c>
      <c r="C6" t="s">
        <v>12</v>
      </c>
      <c r="D6">
        <v>10</v>
      </c>
      <c r="E6" s="3">
        <v>7</v>
      </c>
      <c r="F6" s="3">
        <v>0</v>
      </c>
      <c r="G6" s="1">
        <f t="shared" si="0"/>
        <v>0.58823529411764708</v>
      </c>
      <c r="H6" s="3">
        <v>460</v>
      </c>
      <c r="I6" s="3">
        <v>376</v>
      </c>
      <c r="J6">
        <f t="shared" si="1"/>
        <v>84</v>
      </c>
      <c r="K6" s="2">
        <f t="shared" si="2"/>
        <v>4.9411764705882355</v>
      </c>
      <c r="L6">
        <f>VLOOKUP(A6,'2021 SOS'!$A$2:$B$33,2,FALSE)</f>
        <v>0.47199999999999998</v>
      </c>
    </row>
    <row r="7" spans="1:12" x14ac:dyDescent="0.25">
      <c r="A7" t="s">
        <v>21</v>
      </c>
      <c r="B7" t="s">
        <v>4</v>
      </c>
      <c r="C7" t="s">
        <v>12</v>
      </c>
      <c r="D7">
        <v>9</v>
      </c>
      <c r="E7" s="3">
        <v>7</v>
      </c>
      <c r="F7" s="3">
        <v>1</v>
      </c>
      <c r="G7" s="1">
        <f t="shared" si="0"/>
        <v>0.55882352941176472</v>
      </c>
      <c r="H7" s="3">
        <v>343</v>
      </c>
      <c r="I7" s="3">
        <v>398</v>
      </c>
      <c r="J7">
        <f t="shared" si="1"/>
        <v>-55</v>
      </c>
      <c r="K7" s="2">
        <f t="shared" si="2"/>
        <v>-3.2352941176470589</v>
      </c>
      <c r="L7">
        <f>VLOOKUP(A7,'2021 SOS'!$A$2:$B$33,2,FALSE)</f>
        <v>0.52100000000000002</v>
      </c>
    </row>
    <row r="8" spans="1:12" x14ac:dyDescent="0.25">
      <c r="A8" t="s">
        <v>36</v>
      </c>
      <c r="B8" t="s">
        <v>4</v>
      </c>
      <c r="C8" t="s">
        <v>12</v>
      </c>
      <c r="D8">
        <v>8</v>
      </c>
      <c r="E8" s="3">
        <v>9</v>
      </c>
      <c r="F8" s="3">
        <v>0</v>
      </c>
      <c r="G8" s="1">
        <f t="shared" si="0"/>
        <v>0.47058823529411764</v>
      </c>
      <c r="H8" s="3">
        <v>349</v>
      </c>
      <c r="I8" s="3">
        <v>371</v>
      </c>
      <c r="J8">
        <f t="shared" si="1"/>
        <v>-22</v>
      </c>
      <c r="K8" s="2">
        <f t="shared" si="2"/>
        <v>-1.2941176470588236</v>
      </c>
      <c r="L8">
        <f>VLOOKUP(A8,'2021 SOS'!$A$2:$B$33,2,FALSE)</f>
        <v>0.53100000000000003</v>
      </c>
    </row>
    <row r="9" spans="1:12" x14ac:dyDescent="0.25">
      <c r="A9" t="s">
        <v>37</v>
      </c>
      <c r="B9" t="s">
        <v>4</v>
      </c>
      <c r="C9" t="s">
        <v>12</v>
      </c>
      <c r="D9">
        <v>8</v>
      </c>
      <c r="E9" s="3">
        <v>9</v>
      </c>
      <c r="F9" s="3">
        <v>0</v>
      </c>
      <c r="G9" s="1">
        <f t="shared" si="0"/>
        <v>0.47058823529411764</v>
      </c>
      <c r="H9" s="3">
        <v>387</v>
      </c>
      <c r="I9" s="3">
        <v>392</v>
      </c>
      <c r="J9">
        <f t="shared" si="1"/>
        <v>-5</v>
      </c>
      <c r="K9" s="2">
        <f t="shared" si="2"/>
        <v>-0.29411764705882354</v>
      </c>
      <c r="L9">
        <f>VLOOKUP(A9,'2021 SOS'!$A$2:$B$33,2,FALSE)</f>
        <v>0.51400000000000001</v>
      </c>
    </row>
    <row r="10" spans="1:12" x14ac:dyDescent="0.25">
      <c r="A10" t="s">
        <v>25</v>
      </c>
      <c r="B10" t="s">
        <v>4</v>
      </c>
      <c r="C10" t="s">
        <v>10</v>
      </c>
      <c r="D10">
        <v>12</v>
      </c>
      <c r="E10" s="3">
        <v>5</v>
      </c>
      <c r="F10" s="3">
        <v>0</v>
      </c>
      <c r="G10" s="1">
        <f t="shared" si="0"/>
        <v>0.70588235294117652</v>
      </c>
      <c r="H10" s="3">
        <v>419</v>
      </c>
      <c r="I10" s="3">
        <v>354</v>
      </c>
      <c r="J10">
        <f t="shared" si="1"/>
        <v>65</v>
      </c>
      <c r="K10" s="2">
        <f t="shared" si="2"/>
        <v>3.8235294117647061</v>
      </c>
      <c r="L10">
        <f>VLOOKUP(A10,'2021 SOS'!$A$2:$B$33,2,FALSE)</f>
        <v>0.47199999999999998</v>
      </c>
    </row>
    <row r="11" spans="1:12" x14ac:dyDescent="0.25">
      <c r="A11" t="s">
        <v>28</v>
      </c>
      <c r="B11" t="s">
        <v>4</v>
      </c>
      <c r="C11" t="s">
        <v>10</v>
      </c>
      <c r="D11">
        <v>9</v>
      </c>
      <c r="E11" s="3">
        <v>8</v>
      </c>
      <c r="F11" s="3">
        <v>0</v>
      </c>
      <c r="G11" s="1">
        <f t="shared" si="0"/>
        <v>0.52941176470588236</v>
      </c>
      <c r="H11" s="3">
        <v>451</v>
      </c>
      <c r="I11" s="3">
        <v>365</v>
      </c>
      <c r="J11">
        <f t="shared" si="1"/>
        <v>86</v>
      </c>
      <c r="K11" s="2">
        <f t="shared" si="2"/>
        <v>5.0588235294117645</v>
      </c>
      <c r="L11">
        <f>VLOOKUP(A11,'2021 SOS'!$A$2:$B$33,2,FALSE)</f>
        <v>0.495</v>
      </c>
    </row>
    <row r="12" spans="1:12" x14ac:dyDescent="0.25">
      <c r="A12" t="s">
        <v>23</v>
      </c>
      <c r="B12" t="s">
        <v>4</v>
      </c>
      <c r="C12" t="s">
        <v>10</v>
      </c>
      <c r="D12">
        <v>4</v>
      </c>
      <c r="E12" s="3">
        <v>13</v>
      </c>
      <c r="F12" s="3">
        <v>0</v>
      </c>
      <c r="G12" s="1">
        <f t="shared" si="0"/>
        <v>0.23529411764705882</v>
      </c>
      <c r="H12" s="3">
        <v>280</v>
      </c>
      <c r="I12" s="3">
        <v>452</v>
      </c>
      <c r="J12">
        <f t="shared" si="1"/>
        <v>-172</v>
      </c>
      <c r="K12" s="2">
        <f t="shared" si="2"/>
        <v>-10.117647058823529</v>
      </c>
      <c r="L12">
        <f>VLOOKUP(A12,'2021 SOS'!$A$2:$B$33,2,FALSE)</f>
        <v>0.498</v>
      </c>
    </row>
    <row r="13" spans="1:12" x14ac:dyDescent="0.25">
      <c r="A13" t="s">
        <v>26</v>
      </c>
      <c r="B13" t="s">
        <v>4</v>
      </c>
      <c r="C13" t="s">
        <v>10</v>
      </c>
      <c r="D13">
        <v>3</v>
      </c>
      <c r="E13" s="3">
        <v>14</v>
      </c>
      <c r="F13" s="3">
        <v>0</v>
      </c>
      <c r="G13" s="1">
        <f t="shared" si="0"/>
        <v>0.17647058823529413</v>
      </c>
      <c r="H13" s="3">
        <v>253</v>
      </c>
      <c r="I13" s="3">
        <v>457</v>
      </c>
      <c r="J13">
        <f t="shared" si="1"/>
        <v>-204</v>
      </c>
      <c r="K13" s="2">
        <f t="shared" si="2"/>
        <v>-12</v>
      </c>
      <c r="L13">
        <f>VLOOKUP(A13,'2021 SOS'!$A$2:$B$33,2,FALSE)</f>
        <v>0.51200000000000001</v>
      </c>
    </row>
    <row r="14" spans="1:12" x14ac:dyDescent="0.25">
      <c r="A14" t="s">
        <v>24</v>
      </c>
      <c r="B14" t="s">
        <v>4</v>
      </c>
      <c r="C14" t="s">
        <v>6</v>
      </c>
      <c r="D14">
        <v>12</v>
      </c>
      <c r="E14" s="3">
        <v>5</v>
      </c>
      <c r="F14" s="3">
        <v>0</v>
      </c>
      <c r="G14" s="1">
        <f t="shared" si="0"/>
        <v>0.70588235294117652</v>
      </c>
      <c r="H14" s="3">
        <v>480</v>
      </c>
      <c r="I14" s="3">
        <v>364</v>
      </c>
      <c r="J14">
        <f t="shared" si="1"/>
        <v>116</v>
      </c>
      <c r="K14" s="2">
        <f t="shared" si="2"/>
        <v>6.8235294117647056</v>
      </c>
      <c r="L14">
        <f>VLOOKUP(A14,'2021 SOS'!$A$2:$B$33,2,FALSE)</f>
        <v>0.53800000000000003</v>
      </c>
    </row>
    <row r="15" spans="1:12" x14ac:dyDescent="0.25">
      <c r="A15" t="s">
        <v>38</v>
      </c>
      <c r="B15" t="s">
        <v>4</v>
      </c>
      <c r="C15" t="s">
        <v>6</v>
      </c>
      <c r="D15">
        <v>10</v>
      </c>
      <c r="E15" s="3">
        <v>7</v>
      </c>
      <c r="F15" s="3">
        <v>0</v>
      </c>
      <c r="G15" s="1">
        <f t="shared" si="0"/>
        <v>0.58823529411764708</v>
      </c>
      <c r="H15" s="3">
        <v>374</v>
      </c>
      <c r="I15" s="3">
        <v>439</v>
      </c>
      <c r="J15">
        <f t="shared" si="1"/>
        <v>-65</v>
      </c>
      <c r="K15" s="2">
        <f t="shared" si="2"/>
        <v>-3.8235294117647061</v>
      </c>
      <c r="L15">
        <f>VLOOKUP(A15,'2021 SOS'!$A$2:$B$33,2,FALSE)</f>
        <v>0.51</v>
      </c>
    </row>
    <row r="16" spans="1:12" x14ac:dyDescent="0.25">
      <c r="A16" t="s">
        <v>39</v>
      </c>
      <c r="B16" t="s">
        <v>4</v>
      </c>
      <c r="C16" t="s">
        <v>6</v>
      </c>
      <c r="D16">
        <v>9</v>
      </c>
      <c r="E16" s="3">
        <v>8</v>
      </c>
      <c r="F16" s="3">
        <v>0</v>
      </c>
      <c r="G16" s="1">
        <f t="shared" si="0"/>
        <v>0.52941176470588236</v>
      </c>
      <c r="H16" s="3">
        <v>474</v>
      </c>
      <c r="I16" s="3">
        <v>459</v>
      </c>
      <c r="J16">
        <f t="shared" si="1"/>
        <v>15</v>
      </c>
      <c r="K16" s="2">
        <f t="shared" si="2"/>
        <v>0.88235294117647056</v>
      </c>
      <c r="L16">
        <f>VLOOKUP(A16,'2021 SOS'!$A$2:$B$33,2,FALSE)</f>
        <v>0.51</v>
      </c>
    </row>
    <row r="17" spans="1:12" x14ac:dyDescent="0.25">
      <c r="A17" t="s">
        <v>40</v>
      </c>
      <c r="B17" t="s">
        <v>4</v>
      </c>
      <c r="C17" t="s">
        <v>6</v>
      </c>
      <c r="D17">
        <v>7</v>
      </c>
      <c r="E17" s="3">
        <v>10</v>
      </c>
      <c r="F17" s="3">
        <v>0</v>
      </c>
      <c r="G17" s="1">
        <f t="shared" si="0"/>
        <v>0.41176470588235292</v>
      </c>
      <c r="H17" s="3">
        <v>335</v>
      </c>
      <c r="I17" s="3">
        <v>322</v>
      </c>
      <c r="J17">
        <f t="shared" si="1"/>
        <v>13</v>
      </c>
      <c r="K17" s="2">
        <f t="shared" si="2"/>
        <v>0.76470588235294112</v>
      </c>
      <c r="L17">
        <f>VLOOKUP(A17,'2021 SOS'!$A$2:$B$33,2,FALSE)</f>
        <v>0.48399999999999999</v>
      </c>
    </row>
    <row r="18" spans="1:12" x14ac:dyDescent="0.25">
      <c r="A18" t="s">
        <v>41</v>
      </c>
      <c r="B18" t="s">
        <v>3</v>
      </c>
      <c r="C18" t="s">
        <v>9</v>
      </c>
      <c r="D18">
        <v>12</v>
      </c>
      <c r="E18" s="3">
        <v>5</v>
      </c>
      <c r="F18" s="3">
        <v>0</v>
      </c>
      <c r="G18" s="1">
        <f t="shared" si="0"/>
        <v>0.70588235294117652</v>
      </c>
      <c r="H18" s="3">
        <v>530</v>
      </c>
      <c r="I18" s="3">
        <v>358</v>
      </c>
      <c r="J18">
        <f t="shared" si="1"/>
        <v>172</v>
      </c>
      <c r="K18" s="2">
        <f t="shared" si="2"/>
        <v>10.117647058823529</v>
      </c>
      <c r="L18">
        <f>VLOOKUP(A18,'2021 SOS'!$A$2:$B$33,2,FALSE)</f>
        <v>0.48799999999999999</v>
      </c>
    </row>
    <row r="19" spans="1:12" x14ac:dyDescent="0.25">
      <c r="A19" t="s">
        <v>42</v>
      </c>
      <c r="B19" t="s">
        <v>3</v>
      </c>
      <c r="C19" t="s">
        <v>9</v>
      </c>
      <c r="D19">
        <v>9</v>
      </c>
      <c r="E19" s="3">
        <v>8</v>
      </c>
      <c r="F19" s="3">
        <v>0</v>
      </c>
      <c r="G19" s="1">
        <f t="shared" si="0"/>
        <v>0.52941176470588236</v>
      </c>
      <c r="H19" s="3">
        <v>444</v>
      </c>
      <c r="I19" s="3">
        <v>385</v>
      </c>
      <c r="J19">
        <f t="shared" si="1"/>
        <v>59</v>
      </c>
      <c r="K19" s="2">
        <f t="shared" si="2"/>
        <v>3.4705882352941178</v>
      </c>
      <c r="L19">
        <f>VLOOKUP(A19,'2021 SOS'!$A$2:$B$33,2,FALSE)</f>
        <v>0.46899999999999997</v>
      </c>
    </row>
    <row r="20" spans="1:12" x14ac:dyDescent="0.25">
      <c r="A20" t="s">
        <v>43</v>
      </c>
      <c r="B20" t="s">
        <v>3</v>
      </c>
      <c r="C20" t="s">
        <v>9</v>
      </c>
      <c r="D20">
        <v>7</v>
      </c>
      <c r="E20" s="3">
        <v>10</v>
      </c>
      <c r="F20" s="3">
        <v>0</v>
      </c>
      <c r="G20" s="1">
        <f t="shared" si="0"/>
        <v>0.41176470588235292</v>
      </c>
      <c r="H20" s="3">
        <v>335</v>
      </c>
      <c r="I20" s="3">
        <v>434</v>
      </c>
      <c r="J20">
        <f t="shared" si="1"/>
        <v>-99</v>
      </c>
      <c r="K20" s="2">
        <f t="shared" si="2"/>
        <v>-5.8235294117647056</v>
      </c>
      <c r="L20">
        <f>VLOOKUP(A20,'2021 SOS'!$A$2:$B$33,2,FALSE)</f>
        <v>0.52900000000000003</v>
      </c>
    </row>
    <row r="21" spans="1:12" x14ac:dyDescent="0.25">
      <c r="A21" t="s">
        <v>44</v>
      </c>
      <c r="B21" t="s">
        <v>3</v>
      </c>
      <c r="C21" t="s">
        <v>9</v>
      </c>
      <c r="D21">
        <v>4</v>
      </c>
      <c r="E21" s="3">
        <v>13</v>
      </c>
      <c r="F21" s="3">
        <v>0</v>
      </c>
      <c r="G21" s="1">
        <f t="shared" si="0"/>
        <v>0.23529411764705882</v>
      </c>
      <c r="H21" s="3">
        <v>258</v>
      </c>
      <c r="I21" s="3">
        <v>416</v>
      </c>
      <c r="J21">
        <f t="shared" si="1"/>
        <v>-158</v>
      </c>
      <c r="K21" s="2">
        <f t="shared" si="2"/>
        <v>-9.2941176470588243</v>
      </c>
      <c r="L21">
        <f>VLOOKUP(A21,'2021 SOS'!$A$2:$B$33,2,FALSE)</f>
        <v>0.53600000000000003</v>
      </c>
    </row>
    <row r="22" spans="1:12" x14ac:dyDescent="0.25">
      <c r="A22" t="s">
        <v>45</v>
      </c>
      <c r="B22" t="s">
        <v>3</v>
      </c>
      <c r="C22" t="s">
        <v>8</v>
      </c>
      <c r="D22">
        <v>13</v>
      </c>
      <c r="E22" s="3">
        <v>4</v>
      </c>
      <c r="F22" s="3">
        <v>0</v>
      </c>
      <c r="G22" s="1">
        <f t="shared" si="0"/>
        <v>0.76470588235294112</v>
      </c>
      <c r="H22" s="3">
        <v>450</v>
      </c>
      <c r="I22" s="3">
        <v>371</v>
      </c>
      <c r="J22">
        <f t="shared" si="1"/>
        <v>79</v>
      </c>
      <c r="K22" s="2">
        <f t="shared" si="2"/>
        <v>4.6470588235294121</v>
      </c>
      <c r="L22">
        <f>VLOOKUP(A22,'2021 SOS'!$A$2:$B$33,2,FALSE)</f>
        <v>0.47899999999999998</v>
      </c>
    </row>
    <row r="23" spans="1:12" x14ac:dyDescent="0.25">
      <c r="A23" t="s">
        <v>46</v>
      </c>
      <c r="B23" t="s">
        <v>3</v>
      </c>
      <c r="C23" t="s">
        <v>8</v>
      </c>
      <c r="D23">
        <v>8</v>
      </c>
      <c r="E23" s="3">
        <v>9</v>
      </c>
      <c r="F23" s="3">
        <v>0</v>
      </c>
      <c r="G23" s="1">
        <f t="shared" si="0"/>
        <v>0.47058823529411764</v>
      </c>
      <c r="H23" s="3">
        <v>425</v>
      </c>
      <c r="I23" s="3">
        <v>426</v>
      </c>
      <c r="J23">
        <f t="shared" si="1"/>
        <v>-1</v>
      </c>
      <c r="K23" s="2">
        <f t="shared" si="2"/>
        <v>-5.8823529411764705E-2</v>
      </c>
      <c r="L23">
        <f>VLOOKUP(A23,'2021 SOS'!$A$2:$B$33,2,FALSE)</f>
        <v>0.50700000000000001</v>
      </c>
    </row>
    <row r="24" spans="1:12" x14ac:dyDescent="0.25">
      <c r="A24" t="s">
        <v>47</v>
      </c>
      <c r="B24" t="s">
        <v>3</v>
      </c>
      <c r="C24" t="s">
        <v>8</v>
      </c>
      <c r="D24">
        <v>6</v>
      </c>
      <c r="E24" s="3">
        <v>11</v>
      </c>
      <c r="F24" s="3">
        <v>0</v>
      </c>
      <c r="G24" s="1">
        <f t="shared" si="0"/>
        <v>0.35294117647058826</v>
      </c>
      <c r="H24" s="3">
        <v>311</v>
      </c>
      <c r="I24" s="3">
        <v>407</v>
      </c>
      <c r="J24">
        <f t="shared" si="1"/>
        <v>-96</v>
      </c>
      <c r="K24" s="2">
        <f t="shared" si="2"/>
        <v>-5.6470588235294121</v>
      </c>
      <c r="L24">
        <f>VLOOKUP(A24,'2021 SOS'!$A$2:$B$33,2,FALSE)</f>
        <v>0.52400000000000002</v>
      </c>
    </row>
    <row r="25" spans="1:12" x14ac:dyDescent="0.25">
      <c r="A25" t="s">
        <v>48</v>
      </c>
      <c r="B25" t="s">
        <v>3</v>
      </c>
      <c r="C25" t="s">
        <v>8</v>
      </c>
      <c r="D25">
        <v>3</v>
      </c>
      <c r="E25" s="3">
        <v>13</v>
      </c>
      <c r="F25" s="3">
        <v>1</v>
      </c>
      <c r="G25" s="1">
        <f t="shared" si="0"/>
        <v>0.20588235294117646</v>
      </c>
      <c r="H25" s="3">
        <v>325</v>
      </c>
      <c r="I25" s="3">
        <v>467</v>
      </c>
      <c r="J25">
        <f t="shared" si="1"/>
        <v>-142</v>
      </c>
      <c r="K25" s="2">
        <f t="shared" si="2"/>
        <v>-8.3529411764705888</v>
      </c>
      <c r="L25">
        <f>VLOOKUP(A25,'2021 SOS'!$A$2:$B$33,2,FALSE)</f>
        <v>0.52800000000000002</v>
      </c>
    </row>
    <row r="26" spans="1:12" x14ac:dyDescent="0.25">
      <c r="A26" t="s">
        <v>31</v>
      </c>
      <c r="B26" t="s">
        <v>3</v>
      </c>
      <c r="C26" t="s">
        <v>7</v>
      </c>
      <c r="D26">
        <v>13</v>
      </c>
      <c r="E26" s="3">
        <v>4</v>
      </c>
      <c r="F26" s="3">
        <v>0</v>
      </c>
      <c r="G26" s="1">
        <f t="shared" si="0"/>
        <v>0.76470588235294112</v>
      </c>
      <c r="H26" s="3">
        <v>511</v>
      </c>
      <c r="I26" s="3">
        <v>353</v>
      </c>
      <c r="J26">
        <f t="shared" si="1"/>
        <v>158</v>
      </c>
      <c r="K26" s="2">
        <f t="shared" si="2"/>
        <v>9.2941176470588243</v>
      </c>
      <c r="L26">
        <f>VLOOKUP(A26,'2021 SOS'!$A$2:$B$33,2,FALSE)</f>
        <v>0.46700000000000003</v>
      </c>
    </row>
    <row r="27" spans="1:12" x14ac:dyDescent="0.25">
      <c r="A27" t="s">
        <v>29</v>
      </c>
      <c r="B27" t="s">
        <v>3</v>
      </c>
      <c r="C27" t="s">
        <v>7</v>
      </c>
      <c r="D27">
        <v>9</v>
      </c>
      <c r="E27" s="3">
        <v>8</v>
      </c>
      <c r="F27" s="3">
        <v>0</v>
      </c>
      <c r="G27" s="1">
        <f t="shared" si="0"/>
        <v>0.52941176470588236</v>
      </c>
      <c r="H27" s="3">
        <v>364</v>
      </c>
      <c r="I27" s="3">
        <v>335</v>
      </c>
      <c r="J27">
        <f t="shared" si="1"/>
        <v>29</v>
      </c>
      <c r="K27" s="2">
        <f t="shared" si="2"/>
        <v>1.7058823529411764</v>
      </c>
      <c r="L27">
        <f>VLOOKUP(A27,'2021 SOS'!$A$2:$B$33,2,FALSE)</f>
        <v>0.51200000000000001</v>
      </c>
    </row>
    <row r="28" spans="1:12" x14ac:dyDescent="0.25">
      <c r="A28" t="s">
        <v>33</v>
      </c>
      <c r="B28" t="s">
        <v>3</v>
      </c>
      <c r="C28" t="s">
        <v>7</v>
      </c>
      <c r="D28">
        <v>7</v>
      </c>
      <c r="E28" s="3">
        <v>10</v>
      </c>
      <c r="F28" s="3">
        <v>0</v>
      </c>
      <c r="G28" s="1">
        <f t="shared" si="0"/>
        <v>0.41176470588235292</v>
      </c>
      <c r="H28" s="3">
        <v>313</v>
      </c>
      <c r="I28" s="3">
        <v>459</v>
      </c>
      <c r="J28">
        <f t="shared" si="1"/>
        <v>-146</v>
      </c>
      <c r="K28" s="2">
        <f t="shared" si="2"/>
        <v>-8.5882352941176467</v>
      </c>
      <c r="L28">
        <f>VLOOKUP(A28,'2021 SOS'!$A$2:$B$33,2,FALSE)</f>
        <v>0.47199999999999998</v>
      </c>
    </row>
    <row r="29" spans="1:12" x14ac:dyDescent="0.25">
      <c r="A29" t="s">
        <v>32</v>
      </c>
      <c r="B29" t="s">
        <v>3</v>
      </c>
      <c r="C29" t="s">
        <v>7</v>
      </c>
      <c r="D29">
        <v>5</v>
      </c>
      <c r="E29" s="3">
        <v>12</v>
      </c>
      <c r="F29" s="3">
        <v>0</v>
      </c>
      <c r="G29" s="1">
        <f t="shared" si="0"/>
        <v>0.29411764705882354</v>
      </c>
      <c r="H29" s="3">
        <v>304</v>
      </c>
      <c r="I29" s="3">
        <v>404</v>
      </c>
      <c r="J29">
        <f t="shared" si="1"/>
        <v>-100</v>
      </c>
      <c r="K29" s="2">
        <f t="shared" si="2"/>
        <v>-5.882352941176471</v>
      </c>
      <c r="L29">
        <f>VLOOKUP(A29,'2021 SOS'!$A$2:$B$33,2,FALSE)</f>
        <v>0.50900000000000001</v>
      </c>
    </row>
    <row r="30" spans="1:12" x14ac:dyDescent="0.25">
      <c r="A30" t="s">
        <v>49</v>
      </c>
      <c r="B30" t="s">
        <v>3</v>
      </c>
      <c r="C30" t="s">
        <v>5</v>
      </c>
      <c r="D30">
        <v>12</v>
      </c>
      <c r="E30" s="3">
        <v>5</v>
      </c>
      <c r="F30" s="3">
        <v>0</v>
      </c>
      <c r="G30" s="1">
        <f t="shared" si="0"/>
        <v>0.70588235294117652</v>
      </c>
      <c r="H30" s="3">
        <v>460</v>
      </c>
      <c r="I30" s="3">
        <v>372</v>
      </c>
      <c r="J30">
        <f t="shared" si="1"/>
        <v>88</v>
      </c>
      <c r="K30" s="2">
        <f t="shared" si="2"/>
        <v>5.1764705882352944</v>
      </c>
      <c r="L30">
        <f>VLOOKUP(A30,'2021 SOS'!$A$2:$B$33,2,FALSE)</f>
        <v>0.48299999999999998</v>
      </c>
    </row>
    <row r="31" spans="1:12" x14ac:dyDescent="0.25">
      <c r="A31" t="s">
        <v>50</v>
      </c>
      <c r="B31" t="s">
        <v>3</v>
      </c>
      <c r="C31" t="s">
        <v>5</v>
      </c>
      <c r="D31">
        <v>11</v>
      </c>
      <c r="E31" s="3">
        <v>6</v>
      </c>
      <c r="F31" s="3">
        <v>0</v>
      </c>
      <c r="G31" s="1">
        <f t="shared" si="0"/>
        <v>0.6470588235294118</v>
      </c>
      <c r="H31" s="3">
        <v>449</v>
      </c>
      <c r="I31" s="3">
        <v>366</v>
      </c>
      <c r="J31">
        <f t="shared" si="1"/>
        <v>83</v>
      </c>
      <c r="K31" s="2">
        <f t="shared" si="2"/>
        <v>4.882352941176471</v>
      </c>
      <c r="L31">
        <f>VLOOKUP(A31,'2021 SOS'!$A$2:$B$33,2,FALSE)</f>
        <v>0.49</v>
      </c>
    </row>
    <row r="32" spans="1:12" x14ac:dyDescent="0.25">
      <c r="A32" t="s">
        <v>51</v>
      </c>
      <c r="B32" t="s">
        <v>3</v>
      </c>
      <c r="C32" t="s">
        <v>5</v>
      </c>
      <c r="D32">
        <v>10</v>
      </c>
      <c r="E32" s="3">
        <v>7</v>
      </c>
      <c r="F32" s="3">
        <v>0</v>
      </c>
      <c r="G32" s="1">
        <f t="shared" si="0"/>
        <v>0.58823529411764708</v>
      </c>
      <c r="H32" s="3">
        <v>427</v>
      </c>
      <c r="I32" s="3">
        <v>365</v>
      </c>
      <c r="J32">
        <f t="shared" si="1"/>
        <v>62</v>
      </c>
      <c r="K32" s="2">
        <f t="shared" si="2"/>
        <v>3.6470588235294117</v>
      </c>
      <c r="L32">
        <f>VLOOKUP(A32,'2021 SOS'!$A$2:$B$33,2,FALSE)</f>
        <v>0.5</v>
      </c>
    </row>
    <row r="33" spans="1:12" x14ac:dyDescent="0.25">
      <c r="A33" t="s">
        <v>52</v>
      </c>
      <c r="B33" t="s">
        <v>3</v>
      </c>
      <c r="C33" t="s">
        <v>5</v>
      </c>
      <c r="D33">
        <v>7</v>
      </c>
      <c r="E33" s="3">
        <v>10</v>
      </c>
      <c r="F33" s="3">
        <v>0</v>
      </c>
      <c r="G33" s="1">
        <f t="shared" si="0"/>
        <v>0.41176470588235292</v>
      </c>
      <c r="H33" s="3">
        <v>395</v>
      </c>
      <c r="I33" s="3">
        <v>366</v>
      </c>
      <c r="J33">
        <f>H33-I33</f>
        <v>29</v>
      </c>
      <c r="K33" s="2">
        <f t="shared" si="2"/>
        <v>1.7058823529411764</v>
      </c>
      <c r="L33">
        <f>VLOOKUP(A33,'2021 SOS'!$A$2:$B$33,2,FALSE)</f>
        <v>0.51900000000000002</v>
      </c>
    </row>
  </sheetData>
  <sortState xmlns:xlrd2="http://schemas.microsoft.com/office/spreadsheetml/2017/richdata2" ref="A2:D33">
    <sortCondition ref="C2:C33"/>
    <sortCondition descending="1" ref="D2:D33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97C-A9CA-46A7-87CB-572892945147}">
  <dimension ref="A1:AH39"/>
  <sheetViews>
    <sheetView workbookViewId="0">
      <selection activeCell="F8" sqref="F8"/>
    </sheetView>
  </sheetViews>
  <sheetFormatPr defaultColWidth="21.7109375" defaultRowHeight="15" x14ac:dyDescent="0.25"/>
  <cols>
    <col min="1" max="1" width="24.140625" bestFit="1" customWidth="1"/>
    <col min="2" max="2" width="5.5703125" style="2" bestFit="1" customWidth="1"/>
    <col min="3" max="3" width="24.140625" bestFit="1" customWidth="1"/>
    <col min="4" max="4" width="6" style="2" bestFit="1" customWidth="1"/>
    <col min="5" max="5" width="24.140625" bestFit="1" customWidth="1"/>
    <col min="6" max="6" width="6" bestFit="1" customWidth="1"/>
    <col min="7" max="7" width="24.140625" bestFit="1" customWidth="1"/>
    <col min="8" max="8" width="6" bestFit="1" customWidth="1"/>
    <col min="9" max="9" width="24.140625" bestFit="1" customWidth="1"/>
    <col min="10" max="10" width="6" bestFit="1" customWidth="1"/>
    <col min="11" max="11" width="26.85546875" customWidth="1"/>
    <col min="12" max="12" width="6" style="2" bestFit="1" customWidth="1"/>
    <col min="13" max="13" width="19.85546875" bestFit="1" customWidth="1"/>
    <col min="14" max="14" width="6" style="2" bestFit="1" customWidth="1"/>
    <col min="15" max="15" width="21.140625" bestFit="1" customWidth="1"/>
    <col min="16" max="16" width="6" bestFit="1" customWidth="1"/>
    <col min="17" max="17" width="19.85546875" bestFit="1" customWidth="1"/>
    <col min="18" max="18" width="5.85546875" bestFit="1" customWidth="1"/>
    <col min="19" max="19" width="24.140625" bestFit="1" customWidth="1"/>
    <col min="20" max="20" width="6" bestFit="1" customWidth="1"/>
    <col min="21" max="21" width="33.140625" customWidth="1"/>
    <col min="22" max="22" width="5.5703125" bestFit="1" customWidth="1"/>
    <col min="23" max="23" width="24.140625" bestFit="1" customWidth="1"/>
    <col min="24" max="24" width="6" bestFit="1" customWidth="1"/>
    <col min="25" max="25" width="24.140625" bestFit="1" customWidth="1"/>
    <col min="26" max="26" width="6" bestFit="1" customWidth="1"/>
    <col min="27" max="27" width="24.140625" bestFit="1" customWidth="1"/>
    <col min="28" max="28" width="6" bestFit="1" customWidth="1"/>
    <col min="29" max="29" width="24.140625" bestFit="1" customWidth="1"/>
    <col min="30" max="30" width="6" bestFit="1" customWidth="1"/>
    <col min="31" max="31" width="24.140625" bestFit="1" customWidth="1"/>
    <col min="32" max="32" width="6" bestFit="1" customWidth="1"/>
    <col min="33" max="33" width="24.140625" bestFit="1" customWidth="1"/>
    <col min="34" max="34" width="6" bestFit="1" customWidth="1"/>
  </cols>
  <sheetData>
    <row r="1" spans="1:34" x14ac:dyDescent="0.25">
      <c r="A1" t="s">
        <v>0</v>
      </c>
      <c r="B1" s="2" t="s">
        <v>34</v>
      </c>
      <c r="C1" t="s">
        <v>35</v>
      </c>
      <c r="D1" s="2">
        <f>AVERAGE(D3:D19)</f>
        <v>0.47231833910034593</v>
      </c>
      <c r="E1" t="s">
        <v>30</v>
      </c>
      <c r="F1" s="2">
        <f>AVERAGE(F3:F19)</f>
        <v>0.48096885813148793</v>
      </c>
      <c r="G1" t="s">
        <v>22</v>
      </c>
      <c r="H1" s="2">
        <f>AVERAGE(H3:H19)</f>
        <v>0.46366782006920415</v>
      </c>
      <c r="I1" t="s">
        <v>27</v>
      </c>
      <c r="J1" s="2">
        <f>AVERAGE(J3:J19)</f>
        <v>0.51211072664359858</v>
      </c>
      <c r="K1" t="s">
        <v>53</v>
      </c>
      <c r="L1" s="2">
        <f>AVERAGE(L3:L19)</f>
        <v>0.47231833910034604</v>
      </c>
      <c r="M1" t="s">
        <v>21</v>
      </c>
      <c r="N1" s="2">
        <f>AVERAGE(N3:N19)</f>
        <v>0.52076124567474047</v>
      </c>
      <c r="O1" t="s">
        <v>37</v>
      </c>
      <c r="P1" s="2">
        <f>AVERAGE(P3:P19)</f>
        <v>0.51384083044982698</v>
      </c>
      <c r="Q1" t="s">
        <v>36</v>
      </c>
      <c r="R1" s="2">
        <f>AVERAGE(R3:R19)</f>
        <v>0.53114186851211065</v>
      </c>
      <c r="S1" t="s">
        <v>25</v>
      </c>
      <c r="T1" s="2">
        <f>AVERAGE(T3:T19)</f>
        <v>0.47231833910034593</v>
      </c>
      <c r="U1" t="s">
        <v>54</v>
      </c>
      <c r="V1" s="2">
        <f>AVERAGE(V3:V19)</f>
        <v>0.49480968858131491</v>
      </c>
      <c r="W1" t="s">
        <v>23</v>
      </c>
      <c r="X1" s="2">
        <f>AVERAGE(X3:X19)</f>
        <v>0.49826989619377166</v>
      </c>
      <c r="Y1" t="s">
        <v>26</v>
      </c>
      <c r="Z1" s="2">
        <f>AVERAGE(Z3:Z19)</f>
        <v>0.51211072664359869</v>
      </c>
      <c r="AA1" t="s">
        <v>24</v>
      </c>
      <c r="AB1" s="2">
        <f>AVERAGE(AB3:AB19)</f>
        <v>0.53806228373702414</v>
      </c>
      <c r="AC1" t="s">
        <v>38</v>
      </c>
      <c r="AD1" s="2">
        <f>AVERAGE(AD3:AD19)</f>
        <v>0.51038062283737029</v>
      </c>
      <c r="AE1" t="s">
        <v>39</v>
      </c>
      <c r="AF1" s="2">
        <f>AVERAGE(AF3:AF19)</f>
        <v>0.51038062283737029</v>
      </c>
      <c r="AG1" t="s">
        <v>40</v>
      </c>
      <c r="AH1" s="2">
        <f>AVERAGE(AH3:AH19)</f>
        <v>0.48442906574394456</v>
      </c>
    </row>
    <row r="2" spans="1:34" x14ac:dyDescent="0.25">
      <c r="A2" t="s">
        <v>50</v>
      </c>
      <c r="B2" s="2">
        <v>0.49</v>
      </c>
      <c r="C2" t="s">
        <v>0</v>
      </c>
      <c r="D2" s="2" t="s">
        <v>16</v>
      </c>
      <c r="E2" t="s">
        <v>0</v>
      </c>
      <c r="F2" s="2" t="s">
        <v>16</v>
      </c>
      <c r="G2" t="s">
        <v>0</v>
      </c>
      <c r="H2" s="2" t="s">
        <v>16</v>
      </c>
      <c r="I2" t="s">
        <v>0</v>
      </c>
      <c r="J2" s="2" t="s">
        <v>16</v>
      </c>
      <c r="K2" t="s">
        <v>0</v>
      </c>
      <c r="L2" s="2" t="s">
        <v>16</v>
      </c>
      <c r="M2" t="s">
        <v>0</v>
      </c>
      <c r="N2" s="2" t="s">
        <v>16</v>
      </c>
      <c r="O2" t="s">
        <v>0</v>
      </c>
      <c r="P2" s="2" t="s">
        <v>16</v>
      </c>
      <c r="Q2" t="s">
        <v>0</v>
      </c>
      <c r="R2" s="2" t="s">
        <v>16</v>
      </c>
      <c r="S2" t="s">
        <v>0</v>
      </c>
      <c r="T2" s="2" t="s">
        <v>16</v>
      </c>
      <c r="U2" t="s">
        <v>0</v>
      </c>
      <c r="V2" s="2" t="s">
        <v>16</v>
      </c>
      <c r="W2" t="s">
        <v>0</v>
      </c>
      <c r="X2" s="2" t="s">
        <v>16</v>
      </c>
      <c r="Y2" t="s">
        <v>0</v>
      </c>
      <c r="Z2" s="2" t="s">
        <v>16</v>
      </c>
      <c r="AA2" t="s">
        <v>0</v>
      </c>
      <c r="AB2" s="2" t="s">
        <v>16</v>
      </c>
      <c r="AC2" t="s">
        <v>0</v>
      </c>
      <c r="AD2" s="2" t="s">
        <v>16</v>
      </c>
      <c r="AE2" t="s">
        <v>0</v>
      </c>
      <c r="AF2" s="2" t="s">
        <v>16</v>
      </c>
      <c r="AG2" t="s">
        <v>0</v>
      </c>
      <c r="AH2" s="2" t="s">
        <v>16</v>
      </c>
    </row>
    <row r="3" spans="1:34" x14ac:dyDescent="0.25">
      <c r="A3" t="s">
        <v>33</v>
      </c>
      <c r="B3" s="2">
        <v>0.47199999999999998</v>
      </c>
      <c r="C3" s="3" t="s">
        <v>21</v>
      </c>
      <c r="D3" s="2">
        <f>VLOOKUP(C3,'2021 Season Stats'!$A$2:$G$33,7,FALSE)</f>
        <v>0.55882352941176472</v>
      </c>
      <c r="E3" s="3" t="s">
        <v>22</v>
      </c>
      <c r="F3" s="2">
        <f>VLOOKUP(E3,'2021 Season Stats'!$A$2:$G$33,7,FALSE)</f>
        <v>0.52941176470588236</v>
      </c>
      <c r="G3" s="3" t="s">
        <v>30</v>
      </c>
      <c r="H3" s="2">
        <f>VLOOKUP(G3,'2021 Season Stats'!A$2:G$33,7,FALSE)</f>
        <v>0.58823529411764708</v>
      </c>
      <c r="I3" s="3" t="s">
        <v>32</v>
      </c>
      <c r="J3" s="2">
        <f>VLOOKUP(I3,'2021 Season Stats'!A$2:G$33,7,FALSE)</f>
        <v>0.29411764705882354</v>
      </c>
      <c r="K3" s="3" t="s">
        <v>46</v>
      </c>
      <c r="L3" s="2">
        <f>VLOOKUP(K3,'2021 Season Stats'!A$2:G$33,7,FALSE)</f>
        <v>0.47058823529411764</v>
      </c>
      <c r="M3" s="3" t="s">
        <v>35</v>
      </c>
      <c r="N3" s="2">
        <f>VLOOKUP(M3,'2021 Season Stats'!A$2:G$33,7,FALSE)</f>
        <v>0.6470588235294118</v>
      </c>
      <c r="O3" s="3" t="s">
        <v>24</v>
      </c>
      <c r="P3" s="2">
        <f>VLOOKUP(O3,'2021 Season Stats'!$A$2:$G$33,7,FALSE)</f>
        <v>0.70588235294117652</v>
      </c>
      <c r="Q3" s="3" t="s">
        <v>38</v>
      </c>
      <c r="R3" s="2">
        <f>VLOOKUP(Q3,'2021 Season Stats'!$A$2:$G$33,7,FALSE)</f>
        <v>0.58823529411764708</v>
      </c>
      <c r="S3" s="3" t="s">
        <v>50</v>
      </c>
      <c r="T3" s="2">
        <f>VLOOKUP(S3,'2021 Season Stats'!$A$2:$G$33,7,FALSE)</f>
        <v>0.6470588235294118</v>
      </c>
      <c r="U3" s="3" t="s">
        <v>52</v>
      </c>
      <c r="V3" s="2">
        <f>VLOOKUP(U3,'2021 Season Stats'!$A$2:$G$33,7,FALSE)</f>
        <v>0.41176470588235292</v>
      </c>
      <c r="W3" s="3" t="s">
        <v>26</v>
      </c>
      <c r="X3" s="2">
        <f>VLOOKUP(W3,'2021 Season Stats'!$A$2:$G$33,7,FALSE)</f>
        <v>0.17647058823529413</v>
      </c>
      <c r="Y3" s="3" t="s">
        <v>23</v>
      </c>
      <c r="Z3" s="2">
        <f>VLOOKUP(Y3,'2021 Season Stats'!$A$2:$G$33,7,FALSE)</f>
        <v>0.23529411764705882</v>
      </c>
      <c r="AA3" s="3" t="s">
        <v>37</v>
      </c>
      <c r="AB3" s="2">
        <f>VLOOKUP(AA3,'2021 Season Stats'!$A$2:$G$33,7,FALSE)</f>
        <v>0.47058823529411764</v>
      </c>
      <c r="AC3" s="3" t="s">
        <v>36</v>
      </c>
      <c r="AD3" s="2">
        <f>VLOOKUP(AC3,'2021 Season Stats'!$A$2:$G$33,7,FALSE)</f>
        <v>0.47058823529411764</v>
      </c>
      <c r="AE3" s="3" t="s">
        <v>43</v>
      </c>
      <c r="AF3" s="2">
        <f>VLOOKUP(AE3,'2021 Season Stats'!$A$2:$G$33,7,FALSE)</f>
        <v>0.41176470588235292</v>
      </c>
      <c r="AG3" s="3" t="s">
        <v>44</v>
      </c>
      <c r="AH3" s="2">
        <f>VLOOKUP(AG3,'2021 Season Stats'!$A$2:$G$33,7,FALSE)</f>
        <v>0.23529411764705882</v>
      </c>
    </row>
    <row r="4" spans="1:34" x14ac:dyDescent="0.25">
      <c r="A4" t="s">
        <v>36</v>
      </c>
      <c r="B4" s="2">
        <v>0.53100000000000003</v>
      </c>
      <c r="C4" s="3" t="s">
        <v>22</v>
      </c>
      <c r="D4" s="2">
        <f>VLOOKUP(C4,'2021 Season Stats'!$A$2:$G$33,7,FALSE)</f>
        <v>0.52941176470588236</v>
      </c>
      <c r="E4" s="3" t="s">
        <v>27</v>
      </c>
      <c r="F4" s="2">
        <f>VLOOKUP(E4,'2021 Season Stats'!$A$2:$G$33,7,FALSE)</f>
        <v>0.23529411764705882</v>
      </c>
      <c r="G4" s="3" t="s">
        <v>35</v>
      </c>
      <c r="H4" s="2">
        <f>VLOOKUP(G4,'2021 Season Stats'!A$2:G$33,7,FALSE)</f>
        <v>0.6470588235294118</v>
      </c>
      <c r="I4" s="3" t="s">
        <v>30</v>
      </c>
      <c r="J4" s="2">
        <f>VLOOKUP(I4,'2021 Season Stats'!A$2:G$33,7,FALSE)</f>
        <v>0.58823529411764708</v>
      </c>
      <c r="K4" s="3" t="s">
        <v>47</v>
      </c>
      <c r="L4" s="2">
        <f>VLOOKUP(K4,'2021 Season Stats'!A$2:G$33,7,FALSE)</f>
        <v>0.35294117647058826</v>
      </c>
      <c r="M4" s="3" t="s">
        <v>38</v>
      </c>
      <c r="N4" s="2">
        <f>VLOOKUP(M4,'2021 Season Stats'!A$2:G$33,7,FALSE)</f>
        <v>0.58823529411764708</v>
      </c>
      <c r="O4" s="3" t="s">
        <v>23</v>
      </c>
      <c r="P4" s="2">
        <f>VLOOKUP(O4,'2021 Season Stats'!$A$2:$G$33,7,FALSE)</f>
        <v>0.23529411764705882</v>
      </c>
      <c r="Q4" s="3" t="s">
        <v>24</v>
      </c>
      <c r="R4" s="2">
        <f>VLOOKUP(Q4,'2021 Season Stats'!$A$2:$G$33,7,FALSE)</f>
        <v>0.70588235294117652</v>
      </c>
      <c r="S4" s="3" t="s">
        <v>52</v>
      </c>
      <c r="T4" s="2">
        <f>VLOOKUP(S4,'2021 Season Stats'!$A$2:$G$33,7,FALSE)</f>
        <v>0.41176470588235292</v>
      </c>
      <c r="U4" s="3" t="s">
        <v>49</v>
      </c>
      <c r="V4" s="2">
        <f>VLOOKUP(U4,'2021 Season Stats'!$A$2:$G$33,7,FALSE)</f>
        <v>0.70588235294117652</v>
      </c>
      <c r="W4" s="3" t="s">
        <v>37</v>
      </c>
      <c r="X4" s="2">
        <f>VLOOKUP(W4,'2021 Season Stats'!$A$2:$G$33,7,FALSE)</f>
        <v>0.47058823529411764</v>
      </c>
      <c r="Y4" s="3" t="s">
        <v>40</v>
      </c>
      <c r="Z4" s="2">
        <f>VLOOKUP(Y4,'2021 Season Stats'!$A$2:$G$33,7,FALSE)</f>
        <v>0.41176470588235292</v>
      </c>
      <c r="AA4" s="3" t="s">
        <v>36</v>
      </c>
      <c r="AB4" s="2">
        <f>VLOOKUP(AA4,'2021 Season Stats'!$A$2:$G$33,7,FALSE)</f>
        <v>0.47058823529411764</v>
      </c>
      <c r="AC4" s="3" t="s">
        <v>21</v>
      </c>
      <c r="AD4" s="2">
        <f>VLOOKUP(AC4,'2021 Season Stats'!$A$2:$G$33,7,FALSE)</f>
        <v>0.55882352941176472</v>
      </c>
      <c r="AE4" s="3" t="s">
        <v>41</v>
      </c>
      <c r="AF4" s="2">
        <f>VLOOKUP(AE4,'2021 Season Stats'!$A$2:$G$33,7,FALSE)</f>
        <v>0.70588235294117652</v>
      </c>
      <c r="AG4" s="3" t="s">
        <v>26</v>
      </c>
      <c r="AH4" s="2">
        <f>VLOOKUP(AG4,'2021 Season Stats'!$A$2:$G$33,7,FALSE)</f>
        <v>0.17647058823529413</v>
      </c>
    </row>
    <row r="5" spans="1:34" x14ac:dyDescent="0.25">
      <c r="A5" t="s">
        <v>35</v>
      </c>
      <c r="B5" s="2">
        <v>0.47199999999999998</v>
      </c>
      <c r="C5" s="3" t="s">
        <v>43</v>
      </c>
      <c r="D5" s="2">
        <f>VLOOKUP(C5,'2021 Season Stats'!$A$2:$G$33,7,FALSE)</f>
        <v>0.41176470588235292</v>
      </c>
      <c r="E5" s="3" t="s">
        <v>29</v>
      </c>
      <c r="F5" s="2">
        <f>VLOOKUP(E5,'2021 Season Stats'!$A$2:$G$33,7,FALSE)</f>
        <v>0.52941176470588236</v>
      </c>
      <c r="G5" s="3" t="s">
        <v>38</v>
      </c>
      <c r="H5" s="2">
        <f>VLOOKUP(G5,'2021 Season Stats'!A$2:G$33,7,FALSE)</f>
        <v>0.58823529411764708</v>
      </c>
      <c r="I5" s="3" t="s">
        <v>40</v>
      </c>
      <c r="J5" s="2">
        <f>VLOOKUP(I5,'2021 Season Stats'!A$2:G$33,7,FALSE)</f>
        <v>0.41176470588235292</v>
      </c>
      <c r="K5" s="3" t="s">
        <v>21</v>
      </c>
      <c r="L5" s="2">
        <f>VLOOKUP(K5,'2021 Season Stats'!A$2:G$33,7,FALSE)</f>
        <v>0.55882352941176472</v>
      </c>
      <c r="M5" s="3" t="s">
        <v>53</v>
      </c>
      <c r="N5" s="2">
        <f>VLOOKUP(M5,'2021 Season Stats'!A$2:G$33,7,FALSE)</f>
        <v>0.58823529411764708</v>
      </c>
      <c r="O5" s="3" t="s">
        <v>47</v>
      </c>
      <c r="P5" s="2">
        <f>VLOOKUP(O5,'2021 Season Stats'!$A$2:$G$33,7,FALSE)</f>
        <v>0.35294117647058826</v>
      </c>
      <c r="Q5" s="3" t="s">
        <v>48</v>
      </c>
      <c r="R5" s="2">
        <f>VLOOKUP(Q5,'2021 Season Stats'!$A$2:$G$33,7,FALSE)</f>
        <v>0.20588235294117646</v>
      </c>
      <c r="S5" s="3" t="s">
        <v>28</v>
      </c>
      <c r="T5" s="2">
        <f>VLOOKUP(S5,'2021 Season Stats'!$A$2:$G$33,7,FALSE)</f>
        <v>0.52941176470588236</v>
      </c>
      <c r="U5" s="3" t="s">
        <v>25</v>
      </c>
      <c r="V5" s="2">
        <f>VLOOKUP(U5,'2021 Season Stats'!$A$2:$G$33,7,FALSE)</f>
        <v>0.70588235294117652</v>
      </c>
      <c r="W5" s="3" t="s">
        <v>32</v>
      </c>
      <c r="X5" s="2">
        <f>VLOOKUP(W5,'2021 Season Stats'!$A$2:$G$33,7,FALSE)</f>
        <v>0.29411764705882354</v>
      </c>
      <c r="Y5" s="3" t="s">
        <v>50</v>
      </c>
      <c r="Z5" s="2">
        <f>VLOOKUP(Y5,'2021 Season Stats'!$A$2:$G$33,7,FALSE)</f>
        <v>0.6470588235294118</v>
      </c>
      <c r="AA5" s="3" t="s">
        <v>39</v>
      </c>
      <c r="AB5" s="2">
        <f>VLOOKUP(AA5,'2021 Season Stats'!$A$2:$G$33,7,FALSE)</f>
        <v>0.52941176470588236</v>
      </c>
      <c r="AC5" s="3" t="s">
        <v>22</v>
      </c>
      <c r="AD5" s="2">
        <f>VLOOKUP(AC5,'2021 Season Stats'!$A$2:$G$33,7,FALSE)</f>
        <v>0.52941176470588236</v>
      </c>
      <c r="AE5" s="3" t="s">
        <v>24</v>
      </c>
      <c r="AF5" s="2">
        <f>VLOOKUP(AE5,'2021 Season Stats'!$A$2:$G$33,7,FALSE)</f>
        <v>0.70588235294117652</v>
      </c>
      <c r="AG5" s="3" t="s">
        <v>27</v>
      </c>
      <c r="AH5" s="2">
        <f>VLOOKUP(AG5,'2021 Season Stats'!$A$2:$G$33,7,FALSE)</f>
        <v>0.23529411764705882</v>
      </c>
    </row>
    <row r="6" spans="1:34" x14ac:dyDescent="0.25">
      <c r="A6" t="s">
        <v>32</v>
      </c>
      <c r="B6" s="2">
        <v>0.50900000000000001</v>
      </c>
      <c r="C6" s="3" t="s">
        <v>23</v>
      </c>
      <c r="D6" s="2">
        <f>VLOOKUP(C6,'2021 Season Stats'!$A$2:$G$33,7,FALSE)</f>
        <v>0.23529411764705882</v>
      </c>
      <c r="E6" s="3" t="s">
        <v>31</v>
      </c>
      <c r="F6" s="2">
        <f>VLOOKUP(E6,'2021 Season Stats'!$A$2:$G$33,7,FALSE)</f>
        <v>0.76470588235294112</v>
      </c>
      <c r="G6" s="3" t="s">
        <v>28</v>
      </c>
      <c r="H6" s="2">
        <f>VLOOKUP(G6,'2021 Season Stats'!A$2:G$33,7,FALSE)</f>
        <v>0.52941176470588236</v>
      </c>
      <c r="I6" s="3" t="s">
        <v>25</v>
      </c>
      <c r="J6" s="2">
        <f>VLOOKUP(I6,'2021 Season Stats'!A$2:G$33,7,FALSE)</f>
        <v>0.70588235294117652</v>
      </c>
      <c r="K6" s="3" t="s">
        <v>26</v>
      </c>
      <c r="L6" s="2">
        <f>VLOOKUP(K6,'2021 Season Stats'!A$2:G$33,7,FALSE)</f>
        <v>0.17647058823529413</v>
      </c>
      <c r="M6" s="3" t="s">
        <v>45</v>
      </c>
      <c r="N6" s="2">
        <f>VLOOKUP(M6,'2021 Season Stats'!A$2:G$33,7,FALSE)</f>
        <v>0.76470588235294112</v>
      </c>
      <c r="O6" s="3" t="s">
        <v>46</v>
      </c>
      <c r="P6" s="2">
        <f>VLOOKUP(O6,'2021 Season Stats'!$A$2:$G$33,7,FALSE)</f>
        <v>0.47058823529411764</v>
      </c>
      <c r="Q6" s="3" t="s">
        <v>40</v>
      </c>
      <c r="R6" s="2">
        <f>VLOOKUP(Q6,'2021 Season Stats'!$A$2:$G$33,7,FALSE)</f>
        <v>0.41176470588235292</v>
      </c>
      <c r="S6" s="3" t="s">
        <v>27</v>
      </c>
      <c r="T6" s="2">
        <f>VLOOKUP(S6,'2021 Season Stats'!$A$2:$G$33,7,FALSE)</f>
        <v>0.23529411764705882</v>
      </c>
      <c r="U6" s="3" t="s">
        <v>22</v>
      </c>
      <c r="V6" s="2">
        <f>VLOOKUP(U6,'2021 Season Stats'!$A$2:$G$33,7,FALSE)</f>
        <v>0.52941176470588236</v>
      </c>
      <c r="W6" s="3" t="s">
        <v>35</v>
      </c>
      <c r="X6" s="2">
        <f>VLOOKUP(W6,'2021 Season Stats'!$A$2:$G$33,7,FALSE)</f>
        <v>0.6470588235294118</v>
      </c>
      <c r="Y6" s="3" t="s">
        <v>53</v>
      </c>
      <c r="Z6" s="2">
        <f>VLOOKUP(Y6,'2021 Season Stats'!$A$2:$G$33,7,FALSE)</f>
        <v>0.58823529411764708</v>
      </c>
      <c r="AA6" s="3" t="s">
        <v>42</v>
      </c>
      <c r="AB6" s="2">
        <f>VLOOKUP(AA6,'2021 Season Stats'!$A$2:$G$33,7,FALSE)</f>
        <v>0.52941176470588236</v>
      </c>
      <c r="AC6" s="3" t="s">
        <v>39</v>
      </c>
      <c r="AD6" s="2">
        <f>VLOOKUP(AC6,'2021 Season Stats'!$A$2:$G$33,7,FALSE)</f>
        <v>0.52941176470588236</v>
      </c>
      <c r="AE6" s="3" t="s">
        <v>38</v>
      </c>
      <c r="AF6" s="2">
        <f>VLOOKUP(AE6,'2021 Season Stats'!$A$2:$G$33,7,FALSE)</f>
        <v>0.58823529411764708</v>
      </c>
      <c r="AG6" s="3" t="s">
        <v>36</v>
      </c>
      <c r="AH6" s="2">
        <f>VLOOKUP(AG6,'2021 Season Stats'!$A$2:$G$33,7,FALSE)</f>
        <v>0.47058823529411764</v>
      </c>
    </row>
    <row r="7" spans="1:34" x14ac:dyDescent="0.25">
      <c r="A7" t="s">
        <v>47</v>
      </c>
      <c r="B7" s="2">
        <v>0.52400000000000002</v>
      </c>
      <c r="C7" s="3" t="s">
        <v>24</v>
      </c>
      <c r="D7" s="2">
        <f>VLOOKUP(C7,'2021 Season Stats'!$A$2:$G$33,7,FALSE)</f>
        <v>0.70588235294117652</v>
      </c>
      <c r="E7" s="3" t="s">
        <v>23</v>
      </c>
      <c r="F7" s="2">
        <f>VLOOKUP(E7,'2021 Season Stats'!$A$2:$G$33,7,FALSE)</f>
        <v>0.23529411764705882</v>
      </c>
      <c r="G7" s="3" t="s">
        <v>31</v>
      </c>
      <c r="H7" s="2">
        <f>VLOOKUP(G7,'2021 Season Stats'!A$2:G$33,7,FALSE)</f>
        <v>0.76470588235294112</v>
      </c>
      <c r="I7" s="3" t="s">
        <v>33</v>
      </c>
      <c r="J7" s="2">
        <f>VLOOKUP(I7,'2021 Season Stats'!A$2:G$33,7,FALSE)</f>
        <v>0.41176470588235292</v>
      </c>
      <c r="K7" s="3" t="s">
        <v>45</v>
      </c>
      <c r="L7" s="2">
        <f>VLOOKUP(K7,'2021 Season Stats'!A$2:G$33,7,FALSE)</f>
        <v>0.76470588235294112</v>
      </c>
      <c r="M7" s="3" t="s">
        <v>40</v>
      </c>
      <c r="N7" s="2">
        <f>VLOOKUP(M7,'2021 Season Stats'!A$2:G$33,7,FALSE)</f>
        <v>0.41176470588235292</v>
      </c>
      <c r="O7" s="3" t="s">
        <v>39</v>
      </c>
      <c r="P7" s="2">
        <f>VLOOKUP(O7,'2021 Season Stats'!$A$2:$G$33,7,FALSE)</f>
        <v>0.52941176470588236</v>
      </c>
      <c r="Q7" s="3" t="s">
        <v>28</v>
      </c>
      <c r="R7" s="2">
        <f>VLOOKUP(Q7,'2021 Season Stats'!$A$2:$G$33,7,FALSE)</f>
        <v>0.52941176470588236</v>
      </c>
      <c r="S7" s="3" t="s">
        <v>26</v>
      </c>
      <c r="T7" s="2">
        <f>VLOOKUP(S7,'2021 Season Stats'!$A$2:$G$33,7,FALSE)</f>
        <v>0.17647058823529413</v>
      </c>
      <c r="U7" s="3" t="s">
        <v>36</v>
      </c>
      <c r="V7" s="2">
        <f>VLOOKUP(U7,'2021 Season Stats'!$A$2:$G$33,7,FALSE)</f>
        <v>0.47058823529411764</v>
      </c>
      <c r="W7" s="3" t="s">
        <v>30</v>
      </c>
      <c r="X7" s="2">
        <f>VLOOKUP(W7,'2021 Season Stats'!$A$2:$G$33,7,FALSE)</f>
        <v>0.58823529411764708</v>
      </c>
      <c r="Y7" s="3" t="s">
        <v>25</v>
      </c>
      <c r="Z7" s="2">
        <f>VLOOKUP(Y7,'2021 Season Stats'!$A$2:$G$33,7,FALSE)</f>
        <v>0.70588235294117652</v>
      </c>
      <c r="AA7" s="3" t="s">
        <v>35</v>
      </c>
      <c r="AB7" s="2">
        <f>VLOOKUP(AA7,'2021 Season Stats'!$A$2:$G$33,7,FALSE)</f>
        <v>0.6470588235294118</v>
      </c>
      <c r="AC7" s="3" t="s">
        <v>47</v>
      </c>
      <c r="AD7" s="2">
        <f>VLOOKUP(AC7,'2021 Season Stats'!$A$2:$G$33,7,FALSE)</f>
        <v>0.35294117647058826</v>
      </c>
      <c r="AE7" s="3" t="s">
        <v>37</v>
      </c>
      <c r="AF7" s="2">
        <f>VLOOKUP(AE7,'2021 Season Stats'!$A$2:$G$33,7,FALSE)</f>
        <v>0.47058823529411764</v>
      </c>
      <c r="AG7" s="3" t="s">
        <v>21</v>
      </c>
      <c r="AH7" s="2">
        <f>VLOOKUP(AG7,'2021 Season Stats'!$A$2:$G$33,7,FALSE)</f>
        <v>0.55882352941176472</v>
      </c>
    </row>
    <row r="8" spans="1:34" x14ac:dyDescent="0.25">
      <c r="A8" t="s">
        <v>53</v>
      </c>
      <c r="B8" s="2">
        <v>0.47199999999999998</v>
      </c>
      <c r="C8" s="3" t="s">
        <v>25</v>
      </c>
      <c r="D8" s="2">
        <f>VLOOKUP(C8,'2021 Season Stats'!$A$2:$G$33,7,FALSE)</f>
        <v>0.70588235294117652</v>
      </c>
      <c r="E8" s="3" t="s">
        <v>41</v>
      </c>
      <c r="F8" s="2">
        <f>VLOOKUP(E8,'2021 Season Stats'!$A$2:$G$33,7,FALSE)</f>
        <v>0.70588235294117652</v>
      </c>
      <c r="G8" s="3" t="s">
        <v>26</v>
      </c>
      <c r="H8" s="2">
        <f>VLOOKUP(G8,'2021 Season Stats'!A$2:G$33,7,FALSE)</f>
        <v>0.17647058823529413</v>
      </c>
      <c r="I8" s="3" t="s">
        <v>30</v>
      </c>
      <c r="J8" s="2">
        <f>VLOOKUP(I8,'2021 Season Stats'!A$2:G$33,7,FALSE)</f>
        <v>0.58823529411764708</v>
      </c>
      <c r="K8" s="3" t="s">
        <v>48</v>
      </c>
      <c r="L8" s="2">
        <f>VLOOKUP(K8,'2021 Season Stats'!A$2:G$33,7,FALSE)</f>
        <v>0.20588235294117646</v>
      </c>
      <c r="M8" s="3" t="s">
        <v>52</v>
      </c>
      <c r="N8" s="2">
        <f>VLOOKUP(M8,'2021 Season Stats'!A$2:G$33,7,FALSE)</f>
        <v>0.41176470588235292</v>
      </c>
      <c r="O8" s="3" t="s">
        <v>50</v>
      </c>
      <c r="P8" s="2">
        <f>VLOOKUP(O8,'2021 Season Stats'!$A$2:$G$33,7,FALSE)</f>
        <v>0.6470588235294118</v>
      </c>
      <c r="Q8" s="3" t="s">
        <v>39</v>
      </c>
      <c r="R8" s="2">
        <f>VLOOKUP(Q8,'2021 Season Stats'!$A$2:$G$33,7,FALSE)</f>
        <v>0.52941176470588236</v>
      </c>
      <c r="S8" s="3" t="s">
        <v>35</v>
      </c>
      <c r="T8" s="2">
        <f>VLOOKUP(S8,'2021 Season Stats'!$A$2:$G$33,7,FALSE)</f>
        <v>0.6470588235294118</v>
      </c>
      <c r="U8" s="3" t="s">
        <v>23</v>
      </c>
      <c r="V8" s="2">
        <f>VLOOKUP(U8,'2021 Season Stats'!$A$2:$G$33,7,FALSE)</f>
        <v>0.23529411764705882</v>
      </c>
      <c r="W8" s="3" t="s">
        <v>28</v>
      </c>
      <c r="X8" s="2">
        <f>VLOOKUP(W8,'2021 Season Stats'!$A$2:$G$33,7,FALSE)</f>
        <v>0.52941176470588236</v>
      </c>
      <c r="Y8" s="3" t="s">
        <v>22</v>
      </c>
      <c r="Z8" s="2">
        <f>VLOOKUP(Y8,'2021 Season Stats'!$A$2:$G$33,7,FALSE)</f>
        <v>0.52941176470588236</v>
      </c>
      <c r="AA8" s="3" t="s">
        <v>43</v>
      </c>
      <c r="AB8" s="2">
        <f>VLOOKUP(AA8,'2021 Season Stats'!$A$2:$G$33,7,FALSE)</f>
        <v>0.41176470588235292</v>
      </c>
      <c r="AC8" s="3" t="s">
        <v>40</v>
      </c>
      <c r="AD8" s="2">
        <f>VLOOKUP(AC8,'2021 Season Stats'!$A$2:$G$33,7,FALSE)</f>
        <v>0.41176470588235292</v>
      </c>
      <c r="AE8" s="3" t="s">
        <v>36</v>
      </c>
      <c r="AF8" s="2">
        <f>VLOOKUP(AE8,'2021 Season Stats'!$A$2:$G$33,7,FALSE)</f>
        <v>0.47058823529411764</v>
      </c>
      <c r="AG8" s="3" t="s">
        <v>38</v>
      </c>
      <c r="AH8" s="2">
        <f>VLOOKUP(AG8,'2021 Season Stats'!$A$2:$G$33,7,FALSE)</f>
        <v>0.58823529411764708</v>
      </c>
    </row>
    <row r="9" spans="1:34" x14ac:dyDescent="0.25">
      <c r="A9" t="s">
        <v>37</v>
      </c>
      <c r="B9" s="2">
        <v>0.51400000000000001</v>
      </c>
      <c r="C9" s="3" t="s">
        <v>22</v>
      </c>
      <c r="D9" s="2">
        <f>VLOOKUP(C9,'2021 Season Stats'!$A$2:$G$33,7,FALSE)</f>
        <v>0.52941176470588236</v>
      </c>
      <c r="E9" s="3" t="s">
        <v>27</v>
      </c>
      <c r="F9" s="2">
        <f>VLOOKUP(E9,'2021 Season Stats'!$A$2:$G$33,7,FALSE)</f>
        <v>0.23529411764705882</v>
      </c>
      <c r="G9" s="3" t="s">
        <v>33</v>
      </c>
      <c r="H9" s="2">
        <f>VLOOKUP(G9,'2021 Season Stats'!A$2:G$33,7,FALSE)</f>
        <v>0.41176470588235292</v>
      </c>
      <c r="I9" s="3" t="s">
        <v>53</v>
      </c>
      <c r="J9" s="2">
        <f>VLOOKUP(I9,'2021 Season Stats'!A$2:G$33,7,FALSE)</f>
        <v>0.58823529411764708</v>
      </c>
      <c r="K9" s="3" t="s">
        <v>36</v>
      </c>
      <c r="L9" s="2">
        <f>VLOOKUP(K9,'2021 Season Stats'!A$2:G$33,7,FALSE)</f>
        <v>0.47058823529411764</v>
      </c>
      <c r="M9" s="3" t="s">
        <v>37</v>
      </c>
      <c r="N9" s="2">
        <f>VLOOKUP(M9,'2021 Season Stats'!A$2:G$33,7,FALSE)</f>
        <v>0.47058823529411764</v>
      </c>
      <c r="O9" s="3" t="s">
        <v>40</v>
      </c>
      <c r="P9" s="2">
        <f>VLOOKUP(O9,'2021 Season Stats'!$A$2:$G$33,7,FALSE)</f>
        <v>0.41176470588235292</v>
      </c>
      <c r="Q9" s="3" t="s">
        <v>53</v>
      </c>
      <c r="R9" s="2">
        <f>VLOOKUP(Q9,'2021 Season Stats'!$A$2:$G$33,7,FALSE)</f>
        <v>0.58823529411764708</v>
      </c>
      <c r="S9" s="3" t="s">
        <v>24</v>
      </c>
      <c r="T9" s="2">
        <f>VLOOKUP(S9,'2021 Season Stats'!$A$2:$G$33,7,FALSE)</f>
        <v>0.70588235294117652</v>
      </c>
      <c r="U9" s="3" t="s">
        <v>51</v>
      </c>
      <c r="V9" s="2">
        <f>VLOOKUP(U9,'2021 Season Stats'!$A$2:$G$33,7,FALSE)</f>
        <v>0.58823529411764708</v>
      </c>
      <c r="W9" s="3" t="s">
        <v>50</v>
      </c>
      <c r="X9" s="2">
        <f>VLOOKUP(W9,'2021 Season Stats'!$A$2:$G$33,7,FALSE)</f>
        <v>0.6470588235294118</v>
      </c>
      <c r="Y9" s="3" t="s">
        <v>52</v>
      </c>
      <c r="Z9" s="2">
        <f>VLOOKUP(Y9,'2021 Season Stats'!$A$2:$G$33,7,FALSE)</f>
        <v>0.41176470588235292</v>
      </c>
      <c r="AA9" s="3" t="s">
        <v>25</v>
      </c>
      <c r="AB9" s="2">
        <f>VLOOKUP(AA9,'2021 Season Stats'!$A$2:$G$33,7,FALSE)</f>
        <v>0.70588235294117652</v>
      </c>
      <c r="AC9" s="3" t="s">
        <v>42</v>
      </c>
      <c r="AD9" s="2">
        <f>VLOOKUP(AC9,'2021 Season Stats'!$A$2:$G$33,7,FALSE)</f>
        <v>0.52941176470588236</v>
      </c>
      <c r="AE9" s="3" t="s">
        <v>30</v>
      </c>
      <c r="AF9" s="2">
        <f>VLOOKUP(AE9,'2021 Season Stats'!$A$2:$G$33,7,FALSE)</f>
        <v>0.58823529411764708</v>
      </c>
      <c r="AG9" s="3" t="s">
        <v>37</v>
      </c>
      <c r="AH9" s="2">
        <f>VLOOKUP(AG9,'2021 Season Stats'!$A$2:$G$33,7,FALSE)</f>
        <v>0.47058823529411764</v>
      </c>
    </row>
    <row r="10" spans="1:34" x14ac:dyDescent="0.25">
      <c r="A10" t="s">
        <v>41</v>
      </c>
      <c r="B10" s="2">
        <v>0.48799999999999999</v>
      </c>
      <c r="C10" s="3" t="s">
        <v>26</v>
      </c>
      <c r="D10" s="2">
        <f>VLOOKUP(C10,'2021 Season Stats'!$A$2:$G$33,7,FALSE)</f>
        <v>0.17647058823529413</v>
      </c>
      <c r="E10" s="3" t="s">
        <v>39</v>
      </c>
      <c r="F10" s="2">
        <f>VLOOKUP(E10,'2021 Season Stats'!$A$2:$G$33,7,FALSE)</f>
        <v>0.52941176470588236</v>
      </c>
      <c r="G10" s="3" t="s">
        <v>35</v>
      </c>
      <c r="H10" s="2">
        <f>VLOOKUP(G10,'2021 Season Stats'!A$2:G$33,7,FALSE)</f>
        <v>0.6470588235294118</v>
      </c>
      <c r="I10" s="3" t="s">
        <v>28</v>
      </c>
      <c r="J10" s="2">
        <f>VLOOKUP(I10,'2021 Season Stats'!A$2:G$33,7,FALSE)</f>
        <v>0.52941176470588236</v>
      </c>
      <c r="K10" s="3" t="s">
        <v>27</v>
      </c>
      <c r="L10" s="2">
        <f>VLOOKUP(K10,'2021 Season Stats'!A$2:G$33,7,FALSE)</f>
        <v>0.23529411764705882</v>
      </c>
      <c r="M10" s="3" t="s">
        <v>47</v>
      </c>
      <c r="N10" s="2">
        <f>VLOOKUP(M10,'2021 Season Stats'!A$2:G$33,7,FALSE)</f>
        <v>0.35294117647058826</v>
      </c>
      <c r="O10" s="3" t="s">
        <v>21</v>
      </c>
      <c r="P10" s="2">
        <f>VLOOKUP(O10,'2021 Season Stats'!$A$2:$G$33,7,FALSE)</f>
        <v>0.55882352941176472</v>
      </c>
      <c r="Q10" s="3" t="s">
        <v>46</v>
      </c>
      <c r="R10" s="2">
        <f>VLOOKUP(Q10,'2021 Season Stats'!$A$2:$G$33,7,FALSE)</f>
        <v>0.47058823529411764</v>
      </c>
      <c r="S10" s="3" t="s">
        <v>28</v>
      </c>
      <c r="T10" s="2">
        <f>VLOOKUP(S10,'2021 Season Stats'!$A$2:$G$33,7,FALSE)</f>
        <v>0.52941176470588236</v>
      </c>
      <c r="U10" s="3" t="s">
        <v>25</v>
      </c>
      <c r="V10" s="2">
        <f>VLOOKUP(U10,'2021 Season Stats'!$A$2:$G$33,7,FALSE)</f>
        <v>0.70588235294117652</v>
      </c>
      <c r="W10" s="3" t="s">
        <v>49</v>
      </c>
      <c r="X10" s="2">
        <f>VLOOKUP(W10,'2021 Season Stats'!$A$2:$G$33,7,FALSE)</f>
        <v>0.70588235294117652</v>
      </c>
      <c r="Y10" s="3" t="s">
        <v>35</v>
      </c>
      <c r="Z10" s="2">
        <f>VLOOKUP(Y10,'2021 Season Stats'!$A$2:$G$33,7,FALSE)</f>
        <v>0.6470588235294118</v>
      </c>
      <c r="AA10" s="3" t="s">
        <v>44</v>
      </c>
      <c r="AB10" s="2">
        <f>VLOOKUP(AA10,'2021 Season Stats'!$A$2:$G$33,7,FALSE)</f>
        <v>0.23529411764705882</v>
      </c>
      <c r="AC10" s="3" t="s">
        <v>44</v>
      </c>
      <c r="AD10" s="2">
        <f>VLOOKUP(AC10,'2021 Season Stats'!$A$2:$G$33,7,FALSE)</f>
        <v>0.23529411764705882</v>
      </c>
      <c r="AE10" s="3" t="s">
        <v>42</v>
      </c>
      <c r="AF10" s="2">
        <f>VLOOKUP(AE10,'2021 Season Stats'!$A$2:$G$33,7,FALSE)</f>
        <v>0.52941176470588236</v>
      </c>
      <c r="AG10" s="3" t="s">
        <v>43</v>
      </c>
      <c r="AH10" s="2">
        <f>VLOOKUP(AG10,'2021 Season Stats'!$A$2:$G$33,7,FALSE)</f>
        <v>0.41176470588235292</v>
      </c>
    </row>
    <row r="11" spans="1:34" x14ac:dyDescent="0.25">
      <c r="A11" t="s">
        <v>40</v>
      </c>
      <c r="B11" s="2">
        <v>0.48399999999999999</v>
      </c>
      <c r="C11" s="3" t="s">
        <v>27</v>
      </c>
      <c r="D11" s="2">
        <f>VLOOKUP(C11,'2021 Season Stats'!$A$2:$G$33,7,FALSE)</f>
        <v>0.23529411764705882</v>
      </c>
      <c r="E11" s="3" t="s">
        <v>32</v>
      </c>
      <c r="F11" s="2">
        <f>VLOOKUP(E11,'2021 Season Stats'!$A$2:$G$33,7,FALSE)</f>
        <v>0.29411764705882354</v>
      </c>
      <c r="G11" s="3" t="s">
        <v>23</v>
      </c>
      <c r="H11" s="2">
        <f>VLOOKUP(G11,'2021 Season Stats'!A$2:G$33,7,FALSE)</f>
        <v>0.23529411764705882</v>
      </c>
      <c r="I11" s="3" t="s">
        <v>35</v>
      </c>
      <c r="J11" s="2">
        <f>VLOOKUP(I11,'2021 Season Stats'!A$2:G$33,7,FALSE)</f>
        <v>0.6470588235294118</v>
      </c>
      <c r="K11" s="3" t="s">
        <v>37</v>
      </c>
      <c r="L11" s="2">
        <f>VLOOKUP(K11,'2021 Season Stats'!A$2:G$33,7,FALSE)</f>
        <v>0.47058823529411764</v>
      </c>
      <c r="M11" s="3" t="s">
        <v>48</v>
      </c>
      <c r="N11" s="2">
        <f>VLOOKUP(M11,'2021 Season Stats'!A$2:G$33,7,FALSE)</f>
        <v>0.20588235294117646</v>
      </c>
      <c r="O11" s="3" t="s">
        <v>53</v>
      </c>
      <c r="P11" s="2">
        <f>VLOOKUP(O11,'2021 Season Stats'!$A$2:$G$33,7,FALSE)</f>
        <v>0.58823529411764708</v>
      </c>
      <c r="Q11" s="3" t="s">
        <v>22</v>
      </c>
      <c r="R11" s="2">
        <f>VLOOKUP(Q11,'2021 Season Stats'!$A$2:$G$33,7,FALSE)</f>
        <v>0.52941176470588236</v>
      </c>
      <c r="S11" s="3" t="s">
        <v>49</v>
      </c>
      <c r="T11" s="2">
        <f>VLOOKUP(S11,'2021 Season Stats'!$A$2:$G$33,7,FALSE)</f>
        <v>0.70588235294117652</v>
      </c>
      <c r="U11" s="3" t="s">
        <v>27</v>
      </c>
      <c r="V11" s="2">
        <f>VLOOKUP(U11,'2021 Season Stats'!$A$2:$G$33,7,FALSE)</f>
        <v>0.23529411764705882</v>
      </c>
      <c r="W11" s="3" t="s">
        <v>22</v>
      </c>
      <c r="X11" s="2">
        <f>VLOOKUP(W11,'2021 Season Stats'!$A$2:$G$33,7,FALSE)</f>
        <v>0.52941176470588236</v>
      </c>
      <c r="Y11" s="3" t="s">
        <v>28</v>
      </c>
      <c r="Z11" s="2">
        <f>VLOOKUP(Y11,'2021 Season Stats'!$A$2:$G$33,7,FALSE)</f>
        <v>0.52941176470588236</v>
      </c>
      <c r="AA11" s="3" t="s">
        <v>45</v>
      </c>
      <c r="AB11" s="2">
        <f>VLOOKUP(AA11,'2021 Season Stats'!$A$2:$G$33,7,FALSE)</f>
        <v>0.76470588235294112</v>
      </c>
      <c r="AC11" s="3" t="s">
        <v>24</v>
      </c>
      <c r="AD11" s="2">
        <f>VLOOKUP(AC11,'2021 Season Stats'!$A$2:$G$33,7,FALSE)</f>
        <v>0.70588235294117652</v>
      </c>
      <c r="AE11" s="3" t="s">
        <v>46</v>
      </c>
      <c r="AF11" s="2">
        <f>VLOOKUP(AE11,'2021 Season Stats'!$A$2:$G$33,7,FALSE)</f>
        <v>0.47058823529411764</v>
      </c>
      <c r="AG11" s="3" t="s">
        <v>41</v>
      </c>
      <c r="AH11" s="2">
        <f>VLOOKUP(AG11,'2021 Season Stats'!$A$2:$G$33,7,FALSE)</f>
        <v>0.70588235294117652</v>
      </c>
    </row>
    <row r="12" spans="1:34" x14ac:dyDescent="0.25">
      <c r="A12" t="s">
        <v>48</v>
      </c>
      <c r="B12" s="2">
        <v>0.52800000000000002</v>
      </c>
      <c r="C12" s="3" t="s">
        <v>28</v>
      </c>
      <c r="D12" s="2">
        <f>VLOOKUP(C12,'2021 Season Stats'!$A$2:$G$33,7,FALSE)</f>
        <v>0.52941176470588236</v>
      </c>
      <c r="E12" s="3" t="s">
        <v>37</v>
      </c>
      <c r="F12" s="2">
        <f>VLOOKUP(E12,'2021 Season Stats'!$A$2:$G$33,7,FALSE)</f>
        <v>0.47058823529411764</v>
      </c>
      <c r="G12" s="3" t="s">
        <v>36</v>
      </c>
      <c r="H12" s="2">
        <f>VLOOKUP(G12,'2021 Season Stats'!A$2:G$33,7,FALSE)</f>
        <v>0.47058823529411764</v>
      </c>
      <c r="I12" s="3" t="s">
        <v>22</v>
      </c>
      <c r="J12" s="2">
        <f>VLOOKUP(I12,'2021 Season Stats'!A$2:G$33,7,FALSE)</f>
        <v>0.52941176470588236</v>
      </c>
      <c r="K12" s="3" t="s">
        <v>38</v>
      </c>
      <c r="L12" s="2">
        <f>VLOOKUP(K12,'2021 Season Stats'!A$2:G$33,7,FALSE)</f>
        <v>0.58823529411764708</v>
      </c>
      <c r="M12" s="3" t="s">
        <v>39</v>
      </c>
      <c r="N12" s="2">
        <f>VLOOKUP(M12,'2021 Season Stats'!A$2:G$33,7,FALSE)</f>
        <v>0.52941176470588236</v>
      </c>
      <c r="O12" s="3" t="s">
        <v>30</v>
      </c>
      <c r="P12" s="2">
        <f>VLOOKUP(O12,'2021 Season Stats'!$A$2:$G$33,7,FALSE)</f>
        <v>0.58823529411764708</v>
      </c>
      <c r="Q12" s="3" t="s">
        <v>47</v>
      </c>
      <c r="R12" s="2">
        <f>VLOOKUP(Q12,'2021 Season Stats'!$A$2:$G$33,7,FALSE)</f>
        <v>0.35294117647058826</v>
      </c>
      <c r="S12" s="3" t="s">
        <v>29</v>
      </c>
      <c r="T12" s="2">
        <f>VLOOKUP(S12,'2021 Season Stats'!$A$2:$G$33,7,FALSE)</f>
        <v>0.52941176470588236</v>
      </c>
      <c r="U12" s="3" t="s">
        <v>26</v>
      </c>
      <c r="V12" s="2">
        <f>VLOOKUP(U12,'2021 Season Stats'!$A$2:$G$33,7,FALSE)</f>
        <v>0.17647058823529413</v>
      </c>
      <c r="W12" s="3" t="s">
        <v>25</v>
      </c>
      <c r="X12" s="2">
        <f>VLOOKUP(W12,'2021 Season Stats'!$A$2:$G$33,7,FALSE)</f>
        <v>0.70588235294117652</v>
      </c>
      <c r="Y12" s="3" t="s">
        <v>51</v>
      </c>
      <c r="Z12" s="2">
        <f>VLOOKUP(Y12,'2021 Season Stats'!$A$2:$G$33,7,FALSE)</f>
        <v>0.58823529411764708</v>
      </c>
      <c r="AA12" s="3" t="s">
        <v>38</v>
      </c>
      <c r="AB12" s="2">
        <f>VLOOKUP(AA12,'2021 Season Stats'!$A$2:$G$33,7,FALSE)</f>
        <v>0.58823529411764708</v>
      </c>
      <c r="AC12" s="3" t="s">
        <v>53</v>
      </c>
      <c r="AD12" s="2">
        <f>VLOOKUP(AC12,'2021 Season Stats'!$A$2:$G$33,7,FALSE)</f>
        <v>0.58823529411764708</v>
      </c>
      <c r="AE12" s="3" t="s">
        <v>21</v>
      </c>
      <c r="AF12" s="2">
        <f>VLOOKUP(AE12,'2021 Season Stats'!$A$2:$G$33,7,FALSE)</f>
        <v>0.55882352941176472</v>
      </c>
      <c r="AG12" s="3" t="s">
        <v>42</v>
      </c>
      <c r="AH12" s="2">
        <f>VLOOKUP(AG12,'2021 Season Stats'!$A$2:$G$33,7,FALSE)</f>
        <v>0.52941176470588236</v>
      </c>
    </row>
    <row r="13" spans="1:34" x14ac:dyDescent="0.25">
      <c r="A13" t="s">
        <v>45</v>
      </c>
      <c r="B13" s="2">
        <v>0.47899999999999998</v>
      </c>
      <c r="C13" s="3" t="s">
        <v>29</v>
      </c>
      <c r="D13" s="2">
        <f>VLOOKUP(C13,'2021 Season Stats'!$A$2:$G$33,7,FALSE)</f>
        <v>0.52941176470588236</v>
      </c>
      <c r="E13" s="3" t="s">
        <v>33</v>
      </c>
      <c r="F13" s="2">
        <f>VLOOKUP(E13,'2021 Season Stats'!$A$2:$G$33,7,FALSE)</f>
        <v>0.41176470588235292</v>
      </c>
      <c r="G13" s="3" t="s">
        <v>27</v>
      </c>
      <c r="H13" s="2">
        <f>VLOOKUP(G13,'2021 Season Stats'!A$2:G$33,7,FALSE)</f>
        <v>0.23529411764705882</v>
      </c>
      <c r="I13" s="3" t="s">
        <v>23</v>
      </c>
      <c r="J13" s="2">
        <f>VLOOKUP(I13,'2021 Season Stats'!A$2:G$33,7,FALSE)</f>
        <v>0.23529411764705882</v>
      </c>
      <c r="K13" s="3" t="s">
        <v>21</v>
      </c>
      <c r="L13" s="2">
        <f>VLOOKUP(K13,'2021 Season Stats'!A$2:G$33,7,FALSE)</f>
        <v>0.55882352941176472</v>
      </c>
      <c r="M13" s="3" t="s">
        <v>53</v>
      </c>
      <c r="N13" s="2">
        <f>VLOOKUP(M13,'2021 Season Stats'!A$2:G$33,7,FALSE)</f>
        <v>0.58823529411764708</v>
      </c>
      <c r="O13" s="3" t="s">
        <v>48</v>
      </c>
      <c r="P13" s="2">
        <f>VLOOKUP(O13,'2021 Season Stats'!$A$2:$G$33,7,FALSE)</f>
        <v>0.20588235294117646</v>
      </c>
      <c r="Q13" s="3" t="s">
        <v>37</v>
      </c>
      <c r="R13" s="2">
        <f>VLOOKUP(Q13,'2021 Season Stats'!$A$2:$G$33,7,FALSE)</f>
        <v>0.47058823529411764</v>
      </c>
      <c r="S13" s="3" t="s">
        <v>23</v>
      </c>
      <c r="T13" s="2">
        <f>VLOOKUP(S13,'2021 Season Stats'!$A$2:$G$33,7,FALSE)</f>
        <v>0.23529411764705882</v>
      </c>
      <c r="U13" s="3" t="s">
        <v>35</v>
      </c>
      <c r="V13" s="2">
        <f>VLOOKUP(U13,'2021 Season Stats'!$A$2:$G$33,7,FALSE)</f>
        <v>0.6470588235294118</v>
      </c>
      <c r="W13" s="3" t="s">
        <v>27</v>
      </c>
      <c r="X13" s="2">
        <f>VLOOKUP(W13,'2021 Season Stats'!$A$2:$G$33,7,FALSE)</f>
        <v>0.23529411764705882</v>
      </c>
      <c r="Y13" s="3" t="s">
        <v>33</v>
      </c>
      <c r="Z13" s="2">
        <f>VLOOKUP(Y13,'2021 Season Stats'!$A$2:$G$33,7,FALSE)</f>
        <v>0.41176470588235292</v>
      </c>
      <c r="AA13" s="3" t="s">
        <v>41</v>
      </c>
      <c r="AB13" s="2">
        <f>VLOOKUP(AA13,'2021 Season Stats'!$A$2:$G$33,7,FALSE)</f>
        <v>0.70588235294117652</v>
      </c>
      <c r="AC13" s="3" t="s">
        <v>41</v>
      </c>
      <c r="AD13" s="2">
        <f>VLOOKUP(AC13,'2021 Season Stats'!$A$2:$G$33,7,FALSE)</f>
        <v>0.70588235294117652</v>
      </c>
      <c r="AE13" s="3" t="s">
        <v>40</v>
      </c>
      <c r="AF13" s="2">
        <f>VLOOKUP(AE13,'2021 Season Stats'!$A$2:$G$33,7,FALSE)</f>
        <v>0.41176470588235292</v>
      </c>
      <c r="AG13" s="3" t="s">
        <v>39</v>
      </c>
      <c r="AH13" s="2">
        <f>VLOOKUP(AG13,'2021 Season Stats'!$A$2:$G$33,7,FALSE)</f>
        <v>0.52941176470588236</v>
      </c>
    </row>
    <row r="14" spans="1:34" x14ac:dyDescent="0.25">
      <c r="A14" t="s">
        <v>23</v>
      </c>
      <c r="B14" s="2">
        <v>0.498</v>
      </c>
      <c r="C14" s="3" t="s">
        <v>30</v>
      </c>
      <c r="D14" s="2">
        <f>VLOOKUP(C14,'2021 Season Stats'!$A$2:$G$33,7,FALSE)</f>
        <v>0.58823529411764708</v>
      </c>
      <c r="E14" s="3" t="s">
        <v>25</v>
      </c>
      <c r="F14" s="2">
        <f>VLOOKUP(E14,'2021 Season Stats'!$A$2:$G$33,7,FALSE)</f>
        <v>0.70588235294117652</v>
      </c>
      <c r="G14" s="3" t="s">
        <v>32</v>
      </c>
      <c r="H14" s="2">
        <f>VLOOKUP(G14,'2021 Season Stats'!A$2:G$33,7,FALSE)</f>
        <v>0.29411764705882354</v>
      </c>
      <c r="I14" s="3" t="s">
        <v>42</v>
      </c>
      <c r="J14" s="2">
        <f>VLOOKUP(I14,'2021 Season Stats'!A$2:G$33,7,FALSE)</f>
        <v>0.52941176470588236</v>
      </c>
      <c r="K14" s="3" t="s">
        <v>39</v>
      </c>
      <c r="L14" s="2">
        <f>VLOOKUP(K14,'2021 Season Stats'!A$2:G$33,7,FALSE)</f>
        <v>0.52941176470588236</v>
      </c>
      <c r="M14" s="3" t="s">
        <v>36</v>
      </c>
      <c r="N14" s="2">
        <f>VLOOKUP(M14,'2021 Season Stats'!A$2:G$33,7,FALSE)</f>
        <v>0.47058823529411764</v>
      </c>
      <c r="O14" s="3" t="s">
        <v>36</v>
      </c>
      <c r="P14" s="2">
        <f>VLOOKUP(O14,'2021 Season Stats'!$A$2:$G$33,7,FALSE)</f>
        <v>0.47058823529411764</v>
      </c>
      <c r="Q14" s="3" t="s">
        <v>21</v>
      </c>
      <c r="R14" s="2">
        <f>VLOOKUP(Q14,'2021 Season Stats'!$A$2:$G$33,7,FALSE)</f>
        <v>0.55882352941176472</v>
      </c>
      <c r="S14" s="3" t="s">
        <v>30</v>
      </c>
      <c r="T14" s="2">
        <f>VLOOKUP(S14,'2021 Season Stats'!$A$2:$G$33,7,FALSE)</f>
        <v>0.58823529411764708</v>
      </c>
      <c r="U14" s="3" t="s">
        <v>31</v>
      </c>
      <c r="V14" s="2">
        <f>VLOOKUP(U14,'2021 Season Stats'!$A$2:$G$33,7,FALSE)</f>
        <v>0.76470588235294112</v>
      </c>
      <c r="W14" s="3" t="s">
        <v>28</v>
      </c>
      <c r="X14" s="2">
        <f>VLOOKUP(W14,'2021 Season Stats'!$A$2:$G$33,7,FALSE)</f>
        <v>0.52941176470588236</v>
      </c>
      <c r="Y14" s="3" t="s">
        <v>49</v>
      </c>
      <c r="Z14" s="2">
        <f>VLOOKUP(Y14,'2021 Season Stats'!$A$2:$G$33,7,FALSE)</f>
        <v>0.70588235294117652</v>
      </c>
      <c r="AA14" s="3" t="s">
        <v>40</v>
      </c>
      <c r="AB14" s="2">
        <f>VLOOKUP(AA14,'2021 Season Stats'!$A$2:$G$33,7,FALSE)</f>
        <v>0.41176470588235292</v>
      </c>
      <c r="AC14" s="3" t="s">
        <v>43</v>
      </c>
      <c r="AD14" s="2">
        <f>VLOOKUP(AC14,'2021 Season Stats'!$A$2:$G$33,7,FALSE)</f>
        <v>0.41176470588235292</v>
      </c>
      <c r="AE14" s="3" t="s">
        <v>53</v>
      </c>
      <c r="AF14" s="2">
        <f>VLOOKUP(AE14,'2021 Season Stats'!$A$2:$G$33,7,FALSE)</f>
        <v>0.58823529411764708</v>
      </c>
      <c r="AG14" s="3" t="s">
        <v>24</v>
      </c>
      <c r="AH14" s="2">
        <f>VLOOKUP(AG14,'2021 Season Stats'!$A$2:$G$33,7,FALSE)</f>
        <v>0.70588235294117652</v>
      </c>
    </row>
    <row r="15" spans="1:34" x14ac:dyDescent="0.25">
      <c r="A15" t="s">
        <v>28</v>
      </c>
      <c r="B15" s="2">
        <v>0.495</v>
      </c>
      <c r="C15" s="3" t="s">
        <v>31</v>
      </c>
      <c r="D15" s="2">
        <f>VLOOKUP(C15,'2021 Season Stats'!$A$2:$G$33,7,FALSE)</f>
        <v>0.76470588235294112</v>
      </c>
      <c r="E15" s="3" t="s">
        <v>35</v>
      </c>
      <c r="F15" s="2">
        <f>VLOOKUP(E15,'2021 Season Stats'!$A$2:$G$33,7,FALSE)</f>
        <v>0.6470588235294118</v>
      </c>
      <c r="G15" s="3" t="s">
        <v>44</v>
      </c>
      <c r="H15" s="2">
        <f>VLOOKUP(G15,'2021 Season Stats'!A$2:G$33,7,FALSE)</f>
        <v>0.23529411764705882</v>
      </c>
      <c r="I15" s="3" t="s">
        <v>29</v>
      </c>
      <c r="J15" s="2">
        <f>VLOOKUP(I15,'2021 Season Stats'!A$2:G$33,7,FALSE)</f>
        <v>0.52941176470588236</v>
      </c>
      <c r="K15" s="3" t="s">
        <v>51</v>
      </c>
      <c r="L15" s="2">
        <f>VLOOKUP(K15,'2021 Season Stats'!A$2:G$33,7,FALSE)</f>
        <v>0.58823529411764708</v>
      </c>
      <c r="M15" s="3" t="s">
        <v>46</v>
      </c>
      <c r="N15" s="2">
        <f>VLOOKUP(M15,'2021 Season Stats'!A$2:G$33,7,FALSE)</f>
        <v>0.47058823529411764</v>
      </c>
      <c r="O15" s="3" t="s">
        <v>36</v>
      </c>
      <c r="P15" s="2">
        <f>VLOOKUP(O15,'2021 Season Stats'!$A$2:$G$33,7,FALSE)</f>
        <v>0.47058823529411764</v>
      </c>
      <c r="Q15" s="3" t="s">
        <v>37</v>
      </c>
      <c r="R15" s="2">
        <f>VLOOKUP(Q15,'2021 Season Stats'!$A$2:$G$33,7,FALSE)</f>
        <v>0.47058823529411764</v>
      </c>
      <c r="S15" s="3" t="s">
        <v>26</v>
      </c>
      <c r="T15" s="2">
        <f>VLOOKUP(S15,'2021 Season Stats'!$A$2:$G$33,7,FALSE)</f>
        <v>0.17647058823529413</v>
      </c>
      <c r="U15" s="3" t="s">
        <v>23</v>
      </c>
      <c r="V15" s="2">
        <f>VLOOKUP(U15,'2021 Season Stats'!$A$2:$G$33,7,FALSE)</f>
        <v>0.23529411764705882</v>
      </c>
      <c r="W15" s="3" t="s">
        <v>52</v>
      </c>
      <c r="X15" s="2">
        <f>VLOOKUP(W15,'2021 Season Stats'!$A$2:$G$33,7,FALSE)</f>
        <v>0.41176470588235292</v>
      </c>
      <c r="Y15" s="3" t="s">
        <v>25</v>
      </c>
      <c r="Z15" s="2">
        <f>VLOOKUP(Y15,'2021 Season Stats'!$A$2:$G$33,7,FALSE)</f>
        <v>0.70588235294117652</v>
      </c>
      <c r="AA15" s="3" t="s">
        <v>38</v>
      </c>
      <c r="AB15" s="2">
        <f>VLOOKUP(AA15,'2021 Season Stats'!$A$2:$G$33,7,FALSE)</f>
        <v>0.58823529411764708</v>
      </c>
      <c r="AC15" s="3" t="s">
        <v>24</v>
      </c>
      <c r="AD15" s="2">
        <f>VLOOKUP(AC15,'2021 Season Stats'!$A$2:$G$33,7,FALSE)</f>
        <v>0.70588235294117652</v>
      </c>
      <c r="AE15" s="3" t="s">
        <v>44</v>
      </c>
      <c r="AF15" s="2">
        <f>VLOOKUP(AE15,'2021 Season Stats'!$A$2:$G$33,7,FALSE)</f>
        <v>0.23529411764705882</v>
      </c>
      <c r="AG15" s="3" t="s">
        <v>48</v>
      </c>
      <c r="AH15" s="2">
        <f>VLOOKUP(AG15,'2021 Season Stats'!$A$2:$G$33,7,FALSE)</f>
        <v>0.20588235294117646</v>
      </c>
    </row>
    <row r="16" spans="1:34" x14ac:dyDescent="0.25">
      <c r="A16" s="3" t="s">
        <v>26</v>
      </c>
      <c r="B16" s="2">
        <v>0.51200000000000001</v>
      </c>
      <c r="C16" s="3" t="s">
        <v>32</v>
      </c>
      <c r="D16" s="2">
        <f>VLOOKUP(C16,'2021 Season Stats'!$A$2:$G$33,7,FALSE)</f>
        <v>0.29411764705882354</v>
      </c>
      <c r="E16" s="3" t="s">
        <v>28</v>
      </c>
      <c r="F16" s="2">
        <f>VLOOKUP(E16,'2021 Season Stats'!$A$2:$G$33,7,FALSE)</f>
        <v>0.52941176470588236</v>
      </c>
      <c r="G16" s="3" t="s">
        <v>27</v>
      </c>
      <c r="H16" s="2">
        <f>VLOOKUP(G16,'2021 Season Stats'!A$2:G$33,7,FALSE)</f>
        <v>0.23529411764705882</v>
      </c>
      <c r="I16" s="3" t="s">
        <v>22</v>
      </c>
      <c r="J16" s="2">
        <f>VLOOKUP(I16,'2021 Season Stats'!A$2:G$33,7,FALSE)</f>
        <v>0.52941176470588236</v>
      </c>
      <c r="K16" s="3" t="s">
        <v>40</v>
      </c>
      <c r="L16" s="2">
        <f>VLOOKUP(K16,'2021 Season Stats'!A$2:G$33,7,FALSE)</f>
        <v>0.41176470588235292</v>
      </c>
      <c r="M16" s="3" t="s">
        <v>25</v>
      </c>
      <c r="N16" s="2">
        <f>VLOOKUP(M16,'2021 Season Stats'!A$2:G$33,7,FALSE)</f>
        <v>0.70588235294117652</v>
      </c>
      <c r="O16" s="3" t="s">
        <v>38</v>
      </c>
      <c r="P16" s="2">
        <f>VLOOKUP(O16,'2021 Season Stats'!$A$2:$G$33,7,FALSE)</f>
        <v>0.58823529411764708</v>
      </c>
      <c r="Q16" s="3" t="s">
        <v>45</v>
      </c>
      <c r="R16" s="2">
        <f>VLOOKUP(Q16,'2021 Season Stats'!$A$2:$G$33,7,FALSE)</f>
        <v>0.76470588235294112</v>
      </c>
      <c r="S16" s="3" t="s">
        <v>21</v>
      </c>
      <c r="T16" s="2">
        <f>VLOOKUP(S16,'2021 Season Stats'!$A$2:$G$33,7,FALSE)</f>
        <v>0.55882352941176472</v>
      </c>
      <c r="U16" s="3" t="s">
        <v>30</v>
      </c>
      <c r="V16" s="2">
        <f>VLOOKUP(U16,'2021 Season Stats'!$A$2:$G$33,7,FALSE)</f>
        <v>0.58823529411764708</v>
      </c>
      <c r="W16" s="3" t="s">
        <v>26</v>
      </c>
      <c r="X16" s="2">
        <f>VLOOKUP(W16,'2021 Season Stats'!$A$2:$G$33,7,FALSE)</f>
        <v>0.17647058823529413</v>
      </c>
      <c r="Y16" s="3" t="s">
        <v>23</v>
      </c>
      <c r="Z16" s="2">
        <f>VLOOKUP(Y16,'2021 Season Stats'!$A$2:$G$33,7,FALSE)</f>
        <v>0.23529411764705882</v>
      </c>
      <c r="AA16" s="3" t="s">
        <v>39</v>
      </c>
      <c r="AB16" s="2">
        <f>VLOOKUP(AA16,'2021 Season Stats'!$A$2:$G$33,7,FALSE)</f>
        <v>0.52941176470588236</v>
      </c>
      <c r="AC16" s="3" t="s">
        <v>37</v>
      </c>
      <c r="AD16" s="2">
        <f>VLOOKUP(AC16,'2021 Season Stats'!$A$2:$G$33,7,FALSE)</f>
        <v>0.47058823529411764</v>
      </c>
      <c r="AE16" s="3" t="s">
        <v>24</v>
      </c>
      <c r="AF16" s="2">
        <f>VLOOKUP(AE16,'2021 Season Stats'!$A$2:$G$33,7,FALSE)</f>
        <v>0.70588235294117652</v>
      </c>
      <c r="AG16" s="3" t="s">
        <v>53</v>
      </c>
      <c r="AH16" s="2">
        <f>VLOOKUP(AG16,'2021 Season Stats'!$A$2:$G$33,7,FALSE)</f>
        <v>0.58823529411764708</v>
      </c>
    </row>
    <row r="17" spans="1:34" x14ac:dyDescent="0.25">
      <c r="A17" s="3" t="s">
        <v>24</v>
      </c>
      <c r="B17" s="2">
        <v>0.53800000000000003</v>
      </c>
      <c r="C17" s="3" t="s">
        <v>30</v>
      </c>
      <c r="D17" s="2">
        <f>VLOOKUP(C17,'2021 Season Stats'!$A$2:$G$33,7,FALSE)</f>
        <v>0.58823529411764708</v>
      </c>
      <c r="E17" s="3" t="s">
        <v>35</v>
      </c>
      <c r="F17" s="2">
        <f>VLOOKUP(E17,'2021 Season Stats'!$A$2:$G$33,7,FALSE)</f>
        <v>0.6470588235294118</v>
      </c>
      <c r="G17" s="3" t="s">
        <v>29</v>
      </c>
      <c r="H17" s="2">
        <f>VLOOKUP(G17,'2021 Season Stats'!A$2:G$33,7,FALSE)</f>
        <v>0.52941176470588236</v>
      </c>
      <c r="I17" s="3" t="s">
        <v>26</v>
      </c>
      <c r="J17" s="2">
        <f>VLOOKUP(I17,'2021 Season Stats'!A$2:G$33,7,FALSE)</f>
        <v>0.17647058823529413</v>
      </c>
      <c r="K17" s="3" t="s">
        <v>36</v>
      </c>
      <c r="L17" s="2">
        <f>VLOOKUP(K17,'2021 Season Stats'!A$2:G$33,7,FALSE)</f>
        <v>0.47058823529411764</v>
      </c>
      <c r="M17" s="3" t="s">
        <v>24</v>
      </c>
      <c r="N17" s="2">
        <f>VLOOKUP(M17,'2021 Season Stats'!A$2:G$33,7,FALSE)</f>
        <v>0.70588235294117652</v>
      </c>
      <c r="O17" s="3" t="s">
        <v>45</v>
      </c>
      <c r="P17" s="2">
        <f>VLOOKUP(O17,'2021 Season Stats'!$A$2:$G$33,7,FALSE)</f>
        <v>0.76470588235294112</v>
      </c>
      <c r="Q17" s="3" t="s">
        <v>53</v>
      </c>
      <c r="R17" s="2">
        <f>VLOOKUP(Q17,'2021 Season Stats'!$A$2:$G$33,7,FALSE)</f>
        <v>0.58823529411764708</v>
      </c>
      <c r="S17" s="3" t="s">
        <v>51</v>
      </c>
      <c r="T17" s="2">
        <f>VLOOKUP(S17,'2021 Season Stats'!$A$2:$G$33,7,FALSE)</f>
        <v>0.58823529411764708</v>
      </c>
      <c r="U17" s="3" t="s">
        <v>50</v>
      </c>
      <c r="V17" s="2">
        <f>VLOOKUP(U17,'2021 Season Stats'!$A$2:$G$33,7,FALSE)</f>
        <v>0.6470588235294118</v>
      </c>
      <c r="W17" s="3" t="s">
        <v>39</v>
      </c>
      <c r="X17" s="2">
        <f>VLOOKUP(W17,'2021 Season Stats'!$A$2:$G$33,7,FALSE)</f>
        <v>0.52941176470588236</v>
      </c>
      <c r="Y17" s="3" t="s">
        <v>27</v>
      </c>
      <c r="Z17" s="2">
        <f>VLOOKUP(Y17,'2021 Season Stats'!$A$2:$G$33,7,FALSE)</f>
        <v>0.23529411764705882</v>
      </c>
      <c r="AA17" s="3" t="s">
        <v>21</v>
      </c>
      <c r="AB17" s="2">
        <f>VLOOKUP(AA17,'2021 Season Stats'!$A$2:$G$33,7,FALSE)</f>
        <v>0.55882352941176472</v>
      </c>
      <c r="AC17" s="3" t="s">
        <v>40</v>
      </c>
      <c r="AD17" s="2">
        <f>VLOOKUP(AC17,'2021 Season Stats'!$A$2:$G$33,7,FALSE)</f>
        <v>0.41176470588235292</v>
      </c>
      <c r="AE17" s="3" t="s">
        <v>23</v>
      </c>
      <c r="AF17" s="2">
        <f>VLOOKUP(AE17,'2021 Season Stats'!$A$2:$G$33,7,FALSE)</f>
        <v>0.23529411764705882</v>
      </c>
      <c r="AG17" s="3" t="s">
        <v>38</v>
      </c>
      <c r="AH17" s="2">
        <f>VLOOKUP(AG17,'2021 Season Stats'!$A$2:$G$33,7,FALSE)</f>
        <v>0.58823529411764708</v>
      </c>
    </row>
    <row r="18" spans="1:34" x14ac:dyDescent="0.25">
      <c r="A18" s="3" t="s">
        <v>38</v>
      </c>
      <c r="B18" s="2">
        <v>0.51</v>
      </c>
      <c r="C18" s="3" t="s">
        <v>33</v>
      </c>
      <c r="D18" s="2">
        <f>VLOOKUP(C18,'2021 Season Stats'!$A$2:$G$33,7,FALSE)</f>
        <v>0.41176470588235292</v>
      </c>
      <c r="E18" s="3" t="s">
        <v>26</v>
      </c>
      <c r="F18" s="2">
        <f>VLOOKUP(E18,'2021 Season Stats'!$A$2:$G$33,7,FALSE)</f>
        <v>0.17647058823529413</v>
      </c>
      <c r="G18" s="3" t="s">
        <v>25</v>
      </c>
      <c r="H18" s="2">
        <f>VLOOKUP(G18,'2021 Season Stats'!A$2:G$33,7,FALSE)</f>
        <v>0.70588235294117652</v>
      </c>
      <c r="I18" s="3" t="s">
        <v>31</v>
      </c>
      <c r="J18" s="2">
        <f>VLOOKUP(I18,'2021 Season Stats'!A$2:G$33,7,FALSE)</f>
        <v>0.76470588235294112</v>
      </c>
      <c r="K18" s="3" t="s">
        <v>24</v>
      </c>
      <c r="L18" s="2">
        <f>VLOOKUP(K18,'2021 Season Stats'!A$2:G$33,7,FALSE)</f>
        <v>0.70588235294117652</v>
      </c>
      <c r="M18" s="3" t="s">
        <v>37</v>
      </c>
      <c r="N18" s="2">
        <f>VLOOKUP(M18,'2021 Season Stats'!A$2:G$33,7,FALSE)</f>
        <v>0.47058823529411764</v>
      </c>
      <c r="O18" s="3" t="s">
        <v>21</v>
      </c>
      <c r="P18" s="2">
        <f>VLOOKUP(O18,'2021 Season Stats'!$A$2:$G$33,7,FALSE)</f>
        <v>0.55882352941176472</v>
      </c>
      <c r="Q18" s="3" t="s">
        <v>49</v>
      </c>
      <c r="R18" s="2">
        <f>VLOOKUP(Q18,'2021 Season Stats'!$A$2:$G$33,7,FALSE)</f>
        <v>0.70588235294117652</v>
      </c>
      <c r="S18" s="3" t="s">
        <v>22</v>
      </c>
      <c r="T18" s="2">
        <f>VLOOKUP(S18,'2021 Season Stats'!$A$2:$G$33,7,FALSE)</f>
        <v>0.52941176470588236</v>
      </c>
      <c r="U18" s="3" t="s">
        <v>38</v>
      </c>
      <c r="V18" s="2">
        <f>VLOOKUP(U18,'2021 Season Stats'!$A$2:$G$33,7,FALSE)</f>
        <v>0.58823529411764708</v>
      </c>
      <c r="W18" s="3" t="s">
        <v>51</v>
      </c>
      <c r="X18" s="2">
        <f>VLOOKUP(W18,'2021 Season Stats'!$A$2:$G$33,7,FALSE)</f>
        <v>0.58823529411764708</v>
      </c>
      <c r="Y18" s="3" t="s">
        <v>30</v>
      </c>
      <c r="Z18" s="2">
        <f>VLOOKUP(Y18,'2021 Season Stats'!$A$2:$G$33,7,FALSE)</f>
        <v>0.58823529411764708</v>
      </c>
      <c r="AA18" s="3" t="s">
        <v>53</v>
      </c>
      <c r="AB18" s="2">
        <f>VLOOKUP(AA18,'2021 Season Stats'!$A$2:$G$33,7,FALSE)</f>
        <v>0.58823529411764708</v>
      </c>
      <c r="AC18" s="3" t="s">
        <v>28</v>
      </c>
      <c r="AD18" s="2">
        <f>VLOOKUP(AC18,'2021 Season Stats'!$A$2:$G$33,7,FALSE)</f>
        <v>0.52941176470588236</v>
      </c>
      <c r="AE18" s="3" t="s">
        <v>40</v>
      </c>
      <c r="AF18" s="2">
        <f>VLOOKUP(AE18,'2021 Season Stats'!$A$2:$G$33,7,FALSE)</f>
        <v>0.41176470588235292</v>
      </c>
      <c r="AG18" s="3" t="s">
        <v>39</v>
      </c>
      <c r="AH18" s="2">
        <f>VLOOKUP(AG18,'2021 Season Stats'!$A$2:$G$33,7,FALSE)</f>
        <v>0.52941176470588236</v>
      </c>
    </row>
    <row r="19" spans="1:34" x14ac:dyDescent="0.25">
      <c r="A19" s="3" t="s">
        <v>39</v>
      </c>
      <c r="B19" s="2">
        <v>0.51</v>
      </c>
      <c r="C19" s="3" t="s">
        <v>27</v>
      </c>
      <c r="D19" s="2">
        <f>VLOOKUP(C19,'2021 Season Stats'!$A$2:$G$33,7,FALSE)</f>
        <v>0.23529411764705882</v>
      </c>
      <c r="E19" s="3" t="s">
        <v>22</v>
      </c>
      <c r="F19" s="2">
        <f>VLOOKUP(E19,'2021 Season Stats'!$A$2:$G$33,7,FALSE)</f>
        <v>0.52941176470588236</v>
      </c>
      <c r="G19" s="3" t="s">
        <v>30</v>
      </c>
      <c r="H19" s="2">
        <f>VLOOKUP(G19,'2021 Season Stats'!A$2:G$33,7,FALSE)</f>
        <v>0.58823529411764708</v>
      </c>
      <c r="I19" s="3" t="s">
        <v>35</v>
      </c>
      <c r="J19" s="2">
        <f>VLOOKUP(I19,'2021 Season Stats'!A$2:G$33,7,FALSE)</f>
        <v>0.6470588235294118</v>
      </c>
      <c r="K19" s="3" t="s">
        <v>37</v>
      </c>
      <c r="L19" s="2">
        <f>VLOOKUP(K19,'2021 Season Stats'!A$2:G$33,7,FALSE)</f>
        <v>0.47058823529411764</v>
      </c>
      <c r="M19" s="3" t="s">
        <v>36</v>
      </c>
      <c r="N19" s="2">
        <f>VLOOKUP(M19,'2021 Season Stats'!A$2:G$33,7,FALSE)</f>
        <v>0.47058823529411764</v>
      </c>
      <c r="O19" s="3" t="s">
        <v>53</v>
      </c>
      <c r="P19" s="2">
        <f>VLOOKUP(O19,'2021 Season Stats'!$A$2:$G$33,7,FALSE)</f>
        <v>0.58823529411764708</v>
      </c>
      <c r="Q19" s="3" t="s">
        <v>21</v>
      </c>
      <c r="R19" s="2">
        <f>VLOOKUP(Q19,'2021 Season Stats'!$A$2:$G$33,7,FALSE)</f>
        <v>0.55882352941176472</v>
      </c>
      <c r="S19" s="3" t="s">
        <v>23</v>
      </c>
      <c r="T19" s="2">
        <f>VLOOKUP(S19,'2021 Season Stats'!$A$2:$G$33,7,FALSE)</f>
        <v>0.23529411764705882</v>
      </c>
      <c r="U19" s="3" t="s">
        <v>26</v>
      </c>
      <c r="V19" s="2">
        <f>VLOOKUP(U19,'2021 Season Stats'!$A$2:$G$33,7,FALSE)</f>
        <v>0.17647058823529413</v>
      </c>
      <c r="W19" s="3" t="s">
        <v>25</v>
      </c>
      <c r="X19" s="2">
        <f>VLOOKUP(W19,'2021 Season Stats'!$A$2:$G$33,7,FALSE)</f>
        <v>0.70588235294117652</v>
      </c>
      <c r="Y19" s="3" t="s">
        <v>28</v>
      </c>
      <c r="Z19" s="2">
        <f>VLOOKUP(Y19,'2021 Season Stats'!$A$2:$G$33,7,FALSE)</f>
        <v>0.52941176470588236</v>
      </c>
      <c r="AA19" s="3" t="s">
        <v>40</v>
      </c>
      <c r="AB19" s="2">
        <f>VLOOKUP(AA19,'2021 Season Stats'!$A$2:$G$33,7,FALSE)</f>
        <v>0.41176470588235292</v>
      </c>
      <c r="AC19" s="3" t="s">
        <v>39</v>
      </c>
      <c r="AD19" s="2">
        <f>VLOOKUP(AC19,'2021 Season Stats'!$A$2:$G$33,7,FALSE)</f>
        <v>0.52941176470588236</v>
      </c>
      <c r="AE19" s="3" t="s">
        <v>38</v>
      </c>
      <c r="AF19" s="2">
        <f>VLOOKUP(AE19,'2021 Season Stats'!$A$2:$G$33,7,FALSE)</f>
        <v>0.58823529411764708</v>
      </c>
      <c r="AG19" s="3" t="s">
        <v>24</v>
      </c>
      <c r="AH19" s="2">
        <f>VLOOKUP(AG19,'2021 Season Stats'!$A$2:$G$33,7,FALSE)</f>
        <v>0.70588235294117652</v>
      </c>
    </row>
    <row r="20" spans="1:34" x14ac:dyDescent="0.25">
      <c r="A20" s="3" t="s">
        <v>49</v>
      </c>
      <c r="B20" s="2">
        <v>0.48299999999999998</v>
      </c>
    </row>
    <row r="21" spans="1:34" x14ac:dyDescent="0.25">
      <c r="A21" s="3" t="s">
        <v>22</v>
      </c>
      <c r="B21" s="2">
        <v>0.46400000000000002</v>
      </c>
      <c r="C21" s="3" t="s">
        <v>41</v>
      </c>
      <c r="D21" s="2">
        <f>AVERAGE(D23:D39)</f>
        <v>0.48788927335640142</v>
      </c>
      <c r="E21" s="3" t="s">
        <v>42</v>
      </c>
      <c r="F21" s="2">
        <f>AVERAGE(F23:F39)</f>
        <v>0.46885813148788935</v>
      </c>
      <c r="G21" s="3" t="s">
        <v>43</v>
      </c>
      <c r="H21" s="2">
        <f>AVERAGE(H23:H39)</f>
        <v>0.52941176470588225</v>
      </c>
      <c r="I21" s="3" t="s">
        <v>44</v>
      </c>
      <c r="J21" s="2">
        <f>AVERAGE(J23:J39)</f>
        <v>0.53633217993079596</v>
      </c>
      <c r="K21" s="3" t="s">
        <v>45</v>
      </c>
      <c r="L21" s="2">
        <f>AVERAGE(L23:L39)</f>
        <v>0.47923875432525948</v>
      </c>
      <c r="M21" s="3" t="s">
        <v>46</v>
      </c>
      <c r="N21" s="2">
        <f>AVERAGE(N23:N39)</f>
        <v>0.5069204152249136</v>
      </c>
      <c r="O21" s="3" t="s">
        <v>47</v>
      </c>
      <c r="P21" s="2">
        <f>AVERAGE(P23:P39)</f>
        <v>0.52422145328719716</v>
      </c>
      <c r="Q21" s="3" t="s">
        <v>48</v>
      </c>
      <c r="R21" s="2">
        <f>AVERAGE(R23:R39)</f>
        <v>0.52768166089965407</v>
      </c>
      <c r="S21" s="3" t="s">
        <v>31</v>
      </c>
      <c r="T21" s="2">
        <f>AVERAGE(T23:T39)</f>
        <v>0.46712802768166095</v>
      </c>
      <c r="U21" s="3" t="s">
        <v>29</v>
      </c>
      <c r="V21" s="2">
        <f>AVERAGE(V23:V39)</f>
        <v>0.51211072664359869</v>
      </c>
      <c r="W21" s="3" t="s">
        <v>33</v>
      </c>
      <c r="X21" s="2">
        <f>AVERAGE(X23:X39)</f>
        <v>0.47231833910034604</v>
      </c>
      <c r="Y21" s="3" t="s">
        <v>32</v>
      </c>
      <c r="Z21" s="2">
        <f>AVERAGE(Z23:Z39)</f>
        <v>0.50865051903114189</v>
      </c>
      <c r="AA21" s="3" t="s">
        <v>49</v>
      </c>
      <c r="AB21" s="2">
        <f>AVERAGE(AB23:AB39)</f>
        <v>0.48269896193771633</v>
      </c>
      <c r="AC21" s="3" t="s">
        <v>50</v>
      </c>
      <c r="AD21" s="2">
        <f>AVERAGE(AD23:AD39)</f>
        <v>0.48961937716262982</v>
      </c>
      <c r="AE21" s="3" t="s">
        <v>51</v>
      </c>
      <c r="AF21" s="2">
        <f>AVERAGE(AF23:AF39)</f>
        <v>0.5</v>
      </c>
      <c r="AG21" s="3" t="s">
        <v>52</v>
      </c>
      <c r="AH21" s="2">
        <f>AVERAGE(AH23:AH39)</f>
        <v>0.51903114186851218</v>
      </c>
    </row>
    <row r="22" spans="1:34" x14ac:dyDescent="0.25">
      <c r="A22" s="3" t="s">
        <v>46</v>
      </c>
      <c r="B22" s="2">
        <v>0.50700000000000001</v>
      </c>
      <c r="C22" s="3" t="s">
        <v>0</v>
      </c>
      <c r="D22" s="2" t="s">
        <v>16</v>
      </c>
      <c r="E22" s="3" t="s">
        <v>0</v>
      </c>
      <c r="F22" s="2" t="s">
        <v>16</v>
      </c>
      <c r="G22" s="3" t="s">
        <v>0</v>
      </c>
      <c r="H22" s="2" t="s">
        <v>16</v>
      </c>
      <c r="I22" s="3" t="s">
        <v>0</v>
      </c>
      <c r="J22" s="2" t="s">
        <v>16</v>
      </c>
      <c r="K22" s="3" t="s">
        <v>0</v>
      </c>
      <c r="L22" s="2" t="s">
        <v>16</v>
      </c>
      <c r="M22" s="3" t="s">
        <v>0</v>
      </c>
      <c r="N22" s="2" t="s">
        <v>16</v>
      </c>
      <c r="O22" s="3" t="s">
        <v>0</v>
      </c>
      <c r="P22" s="2" t="s">
        <v>16</v>
      </c>
      <c r="Q22" s="3" t="s">
        <v>0</v>
      </c>
      <c r="R22" s="2" t="s">
        <v>16</v>
      </c>
      <c r="S22" s="3" t="s">
        <v>0</v>
      </c>
      <c r="T22" s="2" t="s">
        <v>16</v>
      </c>
      <c r="U22" s="3" t="s">
        <v>0</v>
      </c>
      <c r="V22" s="2" t="s">
        <v>16</v>
      </c>
      <c r="W22" s="3" t="s">
        <v>0</v>
      </c>
      <c r="X22" s="2" t="s">
        <v>16</v>
      </c>
      <c r="Y22" s="3" t="s">
        <v>0</v>
      </c>
      <c r="Z22" s="2" t="s">
        <v>16</v>
      </c>
      <c r="AA22" s="3" t="s">
        <v>0</v>
      </c>
      <c r="AB22" s="2" t="s">
        <v>16</v>
      </c>
      <c r="AC22" s="3" t="s">
        <v>0</v>
      </c>
      <c r="AD22" s="2" t="s">
        <v>16</v>
      </c>
      <c r="AE22" s="3" t="s">
        <v>0</v>
      </c>
      <c r="AF22" s="2" t="s">
        <v>16</v>
      </c>
      <c r="AG22" s="3" t="s">
        <v>0</v>
      </c>
      <c r="AH22" s="2" t="s">
        <v>16</v>
      </c>
    </row>
    <row r="23" spans="1:34" x14ac:dyDescent="0.25">
      <c r="A23" s="3" t="s">
        <v>30</v>
      </c>
      <c r="B23" s="2">
        <v>0.48099999999999998</v>
      </c>
      <c r="C23" s="3" t="s">
        <v>31</v>
      </c>
      <c r="D23" s="2">
        <f>VLOOKUP(C23,'2021 Season Stats'!$A$2:$G$33,7,FALSE)</f>
        <v>0.76470588235294112</v>
      </c>
      <c r="E23" s="3" t="s">
        <v>33</v>
      </c>
      <c r="F23" s="2">
        <f>VLOOKUP(E23,'2021 Season Stats'!$A$2:$G$33,7,FALSE)</f>
        <v>0.41176470588235292</v>
      </c>
      <c r="G23" s="3" t="s">
        <v>39</v>
      </c>
      <c r="H23" s="2">
        <f>VLOOKUP(G23,'2021 Season Stats'!$A$2:$G$33,7,FALSE)</f>
        <v>0.52941176470588236</v>
      </c>
      <c r="I23" s="3" t="s">
        <v>40</v>
      </c>
      <c r="J23" s="2">
        <f>VLOOKUP(I23,'2021 Season Stats'!$A$2:$G$33,7,FALSE)</f>
        <v>0.41176470588235292</v>
      </c>
      <c r="K23" s="3" t="s">
        <v>29</v>
      </c>
      <c r="L23" s="2">
        <f>VLOOKUP(K23,'2021 Season Stats'!$A$2:$G$33,7,FALSE)</f>
        <v>0.52941176470588236</v>
      </c>
      <c r="M23" s="3" t="s">
        <v>53</v>
      </c>
      <c r="N23" s="2">
        <f>VLOOKUP(M23,'2021 Season Stats'!$A$2:$G$33,7,FALSE)</f>
        <v>0.58823529411764708</v>
      </c>
      <c r="O23" s="3" t="s">
        <v>49</v>
      </c>
      <c r="P23" s="2">
        <f>VLOOKUP(O23,'2021 Season Stats'!$A$2:$G$33,7,FALSE)</f>
        <v>0.70588235294117652</v>
      </c>
      <c r="Q23" s="3" t="s">
        <v>51</v>
      </c>
      <c r="R23" s="2">
        <f>VLOOKUP(Q23,'2021 Season Stats'!$A$2:$G$33,7,FALSE)</f>
        <v>0.58823529411764708</v>
      </c>
      <c r="S23" s="3" t="s">
        <v>41</v>
      </c>
      <c r="T23" s="2">
        <f>VLOOKUP(S23,'2021 Season Stats'!$A$2:$G$33,7,FALSE)</f>
        <v>0.70588235294117652</v>
      </c>
      <c r="U23" s="3" t="s">
        <v>45</v>
      </c>
      <c r="V23" s="2">
        <f>VLOOKUP(U23,'2021 Season Stats'!$A$2:$G$33,7,FALSE)</f>
        <v>0.76470588235294112</v>
      </c>
      <c r="W23" s="3" t="s">
        <v>42</v>
      </c>
      <c r="X23" s="2">
        <f>VLOOKUP(W23,'2021 Season Stats'!$A$2:$G$33,7,FALSE)</f>
        <v>0.52941176470588236</v>
      </c>
      <c r="Y23" s="3" t="s">
        <v>27</v>
      </c>
      <c r="Z23" s="2">
        <f>VLOOKUP(Y23,'2021 Season Stats'!$A$2:$G$33,7,FALSE)</f>
        <v>0.23529411764705882</v>
      </c>
      <c r="AA23" s="3" t="s">
        <v>47</v>
      </c>
      <c r="AB23" s="2">
        <f>VLOOKUP(AA23,'2021 Season Stats'!$A$2:$G$33,7,FALSE)</f>
        <v>0.35294117647058826</v>
      </c>
      <c r="AC23" s="3" t="s">
        <v>25</v>
      </c>
      <c r="AD23" s="2">
        <f>VLOOKUP(AC23,'2021 Season Stats'!$A$2:$G$33,7,FALSE)</f>
        <v>0.70588235294117652</v>
      </c>
      <c r="AE23" s="3" t="s">
        <v>48</v>
      </c>
      <c r="AF23" s="2">
        <f>VLOOKUP(AE23,'2021 Season Stats'!$A$2:$G$33,7,FALSE)</f>
        <v>0.20588235294117646</v>
      </c>
      <c r="AG23" s="3" t="s">
        <v>28</v>
      </c>
      <c r="AH23" s="2">
        <f>VLOOKUP(AG23,'2021 Season Stats'!$A$2:$G$33,7,FALSE)</f>
        <v>0.52941176470588236</v>
      </c>
    </row>
    <row r="24" spans="1:34" x14ac:dyDescent="0.25">
      <c r="A24" s="3" t="s">
        <v>29</v>
      </c>
      <c r="B24" s="2">
        <v>0.51200000000000001</v>
      </c>
      <c r="C24" s="3" t="s">
        <v>39</v>
      </c>
      <c r="D24" s="2">
        <f>VLOOKUP(C24,'2021 Season Stats'!$A$2:$G$33,7,FALSE)</f>
        <v>0.52941176470588236</v>
      </c>
      <c r="E24" s="3" t="s">
        <v>51</v>
      </c>
      <c r="F24" s="2">
        <f>VLOOKUP(E24,'2021 Season Stats'!$A$2:$G$33,7,FALSE)</f>
        <v>0.58823529411764708</v>
      </c>
      <c r="G24" s="3" t="s">
        <v>44</v>
      </c>
      <c r="H24" s="2">
        <f>VLOOKUP(G24,'2021 Season Stats'!$A$2:$G$33,7,FALSE)</f>
        <v>0.23529411764705882</v>
      </c>
      <c r="I24" s="3" t="s">
        <v>43</v>
      </c>
      <c r="J24" s="2">
        <f>VLOOKUP(I24,'2021 Season Stats'!$A$2:$G$33,7,FALSE)</f>
        <v>0.41176470588235292</v>
      </c>
      <c r="K24" s="3" t="s">
        <v>48</v>
      </c>
      <c r="L24" s="2">
        <f>VLOOKUP(K24,'2021 Season Stats'!$A$2:$G$33,7,FALSE)</f>
        <v>0.20588235294117646</v>
      </c>
      <c r="M24" s="3" t="s">
        <v>50</v>
      </c>
      <c r="N24" s="2">
        <f>VLOOKUP(M24,'2021 Season Stats'!$A$2:$G$33,7,FALSE)</f>
        <v>0.6470588235294118</v>
      </c>
      <c r="O24" s="3" t="s">
        <v>53</v>
      </c>
      <c r="P24" s="2">
        <f>VLOOKUP(O24,'2021 Season Stats'!$A$2:$G$33,7,FALSE)</f>
        <v>0.58823529411764708</v>
      </c>
      <c r="Q24" s="3" t="s">
        <v>45</v>
      </c>
      <c r="R24" s="2">
        <f>VLOOKUP(Q24,'2021 Season Stats'!$A$2:$G$33,7,FALSE)</f>
        <v>0.76470588235294112</v>
      </c>
      <c r="S24" s="3" t="s">
        <v>33</v>
      </c>
      <c r="T24" s="2">
        <f>VLOOKUP(S24,'2021 Season Stats'!$A$2:$G$33,7,FALSE)</f>
        <v>0.41176470588235292</v>
      </c>
      <c r="U24" s="3" t="s">
        <v>32</v>
      </c>
      <c r="V24" s="2">
        <f>VLOOKUP(U24,'2021 Season Stats'!$A$2:$G$33,7,FALSE)</f>
        <v>0.29411764705882354</v>
      </c>
      <c r="W24" s="3" t="s">
        <v>31</v>
      </c>
      <c r="X24" s="2">
        <f>VLOOKUP(W24,'2021 Season Stats'!$A$2:$G$33,7,FALSE)</f>
        <v>0.76470588235294112</v>
      </c>
      <c r="Y24" s="3" t="s">
        <v>29</v>
      </c>
      <c r="Z24" s="2">
        <f>VLOOKUP(Y24,'2021 Season Stats'!$A$2:$G$33,7,FALSE)</f>
        <v>0.52941176470588236</v>
      </c>
      <c r="AA24" s="3" t="s">
        <v>28</v>
      </c>
      <c r="AB24" s="2">
        <f>VLOOKUP(AA24,'2021 Season Stats'!$A$2:$G$33,7,FALSE)</f>
        <v>0.52941176470588236</v>
      </c>
      <c r="AC24" s="3" t="s">
        <v>46</v>
      </c>
      <c r="AD24" s="2">
        <f>VLOOKUP(AC24,'2021 Season Stats'!$A$2:$G$33,7,FALSE)</f>
        <v>0.47058823529411764</v>
      </c>
      <c r="AE24" s="3" t="s">
        <v>42</v>
      </c>
      <c r="AF24" s="2">
        <f>VLOOKUP(AE24,'2021 Season Stats'!$A$2:$G$33,7,FALSE)</f>
        <v>0.52941176470588236</v>
      </c>
      <c r="AG24" s="3" t="s">
        <v>25</v>
      </c>
      <c r="AH24" s="2">
        <f>VLOOKUP(AG24,'2021 Season Stats'!$A$2:$G$33,7,FALSE)</f>
        <v>0.70588235294117652</v>
      </c>
    </row>
    <row r="25" spans="1:34" x14ac:dyDescent="0.25">
      <c r="A25" s="3" t="s">
        <v>44</v>
      </c>
      <c r="B25" s="2">
        <v>0.53600000000000003</v>
      </c>
      <c r="C25" s="3" t="s">
        <v>42</v>
      </c>
      <c r="D25" s="2">
        <f>VLOOKUP(C25,'2021 Season Stats'!$A$2:$G$33,7,FALSE)</f>
        <v>0.52941176470588236</v>
      </c>
      <c r="E25" s="3" t="s">
        <v>41</v>
      </c>
      <c r="F25" s="2">
        <f>VLOOKUP(E25,'2021 Season Stats'!$A$2:$G$33,7,FALSE)</f>
        <v>0.70588235294117652</v>
      </c>
      <c r="G25" s="3" t="s">
        <v>35</v>
      </c>
      <c r="H25" s="2">
        <f>VLOOKUP(G25,'2021 Season Stats'!$A$2:$G$33,7,FALSE)</f>
        <v>0.6470588235294118</v>
      </c>
      <c r="I25" s="3" t="s">
        <v>33</v>
      </c>
      <c r="J25" s="2">
        <f>VLOOKUP(I25,'2021 Season Stats'!$A$2:$G$33,7,FALSE)</f>
        <v>0.41176470588235292</v>
      </c>
      <c r="K25" s="3" t="s">
        <v>51</v>
      </c>
      <c r="L25" s="2">
        <f>VLOOKUP(K25,'2021 Season Stats'!$A$2:$G$33,7,FALSE)</f>
        <v>0.58823529411764708</v>
      </c>
      <c r="M25" s="3" t="s">
        <v>52</v>
      </c>
      <c r="N25" s="2">
        <f>VLOOKUP(M25,'2021 Season Stats'!$A$2:$G$33,7,FALSE)</f>
        <v>0.41176470588235292</v>
      </c>
      <c r="O25" s="3" t="s">
        <v>37</v>
      </c>
      <c r="P25" s="2">
        <f>VLOOKUP(O25,'2021 Season Stats'!$A$2:$G$33,7,FALSE)</f>
        <v>0.47058823529411764</v>
      </c>
      <c r="Q25" s="3" t="s">
        <v>36</v>
      </c>
      <c r="R25" s="2">
        <f>VLOOKUP(Q25,'2021 Season Stats'!$A$2:$G$33,7,FALSE)</f>
        <v>0.47058823529411764</v>
      </c>
      <c r="S25" s="3" t="s">
        <v>49</v>
      </c>
      <c r="T25" s="2">
        <f>VLOOKUP(S25,'2021 Season Stats'!$A$2:$G$33,7,FALSE)</f>
        <v>0.70588235294117652</v>
      </c>
      <c r="U25" s="3" t="s">
        <v>30</v>
      </c>
      <c r="V25" s="2">
        <f>VLOOKUP(U25,'2021 Season Stats'!$A$2:$G$33,7,FALSE)</f>
        <v>0.58823529411764708</v>
      </c>
      <c r="W25" s="3" t="s">
        <v>44</v>
      </c>
      <c r="X25" s="2">
        <f>VLOOKUP(W25,'2021 Season Stats'!$A$2:$G$33,7,FALSE)</f>
        <v>0.23529411764705882</v>
      </c>
      <c r="Y25" s="3" t="s">
        <v>23</v>
      </c>
      <c r="Z25" s="2">
        <f>VLOOKUP(Y25,'2021 Season Stats'!$A$2:$G$33,7,FALSE)</f>
        <v>0.23529411764705882</v>
      </c>
      <c r="AA25" s="3" t="s">
        <v>31</v>
      </c>
      <c r="AB25" s="2">
        <f>VLOOKUP(AA25,'2021 Season Stats'!$A$2:$G$33,7,FALSE)</f>
        <v>0.76470588235294112</v>
      </c>
      <c r="AC25" s="3" t="s">
        <v>26</v>
      </c>
      <c r="AD25" s="2">
        <f>VLOOKUP(AC25,'2021 Season Stats'!$A$2:$G$33,7,FALSE)</f>
        <v>0.17647058823529413</v>
      </c>
      <c r="AE25" s="3" t="s">
        <v>45</v>
      </c>
      <c r="AF25" s="2">
        <f>VLOOKUP(AE25,'2021 Season Stats'!$A$2:$G$33,7,FALSE)</f>
        <v>0.76470588235294112</v>
      </c>
      <c r="AG25" s="3" t="s">
        <v>46</v>
      </c>
      <c r="AH25" s="2">
        <f>VLOOKUP(AG25,'2021 Season Stats'!$A$2:$G$33,7,FALSE)</f>
        <v>0.47058823529411764</v>
      </c>
    </row>
    <row r="26" spans="1:34" x14ac:dyDescent="0.25">
      <c r="A26" s="3" t="s">
        <v>27</v>
      </c>
      <c r="B26" s="2">
        <v>0.51200000000000001</v>
      </c>
      <c r="C26" s="3" t="s">
        <v>32</v>
      </c>
      <c r="D26" s="2">
        <f>VLOOKUP(C26,'2021 Season Stats'!$A$2:$G$33,7,FALSE)</f>
        <v>0.29411764705882354</v>
      </c>
      <c r="E26" s="3" t="s">
        <v>24</v>
      </c>
      <c r="F26" s="2">
        <f>VLOOKUP(E26,'2021 Season Stats'!$A$2:$G$33,7,FALSE)</f>
        <v>0.70588235294117652</v>
      </c>
      <c r="G26" s="3" t="s">
        <v>33</v>
      </c>
      <c r="H26" s="2">
        <f>VLOOKUP(G26,'2021 Season Stats'!$A$2:$G$33,7,FALSE)</f>
        <v>0.41176470588235292</v>
      </c>
      <c r="I26" s="3" t="s">
        <v>29</v>
      </c>
      <c r="J26" s="2">
        <f>VLOOKUP(I26,'2021 Season Stats'!$A$2:$G$33,7,FALSE)</f>
        <v>0.52941176470588236</v>
      </c>
      <c r="K26" s="3" t="s">
        <v>21</v>
      </c>
      <c r="L26" s="2">
        <f>VLOOKUP(K26,'2021 Season Stats'!$A$2:$G$33,7,FALSE)</f>
        <v>0.55882352941176472</v>
      </c>
      <c r="M26" s="3" t="s">
        <v>37</v>
      </c>
      <c r="N26" s="2">
        <f>VLOOKUP(M26,'2021 Season Stats'!$A$2:$G$33,7,FALSE)</f>
        <v>0.47058823529411764</v>
      </c>
      <c r="O26" s="3" t="s">
        <v>48</v>
      </c>
      <c r="P26" s="2">
        <f>VLOOKUP(O26,'2021 Season Stats'!$A$2:$G$33,7,FALSE)</f>
        <v>0.20588235294117646</v>
      </c>
      <c r="Q26" s="3" t="s">
        <v>47</v>
      </c>
      <c r="R26" s="2">
        <f>VLOOKUP(Q26,'2021 Season Stats'!$A$2:$G$33,7,FALSE)</f>
        <v>0.35294117647058826</v>
      </c>
      <c r="S26" s="3" t="s">
        <v>30</v>
      </c>
      <c r="T26" s="2">
        <f>VLOOKUP(S26,'2021 Season Stats'!$A$2:$G$33,7,FALSE)</f>
        <v>0.58823529411764708</v>
      </c>
      <c r="U26" s="3" t="s">
        <v>44</v>
      </c>
      <c r="V26" s="2">
        <f>VLOOKUP(U26,'2021 Season Stats'!$A$2:$G$33,7,FALSE)</f>
        <v>0.23529411764705882</v>
      </c>
      <c r="W26" s="3" t="s">
        <v>43</v>
      </c>
      <c r="X26" s="2">
        <f>VLOOKUP(W26,'2021 Season Stats'!$A$2:$G$33,7,FALSE)</f>
        <v>0.41176470588235292</v>
      </c>
      <c r="Y26" s="3" t="s">
        <v>41</v>
      </c>
      <c r="Z26" s="2">
        <f>VLOOKUP(Y26,'2021 Season Stats'!$A$2:$G$33,7,FALSE)</f>
        <v>0.70588235294117652</v>
      </c>
      <c r="AA26" s="3" t="s">
        <v>50</v>
      </c>
      <c r="AB26" s="2">
        <f>VLOOKUP(AA26,'2021 Season Stats'!$A$2:$G$33,7,FALSE)</f>
        <v>0.6470588235294118</v>
      </c>
      <c r="AC26" s="3" t="s">
        <v>49</v>
      </c>
      <c r="AD26" s="2">
        <f>VLOOKUP(AC26,'2021 Season Stats'!$A$2:$G$33,7,FALSE)</f>
        <v>0.70588235294117652</v>
      </c>
      <c r="AE26" s="3" t="s">
        <v>52</v>
      </c>
      <c r="AF26" s="2">
        <f>VLOOKUP(AE26,'2021 Season Stats'!$A$2:$G$33,7,FALSE)</f>
        <v>0.41176470588235292</v>
      </c>
      <c r="AG26" s="3" t="s">
        <v>51</v>
      </c>
      <c r="AH26" s="2">
        <f>VLOOKUP(AG26,'2021 Season Stats'!$A$2:$G$33,7,FALSE)</f>
        <v>0.58823529411764708</v>
      </c>
    </row>
    <row r="27" spans="1:34" x14ac:dyDescent="0.25">
      <c r="A27" s="3" t="s">
        <v>42</v>
      </c>
      <c r="B27" s="2">
        <v>0.46899999999999997</v>
      </c>
      <c r="C27" s="3" t="s">
        <v>44</v>
      </c>
      <c r="D27" s="2">
        <f>VLOOKUP(C27,'2021 Season Stats'!$A$2:$G$33,7,FALSE)</f>
        <v>0.23529411764705882</v>
      </c>
      <c r="E27" s="3" t="s">
        <v>32</v>
      </c>
      <c r="F27" s="2">
        <f>VLOOKUP(E27,'2021 Season Stats'!$A$2:$G$33,7,FALSE)</f>
        <v>0.29411764705882354</v>
      </c>
      <c r="G27" s="3" t="s">
        <v>29</v>
      </c>
      <c r="H27" s="2">
        <f>VLOOKUP(G27,'2021 Season Stats'!$A$2:$G$33,7,FALSE)</f>
        <v>0.52941176470588236</v>
      </c>
      <c r="I27" s="3" t="s">
        <v>41</v>
      </c>
      <c r="J27" s="2">
        <f>VLOOKUP(I27,'2021 Season Stats'!$A$2:$G$33,7,FALSE)</f>
        <v>0.70588235294117652</v>
      </c>
      <c r="K27" s="3" t="s">
        <v>53</v>
      </c>
      <c r="L27" s="2">
        <f>VLOOKUP(K27,'2021 Season Stats'!$A$2:$G$33,7,FALSE)</f>
        <v>0.58823529411764708</v>
      </c>
      <c r="M27" s="3" t="s">
        <v>48</v>
      </c>
      <c r="N27" s="2">
        <f>VLOOKUP(M27,'2021 Season Stats'!$A$2:$G$33,7,FALSE)</f>
        <v>0.20588235294117646</v>
      </c>
      <c r="O27" s="3" t="s">
        <v>38</v>
      </c>
      <c r="P27" s="2">
        <f>VLOOKUP(O27,'2021 Season Stats'!$A$2:$G$33,7,FALSE)</f>
        <v>0.58823529411764708</v>
      </c>
      <c r="Q27" s="3" t="s">
        <v>46</v>
      </c>
      <c r="R27" s="2">
        <f>VLOOKUP(Q27,'2021 Season Stats'!$A$2:$G$33,7,FALSE)</f>
        <v>0.47058823529411764</v>
      </c>
      <c r="S27" s="3" t="s">
        <v>22</v>
      </c>
      <c r="T27" s="2">
        <f>VLOOKUP(S27,'2021 Season Stats'!$A$2:$G$33,7,FALSE)</f>
        <v>0.52941176470588236</v>
      </c>
      <c r="U27" s="3" t="s">
        <v>43</v>
      </c>
      <c r="V27" s="2">
        <f>VLOOKUP(U27,'2021 Season Stats'!$A$2:$G$33,7,FALSE)</f>
        <v>0.41176470588235292</v>
      </c>
      <c r="W27" s="3" t="s">
        <v>27</v>
      </c>
      <c r="X27" s="2">
        <f>VLOOKUP(W27,'2021 Season Stats'!$A$2:$G$33,7,FALSE)</f>
        <v>0.23529411764705882</v>
      </c>
      <c r="Y27" s="3" t="s">
        <v>42</v>
      </c>
      <c r="Z27" s="2">
        <f>VLOOKUP(Y27,'2021 Season Stats'!$A$2:$G$33,7,FALSE)</f>
        <v>0.52941176470588236</v>
      </c>
      <c r="AA27" s="3" t="s">
        <v>52</v>
      </c>
      <c r="AB27" s="2">
        <f>VLOOKUP(AA27,'2021 Season Stats'!$A$2:$G$33,7,FALSE)</f>
        <v>0.41176470588235292</v>
      </c>
      <c r="AC27" s="3" t="s">
        <v>51</v>
      </c>
      <c r="AD27" s="2">
        <f>VLOOKUP(AC27,'2021 Season Stats'!$A$2:$G$33,7,FALSE)</f>
        <v>0.58823529411764708</v>
      </c>
      <c r="AE27" s="3" t="s">
        <v>50</v>
      </c>
      <c r="AF27" s="2">
        <f>VLOOKUP(AE27,'2021 Season Stats'!$A$2:$G$33,7,FALSE)</f>
        <v>0.6470588235294118</v>
      </c>
      <c r="AG27" s="3" t="s">
        <v>49</v>
      </c>
      <c r="AH27" s="2">
        <f>VLOOKUP(AG27,'2021 Season Stats'!$A$2:$G$33,7,FALSE)</f>
        <v>0.70588235294117652</v>
      </c>
    </row>
    <row r="28" spans="1:34" x14ac:dyDescent="0.25">
      <c r="A28" s="3" t="s">
        <v>21</v>
      </c>
      <c r="B28" s="2">
        <v>0.52100000000000002</v>
      </c>
      <c r="C28" s="3" t="s">
        <v>30</v>
      </c>
      <c r="D28" s="2">
        <f>VLOOKUP(C28,'2021 Season Stats'!$A$2:$G$33,7,FALSE)</f>
        <v>0.58823529411764708</v>
      </c>
      <c r="E28" s="3" t="s">
        <v>31</v>
      </c>
      <c r="F28" s="2">
        <f>VLOOKUP(E28,'2021 Season Stats'!$A$2:$G$33,7,FALSE)</f>
        <v>0.76470588235294112</v>
      </c>
      <c r="G28" s="3" t="s">
        <v>24</v>
      </c>
      <c r="H28" s="2">
        <f>VLOOKUP(G28,'2021 Season Stats'!$A$2:$G$33,7,FALSE)</f>
        <v>0.70588235294117652</v>
      </c>
      <c r="I28" s="3" t="s">
        <v>49</v>
      </c>
      <c r="J28" s="2">
        <f>VLOOKUP(I28,'2021 Season Stats'!$A$2:$G$33,7,FALSE)</f>
        <v>0.70588235294117652</v>
      </c>
      <c r="K28" s="3" t="s">
        <v>47</v>
      </c>
      <c r="L28" s="2">
        <f>VLOOKUP(K28,'2021 Season Stats'!$A$2:$G$33,7,FALSE)</f>
        <v>0.35294117647058826</v>
      </c>
      <c r="M28" s="3" t="s">
        <v>32</v>
      </c>
      <c r="N28" s="2">
        <f>VLOOKUP(M28,'2021 Season Stats'!$A$2:$G$33,7,FALSE)</f>
        <v>0.29411764705882354</v>
      </c>
      <c r="O28" s="3" t="s">
        <v>45</v>
      </c>
      <c r="P28" s="2">
        <f>VLOOKUP(O28,'2021 Season Stats'!$A$2:$G$33,7,FALSE)</f>
        <v>0.76470588235294112</v>
      </c>
      <c r="Q28" s="3" t="s">
        <v>53</v>
      </c>
      <c r="R28" s="2">
        <f>VLOOKUP(Q28,'2021 Season Stats'!$A$2:$G$33,7,FALSE)</f>
        <v>0.58823529411764708</v>
      </c>
      <c r="S28" s="3" t="s">
        <v>42</v>
      </c>
      <c r="T28" s="2">
        <f>VLOOKUP(S28,'2021 Season Stats'!$A$2:$G$33,7,FALSE)</f>
        <v>0.52941176470588236</v>
      </c>
      <c r="U28" s="3" t="s">
        <v>52</v>
      </c>
      <c r="V28" s="2">
        <f>VLOOKUP(U28,'2021 Season Stats'!$A$2:$G$33,7,FALSE)</f>
        <v>0.41176470588235292</v>
      </c>
      <c r="W28" t="s">
        <v>22</v>
      </c>
      <c r="X28" s="2">
        <f>VLOOKUP(W28,'2021 Season Stats'!$A$2:$G$33,7,FALSE)</f>
        <v>0.52941176470588236</v>
      </c>
      <c r="Y28" s="3" t="s">
        <v>46</v>
      </c>
      <c r="Z28" s="2">
        <f>VLOOKUP(Y28,'2021 Season Stats'!$A$2:$G$33,7,FALSE)</f>
        <v>0.47058823529411764</v>
      </c>
      <c r="AA28" s="3" t="s">
        <v>44</v>
      </c>
      <c r="AB28" s="2">
        <f>VLOOKUP(AA28,'2021 Season Stats'!$A$2:$G$33,7,FALSE)</f>
        <v>0.23529411764705882</v>
      </c>
      <c r="AC28" s="3" t="s">
        <v>37</v>
      </c>
      <c r="AD28" s="2">
        <f>VLOOKUP(AC28,'2021 Season Stats'!$A$2:$G$33,7,FALSE)</f>
        <v>0.47058823529411764</v>
      </c>
      <c r="AE28" s="3" t="s">
        <v>28</v>
      </c>
      <c r="AF28" s="2">
        <f>VLOOKUP(AE28,'2021 Season Stats'!$A$2:$G$33,7,FALSE)</f>
        <v>0.52941176470588236</v>
      </c>
      <c r="AG28" s="3" t="s">
        <v>21</v>
      </c>
      <c r="AH28" s="2">
        <f>VLOOKUP(AG28,'2021 Season Stats'!$A$2:$G$33,7,FALSE)</f>
        <v>0.55882352941176472</v>
      </c>
    </row>
    <row r="29" spans="1:34" x14ac:dyDescent="0.25">
      <c r="A29" s="3" t="s">
        <v>51</v>
      </c>
      <c r="B29" s="2">
        <v>0.5</v>
      </c>
      <c r="C29" s="3" t="s">
        <v>46</v>
      </c>
      <c r="D29" s="2">
        <f>VLOOKUP(C29,'2021 Season Stats'!$A$2:$G$33,7,FALSE)</f>
        <v>0.47058823529411764</v>
      </c>
      <c r="E29" s="3" t="s">
        <v>38</v>
      </c>
      <c r="F29" s="2">
        <f>VLOOKUP(E29,'2021 Season Stats'!$A$2:$G$33,7,FALSE)</f>
        <v>0.58823529411764708</v>
      </c>
      <c r="G29" s="3" t="s">
        <v>45</v>
      </c>
      <c r="H29" s="2">
        <f>VLOOKUP(G29,'2021 Season Stats'!$A$2:$G$33,7,FALSE)</f>
        <v>0.76470588235294112</v>
      </c>
      <c r="I29" s="3" t="s">
        <v>32</v>
      </c>
      <c r="J29" s="2">
        <f>VLOOKUP(I29,'2021 Season Stats'!$A$2:$G$33,7,FALSE)</f>
        <v>0.29411764705882354</v>
      </c>
      <c r="K29" s="3" t="s">
        <v>43</v>
      </c>
      <c r="L29" s="2">
        <f>VLOOKUP(K29,'2021 Season Stats'!$A$2:$G$33,7,FALSE)</f>
        <v>0.41176470588235292</v>
      </c>
      <c r="M29" s="3" t="s">
        <v>41</v>
      </c>
      <c r="N29" s="2">
        <f>VLOOKUP(M29,'2021 Season Stats'!$A$2:$G$33,7,FALSE)</f>
        <v>0.70588235294117652</v>
      </c>
      <c r="O29" s="3" t="s">
        <v>31</v>
      </c>
      <c r="P29" s="2">
        <f>VLOOKUP(O29,'2021 Season Stats'!$A$2:$G$33,7,FALSE)</f>
        <v>0.76470588235294112</v>
      </c>
      <c r="Q29" s="3" t="s">
        <v>49</v>
      </c>
      <c r="R29" s="2">
        <f>VLOOKUP(Q29,'2021 Season Stats'!$A$2:$G$33,7,FALSE)</f>
        <v>0.70588235294117652</v>
      </c>
      <c r="S29" s="3" t="s">
        <v>47</v>
      </c>
      <c r="T29" s="2">
        <f>VLOOKUP(S29,'2021 Season Stats'!$A$2:$G$33,7,FALSE)</f>
        <v>0.35294117647058826</v>
      </c>
      <c r="U29" s="3" t="s">
        <v>31</v>
      </c>
      <c r="V29" s="2">
        <f>VLOOKUP(U29,'2021 Season Stats'!$A$2:$G$33,7,FALSE)</f>
        <v>0.76470588235294112</v>
      </c>
      <c r="W29" t="s">
        <v>32</v>
      </c>
      <c r="X29" s="2">
        <f>VLOOKUP(W29,'2021 Season Stats'!$A$2:$G$33,7,FALSE)</f>
        <v>0.29411764705882354</v>
      </c>
      <c r="Y29" s="3" t="s">
        <v>44</v>
      </c>
      <c r="Z29" s="2">
        <f>VLOOKUP(Y29,'2021 Season Stats'!$A$2:$G$33,7,FALSE)</f>
        <v>0.23529411764705882</v>
      </c>
      <c r="AA29" s="3" t="s">
        <v>48</v>
      </c>
      <c r="AB29" s="2">
        <f>VLOOKUP(AA29,'2021 Season Stats'!$A$2:$G$33,7,FALSE)</f>
        <v>0.20588235294117646</v>
      </c>
      <c r="AC29" s="3" t="s">
        <v>23</v>
      </c>
      <c r="AD29" s="2">
        <f>VLOOKUP(AC29,'2021 Season Stats'!$A$2:$G$33,7,FALSE)</f>
        <v>0.23529411764705882</v>
      </c>
      <c r="AE29" s="3" t="s">
        <v>47</v>
      </c>
      <c r="AF29" s="2">
        <f>VLOOKUP(AE29,'2021 Season Stats'!$A$2:$G$33,7,FALSE)</f>
        <v>0.35294117647058826</v>
      </c>
      <c r="AG29" s="3" t="s">
        <v>29</v>
      </c>
      <c r="AH29" s="2">
        <f>VLOOKUP(AG29,'2021 Season Stats'!$A$2:$G$33,7,FALSE)</f>
        <v>0.52941176470588236</v>
      </c>
    </row>
    <row r="30" spans="1:34" x14ac:dyDescent="0.25">
      <c r="A30" s="3" t="s">
        <v>52</v>
      </c>
      <c r="B30" s="2">
        <v>0.51900000000000002</v>
      </c>
      <c r="C30" s="3" t="s">
        <v>40</v>
      </c>
      <c r="D30" s="2">
        <f>VLOOKUP(C30,'2021 Season Stats'!$A$2:$G$33,7,FALSE)</f>
        <v>0.41176470588235292</v>
      </c>
      <c r="E30" s="3" t="s">
        <v>48</v>
      </c>
      <c r="F30" s="2">
        <f>VLOOKUP(E30,'2021 Season Stats'!$A$2:$G$33,7,FALSE)</f>
        <v>0.20588235294117646</v>
      </c>
      <c r="G30" s="3" t="s">
        <v>40</v>
      </c>
      <c r="H30" s="2">
        <f>VLOOKUP(G30,'2021 Season Stats'!$A$2:$G$33,7,FALSE)</f>
        <v>0.41176470588235292</v>
      </c>
      <c r="I30" s="3" t="s">
        <v>24</v>
      </c>
      <c r="J30" s="2">
        <f>VLOOKUP(I30,'2021 Season Stats'!$A$2:$G$33,7,FALSE)</f>
        <v>0.70588235294117652</v>
      </c>
      <c r="K30" s="3" t="s">
        <v>50</v>
      </c>
      <c r="L30" s="2">
        <f>VLOOKUP(K30,'2021 Season Stats'!$A$2:$G$33,7,FALSE)</f>
        <v>0.6470588235294118</v>
      </c>
      <c r="M30" s="3" t="s">
        <v>36</v>
      </c>
      <c r="N30" s="2">
        <f>VLOOKUP(M30,'2021 Season Stats'!$A$2:$G$33,7,FALSE)</f>
        <v>0.47058823529411764</v>
      </c>
      <c r="O30" s="3" t="s">
        <v>51</v>
      </c>
      <c r="P30" s="2">
        <f>VLOOKUP(O30,'2021 Season Stats'!$A$2:$G$33,7,FALSE)</f>
        <v>0.58823529411764708</v>
      </c>
      <c r="Q30" s="3" t="s">
        <v>42</v>
      </c>
      <c r="R30" s="2">
        <f>VLOOKUP(Q30,'2021 Season Stats'!$A$2:$G$33,7,FALSE)</f>
        <v>0.52941176470588236</v>
      </c>
      <c r="S30" s="3" t="s">
        <v>29</v>
      </c>
      <c r="T30" s="2">
        <f>VLOOKUP(S30,'2021 Season Stats'!$A$2:$G$33,7,FALSE)</f>
        <v>0.52941176470588236</v>
      </c>
      <c r="U30" s="3" t="s">
        <v>33</v>
      </c>
      <c r="V30" s="2">
        <f>VLOOKUP(U30,'2021 Season Stats'!$A$2:$G$33,7,FALSE)</f>
        <v>0.41176470588235292</v>
      </c>
      <c r="W30" t="s">
        <v>29</v>
      </c>
      <c r="X30" s="2">
        <f>VLOOKUP(W30,'2021 Season Stats'!$A$2:$G$33,7,FALSE)</f>
        <v>0.52941176470588236</v>
      </c>
      <c r="Y30" s="3" t="s">
        <v>33</v>
      </c>
      <c r="Z30" s="2">
        <f>VLOOKUP(Y30,'2021 Season Stats'!$A$2:$G$33,7,FALSE)</f>
        <v>0.41176470588235292</v>
      </c>
      <c r="AA30" s="3" t="s">
        <v>23</v>
      </c>
      <c r="AB30" s="2">
        <f>VLOOKUP(AA30,'2021 Season Stats'!$A$2:$G$33,7,FALSE)</f>
        <v>0.23529411764705882</v>
      </c>
      <c r="AC30" s="3" t="s">
        <v>45</v>
      </c>
      <c r="AD30" s="2">
        <f>VLOOKUP(AC30,'2021 Season Stats'!$A$2:$G$33,7,FALSE)</f>
        <v>0.76470588235294112</v>
      </c>
      <c r="AE30" s="3" t="s">
        <v>50</v>
      </c>
      <c r="AF30" s="2">
        <f>VLOOKUP(AE30,'2021 Season Stats'!$A$2:$G$33,7,FALSE)</f>
        <v>0.6470588235294118</v>
      </c>
      <c r="AG30" s="3" t="s">
        <v>26</v>
      </c>
      <c r="AH30" s="2">
        <f>VLOOKUP(AG30,'2021 Season Stats'!$A$2:$G$33,7,FALSE)</f>
        <v>0.17647058823529413</v>
      </c>
    </row>
    <row r="31" spans="1:34" x14ac:dyDescent="0.25">
      <c r="A31" s="3" t="s">
        <v>31</v>
      </c>
      <c r="B31" s="2">
        <v>0.46700000000000003</v>
      </c>
      <c r="C31" s="3" t="s">
        <v>33</v>
      </c>
      <c r="D31" s="2">
        <f>VLOOKUP(C31,'2021 Season Stats'!$A$2:$G$33,7,FALSE)</f>
        <v>0.41176470588235292</v>
      </c>
      <c r="E31" s="3" t="s">
        <v>39</v>
      </c>
      <c r="F31" s="2">
        <f>VLOOKUP(E31,'2021 Season Stats'!$A$2:$G$33,7,FALSE)</f>
        <v>0.52941176470588236</v>
      </c>
      <c r="G31" s="3" t="s">
        <v>31</v>
      </c>
      <c r="H31" s="2">
        <f>VLOOKUP(G31,'2021 Season Stats'!$A$2:$G$33,7,FALSE)</f>
        <v>0.76470588235294112</v>
      </c>
      <c r="I31" s="3" t="s">
        <v>38</v>
      </c>
      <c r="J31" s="2">
        <f>VLOOKUP(I31,'2021 Season Stats'!$A$2:$G$33,7,FALSE)</f>
        <v>0.58823529411764708</v>
      </c>
      <c r="K31" s="3" t="s">
        <v>24</v>
      </c>
      <c r="L31" s="2">
        <f>VLOOKUP(K31,'2021 Season Stats'!$A$2:$G$33,7,FALSE)</f>
        <v>0.70588235294117652</v>
      </c>
      <c r="M31" s="3" t="s">
        <v>39</v>
      </c>
      <c r="N31" s="2">
        <f>VLOOKUP(M31,'2021 Season Stats'!$A$2:$G$33,7,FALSE)</f>
        <v>0.52941176470588236</v>
      </c>
      <c r="O31" s="3" t="s">
        <v>21</v>
      </c>
      <c r="P31" s="2">
        <f>VLOOKUP(O31,'2021 Season Stats'!$A$2:$G$33,7,FALSE)</f>
        <v>0.55882352941176472</v>
      </c>
      <c r="Q31" s="3" t="s">
        <v>21</v>
      </c>
      <c r="R31" s="2">
        <f>VLOOKUP(Q31,'2021 Season Stats'!$A$2:$G$33,7,FALSE)</f>
        <v>0.55882352941176472</v>
      </c>
      <c r="S31" s="3" t="s">
        <v>43</v>
      </c>
      <c r="T31" s="2">
        <f>VLOOKUP(S31,'2021 Season Stats'!$A$2:$G$33,7,FALSE)</f>
        <v>0.41176470588235292</v>
      </c>
      <c r="U31" s="3" t="s">
        <v>25</v>
      </c>
      <c r="V31" s="2">
        <f>VLOOKUP(U31,'2021 Season Stats'!$A$2:$G$33,7,FALSE)</f>
        <v>0.70588235294117652</v>
      </c>
      <c r="W31" t="s">
        <v>41</v>
      </c>
      <c r="X31" s="2">
        <f>VLOOKUP(W31,'2021 Season Stats'!$A$2:$G$33,7,FALSE)</f>
        <v>0.70588235294117652</v>
      </c>
      <c r="Y31" s="3" t="s">
        <v>30</v>
      </c>
      <c r="Z31" s="2">
        <f>VLOOKUP(Y31,'2021 Season Stats'!$A$2:$G$33,7,FALSE)</f>
        <v>0.58823529411764708</v>
      </c>
      <c r="AA31" s="3" t="s">
        <v>25</v>
      </c>
      <c r="AB31" s="2">
        <f>VLOOKUP(AA31,'2021 Season Stats'!$A$2:$G$33,7,FALSE)</f>
        <v>0.70588235294117652</v>
      </c>
      <c r="AC31" s="3" t="s">
        <v>51</v>
      </c>
      <c r="AD31" s="2">
        <f>VLOOKUP(AC31,'2021 Season Stats'!$A$2:$G$33,7,FALSE)</f>
        <v>0.58823529411764708</v>
      </c>
      <c r="AE31" s="3" t="s">
        <v>49</v>
      </c>
      <c r="AF31" s="2">
        <f>VLOOKUP(AE31,'2021 Season Stats'!$A$2:$G$33,7,FALSE)</f>
        <v>0.70588235294117652</v>
      </c>
      <c r="AG31" s="3" t="s">
        <v>45</v>
      </c>
      <c r="AH31" s="2">
        <f>VLOOKUP(AG31,'2021 Season Stats'!$A$2:$G$33,7,FALSE)</f>
        <v>0.76470588235294112</v>
      </c>
    </row>
    <row r="32" spans="1:34" x14ac:dyDescent="0.25">
      <c r="A32" s="3" t="s">
        <v>25</v>
      </c>
      <c r="B32" s="2">
        <v>0.47199999999999998</v>
      </c>
      <c r="C32" s="3" t="s">
        <v>24</v>
      </c>
      <c r="D32" s="2">
        <f>VLOOKUP(C32,'2021 Season Stats'!$A$2:$G$33,7,FALSE)</f>
        <v>0.70588235294117652</v>
      </c>
      <c r="E32" s="3" t="s">
        <v>40</v>
      </c>
      <c r="F32" s="2">
        <f>VLOOKUP(E32,'2021 Season Stats'!$A$2:$G$33,7,FALSE)</f>
        <v>0.41176470588235292</v>
      </c>
      <c r="G32" s="3" t="s">
        <v>32</v>
      </c>
      <c r="H32" s="2">
        <f>VLOOKUP(G32,'2021 Season Stats'!$A$2:$G$33,7,FALSE)</f>
        <v>0.29411764705882354</v>
      </c>
      <c r="I32" s="3" t="s">
        <v>31</v>
      </c>
      <c r="J32" s="2">
        <f>VLOOKUP(I32,'2021 Season Stats'!$A$2:$G$33,7,FALSE)</f>
        <v>0.76470588235294112</v>
      </c>
      <c r="K32" s="3" t="s">
        <v>52</v>
      </c>
      <c r="L32" s="2">
        <f>VLOOKUP(K32,'2021 Season Stats'!$A$2:$G$33,7,FALSE)</f>
        <v>0.41176470588235292</v>
      </c>
      <c r="M32" s="3" t="s">
        <v>45</v>
      </c>
      <c r="N32" s="2">
        <f>VLOOKUP(M32,'2021 Season Stats'!$A$2:$G$33,7,FALSE)</f>
        <v>0.76470588235294112</v>
      </c>
      <c r="O32" s="3" t="s">
        <v>36</v>
      </c>
      <c r="P32" s="2">
        <f>VLOOKUP(O32,'2021 Season Stats'!$A$2:$G$33,7,FALSE)</f>
        <v>0.47058823529411764</v>
      </c>
      <c r="Q32" s="3" t="s">
        <v>37</v>
      </c>
      <c r="R32" s="2">
        <f>VLOOKUP(Q32,'2021 Season Stats'!$A$2:$G$33,7,FALSE)</f>
        <v>0.47058823529411764</v>
      </c>
      <c r="S32" s="3" t="s">
        <v>44</v>
      </c>
      <c r="T32" s="2">
        <f>VLOOKUP(S32,'2021 Season Stats'!$A$2:$G$33,7,FALSE)</f>
        <v>0.23529411764705882</v>
      </c>
      <c r="U32" s="3" t="s">
        <v>42</v>
      </c>
      <c r="V32" s="2">
        <f>VLOOKUP(U32,'2021 Season Stats'!$A$2:$G$33,7,FALSE)</f>
        <v>0.52941176470588236</v>
      </c>
      <c r="W32" t="s">
        <v>30</v>
      </c>
      <c r="X32" s="2">
        <f>VLOOKUP(W32,'2021 Season Stats'!$A$2:$G$33,7,FALSE)</f>
        <v>0.58823529411764708</v>
      </c>
      <c r="Y32" s="3" t="s">
        <v>50</v>
      </c>
      <c r="Z32" s="2">
        <f>VLOOKUP(Y32,'2021 Season Stats'!$A$2:$G$33,7,FALSE)</f>
        <v>0.6470588235294118</v>
      </c>
      <c r="AA32" s="3" t="s">
        <v>51</v>
      </c>
      <c r="AB32" s="2">
        <f>VLOOKUP(AA32,'2021 Season Stats'!$A$2:$G$33,7,FALSE)</f>
        <v>0.58823529411764708</v>
      </c>
      <c r="AC32" s="3" t="s">
        <v>32</v>
      </c>
      <c r="AD32" s="2">
        <f>VLOOKUP(AC32,'2021 Season Stats'!$A$2:$G$33,7,FALSE)</f>
        <v>0.29411764705882354</v>
      </c>
      <c r="AE32" s="3" t="s">
        <v>26</v>
      </c>
      <c r="AF32" s="2">
        <f>VLOOKUP(AE32,'2021 Season Stats'!$A$2:$G$33,7,FALSE)</f>
        <v>0.17647058823529413</v>
      </c>
      <c r="AG32" s="3" t="s">
        <v>50</v>
      </c>
      <c r="AH32" s="2">
        <f>VLOOKUP(AG32,'2021 Season Stats'!$A$2:$G$33,7,FALSE)</f>
        <v>0.6470588235294118</v>
      </c>
    </row>
    <row r="33" spans="1:34" x14ac:dyDescent="0.25">
      <c r="A33" s="3" t="s">
        <v>43</v>
      </c>
      <c r="B33" s="2">
        <v>0.52900000000000003</v>
      </c>
      <c r="C33" s="3" t="s">
        <v>38</v>
      </c>
      <c r="D33" s="2">
        <f>VLOOKUP(C33,'2021 Season Stats'!$A$2:$G$33,7,FALSE)</f>
        <v>0.58823529411764708</v>
      </c>
      <c r="E33" s="3" t="s">
        <v>29</v>
      </c>
      <c r="F33" s="2">
        <f>VLOOKUP(E33,'2021 Season Stats'!$A$2:$G$33,7,FALSE)</f>
        <v>0.52941176470588236</v>
      </c>
      <c r="G33" s="3" t="s">
        <v>52</v>
      </c>
      <c r="H33" s="2">
        <f>VLOOKUP(G33,'2021 Season Stats'!$A$2:$G$33,7,FALSE)</f>
        <v>0.41176470588235292</v>
      </c>
      <c r="I33" s="3" t="s">
        <v>42</v>
      </c>
      <c r="J33" s="2">
        <f>VLOOKUP(I33,'2021 Season Stats'!$A$2:$G$33,7,FALSE)</f>
        <v>0.52941176470588236</v>
      </c>
      <c r="K33" s="3" t="s">
        <v>46</v>
      </c>
      <c r="L33" s="2">
        <f>VLOOKUP(K33,'2021 Season Stats'!$A$2:$G$33,7,FALSE)</f>
        <v>0.47058823529411764</v>
      </c>
      <c r="M33" s="3" t="s">
        <v>51</v>
      </c>
      <c r="N33" s="2">
        <f>VLOOKUP(M33,'2021 Season Stats'!$A$2:$G$33,7,FALSE)</f>
        <v>0.58823529411764708</v>
      </c>
      <c r="O33" s="3" t="s">
        <v>48</v>
      </c>
      <c r="P33" s="2">
        <f>VLOOKUP(O33,'2021 Season Stats'!$A$2:$G$33,7,FALSE)</f>
        <v>0.20588235294117646</v>
      </c>
      <c r="Q33" s="3" t="s">
        <v>47</v>
      </c>
      <c r="R33" s="2">
        <f>VLOOKUP(Q33,'2021 Season Stats'!$A$2:$G$33,7,FALSE)</f>
        <v>0.35294117647058826</v>
      </c>
      <c r="S33" s="3" t="s">
        <v>28</v>
      </c>
      <c r="T33" s="2">
        <f>VLOOKUP(S33,'2021 Season Stats'!$A$2:$G$33,7,FALSE)</f>
        <v>0.52941176470588236</v>
      </c>
      <c r="U33" s="3" t="s">
        <v>35</v>
      </c>
      <c r="V33" s="2">
        <f>VLOOKUP(U33,'2021 Season Stats'!$A$2:$G$33,7,FALSE)</f>
        <v>0.6470588235294118</v>
      </c>
      <c r="W33" t="s">
        <v>26</v>
      </c>
      <c r="X33" s="2">
        <f>VLOOKUP(W33,'2021 Season Stats'!$A$2:$G$33,7,FALSE)</f>
        <v>0.17647058823529413</v>
      </c>
      <c r="Y33" s="3" t="s">
        <v>43</v>
      </c>
      <c r="Z33" s="2">
        <f>VLOOKUP(Y33,'2021 Season Stats'!$A$2:$G$33,7,FALSE)</f>
        <v>0.41176470588235292</v>
      </c>
      <c r="AA33" s="3" t="s">
        <v>45</v>
      </c>
      <c r="AB33" s="2">
        <f>VLOOKUP(AA33,'2021 Season Stats'!$A$2:$G$33,7,FALSE)</f>
        <v>0.76470588235294112</v>
      </c>
      <c r="AC33" s="3" t="s">
        <v>52</v>
      </c>
      <c r="AD33" s="2">
        <f>VLOOKUP(AC33,'2021 Season Stats'!$A$2:$G$33,7,FALSE)</f>
        <v>0.41176470588235292</v>
      </c>
      <c r="AE33" s="3" t="s">
        <v>46</v>
      </c>
      <c r="AF33" s="2">
        <f>VLOOKUP(AE33,'2021 Season Stats'!$A$2:$G$33,7,FALSE)</f>
        <v>0.47058823529411764</v>
      </c>
      <c r="AG33" s="3" t="s">
        <v>43</v>
      </c>
      <c r="AH33" s="2">
        <f>VLOOKUP(AG33,'2021 Season Stats'!$A$2:$G$33,7,FALSE)</f>
        <v>0.41176470588235292</v>
      </c>
    </row>
    <row r="34" spans="1:34" x14ac:dyDescent="0.25">
      <c r="C34" s="3" t="s">
        <v>29</v>
      </c>
      <c r="D34" s="2">
        <f>VLOOKUP(C34,'2021 Season Stats'!$A$2:$G$33,7,FALSE)</f>
        <v>0.52941176470588236</v>
      </c>
      <c r="E34" s="3" t="s">
        <v>44</v>
      </c>
      <c r="F34" s="2">
        <f>VLOOKUP(E34,'2021 Season Stats'!$A$2:$G$33,7,FALSE)</f>
        <v>0.23529411764705882</v>
      </c>
      <c r="G34" s="3" t="s">
        <v>38</v>
      </c>
      <c r="H34" s="2">
        <f>VLOOKUP(G34,'2021 Season Stats'!$A$2:$G$33,7,FALSE)</f>
        <v>0.58823529411764708</v>
      </c>
      <c r="I34" s="3" t="s">
        <v>22</v>
      </c>
      <c r="J34" s="2">
        <f>VLOOKUP(I34,'2021 Season Stats'!$A$2:$G$33,7,FALSE)</f>
        <v>0.52941176470588236</v>
      </c>
      <c r="K34" s="3" t="s">
        <v>49</v>
      </c>
      <c r="L34" s="2">
        <f>VLOOKUP(K34,'2021 Season Stats'!$A$2:$G$33,7,FALSE)</f>
        <v>0.70588235294117652</v>
      </c>
      <c r="M34" s="3" t="s">
        <v>48</v>
      </c>
      <c r="N34" s="2">
        <f>VLOOKUP(M34,'2021 Season Stats'!$A$2:$G$33,7,FALSE)</f>
        <v>0.20588235294117646</v>
      </c>
      <c r="O34" s="3" t="s">
        <v>50</v>
      </c>
      <c r="P34" s="2">
        <f>VLOOKUP(O34,'2021 Season Stats'!$A$2:$G$33,7,FALSE)</f>
        <v>0.6470588235294118</v>
      </c>
      <c r="Q34" s="3" t="s">
        <v>46</v>
      </c>
      <c r="R34" s="2">
        <f>VLOOKUP(Q34,'2021 Season Stats'!$A$2:$G$33,7,FALSE)</f>
        <v>0.47058823529411764</v>
      </c>
      <c r="S34" s="3" t="s">
        <v>33</v>
      </c>
      <c r="T34" s="2">
        <f>VLOOKUP(S34,'2021 Season Stats'!$A$2:$G$33,7,FALSE)</f>
        <v>0.41176470588235292</v>
      </c>
      <c r="U34" s="3" t="s">
        <v>41</v>
      </c>
      <c r="V34" s="2">
        <f>VLOOKUP(U34,'2021 Season Stats'!$A$2:$G$33,7,FALSE)</f>
        <v>0.70588235294117652</v>
      </c>
      <c r="W34" t="s">
        <v>31</v>
      </c>
      <c r="X34" s="2">
        <f>VLOOKUP(W34,'2021 Season Stats'!$A$2:$G$33,7,FALSE)</f>
        <v>0.76470588235294112</v>
      </c>
      <c r="Y34" s="3" t="s">
        <v>22</v>
      </c>
      <c r="Z34" s="2">
        <f>VLOOKUP(Y34,'2021 Season Stats'!$A$2:$G$33,7,FALSE)</f>
        <v>0.52941176470588236</v>
      </c>
      <c r="AA34" s="3" t="s">
        <v>26</v>
      </c>
      <c r="AB34" s="2">
        <f>VLOOKUP(AA34,'2021 Season Stats'!$A$2:$G$33,7,FALSE)</f>
        <v>0.17647058823529413</v>
      </c>
      <c r="AC34" s="3" t="s">
        <v>47</v>
      </c>
      <c r="AD34" s="2">
        <f>VLOOKUP(AC34,'2021 Season Stats'!$A$2:$G$33,7,FALSE)</f>
        <v>0.35294117647058826</v>
      </c>
      <c r="AE34" s="3" t="s">
        <v>52</v>
      </c>
      <c r="AF34" s="2">
        <f>VLOOKUP(AE34,'2021 Season Stats'!$A$2:$G$33,7,FALSE)</f>
        <v>0.41176470588235292</v>
      </c>
      <c r="AG34" s="3" t="s">
        <v>51</v>
      </c>
      <c r="AH34" s="2">
        <f>VLOOKUP(AG34,'2021 Season Stats'!$A$2:$G$33,7,FALSE)</f>
        <v>0.58823529411764708</v>
      </c>
    </row>
    <row r="35" spans="1:34" x14ac:dyDescent="0.25">
      <c r="C35" s="3" t="s">
        <v>43</v>
      </c>
      <c r="D35" s="2">
        <f>VLOOKUP(C35,'2021 Season Stats'!$A$2:$G$33,7,FALSE)</f>
        <v>0.41176470588235292</v>
      </c>
      <c r="E35" s="3" t="s">
        <v>27</v>
      </c>
      <c r="F35" s="2">
        <f>VLOOKUP(E35,'2021 Season Stats'!$A$2:$G$33,7,FALSE)</f>
        <v>0.23529411764705882</v>
      </c>
      <c r="G35" s="3" t="s">
        <v>41</v>
      </c>
      <c r="H35" s="2">
        <f>VLOOKUP(G35,'2021 Season Stats'!$A$2:$G$33,7,FALSE)</f>
        <v>0.70588235294117652</v>
      </c>
      <c r="I35" s="3" t="s">
        <v>39</v>
      </c>
      <c r="J35" s="2">
        <f>VLOOKUP(I35,'2021 Season Stats'!$A$2:$G$33,7,FALSE)</f>
        <v>0.52941176470588236</v>
      </c>
      <c r="K35" s="3" t="s">
        <v>47</v>
      </c>
      <c r="L35" s="2">
        <f>VLOOKUP(K35,'2021 Season Stats'!$A$2:$G$33,7,FALSE)</f>
        <v>0.35294117647058826</v>
      </c>
      <c r="M35" s="3" t="s">
        <v>21</v>
      </c>
      <c r="N35" s="2">
        <f>VLOOKUP(M35,'2021 Season Stats'!$A$2:$G$33,7,FALSE)</f>
        <v>0.55882352941176472</v>
      </c>
      <c r="O35" s="3" t="s">
        <v>45</v>
      </c>
      <c r="P35" s="2">
        <f>VLOOKUP(O35,'2021 Season Stats'!$A$2:$G$33,7,FALSE)</f>
        <v>0.76470588235294112</v>
      </c>
      <c r="Q35" s="3" t="s">
        <v>40</v>
      </c>
      <c r="R35" s="2">
        <f>VLOOKUP(Q35,'2021 Season Stats'!$A$2:$G$33,7,FALSE)</f>
        <v>0.41176470588235292</v>
      </c>
      <c r="S35" s="3" t="s">
        <v>35</v>
      </c>
      <c r="T35" s="2">
        <f>VLOOKUP(S35,'2021 Season Stats'!$A$2:$G$33,7,FALSE)</f>
        <v>0.6470588235294118</v>
      </c>
      <c r="U35" s="3" t="s">
        <v>27</v>
      </c>
      <c r="V35" s="2">
        <f>VLOOKUP(U35,'2021 Season Stats'!$A$2:$G$33,7,FALSE)</f>
        <v>0.23529411764705882</v>
      </c>
      <c r="W35" t="s">
        <v>32</v>
      </c>
      <c r="X35" s="2">
        <f>VLOOKUP(W35,'2021 Season Stats'!$A$2:$G$33,7,FALSE)</f>
        <v>0.29411764705882354</v>
      </c>
      <c r="Y35" s="3" t="s">
        <v>33</v>
      </c>
      <c r="Z35" s="2">
        <f>VLOOKUP(Y35,'2021 Season Stats'!$A$2:$G$33,7,FALSE)</f>
        <v>0.41176470588235292</v>
      </c>
      <c r="AA35" s="3" t="s">
        <v>50</v>
      </c>
      <c r="AB35" s="2">
        <f>VLOOKUP(AA35,'2021 Season Stats'!$A$2:$G$33,7,FALSE)</f>
        <v>0.6470588235294118</v>
      </c>
      <c r="AC35" s="3" t="s">
        <v>49</v>
      </c>
      <c r="AD35" s="2">
        <f>VLOOKUP(AC35,'2021 Season Stats'!$A$2:$G$33,7,FALSE)</f>
        <v>0.70588235294117652</v>
      </c>
      <c r="AE35" s="3" t="s">
        <v>53</v>
      </c>
      <c r="AF35" s="2">
        <f>VLOOKUP(AE35,'2021 Season Stats'!$A$2:$G$33,7,FALSE)</f>
        <v>0.58823529411764708</v>
      </c>
      <c r="AG35" s="3" t="s">
        <v>23</v>
      </c>
      <c r="AH35" s="2">
        <f>VLOOKUP(AG35,'2021 Season Stats'!$A$2:$G$33,7,FALSE)</f>
        <v>0.23529411764705882</v>
      </c>
    </row>
    <row r="36" spans="1:34" x14ac:dyDescent="0.25">
      <c r="C36" s="3" t="s">
        <v>44</v>
      </c>
      <c r="D36" s="2">
        <f>VLOOKUP(C36,'2021 Season Stats'!$A$2:$G$33,7,FALSE)</f>
        <v>0.23529411764705882</v>
      </c>
      <c r="E36" s="3" t="s">
        <v>43</v>
      </c>
      <c r="F36" s="2">
        <f>VLOOKUP(E36,'2021 Season Stats'!$A$2:$G$33,7,FALSE)</f>
        <v>0.41176470588235292</v>
      </c>
      <c r="G36" s="3" t="s">
        <v>42</v>
      </c>
      <c r="H36" s="2">
        <f>VLOOKUP(G36,'2021 Season Stats'!$A$2:$G$33,7,FALSE)</f>
        <v>0.52941176470588236</v>
      </c>
      <c r="I36" s="3" t="s">
        <v>41</v>
      </c>
      <c r="J36" s="2">
        <f>VLOOKUP(I36,'2021 Season Stats'!$A$2:$G$33,7,FALSE)</f>
        <v>0.70588235294117652</v>
      </c>
      <c r="K36" s="3" t="s">
        <v>36</v>
      </c>
      <c r="L36" s="2">
        <f>VLOOKUP(K36,'2021 Season Stats'!$A$2:$G$33,7,FALSE)</f>
        <v>0.47058823529411764</v>
      </c>
      <c r="M36" s="3" t="s">
        <v>47</v>
      </c>
      <c r="N36" s="2">
        <f>VLOOKUP(M36,'2021 Season Stats'!$A$2:$G$33,7,FALSE)</f>
        <v>0.35294117647058826</v>
      </c>
      <c r="O36" s="3" t="s">
        <v>46</v>
      </c>
      <c r="P36" s="2">
        <f>VLOOKUP(O36,'2021 Season Stats'!$A$2:$G$33,7,FALSE)</f>
        <v>0.47058823529411764</v>
      </c>
      <c r="Q36" s="3" t="s">
        <v>50</v>
      </c>
      <c r="R36" s="2">
        <f>VLOOKUP(Q36,'2021 Season Stats'!$A$2:$G$33,7,FALSE)</f>
        <v>0.6470588235294118</v>
      </c>
      <c r="S36" s="3" t="s">
        <v>29</v>
      </c>
      <c r="T36" s="2">
        <f>VLOOKUP(S36,'2021 Season Stats'!$A$2:$G$33,7,FALSE)</f>
        <v>0.52941176470588236</v>
      </c>
      <c r="U36" s="3" t="s">
        <v>31</v>
      </c>
      <c r="V36" s="2">
        <f>VLOOKUP(U36,'2021 Season Stats'!$A$2:$G$33,7,FALSE)</f>
        <v>0.76470588235294112</v>
      </c>
      <c r="W36" t="s">
        <v>51</v>
      </c>
      <c r="X36" s="2">
        <f>VLOOKUP(W36,'2021 Season Stats'!$A$2:$G$33,7,FALSE)</f>
        <v>0.58823529411764708</v>
      </c>
      <c r="Y36" s="3" t="s">
        <v>35</v>
      </c>
      <c r="Z36" s="2">
        <f>VLOOKUP(Y36,'2021 Season Stats'!$A$2:$G$33,7,FALSE)</f>
        <v>0.6470588235294118</v>
      </c>
      <c r="AA36" s="3" t="s">
        <v>52</v>
      </c>
      <c r="AB36" s="2">
        <f>VLOOKUP(AA36,'2021 Season Stats'!$A$2:$G$33,7,FALSE)</f>
        <v>0.41176470588235292</v>
      </c>
      <c r="AC36" s="3" t="s">
        <v>48</v>
      </c>
      <c r="AD36" s="2">
        <f>VLOOKUP(AC36,'2021 Season Stats'!$A$2:$G$33,7,FALSE)</f>
        <v>0.20588235294117646</v>
      </c>
      <c r="AE36" s="3" t="s">
        <v>33</v>
      </c>
      <c r="AF36" s="2">
        <f>VLOOKUP(AE36,'2021 Season Stats'!$A$2:$G$33,7,FALSE)</f>
        <v>0.41176470588235292</v>
      </c>
      <c r="AG36" s="3" t="s">
        <v>49</v>
      </c>
      <c r="AH36" s="2">
        <f>VLOOKUP(AG36,'2021 Season Stats'!$A$2:$G$33,7,FALSE)</f>
        <v>0.70588235294117652</v>
      </c>
    </row>
    <row r="37" spans="1:34" x14ac:dyDescent="0.25">
      <c r="C37" s="3" t="s">
        <v>43</v>
      </c>
      <c r="D37" s="2">
        <f>VLOOKUP(C37,'2021 Season Stats'!$A$2:$G$33,7,FALSE)</f>
        <v>0.41176470588235292</v>
      </c>
      <c r="E37" s="3" t="s">
        <v>44</v>
      </c>
      <c r="F37" s="2">
        <f>VLOOKUP(E37,'2021 Season Stats'!$A$2:$G$33,7,FALSE)</f>
        <v>0.23529411764705882</v>
      </c>
      <c r="G37" s="3" t="s">
        <v>41</v>
      </c>
      <c r="H37" s="2">
        <f>VLOOKUP(G37,'2021 Season Stats'!$A$2:$G$33,7,FALSE)</f>
        <v>0.70588235294117652</v>
      </c>
      <c r="I37" s="3" t="s">
        <v>42</v>
      </c>
      <c r="J37" s="2">
        <f>VLOOKUP(I37,'2021 Season Stats'!$A$2:$G$33,7,FALSE)</f>
        <v>0.52941176470588236</v>
      </c>
      <c r="K37" s="3" t="s">
        <v>37</v>
      </c>
      <c r="L37" s="2">
        <f>VLOOKUP(K37,'2021 Season Stats'!$A$2:$G$33,7,FALSE)</f>
        <v>0.47058823529411764</v>
      </c>
      <c r="M37" s="3" t="s">
        <v>49</v>
      </c>
      <c r="N37" s="2">
        <f>VLOOKUP(M37,'2021 Season Stats'!$A$2:$G$33,7,FALSE)</f>
        <v>0.70588235294117652</v>
      </c>
      <c r="O37" s="3" t="s">
        <v>52</v>
      </c>
      <c r="P37" s="2">
        <f>VLOOKUP(O37,'2021 Season Stats'!$A$2:$G$33,7,FALSE)</f>
        <v>0.41176470588235292</v>
      </c>
      <c r="Q37" s="3" t="s">
        <v>33</v>
      </c>
      <c r="R37" s="2">
        <f>VLOOKUP(Q37,'2021 Season Stats'!$A$2:$G$33,7,FALSE)</f>
        <v>0.41176470588235292</v>
      </c>
      <c r="S37" s="3" t="s">
        <v>32</v>
      </c>
      <c r="T37" s="2">
        <f>VLOOKUP(S37,'2021 Season Stats'!$A$2:$G$33,7,FALSE)</f>
        <v>0.29411764705882354</v>
      </c>
      <c r="U37" s="3" t="s">
        <v>22</v>
      </c>
      <c r="V37" s="2">
        <f>VLOOKUP(U37,'2021 Season Stats'!$A$2:$G$33,7,FALSE)</f>
        <v>0.52941176470588236</v>
      </c>
      <c r="W37" t="s">
        <v>48</v>
      </c>
      <c r="X37" s="2">
        <f>VLOOKUP(W37,'2021 Season Stats'!$A$2:$G$33,7,FALSE)</f>
        <v>0.20588235294117646</v>
      </c>
      <c r="Y37" s="3" t="s">
        <v>31</v>
      </c>
      <c r="Z37" s="2">
        <f>VLOOKUP(Y37,'2021 Season Stats'!$A$2:$G$33,7,FALSE)</f>
        <v>0.76470588235294112</v>
      </c>
      <c r="AA37" s="3" t="s">
        <v>46</v>
      </c>
      <c r="AB37" s="2">
        <f>VLOOKUP(AA37,'2021 Season Stats'!$A$2:$G$33,7,FALSE)</f>
        <v>0.47058823529411764</v>
      </c>
      <c r="AC37" s="3" t="s">
        <v>28</v>
      </c>
      <c r="AD37" s="2">
        <f>VLOOKUP(AC37,'2021 Season Stats'!$A$2:$G$33,7,FALSE)</f>
        <v>0.52941176470588236</v>
      </c>
      <c r="AE37" s="3" t="s">
        <v>25</v>
      </c>
      <c r="AF37" s="2">
        <f>VLOOKUP(AE37,'2021 Season Stats'!$A$2:$G$33,7,FALSE)</f>
        <v>0.70588235294117652</v>
      </c>
      <c r="AG37" s="3" t="s">
        <v>47</v>
      </c>
      <c r="AH37" s="2">
        <f>VLOOKUP(AG37,'2021 Season Stats'!$A$2:$G$33,7,FALSE)</f>
        <v>0.35294117647058826</v>
      </c>
    </row>
    <row r="38" spans="1:34" x14ac:dyDescent="0.25">
      <c r="C38" s="3" t="s">
        <v>50</v>
      </c>
      <c r="D38" s="2">
        <f>VLOOKUP(C38,'2021 Season Stats'!$A$2:$G$33,7,FALSE)</f>
        <v>0.6470588235294118</v>
      </c>
      <c r="E38" s="3" t="s">
        <v>43</v>
      </c>
      <c r="F38" s="2">
        <f>VLOOKUP(E38,'2021 Season Stats'!$A$2:$G$33,7,FALSE)</f>
        <v>0.41176470588235292</v>
      </c>
      <c r="G38" s="3" t="s">
        <v>42</v>
      </c>
      <c r="H38" s="2">
        <f>VLOOKUP(G38,'2021 Season Stats'!$A$2:$G$33,7,FALSE)</f>
        <v>0.52941176470588236</v>
      </c>
      <c r="I38" s="3" t="s">
        <v>47</v>
      </c>
      <c r="J38" s="2">
        <f>VLOOKUP(I38,'2021 Season Stats'!$A$2:$G$33,7,FALSE)</f>
        <v>0.35294117647058826</v>
      </c>
      <c r="K38" s="3" t="s">
        <v>46</v>
      </c>
      <c r="L38" s="2">
        <f>VLOOKUP(K38,'2021 Season Stats'!$A$2:$G$33,7,FALSE)</f>
        <v>0.47058823529411764</v>
      </c>
      <c r="M38" s="3" t="s">
        <v>45</v>
      </c>
      <c r="N38" s="2">
        <f>VLOOKUP(M38,'2021 Season Stats'!$A$2:$G$33,7,FALSE)</f>
        <v>0.76470588235294112</v>
      </c>
      <c r="O38" s="3" t="s">
        <v>44</v>
      </c>
      <c r="P38" s="2">
        <f>VLOOKUP(O38,'2021 Season Stats'!$A$2:$G$33,7,FALSE)</f>
        <v>0.23529411764705882</v>
      </c>
      <c r="Q38" s="3" t="s">
        <v>52</v>
      </c>
      <c r="R38" s="2">
        <f>VLOOKUP(Q38,'2021 Season Stats'!$A$2:$G$33,7,FALSE)</f>
        <v>0.41176470588235292</v>
      </c>
      <c r="S38" s="3" t="s">
        <v>27</v>
      </c>
      <c r="T38" s="2">
        <f>VLOOKUP(S38,'2021 Season Stats'!$A$2:$G$33,7,FALSE)</f>
        <v>0.23529411764705882</v>
      </c>
      <c r="U38" s="3" t="s">
        <v>32</v>
      </c>
      <c r="V38" s="2">
        <f>VLOOKUP(U38,'2021 Season Stats'!$A$2:$G$33,7,FALSE)</f>
        <v>0.29411764705882354</v>
      </c>
      <c r="W38" t="s">
        <v>35</v>
      </c>
      <c r="X38" s="2">
        <f>VLOOKUP(W38,'2021 Season Stats'!$A$2:$G$33,7,FALSE)</f>
        <v>0.6470588235294118</v>
      </c>
      <c r="Y38" s="3" t="s">
        <v>29</v>
      </c>
      <c r="Z38" s="2">
        <f>VLOOKUP(Y38,'2021 Season Stats'!$A$2:$G$33,7,FALSE)</f>
        <v>0.52941176470588236</v>
      </c>
      <c r="AA38" s="3" t="s">
        <v>36</v>
      </c>
      <c r="AB38" s="2">
        <f>VLOOKUP(AA38,'2021 Season Stats'!$A$2:$G$33,7,FALSE)</f>
        <v>0.47058823529411764</v>
      </c>
      <c r="AC38" s="3" t="s">
        <v>41</v>
      </c>
      <c r="AD38" s="2">
        <f>VLOOKUP(AC38,'2021 Season Stats'!$A$2:$G$33,7,FALSE)</f>
        <v>0.70588235294117652</v>
      </c>
      <c r="AE38" s="3" t="s">
        <v>23</v>
      </c>
      <c r="AF38" s="2">
        <f>VLOOKUP(AE38,'2021 Season Stats'!$A$2:$G$33,7,FALSE)</f>
        <v>0.23529411764705882</v>
      </c>
      <c r="AG38" s="3" t="s">
        <v>48</v>
      </c>
      <c r="AH38" s="2">
        <f>VLOOKUP(AG38,'2021 Season Stats'!$A$2:$G$33,7,FALSE)</f>
        <v>0.20588235294117646</v>
      </c>
    </row>
    <row r="39" spans="1:34" x14ac:dyDescent="0.25">
      <c r="C39" s="3" t="s">
        <v>42</v>
      </c>
      <c r="D39" s="2">
        <f>VLOOKUP(C39,'2021 Season Stats'!$A$2:$G$33,7,FALSE)</f>
        <v>0.52941176470588236</v>
      </c>
      <c r="E39" s="3" t="s">
        <v>41</v>
      </c>
      <c r="F39" s="2">
        <f>VLOOKUP(E39,'2021 Season Stats'!$A$2:$G$33,7,FALSE)</f>
        <v>0.70588235294117652</v>
      </c>
      <c r="G39" s="3" t="s">
        <v>44</v>
      </c>
      <c r="H39" s="2">
        <f>VLOOKUP(G39,'2021 Season Stats'!$A$2:$G$33,7,FALSE)</f>
        <v>0.23529411764705882</v>
      </c>
      <c r="I39" s="3" t="s">
        <v>43</v>
      </c>
      <c r="J39" s="2">
        <f>VLOOKUP(I39,'2021 Season Stats'!$A$2:$G$33,7,FALSE)</f>
        <v>0.41176470588235292</v>
      </c>
      <c r="K39" s="3" t="s">
        <v>48</v>
      </c>
      <c r="L39" s="2">
        <f>VLOOKUP(K39,'2021 Season Stats'!$A$2:$G$33,7,FALSE)</f>
        <v>0.20588235294117646</v>
      </c>
      <c r="M39" s="3" t="s">
        <v>47</v>
      </c>
      <c r="N39" s="2">
        <f>VLOOKUP(M39,'2021 Season Stats'!$A$2:$G$33,7,FALSE)</f>
        <v>0.35294117647058826</v>
      </c>
      <c r="O39" s="3" t="s">
        <v>46</v>
      </c>
      <c r="P39" s="2">
        <f>VLOOKUP(O39,'2021 Season Stats'!$A$2:$G$33,7,FALSE)</f>
        <v>0.47058823529411764</v>
      </c>
      <c r="Q39" s="3" t="s">
        <v>45</v>
      </c>
      <c r="R39" s="2">
        <f>VLOOKUP(Q39,'2021 Season Stats'!$A$2:$G$33,7,FALSE)</f>
        <v>0.76470588235294112</v>
      </c>
      <c r="S39" s="3" t="s">
        <v>32</v>
      </c>
      <c r="T39" s="2">
        <f>VLOOKUP(S39,'2021 Season Stats'!$A$2:$G$33,7,FALSE)</f>
        <v>0.29411764705882354</v>
      </c>
      <c r="U39" s="3" t="s">
        <v>33</v>
      </c>
      <c r="V39" s="2">
        <f>VLOOKUP(U39,'2021 Season Stats'!$A$2:$G$33,7,FALSE)</f>
        <v>0.41176470588235292</v>
      </c>
      <c r="W39" t="s">
        <v>29</v>
      </c>
      <c r="X39" s="2">
        <f>VLOOKUP(W39,'2021 Season Stats'!$A$2:$G$33,7,FALSE)</f>
        <v>0.52941176470588236</v>
      </c>
      <c r="Y39" s="3" t="s">
        <v>31</v>
      </c>
      <c r="Z39" s="2">
        <f>VLOOKUP(Y39,'2021 Season Stats'!$A$2:$G$33,7,FALSE)</f>
        <v>0.76470588235294112</v>
      </c>
      <c r="AA39" s="3" t="s">
        <v>51</v>
      </c>
      <c r="AB39" s="2">
        <f>VLOOKUP(AA39,'2021 Season Stats'!$A$2:$G$33,7,FALSE)</f>
        <v>0.58823529411764708</v>
      </c>
      <c r="AC39" s="3" t="s">
        <v>52</v>
      </c>
      <c r="AD39" s="2">
        <f>VLOOKUP(AC39,'2021 Season Stats'!$A$2:$G$33,7,FALSE)</f>
        <v>0.41176470588235292</v>
      </c>
      <c r="AE39" s="3" t="s">
        <v>49</v>
      </c>
      <c r="AF39" s="2">
        <f>VLOOKUP(AE39,'2021 Season Stats'!$A$2:$G$33,7,FALSE)</f>
        <v>0.70588235294117652</v>
      </c>
      <c r="AG39" s="3" t="s">
        <v>50</v>
      </c>
      <c r="AH39" s="2">
        <f>VLOOKUP(AG39,'2021 Season Stats'!$A$2:$G$33,7,FALSE)</f>
        <v>0.6470588235294118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0FEB-297F-4276-A3BF-72A1061D01AD}">
  <dimension ref="A1:T33"/>
  <sheetViews>
    <sheetView workbookViewId="0">
      <selection activeCell="O19" sqref="O19"/>
    </sheetView>
  </sheetViews>
  <sheetFormatPr defaultRowHeight="15" x14ac:dyDescent="0.25"/>
  <cols>
    <col min="1" max="1" width="24.140625" bestFit="1" customWidth="1"/>
  </cols>
  <sheetData>
    <row r="1" spans="1:20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T1" s="5" t="s">
        <v>72</v>
      </c>
    </row>
    <row r="2" spans="1:20" x14ac:dyDescent="0.25">
      <c r="A2" t="s">
        <v>35</v>
      </c>
      <c r="B2">
        <v>16</v>
      </c>
      <c r="C2">
        <v>51</v>
      </c>
      <c r="D2">
        <v>94</v>
      </c>
      <c r="E2">
        <v>134</v>
      </c>
      <c r="F2">
        <v>172</v>
      </c>
      <c r="G2">
        <v>203</v>
      </c>
      <c r="H2" s="5">
        <v>229</v>
      </c>
      <c r="I2">
        <v>235</v>
      </c>
      <c r="J2">
        <v>280</v>
      </c>
      <c r="K2">
        <v>295</v>
      </c>
      <c r="L2">
        <v>326</v>
      </c>
      <c r="M2">
        <v>336</v>
      </c>
      <c r="N2">
        <v>363</v>
      </c>
      <c r="O2">
        <v>394</v>
      </c>
      <c r="P2">
        <v>427</v>
      </c>
      <c r="Q2">
        <v>456</v>
      </c>
      <c r="R2">
        <v>483</v>
      </c>
    </row>
    <row r="3" spans="1:20" x14ac:dyDescent="0.25">
      <c r="A3" t="s">
        <v>30</v>
      </c>
      <c r="B3">
        <v>16</v>
      </c>
      <c r="C3">
        <v>41</v>
      </c>
      <c r="D3">
        <v>54</v>
      </c>
      <c r="E3">
        <v>71</v>
      </c>
      <c r="F3">
        <v>96</v>
      </c>
      <c r="G3">
        <v>125</v>
      </c>
      <c r="H3">
        <v>179</v>
      </c>
      <c r="I3">
        <v>206</v>
      </c>
      <c r="J3">
        <v>230</v>
      </c>
      <c r="K3">
        <v>275</v>
      </c>
      <c r="L3">
        <v>300</v>
      </c>
      <c r="M3">
        <v>336</v>
      </c>
      <c r="N3">
        <v>350</v>
      </c>
      <c r="O3" s="5">
        <v>367</v>
      </c>
      <c r="P3">
        <v>388</v>
      </c>
      <c r="Q3">
        <v>438</v>
      </c>
      <c r="R3">
        <v>462</v>
      </c>
    </row>
    <row r="4" spans="1:20" x14ac:dyDescent="0.25">
      <c r="A4" t="s">
        <v>22</v>
      </c>
      <c r="B4">
        <v>17</v>
      </c>
      <c r="C4">
        <v>17</v>
      </c>
      <c r="D4">
        <v>45</v>
      </c>
      <c r="E4">
        <v>62</v>
      </c>
      <c r="F4">
        <v>79</v>
      </c>
      <c r="G4">
        <v>99</v>
      </c>
      <c r="H4">
        <v>127</v>
      </c>
      <c r="I4">
        <v>138</v>
      </c>
      <c r="J4">
        <v>155</v>
      </c>
      <c r="K4">
        <v>177</v>
      </c>
      <c r="L4">
        <v>201</v>
      </c>
      <c r="M4">
        <v>234</v>
      </c>
      <c r="N4">
        <v>254</v>
      </c>
      <c r="O4" s="5">
        <v>285</v>
      </c>
      <c r="P4">
        <v>305</v>
      </c>
      <c r="Q4">
        <v>308</v>
      </c>
      <c r="R4">
        <v>341</v>
      </c>
    </row>
    <row r="5" spans="1:20" x14ac:dyDescent="0.25">
      <c r="A5" t="s">
        <v>27</v>
      </c>
      <c r="B5">
        <v>14</v>
      </c>
      <c r="C5">
        <v>20</v>
      </c>
      <c r="D5">
        <v>20</v>
      </c>
      <c r="E5">
        <v>47</v>
      </c>
      <c r="F5">
        <v>67</v>
      </c>
      <c r="G5" s="5">
        <v>80</v>
      </c>
      <c r="H5">
        <v>114</v>
      </c>
      <c r="I5">
        <v>144</v>
      </c>
      <c r="J5">
        <v>161</v>
      </c>
      <c r="K5">
        <v>178</v>
      </c>
      <c r="L5">
        <v>199</v>
      </c>
      <c r="M5">
        <v>217</v>
      </c>
      <c r="N5">
        <v>226</v>
      </c>
      <c r="O5">
        <v>250</v>
      </c>
      <c r="P5">
        <v>276</v>
      </c>
      <c r="Q5">
        <v>300</v>
      </c>
      <c r="R5">
        <v>310</v>
      </c>
    </row>
    <row r="6" spans="1:20" x14ac:dyDescent="0.25">
      <c r="A6" s="3" t="s">
        <v>53</v>
      </c>
      <c r="B6">
        <v>27</v>
      </c>
      <c r="C6">
        <v>44</v>
      </c>
      <c r="D6">
        <v>68</v>
      </c>
      <c r="E6">
        <v>92</v>
      </c>
      <c r="F6">
        <v>114</v>
      </c>
      <c r="G6">
        <v>148</v>
      </c>
      <c r="H6">
        <v>189</v>
      </c>
      <c r="I6">
        <v>220</v>
      </c>
      <c r="J6">
        <v>236</v>
      </c>
      <c r="K6" s="5">
        <v>268</v>
      </c>
      <c r="L6">
        <v>309</v>
      </c>
      <c r="M6">
        <v>331</v>
      </c>
      <c r="N6">
        <v>354</v>
      </c>
      <c r="O6">
        <v>369</v>
      </c>
      <c r="P6">
        <v>410</v>
      </c>
      <c r="Q6">
        <v>444</v>
      </c>
      <c r="R6">
        <v>460</v>
      </c>
    </row>
    <row r="7" spans="1:20" x14ac:dyDescent="0.25">
      <c r="A7" t="s">
        <v>21</v>
      </c>
      <c r="B7">
        <v>23</v>
      </c>
      <c r="C7">
        <v>40</v>
      </c>
      <c r="D7">
        <v>50</v>
      </c>
      <c r="E7">
        <v>67</v>
      </c>
      <c r="F7">
        <v>94</v>
      </c>
      <c r="G7">
        <v>117</v>
      </c>
      <c r="H7" s="5">
        <v>132</v>
      </c>
      <c r="I7">
        <v>161</v>
      </c>
      <c r="J7">
        <v>177</v>
      </c>
      <c r="K7">
        <v>214</v>
      </c>
      <c r="L7">
        <v>224</v>
      </c>
      <c r="M7">
        <v>244</v>
      </c>
      <c r="N7">
        <v>272</v>
      </c>
      <c r="O7">
        <v>291</v>
      </c>
      <c r="P7">
        <v>301</v>
      </c>
      <c r="Q7">
        <v>327</v>
      </c>
      <c r="R7">
        <v>343</v>
      </c>
    </row>
    <row r="8" spans="1:20" x14ac:dyDescent="0.25">
      <c r="A8" t="s">
        <v>36</v>
      </c>
      <c r="B8">
        <v>27</v>
      </c>
      <c r="C8">
        <v>63</v>
      </c>
      <c r="D8">
        <v>82</v>
      </c>
      <c r="E8">
        <v>105</v>
      </c>
      <c r="F8">
        <v>136</v>
      </c>
      <c r="G8">
        <v>170</v>
      </c>
      <c r="H8">
        <v>187</v>
      </c>
      <c r="I8" s="5">
        <v>221</v>
      </c>
      <c r="J8">
        <v>231</v>
      </c>
      <c r="K8">
        <v>247</v>
      </c>
      <c r="L8">
        <v>263</v>
      </c>
      <c r="M8">
        <v>282</v>
      </c>
      <c r="N8">
        <v>304</v>
      </c>
      <c r="O8">
        <v>334</v>
      </c>
      <c r="P8">
        <v>355</v>
      </c>
      <c r="Q8">
        <v>374</v>
      </c>
      <c r="R8">
        <v>387</v>
      </c>
    </row>
    <row r="9" spans="1:20" x14ac:dyDescent="0.25">
      <c r="A9" t="s">
        <v>37</v>
      </c>
      <c r="B9">
        <v>29</v>
      </c>
      <c r="C9">
        <v>60</v>
      </c>
      <c r="D9">
        <v>86</v>
      </c>
      <c r="E9">
        <v>100</v>
      </c>
      <c r="F9">
        <v>142</v>
      </c>
      <c r="G9">
        <v>156</v>
      </c>
      <c r="H9">
        <v>173</v>
      </c>
      <c r="I9">
        <v>183</v>
      </c>
      <c r="J9">
        <v>224</v>
      </c>
      <c r="K9">
        <v>231</v>
      </c>
      <c r="L9">
        <v>244</v>
      </c>
      <c r="M9">
        <v>254</v>
      </c>
      <c r="N9" s="5">
        <v>278</v>
      </c>
      <c r="O9">
        <v>292</v>
      </c>
      <c r="P9">
        <v>314</v>
      </c>
      <c r="Q9">
        <v>328</v>
      </c>
      <c r="R9">
        <v>349</v>
      </c>
    </row>
    <row r="10" spans="1:20" x14ac:dyDescent="0.25">
      <c r="A10" t="s">
        <v>25</v>
      </c>
      <c r="B10">
        <v>13</v>
      </c>
      <c r="C10">
        <v>46</v>
      </c>
      <c r="D10">
        <v>71</v>
      </c>
      <c r="E10">
        <v>95</v>
      </c>
      <c r="F10">
        <v>132</v>
      </c>
      <c r="G10">
        <v>166</v>
      </c>
      <c r="H10">
        <v>193</v>
      </c>
      <c r="I10">
        <v>227</v>
      </c>
      <c r="J10">
        <v>255</v>
      </c>
      <c r="K10">
        <v>278</v>
      </c>
      <c r="L10">
        <v>291</v>
      </c>
      <c r="M10">
        <v>304</v>
      </c>
      <c r="N10" s="5">
        <v>324</v>
      </c>
      <c r="O10">
        <v>337</v>
      </c>
      <c r="P10">
        <v>357</v>
      </c>
      <c r="Q10">
        <v>391</v>
      </c>
      <c r="R10">
        <v>419</v>
      </c>
    </row>
    <row r="11" spans="1:20" x14ac:dyDescent="0.25">
      <c r="A11" t="s">
        <v>28</v>
      </c>
      <c r="B11">
        <v>16</v>
      </c>
      <c r="C11">
        <v>40</v>
      </c>
      <c r="D11">
        <v>56</v>
      </c>
      <c r="E11">
        <v>83</v>
      </c>
      <c r="F11">
        <v>108</v>
      </c>
      <c r="G11">
        <v>139</v>
      </c>
      <c r="H11">
        <v>169</v>
      </c>
      <c r="I11">
        <v>200</v>
      </c>
      <c r="J11">
        <v>245</v>
      </c>
      <c r="K11">
        <v>268</v>
      </c>
      <c r="L11">
        <v>309</v>
      </c>
      <c r="M11">
        <v>340</v>
      </c>
      <c r="N11">
        <v>371</v>
      </c>
      <c r="O11" s="5">
        <v>398</v>
      </c>
      <c r="P11">
        <v>420</v>
      </c>
      <c r="Q11">
        <v>440</v>
      </c>
      <c r="R11">
        <v>451</v>
      </c>
    </row>
    <row r="12" spans="1:20" x14ac:dyDescent="0.25">
      <c r="A12" t="s">
        <v>23</v>
      </c>
      <c r="B12">
        <v>37</v>
      </c>
      <c r="C12">
        <v>58</v>
      </c>
      <c r="D12">
        <v>67</v>
      </c>
      <c r="E12">
        <v>67</v>
      </c>
      <c r="F12">
        <v>89</v>
      </c>
      <c r="G12">
        <v>92</v>
      </c>
      <c r="H12">
        <v>97</v>
      </c>
      <c r="I12">
        <v>119</v>
      </c>
      <c r="J12">
        <v>128</v>
      </c>
      <c r="K12" s="5">
        <v>150</v>
      </c>
      <c r="L12">
        <v>164</v>
      </c>
      <c r="M12">
        <v>164</v>
      </c>
      <c r="N12">
        <v>177</v>
      </c>
      <c r="O12">
        <v>207</v>
      </c>
      <c r="P12">
        <v>248</v>
      </c>
      <c r="Q12">
        <v>255</v>
      </c>
      <c r="R12">
        <v>280</v>
      </c>
    </row>
    <row r="13" spans="1:20" x14ac:dyDescent="0.25">
      <c r="A13" t="s">
        <v>26</v>
      </c>
      <c r="B13">
        <v>21</v>
      </c>
      <c r="C13">
        <v>34</v>
      </c>
      <c r="D13">
        <v>53</v>
      </c>
      <c r="E13">
        <v>74</v>
      </c>
      <c r="F13">
        <v>93</v>
      </c>
      <c r="G13">
        <v>116</v>
      </c>
      <c r="H13" s="5">
        <v>123</v>
      </c>
      <c r="I13">
        <v>132</v>
      </c>
      <c r="J13">
        <v>149</v>
      </c>
      <c r="K13">
        <v>159</v>
      </c>
      <c r="L13">
        <v>173</v>
      </c>
      <c r="M13">
        <v>180</v>
      </c>
      <c r="N13">
        <v>180</v>
      </c>
      <c r="O13">
        <v>196</v>
      </c>
      <c r="P13">
        <v>217</v>
      </c>
      <c r="Q13">
        <v>227</v>
      </c>
      <c r="R13">
        <v>253</v>
      </c>
    </row>
    <row r="14" spans="1:20" x14ac:dyDescent="0.25">
      <c r="A14" t="s">
        <v>24</v>
      </c>
      <c r="B14">
        <v>33</v>
      </c>
      <c r="C14">
        <v>68</v>
      </c>
      <c r="D14">
        <v>92</v>
      </c>
      <c r="E14">
        <v>134</v>
      </c>
      <c r="F14">
        <v>154</v>
      </c>
      <c r="G14">
        <v>185</v>
      </c>
      <c r="H14">
        <v>188</v>
      </c>
      <c r="I14">
        <v>208</v>
      </c>
      <c r="J14">
        <v>221</v>
      </c>
      <c r="K14">
        <v>262</v>
      </c>
      <c r="L14">
        <v>281</v>
      </c>
      <c r="M14" s="5">
        <v>303</v>
      </c>
      <c r="N14">
        <v>351</v>
      </c>
      <c r="O14">
        <v>385</v>
      </c>
      <c r="P14">
        <v>421</v>
      </c>
      <c r="Q14">
        <v>452</v>
      </c>
      <c r="R14">
        <v>480</v>
      </c>
    </row>
    <row r="15" spans="1:20" x14ac:dyDescent="0.25">
      <c r="A15" t="s">
        <v>38</v>
      </c>
      <c r="B15">
        <v>33</v>
      </c>
      <c r="C15">
        <v>59</v>
      </c>
      <c r="D15">
        <v>90</v>
      </c>
      <c r="E15">
        <v>104</v>
      </c>
      <c r="F15">
        <v>113</v>
      </c>
      <c r="G15">
        <v>147</v>
      </c>
      <c r="H15">
        <v>180</v>
      </c>
      <c r="I15" s="5">
        <v>196</v>
      </c>
      <c r="J15">
        <v>210</v>
      </c>
      <c r="K15">
        <v>223</v>
      </c>
      <c r="L15">
        <v>259</v>
      </c>
      <c r="M15">
        <v>274</v>
      </c>
      <c r="N15">
        <v>283</v>
      </c>
      <c r="O15">
        <v>299</v>
      </c>
      <c r="P15">
        <v>316</v>
      </c>
      <c r="Q15">
        <v>339</v>
      </c>
      <c r="R15">
        <v>374</v>
      </c>
    </row>
    <row r="16" spans="1:20" x14ac:dyDescent="0.25">
      <c r="A16" t="s">
        <v>39</v>
      </c>
      <c r="B16">
        <v>20</v>
      </c>
      <c r="C16">
        <v>37</v>
      </c>
      <c r="D16">
        <v>67</v>
      </c>
      <c r="E16">
        <v>95</v>
      </c>
      <c r="F16">
        <v>142</v>
      </c>
      <c r="G16">
        <v>148</v>
      </c>
      <c r="H16" s="5">
        <v>172</v>
      </c>
      <c r="I16">
        <v>199</v>
      </c>
      <c r="J16">
        <v>219</v>
      </c>
      <c r="K16">
        <v>260</v>
      </c>
      <c r="L16">
        <v>273</v>
      </c>
      <c r="M16">
        <v>314</v>
      </c>
      <c r="N16">
        <v>351</v>
      </c>
      <c r="O16">
        <v>379</v>
      </c>
      <c r="P16">
        <v>408</v>
      </c>
      <c r="Q16">
        <v>442</v>
      </c>
      <c r="R16">
        <v>474</v>
      </c>
    </row>
    <row r="17" spans="1:18" x14ac:dyDescent="0.25">
      <c r="A17" t="s">
        <v>40</v>
      </c>
      <c r="B17">
        <v>27</v>
      </c>
      <c r="C17">
        <v>50</v>
      </c>
      <c r="D17">
        <v>76</v>
      </c>
      <c r="E17">
        <v>83</v>
      </c>
      <c r="F17">
        <v>102</v>
      </c>
      <c r="G17">
        <v>126</v>
      </c>
      <c r="H17">
        <v>140</v>
      </c>
      <c r="I17">
        <v>157</v>
      </c>
      <c r="J17">
        <v>187</v>
      </c>
      <c r="K17">
        <v>200</v>
      </c>
      <c r="L17" s="5">
        <v>228</v>
      </c>
      <c r="M17">
        <v>237</v>
      </c>
      <c r="N17">
        <v>275</v>
      </c>
      <c r="O17">
        <v>285</v>
      </c>
      <c r="P17">
        <v>298</v>
      </c>
      <c r="Q17">
        <v>311</v>
      </c>
      <c r="R17">
        <v>335</v>
      </c>
    </row>
    <row r="18" spans="1:18" x14ac:dyDescent="0.25">
      <c r="A18" t="s">
        <v>41</v>
      </c>
      <c r="B18">
        <v>29</v>
      </c>
      <c r="C18">
        <v>49</v>
      </c>
      <c r="D18">
        <v>90</v>
      </c>
      <c r="E18">
        <v>126</v>
      </c>
      <c r="F18">
        <v>170</v>
      </c>
      <c r="G18">
        <v>205</v>
      </c>
      <c r="H18" s="5">
        <v>225</v>
      </c>
      <c r="I18">
        <v>241</v>
      </c>
      <c r="J18">
        <v>284</v>
      </c>
      <c r="K18">
        <v>293</v>
      </c>
      <c r="L18">
        <v>326</v>
      </c>
      <c r="M18">
        <v>353</v>
      </c>
      <c r="N18">
        <v>380</v>
      </c>
      <c r="O18">
        <v>401</v>
      </c>
      <c r="P18">
        <v>457</v>
      </c>
      <c r="Q18">
        <v>479</v>
      </c>
      <c r="R18">
        <v>530</v>
      </c>
    </row>
    <row r="19" spans="1:18" x14ac:dyDescent="0.25">
      <c r="A19" t="s">
        <v>42</v>
      </c>
      <c r="B19">
        <v>32</v>
      </c>
      <c r="C19">
        <v>43</v>
      </c>
      <c r="D19">
        <v>64</v>
      </c>
      <c r="E19">
        <v>94</v>
      </c>
      <c r="F19">
        <v>115</v>
      </c>
      <c r="G19">
        <v>137</v>
      </c>
      <c r="H19">
        <v>159</v>
      </c>
      <c r="I19">
        <v>203</v>
      </c>
      <c r="J19">
        <v>227</v>
      </c>
      <c r="K19">
        <v>257</v>
      </c>
      <c r="L19">
        <v>297</v>
      </c>
      <c r="M19">
        <v>304</v>
      </c>
      <c r="N19">
        <v>337</v>
      </c>
      <c r="O19" s="5">
        <v>364</v>
      </c>
      <c r="P19">
        <v>398</v>
      </c>
      <c r="Q19">
        <v>418</v>
      </c>
      <c r="R19">
        <v>444</v>
      </c>
    </row>
    <row r="20" spans="1:18" x14ac:dyDescent="0.25">
      <c r="A20" t="s">
        <v>43</v>
      </c>
      <c r="B20">
        <v>16</v>
      </c>
      <c r="C20">
        <v>46</v>
      </c>
      <c r="D20">
        <v>67</v>
      </c>
      <c r="E20">
        <v>101</v>
      </c>
      <c r="F20">
        <v>123</v>
      </c>
      <c r="G20">
        <v>136</v>
      </c>
      <c r="H20">
        <v>146</v>
      </c>
      <c r="I20">
        <v>156</v>
      </c>
      <c r="J20" s="5">
        <v>185</v>
      </c>
      <c r="K20">
        <v>212</v>
      </c>
      <c r="L20">
        <v>229</v>
      </c>
      <c r="M20">
        <v>246</v>
      </c>
      <c r="N20">
        <v>266</v>
      </c>
      <c r="O20">
        <v>283</v>
      </c>
      <c r="P20">
        <v>297</v>
      </c>
      <c r="Q20">
        <v>313</v>
      </c>
      <c r="R20">
        <v>335</v>
      </c>
    </row>
    <row r="21" spans="1:18" x14ac:dyDescent="0.25">
      <c r="A21" t="s">
        <v>44</v>
      </c>
      <c r="B21">
        <v>13</v>
      </c>
      <c r="C21">
        <v>42</v>
      </c>
      <c r="D21">
        <v>56</v>
      </c>
      <c r="E21">
        <v>83</v>
      </c>
      <c r="F21">
        <v>103</v>
      </c>
      <c r="G21">
        <v>114</v>
      </c>
      <c r="H21">
        <v>139</v>
      </c>
      <c r="I21">
        <v>156</v>
      </c>
      <c r="J21">
        <v>179</v>
      </c>
      <c r="K21" s="5">
        <v>189</v>
      </c>
      <c r="L21">
        <v>202</v>
      </c>
      <c r="M21">
        <v>211</v>
      </c>
      <c r="N21">
        <v>232</v>
      </c>
      <c r="O21">
        <v>238</v>
      </c>
      <c r="P21">
        <v>248</v>
      </c>
      <c r="Q21">
        <v>251</v>
      </c>
      <c r="R21">
        <v>258</v>
      </c>
    </row>
    <row r="22" spans="1:18" x14ac:dyDescent="0.25">
      <c r="A22" t="s">
        <v>45</v>
      </c>
      <c r="B22">
        <v>3</v>
      </c>
      <c r="C22">
        <v>38</v>
      </c>
      <c r="D22">
        <v>68</v>
      </c>
      <c r="E22">
        <v>95</v>
      </c>
      <c r="F22">
        <v>120</v>
      </c>
      <c r="G22">
        <v>144</v>
      </c>
      <c r="H22">
        <v>168</v>
      </c>
      <c r="I22">
        <v>192</v>
      </c>
      <c r="J22">
        <v>199</v>
      </c>
      <c r="K22">
        <v>216</v>
      </c>
      <c r="L22">
        <v>247</v>
      </c>
      <c r="M22">
        <v>283</v>
      </c>
      <c r="N22" s="5">
        <v>328</v>
      </c>
      <c r="O22">
        <v>359</v>
      </c>
      <c r="P22">
        <v>383</v>
      </c>
      <c r="Q22">
        <v>420</v>
      </c>
      <c r="R22">
        <v>450</v>
      </c>
    </row>
    <row r="23" spans="1:18" x14ac:dyDescent="0.25">
      <c r="A23" t="s">
        <v>46</v>
      </c>
      <c r="B23">
        <v>24</v>
      </c>
      <c r="C23">
        <v>57</v>
      </c>
      <c r="D23">
        <v>87</v>
      </c>
      <c r="E23">
        <v>94</v>
      </c>
      <c r="F23">
        <v>113</v>
      </c>
      <c r="G23">
        <v>147</v>
      </c>
      <c r="H23" s="5">
        <v>163</v>
      </c>
      <c r="I23">
        <v>194</v>
      </c>
      <c r="J23">
        <v>221</v>
      </c>
      <c r="K23">
        <v>255</v>
      </c>
      <c r="L23">
        <v>281</v>
      </c>
      <c r="M23">
        <v>308</v>
      </c>
      <c r="N23">
        <v>344</v>
      </c>
      <c r="O23">
        <v>361</v>
      </c>
      <c r="P23">
        <v>384</v>
      </c>
      <c r="Q23">
        <v>394</v>
      </c>
      <c r="R23">
        <v>425</v>
      </c>
    </row>
    <row r="24" spans="1:18" x14ac:dyDescent="0.25">
      <c r="A24" t="s">
        <v>47</v>
      </c>
      <c r="B24">
        <v>14</v>
      </c>
      <c r="C24">
        <v>34</v>
      </c>
      <c r="D24">
        <v>40</v>
      </c>
      <c r="E24">
        <v>64</v>
      </c>
      <c r="F24">
        <v>84</v>
      </c>
      <c r="G24">
        <v>98</v>
      </c>
      <c r="H24">
        <v>101</v>
      </c>
      <c r="I24">
        <v>123</v>
      </c>
      <c r="J24">
        <v>150</v>
      </c>
      <c r="K24" s="5">
        <v>163</v>
      </c>
      <c r="L24">
        <v>179</v>
      </c>
      <c r="M24">
        <v>201</v>
      </c>
      <c r="N24">
        <v>231</v>
      </c>
      <c r="O24">
        <v>240</v>
      </c>
      <c r="P24">
        <v>265</v>
      </c>
      <c r="Q24">
        <v>294</v>
      </c>
      <c r="R24">
        <v>311</v>
      </c>
    </row>
    <row r="25" spans="1:18" x14ac:dyDescent="0.25">
      <c r="A25" t="s">
        <v>48</v>
      </c>
      <c r="B25">
        <v>33</v>
      </c>
      <c r="C25">
        <v>50</v>
      </c>
      <c r="D25">
        <v>67</v>
      </c>
      <c r="E25">
        <v>81</v>
      </c>
      <c r="F25">
        <v>98</v>
      </c>
      <c r="G25">
        <v>109</v>
      </c>
      <c r="H25">
        <v>128</v>
      </c>
      <c r="I25">
        <v>134</v>
      </c>
      <c r="J25" s="5">
        <v>150</v>
      </c>
      <c r="K25">
        <v>160</v>
      </c>
      <c r="L25">
        <v>174</v>
      </c>
      <c r="M25">
        <v>203</v>
      </c>
      <c r="N25">
        <v>213</v>
      </c>
      <c r="O25">
        <v>243</v>
      </c>
      <c r="P25">
        <v>259</v>
      </c>
      <c r="Q25">
        <v>288</v>
      </c>
      <c r="R25">
        <v>325</v>
      </c>
    </row>
    <row r="26" spans="1:18" x14ac:dyDescent="0.25">
      <c r="A26" t="s">
        <v>31</v>
      </c>
      <c r="B26">
        <v>31</v>
      </c>
      <c r="C26">
        <v>79</v>
      </c>
      <c r="D26">
        <v>103</v>
      </c>
      <c r="E26">
        <v>122</v>
      </c>
      <c r="F26">
        <v>167</v>
      </c>
      <c r="G26">
        <v>195</v>
      </c>
      <c r="H26">
        <v>233</v>
      </c>
      <c r="I26">
        <v>260</v>
      </c>
      <c r="J26" s="5">
        <v>279</v>
      </c>
      <c r="K26">
        <v>309</v>
      </c>
      <c r="L26">
        <v>347</v>
      </c>
      <c r="M26">
        <v>377</v>
      </c>
      <c r="N26">
        <v>410</v>
      </c>
      <c r="O26">
        <v>410</v>
      </c>
      <c r="P26">
        <v>442</v>
      </c>
      <c r="Q26">
        <v>470</v>
      </c>
      <c r="R26">
        <v>511</v>
      </c>
    </row>
    <row r="27" spans="1:18" x14ac:dyDescent="0.25">
      <c r="A27" t="s">
        <v>29</v>
      </c>
      <c r="B27">
        <v>38</v>
      </c>
      <c r="C27">
        <v>45</v>
      </c>
      <c r="D27">
        <v>73</v>
      </c>
      <c r="E27">
        <v>94</v>
      </c>
      <c r="F27">
        <v>127</v>
      </c>
      <c r="G27" s="5">
        <v>140</v>
      </c>
      <c r="H27">
        <v>176</v>
      </c>
      <c r="I27">
        <v>201</v>
      </c>
      <c r="J27">
        <v>222</v>
      </c>
      <c r="K27">
        <v>251</v>
      </c>
      <c r="L27">
        <v>257</v>
      </c>
      <c r="M27">
        <v>274</v>
      </c>
      <c r="N27">
        <v>304</v>
      </c>
      <c r="O27">
        <v>313</v>
      </c>
      <c r="P27">
        <v>316</v>
      </c>
      <c r="Q27">
        <v>334</v>
      </c>
      <c r="R27">
        <v>364</v>
      </c>
    </row>
    <row r="28" spans="1:18" x14ac:dyDescent="0.25">
      <c r="A28" t="s">
        <v>33</v>
      </c>
      <c r="B28">
        <v>6</v>
      </c>
      <c r="C28">
        <v>31</v>
      </c>
      <c r="D28">
        <v>48</v>
      </c>
      <c r="E28">
        <v>78</v>
      </c>
      <c r="F28">
        <v>105</v>
      </c>
      <c r="G28" s="5">
        <v>135</v>
      </c>
      <c r="H28">
        <v>148</v>
      </c>
      <c r="I28">
        <v>175</v>
      </c>
      <c r="J28">
        <v>178</v>
      </c>
      <c r="K28">
        <v>178</v>
      </c>
      <c r="L28">
        <v>199</v>
      </c>
      <c r="M28">
        <v>216</v>
      </c>
      <c r="N28">
        <v>245</v>
      </c>
      <c r="O28">
        <v>258</v>
      </c>
      <c r="P28">
        <v>278</v>
      </c>
      <c r="Q28">
        <v>293</v>
      </c>
      <c r="R28">
        <v>313</v>
      </c>
    </row>
    <row r="29" spans="1:18" x14ac:dyDescent="0.25">
      <c r="A29" t="s">
        <v>32</v>
      </c>
      <c r="B29">
        <v>19</v>
      </c>
      <c r="C29">
        <v>45</v>
      </c>
      <c r="D29">
        <v>69</v>
      </c>
      <c r="E29">
        <v>97</v>
      </c>
      <c r="F29">
        <v>115</v>
      </c>
      <c r="G29">
        <v>143</v>
      </c>
      <c r="H29">
        <v>146</v>
      </c>
      <c r="I29">
        <v>165</v>
      </c>
      <c r="J29">
        <v>171</v>
      </c>
      <c r="K29">
        <v>205</v>
      </c>
      <c r="L29">
        <v>226</v>
      </c>
      <c r="M29">
        <v>236</v>
      </c>
      <c r="N29" s="5">
        <v>257</v>
      </c>
      <c r="O29">
        <v>271</v>
      </c>
      <c r="P29">
        <v>277</v>
      </c>
      <c r="Q29">
        <v>287</v>
      </c>
      <c r="R29">
        <v>304</v>
      </c>
    </row>
    <row r="30" spans="1:18" x14ac:dyDescent="0.25">
      <c r="A30" t="s">
        <v>49</v>
      </c>
      <c r="B30">
        <v>34</v>
      </c>
      <c r="C30">
        <v>61</v>
      </c>
      <c r="D30">
        <v>95</v>
      </c>
      <c r="E30">
        <v>115</v>
      </c>
      <c r="F30">
        <v>141</v>
      </c>
      <c r="G30">
        <v>179</v>
      </c>
      <c r="H30">
        <v>207</v>
      </c>
      <c r="I30">
        <v>245</v>
      </c>
      <c r="J30">
        <v>261</v>
      </c>
      <c r="K30">
        <v>271</v>
      </c>
      <c r="L30" s="5">
        <v>299</v>
      </c>
      <c r="M30">
        <v>336</v>
      </c>
      <c r="N30">
        <v>366</v>
      </c>
      <c r="O30">
        <v>386</v>
      </c>
      <c r="P30">
        <v>416</v>
      </c>
      <c r="Q30">
        <v>436</v>
      </c>
      <c r="R30">
        <v>460</v>
      </c>
    </row>
    <row r="31" spans="1:18" x14ac:dyDescent="0.25">
      <c r="A31" t="s">
        <v>50</v>
      </c>
      <c r="B31">
        <v>38</v>
      </c>
      <c r="C31">
        <v>72</v>
      </c>
      <c r="D31">
        <v>103</v>
      </c>
      <c r="E31">
        <v>140</v>
      </c>
      <c r="F31">
        <v>157</v>
      </c>
      <c r="G31">
        <v>194</v>
      </c>
      <c r="H31">
        <v>225</v>
      </c>
      <c r="I31">
        <v>246</v>
      </c>
      <c r="J31">
        <v>277</v>
      </c>
      <c r="K31">
        <v>287</v>
      </c>
      <c r="L31">
        <v>310</v>
      </c>
      <c r="M31" s="5">
        <v>343</v>
      </c>
      <c r="N31">
        <v>366</v>
      </c>
      <c r="O31">
        <v>378</v>
      </c>
      <c r="P31">
        <v>394</v>
      </c>
      <c r="Q31">
        <v>419</v>
      </c>
      <c r="R31">
        <v>449</v>
      </c>
    </row>
    <row r="32" spans="1:18" x14ac:dyDescent="0.25">
      <c r="A32" t="s">
        <v>51</v>
      </c>
      <c r="B32">
        <v>41</v>
      </c>
      <c r="C32">
        <v>58</v>
      </c>
      <c r="D32">
        <v>86</v>
      </c>
      <c r="E32">
        <v>107</v>
      </c>
      <c r="F32">
        <v>117</v>
      </c>
      <c r="G32" s="5">
        <v>135</v>
      </c>
      <c r="H32">
        <v>168</v>
      </c>
      <c r="I32">
        <v>185</v>
      </c>
      <c r="J32">
        <v>216</v>
      </c>
      <c r="K32">
        <v>246</v>
      </c>
      <c r="L32">
        <v>280</v>
      </c>
      <c r="M32">
        <v>303</v>
      </c>
      <c r="N32">
        <v>329</v>
      </c>
      <c r="O32">
        <v>360</v>
      </c>
      <c r="P32">
        <v>377</v>
      </c>
      <c r="Q32">
        <v>400</v>
      </c>
      <c r="R32">
        <v>427</v>
      </c>
    </row>
    <row r="33" spans="1:18" x14ac:dyDescent="0.25">
      <c r="A33" t="s">
        <v>52</v>
      </c>
      <c r="B33">
        <v>28</v>
      </c>
      <c r="C33">
        <v>58</v>
      </c>
      <c r="D33">
        <v>75</v>
      </c>
      <c r="E33">
        <v>103</v>
      </c>
      <c r="F33">
        <v>120</v>
      </c>
      <c r="G33">
        <v>140</v>
      </c>
      <c r="H33">
        <v>150</v>
      </c>
      <c r="I33">
        <v>181</v>
      </c>
      <c r="J33" s="5">
        <v>181</v>
      </c>
      <c r="K33">
        <v>194</v>
      </c>
      <c r="L33">
        <v>209</v>
      </c>
      <c r="M33">
        <v>239</v>
      </c>
      <c r="N33">
        <v>272</v>
      </c>
      <c r="O33">
        <v>282</v>
      </c>
      <c r="P33">
        <v>306</v>
      </c>
      <c r="Q33">
        <v>357</v>
      </c>
      <c r="R33">
        <v>395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64FC-C49D-4D76-950D-52804EE468A8}">
  <dimension ref="A1:R33"/>
  <sheetViews>
    <sheetView workbookViewId="0">
      <selection activeCell="L8" sqref="L8"/>
    </sheetView>
  </sheetViews>
  <sheetFormatPr defaultRowHeight="15" x14ac:dyDescent="0.25"/>
  <cols>
    <col min="1" max="1" width="24.140625" bestFit="1" customWidth="1"/>
  </cols>
  <sheetData>
    <row r="1" spans="1:18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35</v>
      </c>
      <c r="B2">
        <v>23</v>
      </c>
      <c r="C2">
        <v>23</v>
      </c>
      <c r="D2">
        <v>44</v>
      </c>
      <c r="E2">
        <v>44</v>
      </c>
      <c r="F2">
        <v>64</v>
      </c>
      <c r="G2">
        <v>98</v>
      </c>
      <c r="H2" s="5">
        <v>109</v>
      </c>
      <c r="I2">
        <v>118</v>
      </c>
      <c r="J2">
        <v>135</v>
      </c>
      <c r="K2">
        <v>176</v>
      </c>
      <c r="L2">
        <v>182</v>
      </c>
      <c r="M2">
        <v>196</v>
      </c>
      <c r="N2">
        <v>229</v>
      </c>
      <c r="O2">
        <v>243</v>
      </c>
      <c r="P2">
        <v>264</v>
      </c>
      <c r="Q2">
        <v>279</v>
      </c>
      <c r="R2">
        <v>289</v>
      </c>
    </row>
    <row r="3" spans="1:18" x14ac:dyDescent="0.25">
      <c r="A3" t="s">
        <v>30</v>
      </c>
      <c r="B3">
        <v>17</v>
      </c>
      <c r="C3">
        <v>23</v>
      </c>
      <c r="D3">
        <v>51</v>
      </c>
      <c r="E3">
        <v>70</v>
      </c>
      <c r="F3">
        <v>92</v>
      </c>
      <c r="G3">
        <v>127</v>
      </c>
      <c r="H3">
        <v>140</v>
      </c>
      <c r="I3">
        <v>164</v>
      </c>
      <c r="J3">
        <v>170</v>
      </c>
      <c r="K3">
        <v>177</v>
      </c>
      <c r="L3">
        <v>177</v>
      </c>
      <c r="M3">
        <v>190</v>
      </c>
      <c r="N3">
        <v>200</v>
      </c>
      <c r="O3" s="5">
        <v>227</v>
      </c>
      <c r="P3">
        <v>260</v>
      </c>
      <c r="Q3">
        <v>270</v>
      </c>
      <c r="R3">
        <v>303</v>
      </c>
    </row>
    <row r="4" spans="1:18" x14ac:dyDescent="0.25">
      <c r="A4" t="s">
        <v>22</v>
      </c>
      <c r="B4">
        <v>16</v>
      </c>
      <c r="C4">
        <v>51</v>
      </c>
      <c r="D4">
        <v>82</v>
      </c>
      <c r="E4">
        <v>109</v>
      </c>
      <c r="F4">
        <v>154</v>
      </c>
      <c r="G4">
        <v>177</v>
      </c>
      <c r="H4">
        <v>207</v>
      </c>
      <c r="I4">
        <v>233</v>
      </c>
      <c r="J4">
        <v>242</v>
      </c>
      <c r="K4">
        <v>252</v>
      </c>
      <c r="L4">
        <v>269</v>
      </c>
      <c r="M4">
        <v>279</v>
      </c>
      <c r="N4">
        <v>288</v>
      </c>
      <c r="O4" s="5">
        <v>312</v>
      </c>
      <c r="P4">
        <v>315</v>
      </c>
      <c r="Q4">
        <v>349</v>
      </c>
      <c r="R4">
        <v>373</v>
      </c>
    </row>
    <row r="5" spans="1:18" x14ac:dyDescent="0.25">
      <c r="A5" t="s">
        <v>27</v>
      </c>
      <c r="B5">
        <v>19</v>
      </c>
      <c r="C5">
        <v>44</v>
      </c>
      <c r="D5">
        <v>70</v>
      </c>
      <c r="E5">
        <v>94</v>
      </c>
      <c r="F5">
        <v>121</v>
      </c>
      <c r="G5" s="5">
        <v>175</v>
      </c>
      <c r="H5">
        <v>206</v>
      </c>
      <c r="I5">
        <v>251</v>
      </c>
      <c r="J5">
        <v>296</v>
      </c>
      <c r="K5">
        <v>320</v>
      </c>
      <c r="L5">
        <v>334</v>
      </c>
      <c r="M5">
        <v>367</v>
      </c>
      <c r="N5">
        <v>397</v>
      </c>
      <c r="O5">
        <v>428</v>
      </c>
      <c r="P5">
        <v>449</v>
      </c>
      <c r="Q5">
        <v>477</v>
      </c>
      <c r="R5">
        <v>504</v>
      </c>
    </row>
    <row r="6" spans="1:18" x14ac:dyDescent="0.25">
      <c r="A6" s="3" t="s">
        <v>53</v>
      </c>
      <c r="B6">
        <v>20</v>
      </c>
      <c r="C6">
        <v>44</v>
      </c>
      <c r="D6">
        <v>54</v>
      </c>
      <c r="E6">
        <v>75</v>
      </c>
      <c r="F6">
        <v>100</v>
      </c>
      <c r="G6">
        <v>111</v>
      </c>
      <c r="H6">
        <v>128</v>
      </c>
      <c r="I6">
        <v>162</v>
      </c>
      <c r="J6">
        <v>203</v>
      </c>
      <c r="K6" s="5">
        <v>216</v>
      </c>
      <c r="L6">
        <v>226</v>
      </c>
      <c r="M6">
        <v>267</v>
      </c>
      <c r="N6">
        <v>293</v>
      </c>
      <c r="O6">
        <v>303</v>
      </c>
      <c r="P6">
        <v>324</v>
      </c>
      <c r="Q6">
        <v>355</v>
      </c>
      <c r="R6">
        <v>376</v>
      </c>
    </row>
    <row r="7" spans="1:18" x14ac:dyDescent="0.25">
      <c r="A7" t="s">
        <v>21</v>
      </c>
      <c r="B7">
        <v>16</v>
      </c>
      <c r="C7">
        <v>42</v>
      </c>
      <c r="D7">
        <v>66</v>
      </c>
      <c r="E7">
        <v>93</v>
      </c>
      <c r="F7">
        <v>112</v>
      </c>
      <c r="G7">
        <v>132</v>
      </c>
      <c r="H7" s="5">
        <v>142</v>
      </c>
      <c r="I7">
        <v>169</v>
      </c>
      <c r="J7">
        <v>185</v>
      </c>
      <c r="K7">
        <v>226</v>
      </c>
      <c r="L7">
        <v>267</v>
      </c>
      <c r="M7">
        <v>286</v>
      </c>
      <c r="N7">
        <v>322</v>
      </c>
      <c r="O7">
        <v>335</v>
      </c>
      <c r="P7">
        <v>371</v>
      </c>
      <c r="Q7">
        <v>385</v>
      </c>
      <c r="R7">
        <v>398</v>
      </c>
    </row>
    <row r="8" spans="1:18" x14ac:dyDescent="0.25">
      <c r="A8" t="s">
        <v>36</v>
      </c>
      <c r="B8">
        <v>33</v>
      </c>
      <c r="C8">
        <v>68</v>
      </c>
      <c r="D8">
        <v>85</v>
      </c>
      <c r="E8">
        <v>92</v>
      </c>
      <c r="F8">
        <v>117</v>
      </c>
      <c r="G8">
        <v>123</v>
      </c>
      <c r="H8">
        <v>164</v>
      </c>
      <c r="I8" s="5">
        <v>195</v>
      </c>
      <c r="J8">
        <v>217</v>
      </c>
      <c r="K8">
        <v>230</v>
      </c>
      <c r="L8">
        <v>240</v>
      </c>
      <c r="M8">
        <v>260</v>
      </c>
      <c r="N8">
        <v>284</v>
      </c>
      <c r="O8">
        <v>315</v>
      </c>
      <c r="P8">
        <v>356</v>
      </c>
      <c r="Q8">
        <v>376</v>
      </c>
      <c r="R8">
        <v>392</v>
      </c>
    </row>
    <row r="9" spans="1:18" x14ac:dyDescent="0.25">
      <c r="A9" t="s">
        <v>37</v>
      </c>
      <c r="B9">
        <v>33</v>
      </c>
      <c r="C9">
        <v>54</v>
      </c>
      <c r="D9">
        <v>60</v>
      </c>
      <c r="E9">
        <v>67</v>
      </c>
      <c r="F9">
        <v>114</v>
      </c>
      <c r="G9">
        <v>151</v>
      </c>
      <c r="H9">
        <v>165</v>
      </c>
      <c r="I9">
        <v>180</v>
      </c>
      <c r="J9">
        <v>196</v>
      </c>
      <c r="K9">
        <v>241</v>
      </c>
      <c r="L9">
        <v>251</v>
      </c>
      <c r="M9">
        <v>267</v>
      </c>
      <c r="N9" s="5">
        <v>289</v>
      </c>
      <c r="O9">
        <v>305</v>
      </c>
      <c r="P9">
        <v>329</v>
      </c>
      <c r="Q9">
        <v>355</v>
      </c>
      <c r="R9">
        <v>371</v>
      </c>
    </row>
    <row r="10" spans="1:18" x14ac:dyDescent="0.25">
      <c r="A10" t="s">
        <v>25</v>
      </c>
      <c r="B10">
        <v>38</v>
      </c>
      <c r="C10">
        <v>68</v>
      </c>
      <c r="D10">
        <v>84</v>
      </c>
      <c r="E10">
        <v>111</v>
      </c>
      <c r="F10">
        <v>130</v>
      </c>
      <c r="G10">
        <v>161</v>
      </c>
      <c r="H10">
        <v>164</v>
      </c>
      <c r="I10">
        <v>195</v>
      </c>
      <c r="J10">
        <v>211</v>
      </c>
      <c r="K10">
        <v>232</v>
      </c>
      <c r="L10">
        <v>254</v>
      </c>
      <c r="M10">
        <v>290</v>
      </c>
      <c r="N10" s="5">
        <v>290</v>
      </c>
      <c r="O10">
        <v>309</v>
      </c>
      <c r="P10">
        <v>326</v>
      </c>
      <c r="Q10">
        <v>329</v>
      </c>
      <c r="R10">
        <v>354</v>
      </c>
    </row>
    <row r="11" spans="1:18" x14ac:dyDescent="0.25">
      <c r="A11" t="s">
        <v>28</v>
      </c>
      <c r="B11">
        <v>28</v>
      </c>
      <c r="C11">
        <v>55</v>
      </c>
      <c r="D11">
        <v>80</v>
      </c>
      <c r="E11">
        <v>97</v>
      </c>
      <c r="F11">
        <v>128</v>
      </c>
      <c r="G11">
        <v>131</v>
      </c>
      <c r="H11">
        <v>149</v>
      </c>
      <c r="I11">
        <v>183</v>
      </c>
      <c r="J11">
        <v>213</v>
      </c>
      <c r="K11">
        <v>230</v>
      </c>
      <c r="L11">
        <v>245</v>
      </c>
      <c r="M11">
        <v>283</v>
      </c>
      <c r="N11">
        <v>283</v>
      </c>
      <c r="O11" s="5">
        <v>300</v>
      </c>
      <c r="P11">
        <v>316</v>
      </c>
      <c r="Q11">
        <v>339</v>
      </c>
      <c r="R11">
        <v>365</v>
      </c>
    </row>
    <row r="12" spans="1:18" x14ac:dyDescent="0.25">
      <c r="A12" t="s">
        <v>23</v>
      </c>
      <c r="B12">
        <v>21</v>
      </c>
      <c r="C12">
        <v>52</v>
      </c>
      <c r="D12">
        <v>76</v>
      </c>
      <c r="E12">
        <v>116</v>
      </c>
      <c r="F12">
        <v>141</v>
      </c>
      <c r="G12">
        <v>172</v>
      </c>
      <c r="H12">
        <v>203</v>
      </c>
      <c r="I12">
        <v>241</v>
      </c>
      <c r="J12">
        <v>258</v>
      </c>
      <c r="K12" s="5">
        <v>271</v>
      </c>
      <c r="L12">
        <v>292</v>
      </c>
      <c r="M12">
        <v>323</v>
      </c>
      <c r="N12">
        <v>356</v>
      </c>
      <c r="O12">
        <v>372</v>
      </c>
      <c r="P12">
        <v>401</v>
      </c>
      <c r="Q12">
        <v>424</v>
      </c>
      <c r="R12">
        <v>452</v>
      </c>
    </row>
    <row r="13" spans="1:18" x14ac:dyDescent="0.25">
      <c r="A13" t="s">
        <v>26</v>
      </c>
      <c r="B13">
        <v>37</v>
      </c>
      <c r="C13">
        <v>60</v>
      </c>
      <c r="D13">
        <v>91</v>
      </c>
      <c r="E13">
        <v>115</v>
      </c>
      <c r="F13">
        <v>152</v>
      </c>
      <c r="G13">
        <v>172</v>
      </c>
      <c r="H13" s="5">
        <v>203</v>
      </c>
      <c r="I13">
        <v>209</v>
      </c>
      <c r="J13">
        <v>232</v>
      </c>
      <c r="K13">
        <v>262</v>
      </c>
      <c r="L13">
        <v>283</v>
      </c>
      <c r="M13">
        <v>320</v>
      </c>
      <c r="N13">
        <v>340</v>
      </c>
      <c r="O13">
        <v>370</v>
      </c>
      <c r="P13">
        <v>396</v>
      </c>
      <c r="Q13">
        <v>446</v>
      </c>
      <c r="R13">
        <v>457</v>
      </c>
    </row>
    <row r="14" spans="1:18" x14ac:dyDescent="0.25">
      <c r="A14" t="s">
        <v>24</v>
      </c>
      <c r="B14">
        <v>29</v>
      </c>
      <c r="C14">
        <v>65</v>
      </c>
      <c r="D14">
        <v>95</v>
      </c>
      <c r="E14">
        <v>125</v>
      </c>
      <c r="F14">
        <v>163</v>
      </c>
      <c r="G14">
        <v>176</v>
      </c>
      <c r="H14">
        <v>203</v>
      </c>
      <c r="I14">
        <v>220</v>
      </c>
      <c r="J14">
        <v>227</v>
      </c>
      <c r="K14">
        <v>241</v>
      </c>
      <c r="L14">
        <v>250</v>
      </c>
      <c r="M14" s="5">
        <v>259</v>
      </c>
      <c r="N14">
        <v>268</v>
      </c>
      <c r="O14">
        <v>296</v>
      </c>
      <c r="P14">
        <v>306</v>
      </c>
      <c r="Q14">
        <v>340</v>
      </c>
      <c r="R14">
        <v>364</v>
      </c>
    </row>
    <row r="15" spans="1:18" x14ac:dyDescent="0.25">
      <c r="A15" t="s">
        <v>38</v>
      </c>
      <c r="B15">
        <v>27</v>
      </c>
      <c r="C15">
        <v>44</v>
      </c>
      <c r="D15">
        <v>72</v>
      </c>
      <c r="E15">
        <v>100</v>
      </c>
      <c r="F15">
        <v>120</v>
      </c>
      <c r="G15">
        <v>144</v>
      </c>
      <c r="H15">
        <v>166</v>
      </c>
      <c r="I15" s="5">
        <v>189</v>
      </c>
      <c r="J15">
        <v>230</v>
      </c>
      <c r="K15">
        <v>262</v>
      </c>
      <c r="L15">
        <v>295</v>
      </c>
      <c r="M15">
        <v>312</v>
      </c>
      <c r="N15">
        <v>360</v>
      </c>
      <c r="O15">
        <v>374</v>
      </c>
      <c r="P15">
        <v>387</v>
      </c>
      <c r="Q15">
        <v>407</v>
      </c>
      <c r="R15">
        <v>439</v>
      </c>
    </row>
    <row r="16" spans="1:18" x14ac:dyDescent="0.25">
      <c r="A16" t="s">
        <v>39</v>
      </c>
      <c r="B16">
        <v>16</v>
      </c>
      <c r="C16">
        <v>36</v>
      </c>
      <c r="D16">
        <v>60</v>
      </c>
      <c r="E16">
        <v>74</v>
      </c>
      <c r="F16">
        <v>116</v>
      </c>
      <c r="G16">
        <v>150</v>
      </c>
      <c r="H16" s="5">
        <v>177</v>
      </c>
      <c r="I16">
        <v>201</v>
      </c>
      <c r="J16">
        <v>228</v>
      </c>
      <c r="K16">
        <v>265</v>
      </c>
      <c r="L16">
        <v>293</v>
      </c>
      <c r="M16">
        <v>315</v>
      </c>
      <c r="N16">
        <v>336</v>
      </c>
      <c r="O16">
        <v>370</v>
      </c>
      <c r="P16">
        <v>411</v>
      </c>
      <c r="Q16">
        <v>424</v>
      </c>
      <c r="R16">
        <v>459</v>
      </c>
    </row>
    <row r="17" spans="1:18" x14ac:dyDescent="0.25">
      <c r="A17" t="s">
        <v>40</v>
      </c>
      <c r="B17">
        <v>13</v>
      </c>
      <c r="C17">
        <v>26</v>
      </c>
      <c r="D17">
        <v>0</v>
      </c>
      <c r="E17">
        <v>49</v>
      </c>
      <c r="F17">
        <v>76</v>
      </c>
      <c r="G17">
        <v>110</v>
      </c>
      <c r="H17">
        <v>127</v>
      </c>
      <c r="I17">
        <v>137</v>
      </c>
      <c r="J17">
        <v>153</v>
      </c>
      <c r="K17">
        <v>183</v>
      </c>
      <c r="L17" s="5">
        <v>196</v>
      </c>
      <c r="M17">
        <v>218</v>
      </c>
      <c r="N17">
        <v>228</v>
      </c>
      <c r="O17">
        <v>243</v>
      </c>
      <c r="P17">
        <v>260</v>
      </c>
      <c r="Q17">
        <v>294</v>
      </c>
      <c r="R17">
        <v>322</v>
      </c>
    </row>
    <row r="18" spans="1:18" x14ac:dyDescent="0.25">
      <c r="A18" t="s">
        <v>41</v>
      </c>
      <c r="B18">
        <v>31</v>
      </c>
      <c r="C18">
        <v>48</v>
      </c>
      <c r="D18">
        <v>69</v>
      </c>
      <c r="E18">
        <v>97</v>
      </c>
      <c r="F18">
        <v>117</v>
      </c>
      <c r="G18">
        <v>146</v>
      </c>
      <c r="H18" s="5">
        <v>162</v>
      </c>
      <c r="I18">
        <v>192</v>
      </c>
      <c r="J18">
        <v>195</v>
      </c>
      <c r="K18">
        <v>214</v>
      </c>
      <c r="L18">
        <v>250</v>
      </c>
      <c r="M18">
        <v>267</v>
      </c>
      <c r="N18">
        <v>287</v>
      </c>
      <c r="O18">
        <v>293</v>
      </c>
      <c r="P18">
        <v>307</v>
      </c>
      <c r="Q18">
        <v>332</v>
      </c>
      <c r="R18">
        <v>358</v>
      </c>
    </row>
    <row r="19" spans="1:18" x14ac:dyDescent="0.25">
      <c r="A19" t="s">
        <v>42</v>
      </c>
      <c r="B19">
        <v>6</v>
      </c>
      <c r="C19">
        <v>23</v>
      </c>
      <c r="D19">
        <v>64</v>
      </c>
      <c r="E19">
        <v>106</v>
      </c>
      <c r="F19">
        <v>124</v>
      </c>
      <c r="G19">
        <v>152</v>
      </c>
      <c r="H19">
        <v>185</v>
      </c>
      <c r="I19">
        <v>191</v>
      </c>
      <c r="J19">
        <v>218</v>
      </c>
      <c r="K19">
        <v>231</v>
      </c>
      <c r="L19">
        <v>260</v>
      </c>
      <c r="M19">
        <v>273</v>
      </c>
      <c r="N19">
        <v>291</v>
      </c>
      <c r="O19" s="5">
        <v>308</v>
      </c>
      <c r="P19">
        <v>318</v>
      </c>
      <c r="Q19">
        <v>334</v>
      </c>
      <c r="R19">
        <v>385</v>
      </c>
    </row>
    <row r="20" spans="1:18" x14ac:dyDescent="0.25">
      <c r="A20" t="s">
        <v>43</v>
      </c>
      <c r="B20">
        <v>20</v>
      </c>
      <c r="C20">
        <v>49</v>
      </c>
      <c r="D20">
        <v>92</v>
      </c>
      <c r="E20">
        <v>122</v>
      </c>
      <c r="F20">
        <v>155</v>
      </c>
      <c r="G20">
        <v>186</v>
      </c>
      <c r="H20">
        <v>210</v>
      </c>
      <c r="I20">
        <v>227</v>
      </c>
      <c r="J20" s="5">
        <v>246</v>
      </c>
      <c r="K20">
        <v>267</v>
      </c>
      <c r="L20">
        <v>282</v>
      </c>
      <c r="M20">
        <v>297</v>
      </c>
      <c r="N20">
        <v>324</v>
      </c>
      <c r="O20">
        <v>351</v>
      </c>
      <c r="P20">
        <v>407</v>
      </c>
      <c r="Q20">
        <v>427</v>
      </c>
      <c r="R20">
        <v>434</v>
      </c>
    </row>
    <row r="21" spans="1:18" x14ac:dyDescent="0.25">
      <c r="A21" t="s">
        <v>44</v>
      </c>
      <c r="B21">
        <v>27</v>
      </c>
      <c r="C21">
        <v>57</v>
      </c>
      <c r="D21">
        <v>74</v>
      </c>
      <c r="E21">
        <v>95</v>
      </c>
      <c r="F21">
        <v>139</v>
      </c>
      <c r="G21">
        <v>177</v>
      </c>
      <c r="H21">
        <v>180</v>
      </c>
      <c r="I21">
        <v>200</v>
      </c>
      <c r="J21">
        <v>216</v>
      </c>
      <c r="K21" s="5">
        <v>246</v>
      </c>
      <c r="L21">
        <v>253</v>
      </c>
      <c r="M21">
        <v>273</v>
      </c>
      <c r="N21">
        <v>310</v>
      </c>
      <c r="O21">
        <v>331</v>
      </c>
      <c r="P21">
        <v>365</v>
      </c>
      <c r="Q21">
        <v>394</v>
      </c>
      <c r="R21">
        <v>416</v>
      </c>
    </row>
    <row r="22" spans="1:18" x14ac:dyDescent="0.25">
      <c r="A22" t="s">
        <v>45</v>
      </c>
      <c r="B22">
        <v>38</v>
      </c>
      <c r="C22">
        <v>55</v>
      </c>
      <c r="D22">
        <v>83</v>
      </c>
      <c r="E22">
        <v>100</v>
      </c>
      <c r="F22">
        <v>122</v>
      </c>
      <c r="G22">
        <v>136</v>
      </c>
      <c r="H22">
        <v>146</v>
      </c>
      <c r="I22">
        <v>167</v>
      </c>
      <c r="J22">
        <v>180</v>
      </c>
      <c r="K22">
        <v>180</v>
      </c>
      <c r="L22">
        <v>214</v>
      </c>
      <c r="M22">
        <v>242</v>
      </c>
      <c r="N22" s="5">
        <v>272</v>
      </c>
      <c r="O22">
        <v>302</v>
      </c>
      <c r="P22">
        <v>324</v>
      </c>
      <c r="Q22">
        <v>334</v>
      </c>
      <c r="R22">
        <v>371</v>
      </c>
    </row>
    <row r="23" spans="1:18" x14ac:dyDescent="0.25">
      <c r="A23" t="s">
        <v>46</v>
      </c>
      <c r="B23">
        <v>27</v>
      </c>
      <c r="C23">
        <v>61</v>
      </c>
      <c r="D23">
        <v>78</v>
      </c>
      <c r="E23">
        <v>92</v>
      </c>
      <c r="F23">
        <v>109</v>
      </c>
      <c r="G23">
        <v>137</v>
      </c>
      <c r="H23" s="5">
        <v>157</v>
      </c>
      <c r="I23">
        <v>191</v>
      </c>
      <c r="J23">
        <v>211</v>
      </c>
      <c r="K23">
        <v>242</v>
      </c>
      <c r="L23">
        <v>276</v>
      </c>
      <c r="M23">
        <v>305</v>
      </c>
      <c r="N23">
        <v>333</v>
      </c>
      <c r="O23">
        <v>342</v>
      </c>
      <c r="P23">
        <v>372</v>
      </c>
      <c r="Q23">
        <v>409</v>
      </c>
      <c r="R23">
        <v>426</v>
      </c>
    </row>
    <row r="24" spans="1:18" x14ac:dyDescent="0.25">
      <c r="A24" t="s">
        <v>47</v>
      </c>
      <c r="B24">
        <v>34</v>
      </c>
      <c r="C24">
        <v>51</v>
      </c>
      <c r="D24">
        <v>77</v>
      </c>
      <c r="E24">
        <v>91</v>
      </c>
      <c r="F24">
        <v>100</v>
      </c>
      <c r="G24">
        <v>124</v>
      </c>
      <c r="H24">
        <v>162</v>
      </c>
      <c r="I24">
        <v>195</v>
      </c>
      <c r="J24">
        <v>224</v>
      </c>
      <c r="K24" s="5">
        <v>240</v>
      </c>
      <c r="L24">
        <v>254</v>
      </c>
      <c r="M24">
        <v>287</v>
      </c>
      <c r="N24">
        <v>332</v>
      </c>
      <c r="O24">
        <v>349</v>
      </c>
      <c r="P24">
        <v>373</v>
      </c>
      <c r="Q24">
        <v>376</v>
      </c>
      <c r="R24">
        <v>407</v>
      </c>
    </row>
    <row r="25" spans="1:18" x14ac:dyDescent="0.25">
      <c r="A25" t="s">
        <v>48</v>
      </c>
      <c r="B25">
        <v>41</v>
      </c>
      <c r="C25">
        <v>76</v>
      </c>
      <c r="D25">
        <v>95</v>
      </c>
      <c r="E25">
        <v>119</v>
      </c>
      <c r="F25">
        <v>138</v>
      </c>
      <c r="G25">
        <v>172</v>
      </c>
      <c r="H25">
        <v>200</v>
      </c>
      <c r="I25">
        <v>244</v>
      </c>
      <c r="J25" s="5">
        <v>260</v>
      </c>
      <c r="K25">
        <v>273</v>
      </c>
      <c r="L25">
        <v>289</v>
      </c>
      <c r="M25">
        <v>316</v>
      </c>
      <c r="N25">
        <v>354</v>
      </c>
      <c r="O25">
        <v>366</v>
      </c>
      <c r="P25">
        <v>386</v>
      </c>
      <c r="Q25">
        <v>437</v>
      </c>
      <c r="R25">
        <v>467</v>
      </c>
    </row>
    <row r="26" spans="1:18" x14ac:dyDescent="0.25">
      <c r="A26" t="s">
        <v>31</v>
      </c>
      <c r="B26">
        <v>29</v>
      </c>
      <c r="C26">
        <v>54</v>
      </c>
      <c r="D26">
        <v>88</v>
      </c>
      <c r="E26">
        <v>105</v>
      </c>
      <c r="F26">
        <v>122</v>
      </c>
      <c r="G26">
        <v>144</v>
      </c>
      <c r="H26">
        <v>147</v>
      </c>
      <c r="I26">
        <v>183</v>
      </c>
      <c r="J26" s="5">
        <v>212</v>
      </c>
      <c r="K26">
        <v>222</v>
      </c>
      <c r="L26">
        <v>253</v>
      </c>
      <c r="M26">
        <v>270</v>
      </c>
      <c r="N26">
        <v>297</v>
      </c>
      <c r="O26">
        <v>306</v>
      </c>
      <c r="P26">
        <v>312</v>
      </c>
      <c r="Q26">
        <v>336</v>
      </c>
      <c r="R26">
        <v>353</v>
      </c>
    </row>
    <row r="27" spans="1:18" x14ac:dyDescent="0.25">
      <c r="A27" t="s">
        <v>29</v>
      </c>
      <c r="B27">
        <v>3</v>
      </c>
      <c r="C27">
        <v>29</v>
      </c>
      <c r="D27">
        <v>42</v>
      </c>
      <c r="E27">
        <v>69</v>
      </c>
      <c r="F27">
        <v>91</v>
      </c>
      <c r="G27" s="5">
        <v>101</v>
      </c>
      <c r="H27">
        <v>128</v>
      </c>
      <c r="I27">
        <v>155</v>
      </c>
      <c r="J27">
        <v>178</v>
      </c>
      <c r="K27">
        <v>218</v>
      </c>
      <c r="L27">
        <v>249</v>
      </c>
      <c r="M27">
        <v>276</v>
      </c>
      <c r="N27">
        <v>285</v>
      </c>
      <c r="O27">
        <v>285</v>
      </c>
      <c r="P27">
        <v>305</v>
      </c>
      <c r="Q27">
        <v>315</v>
      </c>
      <c r="R27">
        <v>335</v>
      </c>
    </row>
    <row r="28" spans="1:18" x14ac:dyDescent="0.25">
      <c r="A28" t="s">
        <v>33</v>
      </c>
      <c r="B28">
        <v>32</v>
      </c>
      <c r="C28">
        <v>80</v>
      </c>
      <c r="D28">
        <v>94</v>
      </c>
      <c r="E28">
        <v>128</v>
      </c>
      <c r="F28">
        <v>148</v>
      </c>
      <c r="G28" s="5">
        <v>176</v>
      </c>
      <c r="H28">
        <v>195</v>
      </c>
      <c r="I28">
        <v>220</v>
      </c>
      <c r="J28">
        <v>263</v>
      </c>
      <c r="K28">
        <v>288</v>
      </c>
      <c r="L28">
        <v>302</v>
      </c>
      <c r="M28">
        <v>332</v>
      </c>
      <c r="N28">
        <v>353</v>
      </c>
      <c r="O28">
        <v>384</v>
      </c>
      <c r="P28">
        <v>400</v>
      </c>
      <c r="Q28">
        <v>429</v>
      </c>
      <c r="R28">
        <v>459</v>
      </c>
    </row>
    <row r="29" spans="1:18" x14ac:dyDescent="0.25">
      <c r="A29" t="s">
        <v>32</v>
      </c>
      <c r="B29">
        <v>14</v>
      </c>
      <c r="C29">
        <v>21</v>
      </c>
      <c r="D29">
        <v>30</v>
      </c>
      <c r="E29">
        <v>66</v>
      </c>
      <c r="F29">
        <v>87</v>
      </c>
      <c r="G29">
        <v>121</v>
      </c>
      <c r="H29">
        <v>146</v>
      </c>
      <c r="I29">
        <v>159</v>
      </c>
      <c r="J29">
        <v>183</v>
      </c>
      <c r="K29">
        <v>193</v>
      </c>
      <c r="L29">
        <v>220</v>
      </c>
      <c r="M29">
        <v>253</v>
      </c>
      <c r="N29" s="5">
        <v>282</v>
      </c>
      <c r="O29">
        <v>313</v>
      </c>
      <c r="P29">
        <v>345</v>
      </c>
      <c r="Q29">
        <v>363</v>
      </c>
      <c r="R29">
        <v>404</v>
      </c>
    </row>
    <row r="30" spans="1:18" x14ac:dyDescent="0.25">
      <c r="A30" t="s">
        <v>49</v>
      </c>
      <c r="B30">
        <v>14</v>
      </c>
      <c r="C30">
        <v>38</v>
      </c>
      <c r="D30">
        <v>62</v>
      </c>
      <c r="E30">
        <v>99</v>
      </c>
      <c r="F30">
        <v>116</v>
      </c>
      <c r="G30">
        <v>127</v>
      </c>
      <c r="H30">
        <v>146</v>
      </c>
      <c r="I30">
        <v>168</v>
      </c>
      <c r="J30">
        <v>196</v>
      </c>
      <c r="K30">
        <v>227</v>
      </c>
      <c r="L30" s="5">
        <v>263</v>
      </c>
      <c r="M30">
        <v>270</v>
      </c>
      <c r="N30">
        <v>293</v>
      </c>
      <c r="O30">
        <v>303</v>
      </c>
      <c r="P30">
        <v>326</v>
      </c>
      <c r="Q30">
        <v>345</v>
      </c>
      <c r="R30">
        <v>372</v>
      </c>
    </row>
    <row r="31" spans="1:18" x14ac:dyDescent="0.25">
      <c r="A31" t="s">
        <v>50</v>
      </c>
      <c r="B31">
        <v>13</v>
      </c>
      <c r="C31">
        <v>46</v>
      </c>
      <c r="D31">
        <v>65</v>
      </c>
      <c r="E31">
        <v>85</v>
      </c>
      <c r="F31">
        <v>95</v>
      </c>
      <c r="G31">
        <v>109</v>
      </c>
      <c r="H31">
        <v>114</v>
      </c>
      <c r="I31">
        <v>138</v>
      </c>
      <c r="J31">
        <v>155</v>
      </c>
      <c r="K31">
        <v>189</v>
      </c>
      <c r="L31">
        <v>202</v>
      </c>
      <c r="M31" s="5">
        <v>224</v>
      </c>
      <c r="N31">
        <v>254</v>
      </c>
      <c r="O31">
        <v>284</v>
      </c>
      <c r="P31">
        <v>306</v>
      </c>
      <c r="Q31">
        <v>328</v>
      </c>
      <c r="R31">
        <v>366</v>
      </c>
    </row>
    <row r="32" spans="1:18" x14ac:dyDescent="0.25">
      <c r="A32" t="s">
        <v>51</v>
      </c>
      <c r="B32">
        <v>33</v>
      </c>
      <c r="C32">
        <v>44</v>
      </c>
      <c r="D32">
        <v>74</v>
      </c>
      <c r="E32">
        <v>102</v>
      </c>
      <c r="F32">
        <v>119</v>
      </c>
      <c r="G32" s="5">
        <v>149</v>
      </c>
      <c r="H32">
        <v>171</v>
      </c>
      <c r="I32">
        <v>202</v>
      </c>
      <c r="J32">
        <v>212</v>
      </c>
      <c r="K32">
        <v>222</v>
      </c>
      <c r="L32">
        <v>248</v>
      </c>
      <c r="M32">
        <v>278</v>
      </c>
      <c r="N32">
        <v>301</v>
      </c>
      <c r="O32">
        <v>314</v>
      </c>
      <c r="P32">
        <v>334</v>
      </c>
      <c r="Q32">
        <v>341</v>
      </c>
      <c r="R32">
        <v>365</v>
      </c>
    </row>
    <row r="33" spans="1:18" x14ac:dyDescent="0.25">
      <c r="A33" t="s">
        <v>52</v>
      </c>
      <c r="B33">
        <v>16</v>
      </c>
      <c r="C33">
        <v>49</v>
      </c>
      <c r="D33">
        <v>79</v>
      </c>
      <c r="E33">
        <v>100</v>
      </c>
      <c r="F33">
        <v>126</v>
      </c>
      <c r="G33">
        <v>149</v>
      </c>
      <c r="H33">
        <v>162</v>
      </c>
      <c r="I33">
        <v>169</v>
      </c>
      <c r="J33" s="5">
        <v>186</v>
      </c>
      <c r="K33">
        <v>209</v>
      </c>
      <c r="L33">
        <v>226</v>
      </c>
      <c r="M33">
        <v>249</v>
      </c>
      <c r="N33">
        <v>262</v>
      </c>
      <c r="O33">
        <v>282</v>
      </c>
      <c r="P33">
        <v>307</v>
      </c>
      <c r="Q33">
        <v>336</v>
      </c>
      <c r="R33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311C-CA2B-441C-AD7F-0FF323EA2A77}">
  <dimension ref="A1:R33"/>
  <sheetViews>
    <sheetView workbookViewId="0">
      <selection activeCell="Q22" sqref="Q22"/>
    </sheetView>
  </sheetViews>
  <sheetFormatPr defaultRowHeight="15" x14ac:dyDescent="0.25"/>
  <cols>
    <col min="1" max="1" width="24.140625" bestFit="1" customWidth="1"/>
  </cols>
  <sheetData>
    <row r="1" spans="1:18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35</v>
      </c>
      <c r="B2">
        <f>(VLOOKUP(A2,'2021 PF'!$A$2:$R$33,2,FALSE)-VLOOKUP(A2,'2021 PA'!$A$2:$R$33,2,FALSE))/1</f>
        <v>-7</v>
      </c>
      <c r="C2">
        <f>(VLOOKUP(A2,'2021 PF'!$A$2:$R$33,3,FALSE)-VLOOKUP(A2,'2021 PA'!$A$2:$R$33,3,FALSE))/2</f>
        <v>14</v>
      </c>
      <c r="D2">
        <f>(VLOOKUP(A2,'2021 PF'!$A$2:$R$33,4,FALSE)-VLOOKUP(A2,'2021 PA'!$A$2:$R$33,4,FALSE))/3</f>
        <v>16.666666666666668</v>
      </c>
      <c r="E2">
        <f>(VLOOKUP(A2,'2021 PF'!$A$2:$R$33,5,FALSE)-VLOOKUP(A2,'2021 PA'!$A$2:$R$33,5,FALSE))/4</f>
        <v>22.5</v>
      </c>
      <c r="F2">
        <f>(VLOOKUP(A2,'2021 PF'!$A$2:$R$33,6,FALSE)-VLOOKUP(A2,'2021 PA'!$A$2:$R$33,6,FALSE))/5</f>
        <v>21.6</v>
      </c>
      <c r="G2">
        <f>(VLOOKUP(A2,'2021 PF'!$A$2:$R$33,7,FALSE)-VLOOKUP(A2,'2021 PA'!$A$2:$R$33,7,FALSE))/6</f>
        <v>17.5</v>
      </c>
      <c r="H2">
        <f>(VLOOKUP(A2,'2021 PF'!$A$2:$R$33,8,FALSE)-VLOOKUP(A2,'2021 PA'!$A$2:$R$33,8,FALSE))/7</f>
        <v>17.142857142857142</v>
      </c>
      <c r="I2">
        <f>(VLOOKUP(A2,'2021 PF'!$A$2:$R$33,9,FALSE)-VLOOKUP(A2,'2021 PA'!$A$2:$R$33,9,FALSE))/8</f>
        <v>14.625</v>
      </c>
      <c r="J2">
        <f>(VLOOKUP(A2,'2021 PF'!$A$2:$R$33,10,FALSE)-VLOOKUP(A2,'2021 PA'!$A$2:$R$33,10,FALSE))/9</f>
        <v>16.111111111111111</v>
      </c>
      <c r="K2">
        <f>(VLOOKUP(A2,'2021 PF'!$A$2:$R$33,11,FALSE)-VLOOKUP(A2,'2021 PA'!$A$2:$R$33,11,FALSE))/10</f>
        <v>11.9</v>
      </c>
      <c r="L2">
        <f>(VLOOKUP(A2,'2021 PF'!$A$2:$R$33,12,FALSE)-VLOOKUP(A2,'2021 PA'!$A$2:$R$33,12,FALSE))/11</f>
        <v>13.090909090909092</v>
      </c>
      <c r="M2">
        <f>(VLOOKUP(A2,'2021 PF'!$A$2:$R$33,13,FALSE)-VLOOKUP(A2,'2021 PA'!$A$2:$R$33,13,FALSE))/12</f>
        <v>11.666666666666666</v>
      </c>
      <c r="N2">
        <f>(VLOOKUP(A2,'2021 PF'!$A$2:$R$33,14,FALSE)-VLOOKUP(A2,'2021 PA'!$A$2:$R$33,14,FALSE))/13</f>
        <v>10.307692307692308</v>
      </c>
      <c r="O2">
        <f>(VLOOKUP(A2,'2021 PF'!$A$2:$R$33,15,FALSE)-VLOOKUP(A2,'2021 PA'!$A$2:$R$33,15,FALSE))/14</f>
        <v>10.785714285714286</v>
      </c>
      <c r="P2">
        <f>(VLOOKUP(A2,'2021 PF'!$A$2:$R$33,16,FALSE)-VLOOKUP(A2,'2021 PA'!$A$2:$R$33,16,FALSE))/15</f>
        <v>10.866666666666667</v>
      </c>
      <c r="Q2">
        <f>(VLOOKUP(A2,'2021 PF'!$A$2:$R$33,17,FALSE)-VLOOKUP(A2,'2021 PA'!$A$2:$R$33,17,FALSE))/16</f>
        <v>11.0625</v>
      </c>
      <c r="R2">
        <f>(VLOOKUP(A2,'2021 PF'!$A$2:$R$33,18,FALSE)-VLOOKUP(A2,'2021 PA'!$A$2:$R$33,18,FALSE))/17</f>
        <v>11.411764705882353</v>
      </c>
    </row>
    <row r="3" spans="1:18" x14ac:dyDescent="0.25">
      <c r="A3" t="s">
        <v>30</v>
      </c>
      <c r="B3">
        <f>(VLOOKUP(A3,'2021 PF'!$A$2:$R$33,2,FALSE)-VLOOKUP(A3,'2021 PA'!$A$2:$R$33,2,FALSE))/1</f>
        <v>-1</v>
      </c>
      <c r="C3">
        <f>(VLOOKUP(A3,'2021 PF'!$A$2:$R$33,3,FALSE)-VLOOKUP(A3,'2021 PA'!$A$2:$R$33,3,FALSE))/2</f>
        <v>9</v>
      </c>
      <c r="D3">
        <f>(VLOOKUP(A3,'2021 PF'!$A$2:$R$33,4,FALSE)-VLOOKUP(A3,'2021 PA'!$A$2:$R$33,4,FALSE))/3</f>
        <v>1</v>
      </c>
      <c r="E3">
        <f>(VLOOKUP(A3,'2021 PF'!$A$2:$R$33,5,FALSE)-VLOOKUP(A3,'2021 PA'!$A$2:$R$33,5,FALSE))/4</f>
        <v>0.25</v>
      </c>
      <c r="F3">
        <f>(VLOOKUP(A3,'2021 PF'!$A$2:$R$33,6,FALSE)-VLOOKUP(A3,'2021 PA'!$A$2:$R$33,6,FALSE))/5</f>
        <v>0.8</v>
      </c>
      <c r="G3">
        <f>(VLOOKUP(A3,'2021 PF'!$A$2:$R$33,7,FALSE)-VLOOKUP(A3,'2021 PA'!$A$2:$R$33,7,FALSE))/6</f>
        <v>-0.33333333333333331</v>
      </c>
      <c r="H3">
        <f>(VLOOKUP(A3,'2021 PF'!$A$2:$R$33,8,FALSE)-VLOOKUP(A3,'2021 PA'!$A$2:$R$33,8,FALSE))/7</f>
        <v>5.5714285714285712</v>
      </c>
      <c r="I3">
        <f>(VLOOKUP(A3,'2021 PF'!$A$2:$R$33,9,FALSE)-VLOOKUP(A3,'2021 PA'!$A$2:$R$33,9,FALSE))/8</f>
        <v>5.25</v>
      </c>
      <c r="J3">
        <f>(VLOOKUP(A3,'2021 PF'!$A$2:$R$33,10,FALSE)-VLOOKUP(A3,'2021 PA'!$A$2:$R$33,10,FALSE))/9</f>
        <v>6.666666666666667</v>
      </c>
      <c r="K3">
        <f>(VLOOKUP(A3,'2021 PF'!$A$2:$R$33,11,FALSE)-VLOOKUP(A3,'2021 PA'!$A$2:$R$33,11,FALSE))/10</f>
        <v>9.8000000000000007</v>
      </c>
      <c r="L3">
        <f>(VLOOKUP(A3,'2021 PF'!$A$2:$R$33,12,FALSE)-VLOOKUP(A3,'2021 PA'!$A$2:$R$33,12,FALSE))/11</f>
        <v>11.181818181818182</v>
      </c>
      <c r="M3">
        <f>(VLOOKUP(A3,'2021 PF'!$A$2:$R$33,13,FALSE)-VLOOKUP(A3,'2021 PA'!$A$2:$R$33,13,FALSE))/12</f>
        <v>12.166666666666666</v>
      </c>
      <c r="N3">
        <f>(VLOOKUP(A3,'2021 PF'!$A$2:$R$33,14,FALSE)-VLOOKUP(A3,'2021 PA'!$A$2:$R$33,14,FALSE))/13</f>
        <v>11.538461538461538</v>
      </c>
      <c r="O3">
        <f>(VLOOKUP(A3,'2021 PF'!$A$2:$R$33,15,FALSE)-VLOOKUP(A3,'2021 PA'!$A$2:$R$33,15,FALSE))/14</f>
        <v>10</v>
      </c>
      <c r="P3">
        <f>(VLOOKUP(A3,'2021 PF'!$A$2:$R$33,16,FALSE)-VLOOKUP(A3,'2021 PA'!$A$2:$R$33,16,FALSE))/15</f>
        <v>8.5333333333333332</v>
      </c>
      <c r="Q3">
        <f>(VLOOKUP(A3,'2021 PF'!$A$2:$R$33,17,FALSE)-VLOOKUP(A3,'2021 PA'!$A$2:$R$33,17,FALSE))/16</f>
        <v>10.5</v>
      </c>
      <c r="R3">
        <f>(VLOOKUP(A3,'2021 PF'!$A$2:$R$33,18,FALSE)-VLOOKUP(A3,'2021 PA'!$A$2:$R$33,18,FALSE))/17</f>
        <v>9.3529411764705888</v>
      </c>
    </row>
    <row r="4" spans="1:18" x14ac:dyDescent="0.25">
      <c r="A4" t="s">
        <v>22</v>
      </c>
      <c r="B4">
        <f>(VLOOKUP(A4,'2021 PF'!$A$2:$R$33,2,FALSE)-VLOOKUP(A4,'2021 PA'!$A$2:$R$33,2,FALSE))/1</f>
        <v>1</v>
      </c>
      <c r="C4">
        <f>(VLOOKUP(A4,'2021 PF'!$A$2:$R$33,3,FALSE)-VLOOKUP(A4,'2021 PA'!$A$2:$R$33,3,FALSE))/2</f>
        <v>-17</v>
      </c>
      <c r="D4">
        <f>(VLOOKUP(A4,'2021 PF'!$A$2:$R$33,4,FALSE)-VLOOKUP(A4,'2021 PA'!$A$2:$R$33,4,FALSE))/3</f>
        <v>-12.333333333333334</v>
      </c>
      <c r="E4">
        <f>(VLOOKUP(A4,'2021 PF'!$A$2:$R$33,5,FALSE)-VLOOKUP(A4,'2021 PA'!$A$2:$R$33,5,FALSE))/4</f>
        <v>-11.75</v>
      </c>
      <c r="F4">
        <f>(VLOOKUP(A4,'2021 PF'!$A$2:$R$33,6,FALSE)-VLOOKUP(A4,'2021 PA'!$A$2:$R$33,6,FALSE))/5</f>
        <v>-15</v>
      </c>
      <c r="G4">
        <f>(VLOOKUP(A4,'2021 PF'!$A$2:$R$33,7,FALSE)-VLOOKUP(A4,'2021 PA'!$A$2:$R$33,7,FALSE))/6</f>
        <v>-13</v>
      </c>
      <c r="H4">
        <f>(VLOOKUP(A4,'2021 PF'!$A$2:$R$33,8,FALSE)-VLOOKUP(A4,'2021 PA'!$A$2:$R$33,8,FALSE))/7</f>
        <v>-11.428571428571429</v>
      </c>
      <c r="I4">
        <f>(VLOOKUP(A4,'2021 PF'!$A$2:$R$33,9,FALSE)-VLOOKUP(A4,'2021 PA'!$A$2:$R$33,9,FALSE))/8</f>
        <v>-11.875</v>
      </c>
      <c r="J4">
        <f>(VLOOKUP(A4,'2021 PF'!$A$2:$R$33,10,FALSE)-VLOOKUP(A4,'2021 PA'!$A$2:$R$33,10,FALSE))/9</f>
        <v>-9.6666666666666661</v>
      </c>
      <c r="K4">
        <f>(VLOOKUP(A4,'2021 PF'!$A$2:$R$33,11,FALSE)-VLOOKUP(A4,'2021 PA'!$A$2:$R$33,11,FALSE))/10</f>
        <v>-7.5</v>
      </c>
      <c r="L4">
        <f>(VLOOKUP(A4,'2021 PF'!$A$2:$R$33,12,FALSE)-VLOOKUP(A4,'2021 PA'!$A$2:$R$33,12,FALSE))/11</f>
        <v>-6.1818181818181817</v>
      </c>
      <c r="M4">
        <f>(VLOOKUP(A4,'2021 PF'!$A$2:$R$33,13,FALSE)-VLOOKUP(A4,'2021 PA'!$A$2:$R$33,13,FALSE))/12</f>
        <v>-3.75</v>
      </c>
      <c r="N4">
        <f>(VLOOKUP(A4,'2021 PF'!$A$2:$R$33,14,FALSE)-VLOOKUP(A4,'2021 PA'!$A$2:$R$33,14,FALSE))/13</f>
        <v>-2.6153846153846154</v>
      </c>
      <c r="O4">
        <f>(VLOOKUP(A4,'2021 PF'!$A$2:$R$33,15,FALSE)-VLOOKUP(A4,'2021 PA'!$A$2:$R$33,15,FALSE))/14</f>
        <v>-1.9285714285714286</v>
      </c>
      <c r="P4">
        <f>(VLOOKUP(A4,'2021 PF'!$A$2:$R$33,16,FALSE)-VLOOKUP(A4,'2021 PA'!$A$2:$R$33,16,FALSE))/15</f>
        <v>-0.66666666666666663</v>
      </c>
      <c r="Q4">
        <f>(VLOOKUP(A4,'2021 PF'!$A$2:$R$33,17,FALSE)-VLOOKUP(A4,'2021 PA'!$A$2:$R$33,17,FALSE))/16</f>
        <v>-2.5625</v>
      </c>
      <c r="R4">
        <f>(VLOOKUP(A4,'2021 PF'!$A$2:$R$33,18,FALSE)-VLOOKUP(A4,'2021 PA'!$A$2:$R$33,18,FALSE))/17</f>
        <v>-1.8823529411764706</v>
      </c>
    </row>
    <row r="5" spans="1:18" x14ac:dyDescent="0.25">
      <c r="A5" t="s">
        <v>27</v>
      </c>
      <c r="B5">
        <f>(VLOOKUP(A5,'2021 PF'!$A$2:$R$33,2,FALSE)-VLOOKUP(A5,'2021 PA'!$A$2:$R$33,2,FALSE))/1</f>
        <v>-5</v>
      </c>
      <c r="C5">
        <f>(VLOOKUP(A5,'2021 PF'!$A$2:$R$33,3,FALSE)-VLOOKUP(A5,'2021 PA'!$A$2:$R$33,3,FALSE))/2</f>
        <v>-12</v>
      </c>
      <c r="D5">
        <f>(VLOOKUP(A5,'2021 PF'!$A$2:$R$33,4,FALSE)-VLOOKUP(A5,'2021 PA'!$A$2:$R$33,4,FALSE))/3</f>
        <v>-16.666666666666668</v>
      </c>
      <c r="E5">
        <f>(VLOOKUP(A5,'2021 PF'!$A$2:$R$33,5,FALSE)-VLOOKUP(A5,'2021 PA'!$A$2:$R$33,5,FALSE))/4</f>
        <v>-11.75</v>
      </c>
      <c r="F5">
        <f>(VLOOKUP(A5,'2021 PF'!$A$2:$R$33,6,FALSE)-VLOOKUP(A5,'2021 PA'!$A$2:$R$33,6,FALSE))/5</f>
        <v>-10.8</v>
      </c>
      <c r="G5">
        <f>(VLOOKUP(A5,'2021 PF'!$A$2:$R$33,7,FALSE)-VLOOKUP(A5,'2021 PA'!$A$2:$R$33,7,FALSE))/6</f>
        <v>-15.833333333333334</v>
      </c>
      <c r="H5">
        <f>(VLOOKUP(A5,'2021 PF'!$A$2:$R$33,8,FALSE)-VLOOKUP(A5,'2021 PA'!$A$2:$R$33,8,FALSE))/7</f>
        <v>-13.142857142857142</v>
      </c>
      <c r="I5">
        <f>(VLOOKUP(A5,'2021 PF'!$A$2:$R$33,9,FALSE)-VLOOKUP(A5,'2021 PA'!$A$2:$R$33,9,FALSE))/8</f>
        <v>-13.375</v>
      </c>
      <c r="J5">
        <f>(VLOOKUP(A5,'2021 PF'!$A$2:$R$33,10,FALSE)-VLOOKUP(A5,'2021 PA'!$A$2:$R$33,10,FALSE))/9</f>
        <v>-15</v>
      </c>
      <c r="K5">
        <f>(VLOOKUP(A5,'2021 PF'!$A$2:$R$33,11,FALSE)-VLOOKUP(A5,'2021 PA'!$A$2:$R$33,11,FALSE))/10</f>
        <v>-14.2</v>
      </c>
      <c r="L5">
        <f>(VLOOKUP(A5,'2021 PF'!$A$2:$R$33,12,FALSE)-VLOOKUP(A5,'2021 PA'!$A$2:$R$33,12,FALSE))/11</f>
        <v>-12.272727272727273</v>
      </c>
      <c r="M5">
        <f>(VLOOKUP(A5,'2021 PF'!$A$2:$R$33,13,FALSE)-VLOOKUP(A5,'2021 PA'!$A$2:$R$33,13,FALSE))/12</f>
        <v>-12.5</v>
      </c>
      <c r="N5">
        <f>(VLOOKUP(A5,'2021 PF'!$A$2:$R$33,14,FALSE)-VLOOKUP(A5,'2021 PA'!$A$2:$R$33,14,FALSE))/13</f>
        <v>-13.153846153846153</v>
      </c>
      <c r="O5">
        <f>(VLOOKUP(A5,'2021 PF'!$A$2:$R$33,15,FALSE)-VLOOKUP(A5,'2021 PA'!$A$2:$R$33,15,FALSE))/14</f>
        <v>-12.714285714285714</v>
      </c>
      <c r="P5">
        <f>(VLOOKUP(A5,'2021 PF'!$A$2:$R$33,16,FALSE)-VLOOKUP(A5,'2021 PA'!$A$2:$R$33,16,FALSE))/15</f>
        <v>-11.533333333333333</v>
      </c>
      <c r="Q5">
        <f>(VLOOKUP(A5,'2021 PF'!$A$2:$R$33,17,FALSE)-VLOOKUP(A5,'2021 PA'!$A$2:$R$33,17,FALSE))/16</f>
        <v>-11.0625</v>
      </c>
      <c r="R5">
        <f>(VLOOKUP(A5,'2021 PF'!$A$2:$R$33,18,FALSE)-VLOOKUP(A5,'2021 PA'!$A$2:$R$33,18,FALSE))/17</f>
        <v>-11.411764705882353</v>
      </c>
    </row>
    <row r="6" spans="1:18" x14ac:dyDescent="0.25">
      <c r="A6" s="3" t="s">
        <v>53</v>
      </c>
      <c r="B6">
        <f>(VLOOKUP(A6,'2021 PF'!$A$2:$R$33,2,FALSE)-VLOOKUP(A6,'2021 PA'!$A$2:$R$33,2,FALSE))/1</f>
        <v>7</v>
      </c>
      <c r="C6">
        <f>(VLOOKUP(A6,'2021 PF'!$A$2:$R$33,3,FALSE)-VLOOKUP(A6,'2021 PA'!$A$2:$R$33,3,FALSE))/2</f>
        <v>0</v>
      </c>
      <c r="D6">
        <f>(VLOOKUP(A6,'2021 PF'!$A$2:$R$33,4,FALSE)-VLOOKUP(A6,'2021 PA'!$A$2:$R$33,4,FALSE))/3</f>
        <v>4.666666666666667</v>
      </c>
      <c r="E6">
        <f>(VLOOKUP(A6,'2021 PF'!$A$2:$R$33,5,FALSE)-VLOOKUP(A6,'2021 PA'!$A$2:$R$33,5,FALSE))/4</f>
        <v>4.25</v>
      </c>
      <c r="F6">
        <f>(VLOOKUP(A6,'2021 PF'!$A$2:$R$33,6,FALSE)-VLOOKUP(A6,'2021 PA'!$A$2:$R$33,6,FALSE))/5</f>
        <v>2.8</v>
      </c>
      <c r="G6">
        <f>(VLOOKUP(A6,'2021 PF'!$A$2:$R$33,7,FALSE)-VLOOKUP(A6,'2021 PA'!$A$2:$R$33,7,FALSE))/6</f>
        <v>6.166666666666667</v>
      </c>
      <c r="H6">
        <f>(VLOOKUP(A6,'2021 PF'!$A$2:$R$33,8,FALSE)-VLOOKUP(A6,'2021 PA'!$A$2:$R$33,8,FALSE))/7</f>
        <v>8.7142857142857135</v>
      </c>
      <c r="I6">
        <f>(VLOOKUP(A6,'2021 PF'!$A$2:$R$33,9,FALSE)-VLOOKUP(A6,'2021 PA'!$A$2:$R$33,9,FALSE))/8</f>
        <v>7.25</v>
      </c>
      <c r="J6">
        <f>(VLOOKUP(A6,'2021 PF'!$A$2:$R$33,10,FALSE)-VLOOKUP(A6,'2021 PA'!$A$2:$R$33,10,FALSE))/9</f>
        <v>3.6666666666666665</v>
      </c>
      <c r="K6">
        <f>(VLOOKUP(A6,'2021 PF'!$A$2:$R$33,11,FALSE)-VLOOKUP(A6,'2021 PA'!$A$2:$R$33,11,FALSE))/10</f>
        <v>5.2</v>
      </c>
      <c r="L6">
        <f>(VLOOKUP(A6,'2021 PF'!$A$2:$R$33,12,FALSE)-VLOOKUP(A6,'2021 PA'!$A$2:$R$33,12,FALSE))/11</f>
        <v>7.5454545454545459</v>
      </c>
      <c r="M6">
        <f>(VLOOKUP(A6,'2021 PF'!$A$2:$R$33,13,FALSE)-VLOOKUP(A6,'2021 PA'!$A$2:$R$33,13,FALSE))/12</f>
        <v>5.333333333333333</v>
      </c>
      <c r="N6">
        <f>(VLOOKUP(A6,'2021 PF'!$A$2:$R$33,14,FALSE)-VLOOKUP(A6,'2021 PA'!$A$2:$R$33,14,FALSE))/13</f>
        <v>4.6923076923076925</v>
      </c>
      <c r="O6">
        <f>(VLOOKUP(A6,'2021 PF'!$A$2:$R$33,15,FALSE)-VLOOKUP(A6,'2021 PA'!$A$2:$R$33,15,FALSE))/14</f>
        <v>4.7142857142857144</v>
      </c>
      <c r="P6">
        <f>(VLOOKUP(A6,'2021 PF'!$A$2:$R$33,16,FALSE)-VLOOKUP(A6,'2021 PA'!$A$2:$R$33,16,FALSE))/15</f>
        <v>5.7333333333333334</v>
      </c>
      <c r="Q6">
        <f>(VLOOKUP(A6,'2021 PF'!$A$2:$R$33,17,FALSE)-VLOOKUP(A6,'2021 PA'!$A$2:$R$33,17,FALSE))/16</f>
        <v>5.5625</v>
      </c>
      <c r="R6">
        <f>(VLOOKUP(A6,'2021 PF'!$A$2:$R$33,18,FALSE)-VLOOKUP(A6,'2021 PA'!$A$2:$R$33,18,FALSE))/17</f>
        <v>4.9411764705882355</v>
      </c>
    </row>
    <row r="7" spans="1:18" x14ac:dyDescent="0.25">
      <c r="A7" t="s">
        <v>21</v>
      </c>
      <c r="B7">
        <f>(VLOOKUP(A7,'2021 PF'!$A$2:$R$33,2,FALSE)-VLOOKUP(A7,'2021 PA'!$A$2:$R$33,2,FALSE))/1</f>
        <v>7</v>
      </c>
      <c r="C7">
        <f>(VLOOKUP(A7,'2021 PF'!$A$2:$R$33,3,FALSE)-VLOOKUP(A7,'2021 PA'!$A$2:$R$33,3,FALSE))/2</f>
        <v>-1</v>
      </c>
      <c r="D7">
        <f>(VLOOKUP(A7,'2021 PF'!$A$2:$R$33,4,FALSE)-VLOOKUP(A7,'2021 PA'!$A$2:$R$33,4,FALSE))/3</f>
        <v>-5.333333333333333</v>
      </c>
      <c r="E7">
        <f>(VLOOKUP(A7,'2021 PF'!$A$2:$R$33,5,FALSE)-VLOOKUP(A7,'2021 PA'!$A$2:$R$33,5,FALSE))/4</f>
        <v>-6.5</v>
      </c>
      <c r="F7">
        <f>(VLOOKUP(A7,'2021 PF'!$A$2:$R$33,6,FALSE)-VLOOKUP(A7,'2021 PA'!$A$2:$R$33,6,FALSE))/5</f>
        <v>-3.6</v>
      </c>
      <c r="G7">
        <f>(VLOOKUP(A7,'2021 PF'!$A$2:$R$33,7,FALSE)-VLOOKUP(A7,'2021 PA'!$A$2:$R$33,7,FALSE))/6</f>
        <v>-2.5</v>
      </c>
      <c r="H7">
        <f>(VLOOKUP(A7,'2021 PF'!$A$2:$R$33,8,FALSE)-VLOOKUP(A7,'2021 PA'!$A$2:$R$33,8,FALSE))/7</f>
        <v>-1.4285714285714286</v>
      </c>
      <c r="I7">
        <f>(VLOOKUP(A7,'2021 PF'!$A$2:$R$33,9,FALSE)-VLOOKUP(A7,'2021 PA'!$A$2:$R$33,9,FALSE))/8</f>
        <v>-1</v>
      </c>
      <c r="J7">
        <f>(VLOOKUP(A7,'2021 PF'!$A$2:$R$33,10,FALSE)-VLOOKUP(A7,'2021 PA'!$A$2:$R$33,10,FALSE))/9</f>
        <v>-0.88888888888888884</v>
      </c>
      <c r="K7">
        <f>(VLOOKUP(A7,'2021 PF'!$A$2:$R$33,11,FALSE)-VLOOKUP(A7,'2021 PA'!$A$2:$R$33,11,FALSE))/10</f>
        <v>-1.2</v>
      </c>
      <c r="L7">
        <f>(VLOOKUP(A7,'2021 PF'!$A$2:$R$33,12,FALSE)-VLOOKUP(A7,'2021 PA'!$A$2:$R$33,12,FALSE))/11</f>
        <v>-3.9090909090909092</v>
      </c>
      <c r="M7">
        <f>(VLOOKUP(A7,'2021 PF'!$A$2:$R$33,13,FALSE)-VLOOKUP(A7,'2021 PA'!$A$2:$R$33,13,FALSE))/12</f>
        <v>-3.5</v>
      </c>
      <c r="N7">
        <f>(VLOOKUP(A7,'2021 PF'!$A$2:$R$33,14,FALSE)-VLOOKUP(A7,'2021 PA'!$A$2:$R$33,14,FALSE))/13</f>
        <v>-3.8461538461538463</v>
      </c>
      <c r="O7">
        <f>(VLOOKUP(A7,'2021 PF'!$A$2:$R$33,15,FALSE)-VLOOKUP(A7,'2021 PA'!$A$2:$R$33,15,FALSE))/14</f>
        <v>-3.1428571428571428</v>
      </c>
      <c r="P7">
        <f>(VLOOKUP(A7,'2021 PF'!$A$2:$R$33,16,FALSE)-VLOOKUP(A7,'2021 PA'!$A$2:$R$33,16,FALSE))/15</f>
        <v>-4.666666666666667</v>
      </c>
      <c r="Q7">
        <f>(VLOOKUP(A7,'2021 PF'!$A$2:$R$33,17,FALSE)-VLOOKUP(A7,'2021 PA'!$A$2:$R$33,17,FALSE))/16</f>
        <v>-3.625</v>
      </c>
      <c r="R7">
        <f>(VLOOKUP(A7,'2021 PF'!$A$2:$R$33,18,FALSE)-VLOOKUP(A7,'2021 PA'!$A$2:$R$33,18,FALSE))/17</f>
        <v>-3.2352941176470589</v>
      </c>
    </row>
    <row r="8" spans="1:18" x14ac:dyDescent="0.25">
      <c r="A8" t="s">
        <v>36</v>
      </c>
      <c r="B8">
        <f>(VLOOKUP(A8,'2021 PF'!$A$2:$R$33,2,FALSE)-VLOOKUP(A8,'2021 PA'!$A$2:$R$33,2,FALSE))/1</f>
        <v>-6</v>
      </c>
      <c r="C8">
        <f>(VLOOKUP(A8,'2021 PF'!$A$2:$R$33,3,FALSE)-VLOOKUP(A8,'2021 PA'!$A$2:$R$33,3,FALSE))/2</f>
        <v>-2.5</v>
      </c>
      <c r="D8">
        <f>(VLOOKUP(A8,'2021 PF'!$A$2:$R$33,4,FALSE)-VLOOKUP(A8,'2021 PA'!$A$2:$R$33,4,FALSE))/3</f>
        <v>-1</v>
      </c>
      <c r="E8">
        <f>(VLOOKUP(A8,'2021 PF'!$A$2:$R$33,5,FALSE)-VLOOKUP(A8,'2021 PA'!$A$2:$R$33,5,FALSE))/4</f>
        <v>3.25</v>
      </c>
      <c r="F8">
        <f>(VLOOKUP(A8,'2021 PF'!$A$2:$R$33,6,FALSE)-VLOOKUP(A8,'2021 PA'!$A$2:$R$33,6,FALSE))/5</f>
        <v>3.8</v>
      </c>
      <c r="G8">
        <f>(VLOOKUP(A8,'2021 PF'!$A$2:$R$33,7,FALSE)-VLOOKUP(A8,'2021 PA'!$A$2:$R$33,7,FALSE))/6</f>
        <v>7.833333333333333</v>
      </c>
      <c r="H8">
        <f>(VLOOKUP(A8,'2021 PF'!$A$2:$R$33,8,FALSE)-VLOOKUP(A8,'2021 PA'!$A$2:$R$33,8,FALSE))/7</f>
        <v>3.2857142857142856</v>
      </c>
      <c r="I8">
        <f>(VLOOKUP(A8,'2021 PF'!$A$2:$R$33,9,FALSE)-VLOOKUP(A8,'2021 PA'!$A$2:$R$33,9,FALSE))/8</f>
        <v>3.25</v>
      </c>
      <c r="J8">
        <f>(VLOOKUP(A8,'2021 PF'!$A$2:$R$33,10,FALSE)-VLOOKUP(A8,'2021 PA'!$A$2:$R$33,10,FALSE))/9</f>
        <v>1.5555555555555556</v>
      </c>
      <c r="K8">
        <f>(VLOOKUP(A8,'2021 PF'!$A$2:$R$33,11,FALSE)-VLOOKUP(A8,'2021 PA'!$A$2:$R$33,11,FALSE))/10</f>
        <v>1.7</v>
      </c>
      <c r="L8">
        <f>(VLOOKUP(A8,'2021 PF'!$A$2:$R$33,12,FALSE)-VLOOKUP(A8,'2021 PA'!$A$2:$R$33,12,FALSE))/11</f>
        <v>2.0909090909090908</v>
      </c>
      <c r="M8">
        <f>(VLOOKUP(A8,'2021 PF'!$A$2:$R$33,13,FALSE)-VLOOKUP(A8,'2021 PA'!$A$2:$R$33,13,FALSE))/12</f>
        <v>1.8333333333333333</v>
      </c>
      <c r="N8">
        <f>(VLOOKUP(A8,'2021 PF'!$A$2:$R$33,14,FALSE)-VLOOKUP(A8,'2021 PA'!$A$2:$R$33,14,FALSE))/13</f>
        <v>1.5384615384615385</v>
      </c>
      <c r="O8">
        <f>(VLOOKUP(A8,'2021 PF'!$A$2:$R$33,15,FALSE)-VLOOKUP(A8,'2021 PA'!$A$2:$R$33,15,FALSE))/14</f>
        <v>1.3571428571428572</v>
      </c>
      <c r="P8">
        <f>(VLOOKUP(A8,'2021 PF'!$A$2:$R$33,16,FALSE)-VLOOKUP(A8,'2021 PA'!$A$2:$R$33,16,FALSE))/15</f>
        <v>-6.6666666666666666E-2</v>
      </c>
      <c r="Q8">
        <f>(VLOOKUP(A8,'2021 PF'!$A$2:$R$33,17,FALSE)-VLOOKUP(A8,'2021 PA'!$A$2:$R$33,17,FALSE))/16</f>
        <v>-0.125</v>
      </c>
      <c r="R8">
        <f>(VLOOKUP(A8,'2021 PF'!$A$2:$R$33,18,FALSE)-VLOOKUP(A8,'2021 PA'!$A$2:$R$33,18,FALSE))/17</f>
        <v>-0.29411764705882354</v>
      </c>
    </row>
    <row r="9" spans="1:18" x14ac:dyDescent="0.25">
      <c r="A9" t="s">
        <v>37</v>
      </c>
      <c r="B9">
        <f>(VLOOKUP(A9,'2021 PF'!$A$2:$R$33,2,FALSE)-VLOOKUP(A9,'2021 PA'!$A$2:$R$33,2,FALSE))/1</f>
        <v>-4</v>
      </c>
      <c r="C9">
        <f>(VLOOKUP(A9,'2021 PF'!$A$2:$R$33,3,FALSE)-VLOOKUP(A9,'2021 PA'!$A$2:$R$33,3,FALSE))/2</f>
        <v>3</v>
      </c>
      <c r="D9">
        <f>(VLOOKUP(A9,'2021 PF'!$A$2:$R$33,4,FALSE)-VLOOKUP(A9,'2021 PA'!$A$2:$R$33,4,FALSE))/3</f>
        <v>8.6666666666666661</v>
      </c>
      <c r="E9">
        <f>(VLOOKUP(A9,'2021 PF'!$A$2:$R$33,5,FALSE)-VLOOKUP(A9,'2021 PA'!$A$2:$R$33,5,FALSE))/4</f>
        <v>8.25</v>
      </c>
      <c r="F9">
        <f>(VLOOKUP(A9,'2021 PF'!$A$2:$R$33,6,FALSE)-VLOOKUP(A9,'2021 PA'!$A$2:$R$33,6,FALSE))/5</f>
        <v>5.6</v>
      </c>
      <c r="G9">
        <f>(VLOOKUP(A9,'2021 PF'!$A$2:$R$33,7,FALSE)-VLOOKUP(A9,'2021 PA'!$A$2:$R$33,7,FALSE))/6</f>
        <v>0.83333333333333337</v>
      </c>
      <c r="H9">
        <f>(VLOOKUP(A9,'2021 PF'!$A$2:$R$33,8,FALSE)-VLOOKUP(A9,'2021 PA'!$A$2:$R$33,8,FALSE))/7</f>
        <v>1.1428571428571428</v>
      </c>
      <c r="I9">
        <f>(VLOOKUP(A9,'2021 PF'!$A$2:$R$33,9,FALSE)-VLOOKUP(A9,'2021 PA'!$A$2:$R$33,9,FALSE))/8</f>
        <v>0.375</v>
      </c>
      <c r="J9">
        <f>(VLOOKUP(A9,'2021 PF'!$A$2:$R$33,10,FALSE)-VLOOKUP(A9,'2021 PA'!$A$2:$R$33,10,FALSE))/9</f>
        <v>3.1111111111111112</v>
      </c>
      <c r="K9">
        <f>(VLOOKUP(A9,'2021 PF'!$A$2:$R$33,11,FALSE)-VLOOKUP(A9,'2021 PA'!$A$2:$R$33,11,FALSE))/10</f>
        <v>-1</v>
      </c>
      <c r="L9">
        <f>(VLOOKUP(A9,'2021 PF'!$A$2:$R$33,12,FALSE)-VLOOKUP(A9,'2021 PA'!$A$2:$R$33,12,FALSE))/11</f>
        <v>-0.63636363636363635</v>
      </c>
      <c r="M9">
        <f>(VLOOKUP(A9,'2021 PF'!$A$2:$R$33,13,FALSE)-VLOOKUP(A9,'2021 PA'!$A$2:$R$33,13,FALSE))/12</f>
        <v>-1.0833333333333333</v>
      </c>
      <c r="N9">
        <f>(VLOOKUP(A9,'2021 PF'!$A$2:$R$33,14,FALSE)-VLOOKUP(A9,'2021 PA'!$A$2:$R$33,14,FALSE))/13</f>
        <v>-0.84615384615384615</v>
      </c>
      <c r="O9">
        <f>(VLOOKUP(A9,'2021 PF'!$A$2:$R$33,15,FALSE)-VLOOKUP(A9,'2021 PA'!$A$2:$R$33,15,FALSE))/14</f>
        <v>-0.9285714285714286</v>
      </c>
      <c r="P9">
        <f>(VLOOKUP(A9,'2021 PF'!$A$2:$R$33,16,FALSE)-VLOOKUP(A9,'2021 PA'!$A$2:$R$33,16,FALSE))/15</f>
        <v>-1</v>
      </c>
      <c r="Q9">
        <f>(VLOOKUP(A9,'2021 PF'!$A$2:$R$33,17,FALSE)-VLOOKUP(A9,'2021 PA'!$A$2:$R$33,17,FALSE))/16</f>
        <v>-1.6875</v>
      </c>
      <c r="R9">
        <f>(VLOOKUP(A9,'2021 PF'!$A$2:$R$33,18,FALSE)-VLOOKUP(A9,'2021 PA'!$A$2:$R$33,18,FALSE))/17</f>
        <v>-1.2941176470588236</v>
      </c>
    </row>
    <row r="10" spans="1:18" x14ac:dyDescent="0.25">
      <c r="A10" t="s">
        <v>25</v>
      </c>
      <c r="B10">
        <f>(VLOOKUP(A10,'2021 PF'!$A$2:$R$33,2,FALSE)-VLOOKUP(A10,'2021 PA'!$A$2:$R$33,2,FALSE))/1</f>
        <v>-25</v>
      </c>
      <c r="C10">
        <f>(VLOOKUP(A10,'2021 PF'!$A$2:$R$33,3,FALSE)-VLOOKUP(A10,'2021 PA'!$A$2:$R$33,3,FALSE))/2</f>
        <v>-11</v>
      </c>
      <c r="D10">
        <f>(VLOOKUP(A10,'2021 PF'!$A$2:$R$33,4,FALSE)-VLOOKUP(A10,'2021 PA'!$A$2:$R$33,4,FALSE))/3</f>
        <v>-4.333333333333333</v>
      </c>
      <c r="E10">
        <f>(VLOOKUP(A10,'2021 PF'!$A$2:$R$33,5,FALSE)-VLOOKUP(A10,'2021 PA'!$A$2:$R$33,5,FALSE))/4</f>
        <v>-4</v>
      </c>
      <c r="F10">
        <f>(VLOOKUP(A10,'2021 PF'!$A$2:$R$33,6,FALSE)-VLOOKUP(A10,'2021 PA'!$A$2:$R$33,6,FALSE))/5</f>
        <v>0.4</v>
      </c>
      <c r="G10">
        <f>(VLOOKUP(A10,'2021 PF'!$A$2:$R$33,7,FALSE)-VLOOKUP(A10,'2021 PA'!$A$2:$R$33,7,FALSE))/6</f>
        <v>0.83333333333333337</v>
      </c>
      <c r="H10">
        <f>(VLOOKUP(A10,'2021 PF'!$A$2:$R$33,8,FALSE)-VLOOKUP(A10,'2021 PA'!$A$2:$R$33,8,FALSE))/7</f>
        <v>4.1428571428571432</v>
      </c>
      <c r="I10">
        <f>(VLOOKUP(A10,'2021 PF'!$A$2:$R$33,9,FALSE)-VLOOKUP(A10,'2021 PA'!$A$2:$R$33,9,FALSE))/8</f>
        <v>4</v>
      </c>
      <c r="J10">
        <f>(VLOOKUP(A10,'2021 PF'!$A$2:$R$33,10,FALSE)-VLOOKUP(A10,'2021 PA'!$A$2:$R$33,10,FALSE))/9</f>
        <v>4.8888888888888893</v>
      </c>
      <c r="K10">
        <f>(VLOOKUP(A10,'2021 PF'!$A$2:$R$33,11,FALSE)-VLOOKUP(A10,'2021 PA'!$A$2:$R$33,11,FALSE))/10</f>
        <v>4.5999999999999996</v>
      </c>
      <c r="L10">
        <f>(VLOOKUP(A10,'2021 PF'!$A$2:$R$33,12,FALSE)-VLOOKUP(A10,'2021 PA'!$A$2:$R$33,12,FALSE))/11</f>
        <v>3.3636363636363638</v>
      </c>
      <c r="M10">
        <f>(VLOOKUP(A10,'2021 PF'!$A$2:$R$33,13,FALSE)-VLOOKUP(A10,'2021 PA'!$A$2:$R$33,13,FALSE))/12</f>
        <v>1.1666666666666667</v>
      </c>
      <c r="N10">
        <f>(VLOOKUP(A10,'2021 PF'!$A$2:$R$33,14,FALSE)-VLOOKUP(A10,'2021 PA'!$A$2:$R$33,14,FALSE))/13</f>
        <v>2.6153846153846154</v>
      </c>
      <c r="O10">
        <f>(VLOOKUP(A10,'2021 PF'!$A$2:$R$33,15,FALSE)-VLOOKUP(A10,'2021 PA'!$A$2:$R$33,15,FALSE))/14</f>
        <v>2</v>
      </c>
      <c r="P10">
        <f>(VLOOKUP(A10,'2021 PF'!$A$2:$R$33,16,FALSE)-VLOOKUP(A10,'2021 PA'!$A$2:$R$33,16,FALSE))/15</f>
        <v>2.0666666666666669</v>
      </c>
      <c r="Q10">
        <f>(VLOOKUP(A10,'2021 PF'!$A$2:$R$33,17,FALSE)-VLOOKUP(A10,'2021 PA'!$A$2:$R$33,17,FALSE))/16</f>
        <v>3.875</v>
      </c>
      <c r="R10">
        <f>(VLOOKUP(A10,'2021 PF'!$A$2:$R$33,18,FALSE)-VLOOKUP(A10,'2021 PA'!$A$2:$R$33,18,FALSE))/17</f>
        <v>3.8235294117647061</v>
      </c>
    </row>
    <row r="11" spans="1:18" x14ac:dyDescent="0.25">
      <c r="A11" t="s">
        <v>28</v>
      </c>
      <c r="B11">
        <f>(VLOOKUP(A11,'2021 PF'!$A$2:$R$33,2,FALSE)-VLOOKUP(A11,'2021 PA'!$A$2:$R$33,2,FALSE))/1</f>
        <v>-12</v>
      </c>
      <c r="C11">
        <f>(VLOOKUP(A11,'2021 PF'!$A$2:$R$33,3,FALSE)-VLOOKUP(A11,'2021 PA'!$A$2:$R$33,3,FALSE))/2</f>
        <v>-7.5</v>
      </c>
      <c r="D11">
        <f>(VLOOKUP(A11,'2021 PF'!$A$2:$R$33,4,FALSE)-VLOOKUP(A11,'2021 PA'!$A$2:$R$33,4,FALSE))/3</f>
        <v>-8</v>
      </c>
      <c r="E11">
        <f>(VLOOKUP(A11,'2021 PF'!$A$2:$R$33,5,FALSE)-VLOOKUP(A11,'2021 PA'!$A$2:$R$33,5,FALSE))/4</f>
        <v>-3.5</v>
      </c>
      <c r="F11">
        <f>(VLOOKUP(A11,'2021 PF'!$A$2:$R$33,6,FALSE)-VLOOKUP(A11,'2021 PA'!$A$2:$R$33,6,FALSE))/5</f>
        <v>-4</v>
      </c>
      <c r="G11">
        <f>(VLOOKUP(A11,'2021 PF'!$A$2:$R$33,7,FALSE)-VLOOKUP(A11,'2021 PA'!$A$2:$R$33,7,FALSE))/6</f>
        <v>1.3333333333333333</v>
      </c>
      <c r="H11">
        <f>(VLOOKUP(A11,'2021 PF'!$A$2:$R$33,8,FALSE)-VLOOKUP(A11,'2021 PA'!$A$2:$R$33,8,FALSE))/7</f>
        <v>2.8571428571428572</v>
      </c>
      <c r="I11">
        <f>(VLOOKUP(A11,'2021 PF'!$A$2:$R$33,9,FALSE)-VLOOKUP(A11,'2021 PA'!$A$2:$R$33,9,FALSE))/8</f>
        <v>2.125</v>
      </c>
      <c r="J11">
        <f>(VLOOKUP(A11,'2021 PF'!$A$2:$R$33,10,FALSE)-VLOOKUP(A11,'2021 PA'!$A$2:$R$33,10,FALSE))/9</f>
        <v>3.5555555555555554</v>
      </c>
      <c r="K11">
        <f>(VLOOKUP(A11,'2021 PF'!$A$2:$R$33,11,FALSE)-VLOOKUP(A11,'2021 PA'!$A$2:$R$33,11,FALSE))/10</f>
        <v>3.8</v>
      </c>
      <c r="L11">
        <f>(VLOOKUP(A11,'2021 PF'!$A$2:$R$33,12,FALSE)-VLOOKUP(A11,'2021 PA'!$A$2:$R$33,12,FALSE))/11</f>
        <v>5.8181818181818183</v>
      </c>
      <c r="M11">
        <f>(VLOOKUP(A11,'2021 PF'!$A$2:$R$33,13,FALSE)-VLOOKUP(A11,'2021 PA'!$A$2:$R$33,13,FALSE))/12</f>
        <v>4.75</v>
      </c>
      <c r="N11">
        <f>(VLOOKUP(A11,'2021 PF'!$A$2:$R$33,14,FALSE)-VLOOKUP(A11,'2021 PA'!$A$2:$R$33,14,FALSE))/13</f>
        <v>6.7692307692307692</v>
      </c>
      <c r="O11">
        <f>(VLOOKUP(A11,'2021 PF'!$A$2:$R$33,15,FALSE)-VLOOKUP(A11,'2021 PA'!$A$2:$R$33,15,FALSE))/14</f>
        <v>7</v>
      </c>
      <c r="P11">
        <f>(VLOOKUP(A11,'2021 PF'!$A$2:$R$33,16,FALSE)-VLOOKUP(A11,'2021 PA'!$A$2:$R$33,16,FALSE))/15</f>
        <v>6.9333333333333336</v>
      </c>
      <c r="Q11">
        <f>(VLOOKUP(A11,'2021 PF'!$A$2:$R$33,17,FALSE)-VLOOKUP(A11,'2021 PA'!$A$2:$R$33,17,FALSE))/16</f>
        <v>6.3125</v>
      </c>
      <c r="R11">
        <f>(VLOOKUP(A11,'2021 PF'!$A$2:$R$33,18,FALSE)-VLOOKUP(A11,'2021 PA'!$A$2:$R$33,18,FALSE))/17</f>
        <v>5.0588235294117645</v>
      </c>
    </row>
    <row r="12" spans="1:18" x14ac:dyDescent="0.25">
      <c r="A12" t="s">
        <v>23</v>
      </c>
      <c r="B12">
        <f>(VLOOKUP(A12,'2021 PF'!$A$2:$R$33,2,FALSE)-VLOOKUP(A12,'2021 PA'!$A$2:$R$33,2,FALSE))/1</f>
        <v>16</v>
      </c>
      <c r="C12">
        <f>(VLOOKUP(A12,'2021 PF'!$A$2:$R$33,3,FALSE)-VLOOKUP(A12,'2021 PA'!$A$2:$R$33,3,FALSE))/2</f>
        <v>3</v>
      </c>
      <c r="D12">
        <f>(VLOOKUP(A12,'2021 PF'!$A$2:$R$33,4,FALSE)-VLOOKUP(A12,'2021 PA'!$A$2:$R$33,4,FALSE))/3</f>
        <v>-3</v>
      </c>
      <c r="E12">
        <f>(VLOOKUP(A12,'2021 PF'!$A$2:$R$33,5,FALSE)-VLOOKUP(A12,'2021 PA'!$A$2:$R$33,5,FALSE))/4</f>
        <v>-12.25</v>
      </c>
      <c r="F12">
        <f>(VLOOKUP(A12,'2021 PF'!$A$2:$R$33,6,FALSE)-VLOOKUP(A12,'2021 PA'!$A$2:$R$33,6,FALSE))/5</f>
        <v>-10.4</v>
      </c>
      <c r="G12">
        <f>(VLOOKUP(A12,'2021 PF'!$A$2:$R$33,7,FALSE)-VLOOKUP(A12,'2021 PA'!$A$2:$R$33,7,FALSE))/6</f>
        <v>-13.333333333333334</v>
      </c>
      <c r="H12">
        <f>(VLOOKUP(A12,'2021 PF'!$A$2:$R$33,8,FALSE)-VLOOKUP(A12,'2021 PA'!$A$2:$R$33,8,FALSE))/7</f>
        <v>-15.142857142857142</v>
      </c>
      <c r="I12">
        <f>(VLOOKUP(A12,'2021 PF'!$A$2:$R$33,9,FALSE)-VLOOKUP(A12,'2021 PA'!$A$2:$R$33,9,FALSE))/8</f>
        <v>-15.25</v>
      </c>
      <c r="J12">
        <f>(VLOOKUP(A12,'2021 PF'!$A$2:$R$33,10,FALSE)-VLOOKUP(A12,'2021 PA'!$A$2:$R$33,10,FALSE))/9</f>
        <v>-14.444444444444445</v>
      </c>
      <c r="K12">
        <f>(VLOOKUP(A12,'2021 PF'!$A$2:$R$33,11,FALSE)-VLOOKUP(A12,'2021 PA'!$A$2:$R$33,11,FALSE))/10</f>
        <v>-12.1</v>
      </c>
      <c r="L12">
        <f>(VLOOKUP(A12,'2021 PF'!$A$2:$R$33,12,FALSE)-VLOOKUP(A12,'2021 PA'!$A$2:$R$33,12,FALSE))/11</f>
        <v>-11.636363636363637</v>
      </c>
      <c r="M12">
        <f>(VLOOKUP(A12,'2021 PF'!$A$2:$R$33,13,FALSE)-VLOOKUP(A12,'2021 PA'!$A$2:$R$33,13,FALSE))/12</f>
        <v>-13.25</v>
      </c>
      <c r="N12">
        <f>(VLOOKUP(A12,'2021 PF'!$A$2:$R$33,14,FALSE)-VLOOKUP(A12,'2021 PA'!$A$2:$R$33,14,FALSE))/13</f>
        <v>-13.76923076923077</v>
      </c>
      <c r="O12">
        <f>(VLOOKUP(A12,'2021 PF'!$A$2:$R$33,15,FALSE)-VLOOKUP(A12,'2021 PA'!$A$2:$R$33,15,FALSE))/14</f>
        <v>-11.785714285714286</v>
      </c>
      <c r="P12">
        <f>(VLOOKUP(A12,'2021 PF'!$A$2:$R$33,16,FALSE)-VLOOKUP(A12,'2021 PA'!$A$2:$R$33,16,FALSE))/15</f>
        <v>-10.199999999999999</v>
      </c>
      <c r="Q12">
        <f>(VLOOKUP(A12,'2021 PF'!$A$2:$R$33,17,FALSE)-VLOOKUP(A12,'2021 PA'!$A$2:$R$33,17,FALSE))/16</f>
        <v>-10.5625</v>
      </c>
      <c r="R12">
        <f>(VLOOKUP(A12,'2021 PF'!$A$2:$R$33,18,FALSE)-VLOOKUP(A12,'2021 PA'!$A$2:$R$33,18,FALSE))/17</f>
        <v>-10.117647058823529</v>
      </c>
    </row>
    <row r="13" spans="1:18" x14ac:dyDescent="0.25">
      <c r="A13" t="s">
        <v>26</v>
      </c>
      <c r="B13">
        <f>(VLOOKUP(A13,'2021 PF'!$A$2:$R$33,2,FALSE)-VLOOKUP(A13,'2021 PA'!$A$2:$R$33,2,FALSE))/1</f>
        <v>-16</v>
      </c>
      <c r="C13">
        <f>(VLOOKUP(A13,'2021 PF'!$A$2:$R$33,3,FALSE)-VLOOKUP(A13,'2021 PA'!$A$2:$R$33,3,FALSE))/2</f>
        <v>-13</v>
      </c>
      <c r="D13">
        <f>(VLOOKUP(A13,'2021 PF'!$A$2:$R$33,4,FALSE)-VLOOKUP(A13,'2021 PA'!$A$2:$R$33,4,FALSE))/3</f>
        <v>-12.666666666666666</v>
      </c>
      <c r="E13">
        <f>(VLOOKUP(A13,'2021 PF'!$A$2:$R$33,5,FALSE)-VLOOKUP(A13,'2021 PA'!$A$2:$R$33,5,FALSE))/4</f>
        <v>-10.25</v>
      </c>
      <c r="F13">
        <f>(VLOOKUP(A13,'2021 PF'!$A$2:$R$33,6,FALSE)-VLOOKUP(A13,'2021 PA'!$A$2:$R$33,6,FALSE))/5</f>
        <v>-11.8</v>
      </c>
      <c r="G13">
        <f>(VLOOKUP(A13,'2021 PF'!$A$2:$R$33,7,FALSE)-VLOOKUP(A13,'2021 PA'!$A$2:$R$33,7,FALSE))/6</f>
        <v>-9.3333333333333339</v>
      </c>
      <c r="H13">
        <f>(VLOOKUP(A13,'2021 PF'!$A$2:$R$33,8,FALSE)-VLOOKUP(A13,'2021 PA'!$A$2:$R$33,8,FALSE))/7</f>
        <v>-11.428571428571429</v>
      </c>
      <c r="I13">
        <f>(VLOOKUP(A13,'2021 PF'!$A$2:$R$33,9,FALSE)-VLOOKUP(A13,'2021 PA'!$A$2:$R$33,9,FALSE))/8</f>
        <v>-9.625</v>
      </c>
      <c r="J13">
        <f>(VLOOKUP(A13,'2021 PF'!$A$2:$R$33,10,FALSE)-VLOOKUP(A13,'2021 PA'!$A$2:$R$33,10,FALSE))/9</f>
        <v>-9.2222222222222214</v>
      </c>
      <c r="K13">
        <f>(VLOOKUP(A13,'2021 PF'!$A$2:$R$33,11,FALSE)-VLOOKUP(A13,'2021 PA'!$A$2:$R$33,11,FALSE))/10</f>
        <v>-10.3</v>
      </c>
      <c r="L13">
        <f>(VLOOKUP(A13,'2021 PF'!$A$2:$R$33,12,FALSE)-VLOOKUP(A13,'2021 PA'!$A$2:$R$33,12,FALSE))/11</f>
        <v>-10</v>
      </c>
      <c r="M13">
        <f>(VLOOKUP(A13,'2021 PF'!$A$2:$R$33,13,FALSE)-VLOOKUP(A13,'2021 PA'!$A$2:$R$33,13,FALSE))/12</f>
        <v>-11.666666666666666</v>
      </c>
      <c r="N13">
        <f>(VLOOKUP(A13,'2021 PF'!$A$2:$R$33,14,FALSE)-VLOOKUP(A13,'2021 PA'!$A$2:$R$33,14,FALSE))/13</f>
        <v>-12.307692307692308</v>
      </c>
      <c r="O13">
        <f>(VLOOKUP(A13,'2021 PF'!$A$2:$R$33,15,FALSE)-VLOOKUP(A13,'2021 PA'!$A$2:$R$33,15,FALSE))/14</f>
        <v>-12.428571428571429</v>
      </c>
      <c r="P13">
        <f>(VLOOKUP(A13,'2021 PF'!$A$2:$R$33,16,FALSE)-VLOOKUP(A13,'2021 PA'!$A$2:$R$33,16,FALSE))/15</f>
        <v>-11.933333333333334</v>
      </c>
      <c r="Q13">
        <f>(VLOOKUP(A13,'2021 PF'!$A$2:$R$33,17,FALSE)-VLOOKUP(A13,'2021 PA'!$A$2:$R$33,17,FALSE))/16</f>
        <v>-13.6875</v>
      </c>
      <c r="R13">
        <f>(VLOOKUP(A13,'2021 PF'!$A$2:$R$33,18,FALSE)-VLOOKUP(A13,'2021 PA'!$A$2:$R$33,18,FALSE))/17</f>
        <v>-12</v>
      </c>
    </row>
    <row r="14" spans="1:18" x14ac:dyDescent="0.25">
      <c r="A14" t="s">
        <v>24</v>
      </c>
      <c r="B14">
        <f>(VLOOKUP(A14,'2021 PF'!$A$2:$R$33,2,FALSE)-VLOOKUP(A14,'2021 PA'!$A$2:$R$33,2,FALSE))/1</f>
        <v>4</v>
      </c>
      <c r="C14">
        <f>(VLOOKUP(A14,'2021 PF'!$A$2:$R$33,3,FALSE)-VLOOKUP(A14,'2021 PA'!$A$2:$R$33,3,FALSE))/2</f>
        <v>1.5</v>
      </c>
      <c r="D14">
        <f>(VLOOKUP(A14,'2021 PF'!$A$2:$R$33,4,FALSE)-VLOOKUP(A14,'2021 PA'!$A$2:$R$33,4,FALSE))/3</f>
        <v>-1</v>
      </c>
      <c r="E14">
        <f>(VLOOKUP(A14,'2021 PF'!$A$2:$R$33,5,FALSE)-VLOOKUP(A14,'2021 PA'!$A$2:$R$33,5,FALSE))/4</f>
        <v>2.25</v>
      </c>
      <c r="F14">
        <f>(VLOOKUP(A14,'2021 PF'!$A$2:$R$33,6,FALSE)-VLOOKUP(A14,'2021 PA'!$A$2:$R$33,6,FALSE))/5</f>
        <v>-1.8</v>
      </c>
      <c r="G14">
        <f>(VLOOKUP(A14,'2021 PF'!$A$2:$R$33,7,FALSE)-VLOOKUP(A14,'2021 PA'!$A$2:$R$33,7,FALSE))/6</f>
        <v>1.5</v>
      </c>
      <c r="H14">
        <f>(VLOOKUP(A14,'2021 PF'!$A$2:$R$33,8,FALSE)-VLOOKUP(A14,'2021 PA'!$A$2:$R$33,8,FALSE))/7</f>
        <v>-2.1428571428571428</v>
      </c>
      <c r="I14">
        <f>(VLOOKUP(A14,'2021 PF'!$A$2:$R$33,9,FALSE)-VLOOKUP(A14,'2021 PA'!$A$2:$R$33,9,FALSE))/8</f>
        <v>-1.5</v>
      </c>
      <c r="J14">
        <f>(VLOOKUP(A14,'2021 PF'!$A$2:$R$33,10,FALSE)-VLOOKUP(A14,'2021 PA'!$A$2:$R$33,10,FALSE))/9</f>
        <v>-0.66666666666666663</v>
      </c>
      <c r="K14">
        <f>(VLOOKUP(A14,'2021 PF'!$A$2:$R$33,11,FALSE)-VLOOKUP(A14,'2021 PA'!$A$2:$R$33,11,FALSE))/10</f>
        <v>2.1</v>
      </c>
      <c r="L14">
        <f>(VLOOKUP(A14,'2021 PF'!$A$2:$R$33,12,FALSE)-VLOOKUP(A14,'2021 PA'!$A$2:$R$33,12,FALSE))/11</f>
        <v>2.8181818181818183</v>
      </c>
      <c r="M14">
        <f>(VLOOKUP(A14,'2021 PF'!$A$2:$R$33,13,FALSE)-VLOOKUP(A14,'2021 PA'!$A$2:$R$33,13,FALSE))/12</f>
        <v>3.6666666666666665</v>
      </c>
      <c r="N14">
        <f>(VLOOKUP(A14,'2021 PF'!$A$2:$R$33,14,FALSE)-VLOOKUP(A14,'2021 PA'!$A$2:$R$33,14,FALSE))/13</f>
        <v>6.384615384615385</v>
      </c>
      <c r="O14">
        <f>(VLOOKUP(A14,'2021 PF'!$A$2:$R$33,15,FALSE)-VLOOKUP(A14,'2021 PA'!$A$2:$R$33,15,FALSE))/14</f>
        <v>6.3571428571428568</v>
      </c>
      <c r="P14">
        <f>(VLOOKUP(A14,'2021 PF'!$A$2:$R$33,16,FALSE)-VLOOKUP(A14,'2021 PA'!$A$2:$R$33,16,FALSE))/15</f>
        <v>7.666666666666667</v>
      </c>
      <c r="Q14">
        <f>(VLOOKUP(A14,'2021 PF'!$A$2:$R$33,17,FALSE)-VLOOKUP(A14,'2021 PA'!$A$2:$R$33,17,FALSE))/16</f>
        <v>7</v>
      </c>
      <c r="R14">
        <f>(VLOOKUP(A14,'2021 PF'!$A$2:$R$33,18,FALSE)-VLOOKUP(A14,'2021 PA'!$A$2:$R$33,18,FALSE))/17</f>
        <v>6.8235294117647056</v>
      </c>
    </row>
    <row r="15" spans="1:18" x14ac:dyDescent="0.25">
      <c r="A15" t="s">
        <v>38</v>
      </c>
      <c r="B15">
        <f>(VLOOKUP(A15,'2021 PF'!$A$2:$R$33,2,FALSE)-VLOOKUP(A15,'2021 PA'!$A$2:$R$33,2,FALSE))/1</f>
        <v>6</v>
      </c>
      <c r="C15">
        <f>(VLOOKUP(A15,'2021 PF'!$A$2:$R$33,3,FALSE)-VLOOKUP(A15,'2021 PA'!$A$2:$R$33,3,FALSE))/2</f>
        <v>7.5</v>
      </c>
      <c r="D15">
        <f>(VLOOKUP(A15,'2021 PF'!$A$2:$R$33,4,FALSE)-VLOOKUP(A15,'2021 PA'!$A$2:$R$33,4,FALSE))/3</f>
        <v>6</v>
      </c>
      <c r="E15">
        <f>(VLOOKUP(A15,'2021 PF'!$A$2:$R$33,5,FALSE)-VLOOKUP(A15,'2021 PA'!$A$2:$R$33,5,FALSE))/4</f>
        <v>1</v>
      </c>
      <c r="F15">
        <f>(VLOOKUP(A15,'2021 PF'!$A$2:$R$33,6,FALSE)-VLOOKUP(A15,'2021 PA'!$A$2:$R$33,6,FALSE))/5</f>
        <v>-1.4</v>
      </c>
      <c r="G15">
        <f>(VLOOKUP(A15,'2021 PF'!$A$2:$R$33,7,FALSE)-VLOOKUP(A15,'2021 PA'!$A$2:$R$33,7,FALSE))/6</f>
        <v>0.5</v>
      </c>
      <c r="H15">
        <f>(VLOOKUP(A15,'2021 PF'!$A$2:$R$33,8,FALSE)-VLOOKUP(A15,'2021 PA'!$A$2:$R$33,8,FALSE))/7</f>
        <v>2</v>
      </c>
      <c r="I15">
        <f>(VLOOKUP(A15,'2021 PF'!$A$2:$R$33,9,FALSE)-VLOOKUP(A15,'2021 PA'!$A$2:$R$33,9,FALSE))/8</f>
        <v>0.875</v>
      </c>
      <c r="J15">
        <f>(VLOOKUP(A15,'2021 PF'!$A$2:$R$33,10,FALSE)-VLOOKUP(A15,'2021 PA'!$A$2:$R$33,10,FALSE))/9</f>
        <v>-2.2222222222222223</v>
      </c>
      <c r="K15">
        <f>(VLOOKUP(A15,'2021 PF'!$A$2:$R$33,11,FALSE)-VLOOKUP(A15,'2021 PA'!$A$2:$R$33,11,FALSE))/10</f>
        <v>-3.9</v>
      </c>
      <c r="L15">
        <f>(VLOOKUP(A15,'2021 PF'!$A$2:$R$33,12,FALSE)-VLOOKUP(A15,'2021 PA'!$A$2:$R$33,12,FALSE))/11</f>
        <v>-3.2727272727272729</v>
      </c>
      <c r="M15">
        <f>(VLOOKUP(A15,'2021 PF'!$A$2:$R$33,13,FALSE)-VLOOKUP(A15,'2021 PA'!$A$2:$R$33,13,FALSE))/12</f>
        <v>-3.1666666666666665</v>
      </c>
      <c r="N15">
        <f>(VLOOKUP(A15,'2021 PF'!$A$2:$R$33,14,FALSE)-VLOOKUP(A15,'2021 PA'!$A$2:$R$33,14,FALSE))/13</f>
        <v>-5.9230769230769234</v>
      </c>
      <c r="O15">
        <f>(VLOOKUP(A15,'2021 PF'!$A$2:$R$33,15,FALSE)-VLOOKUP(A15,'2021 PA'!$A$2:$R$33,15,FALSE))/14</f>
        <v>-5.3571428571428568</v>
      </c>
      <c r="P15">
        <f>(VLOOKUP(A15,'2021 PF'!$A$2:$R$33,16,FALSE)-VLOOKUP(A15,'2021 PA'!$A$2:$R$33,16,FALSE))/15</f>
        <v>-4.7333333333333334</v>
      </c>
      <c r="Q15">
        <f>(VLOOKUP(A15,'2021 PF'!$A$2:$R$33,17,FALSE)-VLOOKUP(A15,'2021 PA'!$A$2:$R$33,17,FALSE))/16</f>
        <v>-4.25</v>
      </c>
      <c r="R15">
        <f>(VLOOKUP(A15,'2021 PF'!$A$2:$R$33,18,FALSE)-VLOOKUP(A15,'2021 PA'!$A$2:$R$33,18,FALSE))/17</f>
        <v>-3.8235294117647061</v>
      </c>
    </row>
    <row r="16" spans="1:18" x14ac:dyDescent="0.25">
      <c r="A16" t="s">
        <v>39</v>
      </c>
      <c r="B16">
        <f>(VLOOKUP(A16,'2021 PF'!$A$2:$R$33,2,FALSE)-VLOOKUP(A16,'2021 PA'!$A$2:$R$33,2,FALSE))/1</f>
        <v>4</v>
      </c>
      <c r="C16">
        <f>(VLOOKUP(A16,'2021 PF'!$A$2:$R$33,3,FALSE)-VLOOKUP(A16,'2021 PA'!$A$2:$R$33,3,FALSE))/2</f>
        <v>0.5</v>
      </c>
      <c r="D16">
        <f>(VLOOKUP(A16,'2021 PF'!$A$2:$R$33,4,FALSE)-VLOOKUP(A16,'2021 PA'!$A$2:$R$33,4,FALSE))/3</f>
        <v>2.3333333333333335</v>
      </c>
      <c r="E16">
        <f>(VLOOKUP(A16,'2021 PF'!$A$2:$R$33,5,FALSE)-VLOOKUP(A16,'2021 PA'!$A$2:$R$33,5,FALSE))/4</f>
        <v>5.25</v>
      </c>
      <c r="F16">
        <f>(VLOOKUP(A16,'2021 PF'!$A$2:$R$33,6,FALSE)-VLOOKUP(A16,'2021 PA'!$A$2:$R$33,6,FALSE))/5</f>
        <v>5.2</v>
      </c>
      <c r="G16">
        <f>(VLOOKUP(A16,'2021 PF'!$A$2:$R$33,7,FALSE)-VLOOKUP(A16,'2021 PA'!$A$2:$R$33,7,FALSE))/6</f>
        <v>-0.33333333333333331</v>
      </c>
      <c r="H16">
        <f>(VLOOKUP(A16,'2021 PF'!$A$2:$R$33,8,FALSE)-VLOOKUP(A16,'2021 PA'!$A$2:$R$33,8,FALSE))/7</f>
        <v>-0.7142857142857143</v>
      </c>
      <c r="I16">
        <f>(VLOOKUP(A16,'2021 PF'!$A$2:$R$33,9,FALSE)-VLOOKUP(A16,'2021 PA'!$A$2:$R$33,9,FALSE))/8</f>
        <v>-0.25</v>
      </c>
      <c r="J16">
        <f>(VLOOKUP(A16,'2021 PF'!$A$2:$R$33,10,FALSE)-VLOOKUP(A16,'2021 PA'!$A$2:$R$33,10,FALSE))/9</f>
        <v>-1</v>
      </c>
      <c r="K16">
        <f>(VLOOKUP(A16,'2021 PF'!$A$2:$R$33,11,FALSE)-VLOOKUP(A16,'2021 PA'!$A$2:$R$33,11,FALSE))/10</f>
        <v>-0.5</v>
      </c>
      <c r="L16">
        <f>(VLOOKUP(A16,'2021 PF'!$A$2:$R$33,12,FALSE)-VLOOKUP(A16,'2021 PA'!$A$2:$R$33,12,FALSE))/11</f>
        <v>-1.8181818181818181</v>
      </c>
      <c r="M16">
        <f>(VLOOKUP(A16,'2021 PF'!$A$2:$R$33,13,FALSE)-VLOOKUP(A16,'2021 PA'!$A$2:$R$33,13,FALSE))/12</f>
        <v>-8.3333333333333329E-2</v>
      </c>
      <c r="N16">
        <f>(VLOOKUP(A16,'2021 PF'!$A$2:$R$33,14,FALSE)-VLOOKUP(A16,'2021 PA'!$A$2:$R$33,14,FALSE))/13</f>
        <v>1.1538461538461537</v>
      </c>
      <c r="O16">
        <f>(VLOOKUP(A16,'2021 PF'!$A$2:$R$33,15,FALSE)-VLOOKUP(A16,'2021 PA'!$A$2:$R$33,15,FALSE))/14</f>
        <v>0.6428571428571429</v>
      </c>
      <c r="P16">
        <f>(VLOOKUP(A16,'2021 PF'!$A$2:$R$33,16,FALSE)-VLOOKUP(A16,'2021 PA'!$A$2:$R$33,16,FALSE))/15</f>
        <v>-0.2</v>
      </c>
      <c r="Q16">
        <f>(VLOOKUP(A16,'2021 PF'!$A$2:$R$33,17,FALSE)-VLOOKUP(A16,'2021 PA'!$A$2:$R$33,17,FALSE))/16</f>
        <v>1.125</v>
      </c>
      <c r="R16">
        <f>(VLOOKUP(A16,'2021 PF'!$A$2:$R$33,18,FALSE)-VLOOKUP(A16,'2021 PA'!$A$2:$R$33,18,FALSE))/17</f>
        <v>0.88235294117647056</v>
      </c>
    </row>
    <row r="17" spans="1:18" x14ac:dyDescent="0.25">
      <c r="A17" t="s">
        <v>40</v>
      </c>
      <c r="B17">
        <f>(VLOOKUP(A17,'2021 PF'!$A$2:$R$33,2,FALSE)-VLOOKUP(A17,'2021 PA'!$A$2:$R$33,2,FALSE))/1</f>
        <v>14</v>
      </c>
      <c r="C17">
        <f>(VLOOKUP(A17,'2021 PF'!$A$2:$R$33,3,FALSE)-VLOOKUP(A17,'2021 PA'!$A$2:$R$33,3,FALSE))/2</f>
        <v>12</v>
      </c>
      <c r="D17">
        <f>(VLOOKUP(A17,'2021 PF'!$A$2:$R$33,4,FALSE)-VLOOKUP(A17,'2021 PA'!$A$2:$R$33,4,FALSE))/3</f>
        <v>25.333333333333332</v>
      </c>
      <c r="E17">
        <f>(VLOOKUP(A17,'2021 PF'!$A$2:$R$33,5,FALSE)-VLOOKUP(A17,'2021 PA'!$A$2:$R$33,5,FALSE))/4</f>
        <v>8.5</v>
      </c>
      <c r="F17">
        <f>(VLOOKUP(A17,'2021 PF'!$A$2:$R$33,6,FALSE)-VLOOKUP(A17,'2021 PA'!$A$2:$R$33,6,FALSE))/5</f>
        <v>5.2</v>
      </c>
      <c r="G17">
        <f>(VLOOKUP(A17,'2021 PF'!$A$2:$R$33,7,FALSE)-VLOOKUP(A17,'2021 PA'!$A$2:$R$33,7,FALSE))/6</f>
        <v>2.6666666666666665</v>
      </c>
      <c r="H17">
        <f>(VLOOKUP(A17,'2021 PF'!$A$2:$R$33,8,FALSE)-VLOOKUP(A17,'2021 PA'!$A$2:$R$33,8,FALSE))/7</f>
        <v>1.8571428571428572</v>
      </c>
      <c r="I17">
        <f>(VLOOKUP(A17,'2021 PF'!$A$2:$R$33,9,FALSE)-VLOOKUP(A17,'2021 PA'!$A$2:$R$33,9,FALSE))/8</f>
        <v>2.5</v>
      </c>
      <c r="J17">
        <f>(VLOOKUP(A17,'2021 PF'!$A$2:$R$33,10,FALSE)-VLOOKUP(A17,'2021 PA'!$A$2:$R$33,10,FALSE))/9</f>
        <v>3.7777777777777777</v>
      </c>
      <c r="K17">
        <f>(VLOOKUP(A17,'2021 PF'!$A$2:$R$33,11,FALSE)-VLOOKUP(A17,'2021 PA'!$A$2:$R$33,11,FALSE))/10</f>
        <v>1.7</v>
      </c>
      <c r="L17">
        <f>(VLOOKUP(A17,'2021 PF'!$A$2:$R$33,12,FALSE)-VLOOKUP(A17,'2021 PA'!$A$2:$R$33,12,FALSE))/11</f>
        <v>2.9090909090909092</v>
      </c>
      <c r="M17">
        <f>(VLOOKUP(A17,'2021 PF'!$A$2:$R$33,13,FALSE)-VLOOKUP(A17,'2021 PA'!$A$2:$R$33,13,FALSE))/12</f>
        <v>1.5833333333333333</v>
      </c>
      <c r="N17">
        <f>(VLOOKUP(A17,'2021 PF'!$A$2:$R$33,14,FALSE)-VLOOKUP(A17,'2021 PA'!$A$2:$R$33,14,FALSE))/13</f>
        <v>3.6153846153846154</v>
      </c>
      <c r="O17">
        <f>(VLOOKUP(A17,'2021 PF'!$A$2:$R$33,15,FALSE)-VLOOKUP(A17,'2021 PA'!$A$2:$R$33,15,FALSE))/14</f>
        <v>3</v>
      </c>
      <c r="P17">
        <f>(VLOOKUP(A17,'2021 PF'!$A$2:$R$33,16,FALSE)-VLOOKUP(A17,'2021 PA'!$A$2:$R$33,16,FALSE))/15</f>
        <v>2.5333333333333332</v>
      </c>
      <c r="Q17">
        <f>(VLOOKUP(A17,'2021 PF'!$A$2:$R$33,17,FALSE)-VLOOKUP(A17,'2021 PA'!$A$2:$R$33,17,FALSE))/16</f>
        <v>1.0625</v>
      </c>
      <c r="R17">
        <f>(VLOOKUP(A17,'2021 PF'!$A$2:$R$33,18,FALSE)-VLOOKUP(A17,'2021 PA'!$A$2:$R$33,18,FALSE))/17</f>
        <v>0.76470588235294112</v>
      </c>
    </row>
    <row r="18" spans="1:18" x14ac:dyDescent="0.25">
      <c r="A18" t="s">
        <v>41</v>
      </c>
      <c r="B18">
        <f>(VLOOKUP(A18,'2021 PF'!$A$2:$R$33,2,FALSE)-VLOOKUP(A18,'2021 PA'!$A$2:$R$33,2,FALSE))/1</f>
        <v>-2</v>
      </c>
      <c r="C18">
        <f>(VLOOKUP(A18,'2021 PF'!$A$2:$R$33,3,FALSE)-VLOOKUP(A18,'2021 PA'!$A$2:$R$33,3,FALSE))/2</f>
        <v>0.5</v>
      </c>
      <c r="D18">
        <f>(VLOOKUP(A18,'2021 PF'!$A$2:$R$33,4,FALSE)-VLOOKUP(A18,'2021 PA'!$A$2:$R$33,4,FALSE))/3</f>
        <v>7</v>
      </c>
      <c r="E18">
        <f>(VLOOKUP(A18,'2021 PF'!$A$2:$R$33,5,FALSE)-VLOOKUP(A18,'2021 PA'!$A$2:$R$33,5,FALSE))/4</f>
        <v>7.25</v>
      </c>
      <c r="F18">
        <f>(VLOOKUP(A18,'2021 PF'!$A$2:$R$33,6,FALSE)-VLOOKUP(A18,'2021 PA'!$A$2:$R$33,6,FALSE))/5</f>
        <v>10.6</v>
      </c>
      <c r="G18">
        <f>(VLOOKUP(A18,'2021 PF'!$A$2:$R$33,7,FALSE)-VLOOKUP(A18,'2021 PA'!$A$2:$R$33,7,FALSE))/6</f>
        <v>9.8333333333333339</v>
      </c>
      <c r="H18">
        <f>(VLOOKUP(A18,'2021 PF'!$A$2:$R$33,8,FALSE)-VLOOKUP(A18,'2021 PA'!$A$2:$R$33,8,FALSE))/7</f>
        <v>9</v>
      </c>
      <c r="I18">
        <f>(VLOOKUP(A18,'2021 PF'!$A$2:$R$33,9,FALSE)-VLOOKUP(A18,'2021 PA'!$A$2:$R$33,9,FALSE))/8</f>
        <v>6.125</v>
      </c>
      <c r="J18">
        <f>(VLOOKUP(A18,'2021 PF'!$A$2:$R$33,10,FALSE)-VLOOKUP(A18,'2021 PA'!$A$2:$R$33,10,FALSE))/9</f>
        <v>9.8888888888888893</v>
      </c>
      <c r="K18">
        <f>(VLOOKUP(A18,'2021 PF'!$A$2:$R$33,11,FALSE)-VLOOKUP(A18,'2021 PA'!$A$2:$R$33,11,FALSE))/10</f>
        <v>7.9</v>
      </c>
      <c r="L18">
        <f>(VLOOKUP(A18,'2021 PF'!$A$2:$R$33,12,FALSE)-VLOOKUP(A18,'2021 PA'!$A$2:$R$33,12,FALSE))/11</f>
        <v>6.9090909090909092</v>
      </c>
      <c r="M18">
        <f>(VLOOKUP(A18,'2021 PF'!$A$2:$R$33,13,FALSE)-VLOOKUP(A18,'2021 PA'!$A$2:$R$33,13,FALSE))/12</f>
        <v>7.166666666666667</v>
      </c>
      <c r="N18">
        <f>(VLOOKUP(A18,'2021 PF'!$A$2:$R$33,14,FALSE)-VLOOKUP(A18,'2021 PA'!$A$2:$R$33,14,FALSE))/13</f>
        <v>7.1538461538461542</v>
      </c>
      <c r="O18">
        <f>(VLOOKUP(A18,'2021 PF'!$A$2:$R$33,15,FALSE)-VLOOKUP(A18,'2021 PA'!$A$2:$R$33,15,FALSE))/14</f>
        <v>7.7142857142857144</v>
      </c>
      <c r="P18">
        <f>(VLOOKUP(A18,'2021 PF'!$A$2:$R$33,16,FALSE)-VLOOKUP(A18,'2021 PA'!$A$2:$R$33,16,FALSE))/15</f>
        <v>10</v>
      </c>
      <c r="Q18">
        <f>(VLOOKUP(A18,'2021 PF'!$A$2:$R$33,17,FALSE)-VLOOKUP(A18,'2021 PA'!$A$2:$R$33,17,FALSE))/16</f>
        <v>9.1875</v>
      </c>
      <c r="R18">
        <f>(VLOOKUP(A18,'2021 PF'!$A$2:$R$33,18,FALSE)-VLOOKUP(A18,'2021 PA'!$A$2:$R$33,18,FALSE))/17</f>
        <v>10.117647058823529</v>
      </c>
    </row>
    <row r="19" spans="1:18" x14ac:dyDescent="0.25">
      <c r="A19" t="s">
        <v>42</v>
      </c>
      <c r="B19">
        <f>(VLOOKUP(A19,'2021 PF'!$A$2:$R$33,2,FALSE)-VLOOKUP(A19,'2021 PA'!$A$2:$R$33,2,FALSE))/1</f>
        <v>26</v>
      </c>
      <c r="C19">
        <f>(VLOOKUP(A19,'2021 PF'!$A$2:$R$33,3,FALSE)-VLOOKUP(A19,'2021 PA'!$A$2:$R$33,3,FALSE))/2</f>
        <v>10</v>
      </c>
      <c r="D19">
        <f>(VLOOKUP(A19,'2021 PF'!$A$2:$R$33,4,FALSE)-VLOOKUP(A19,'2021 PA'!$A$2:$R$33,4,FALSE))/3</f>
        <v>0</v>
      </c>
      <c r="E19">
        <f>(VLOOKUP(A19,'2021 PF'!$A$2:$R$33,5,FALSE)-VLOOKUP(A19,'2021 PA'!$A$2:$R$33,5,FALSE))/4</f>
        <v>-3</v>
      </c>
      <c r="F19">
        <f>(VLOOKUP(A19,'2021 PF'!$A$2:$R$33,6,FALSE)-VLOOKUP(A19,'2021 PA'!$A$2:$R$33,6,FALSE))/5</f>
        <v>-1.8</v>
      </c>
      <c r="G19">
        <f>(VLOOKUP(A19,'2021 PF'!$A$2:$R$33,7,FALSE)-VLOOKUP(A19,'2021 PA'!$A$2:$R$33,7,FALSE))/6</f>
        <v>-2.5</v>
      </c>
      <c r="H19">
        <f>(VLOOKUP(A19,'2021 PF'!$A$2:$R$33,8,FALSE)-VLOOKUP(A19,'2021 PA'!$A$2:$R$33,8,FALSE))/7</f>
        <v>-3.7142857142857144</v>
      </c>
      <c r="I19">
        <f>(VLOOKUP(A19,'2021 PF'!$A$2:$R$33,9,FALSE)-VLOOKUP(A19,'2021 PA'!$A$2:$R$33,9,FALSE))/8</f>
        <v>1.5</v>
      </c>
      <c r="J19">
        <f>(VLOOKUP(A19,'2021 PF'!$A$2:$R$33,10,FALSE)-VLOOKUP(A19,'2021 PA'!$A$2:$R$33,10,FALSE))/9</f>
        <v>1</v>
      </c>
      <c r="K19">
        <f>(VLOOKUP(A19,'2021 PF'!$A$2:$R$33,11,FALSE)-VLOOKUP(A19,'2021 PA'!$A$2:$R$33,11,FALSE))/10</f>
        <v>2.6</v>
      </c>
      <c r="L19">
        <f>(VLOOKUP(A19,'2021 PF'!$A$2:$R$33,12,FALSE)-VLOOKUP(A19,'2021 PA'!$A$2:$R$33,12,FALSE))/11</f>
        <v>3.3636363636363638</v>
      </c>
      <c r="M19">
        <f>(VLOOKUP(A19,'2021 PF'!$A$2:$R$33,13,FALSE)-VLOOKUP(A19,'2021 PA'!$A$2:$R$33,13,FALSE))/12</f>
        <v>2.5833333333333335</v>
      </c>
      <c r="N19">
        <f>(VLOOKUP(A19,'2021 PF'!$A$2:$R$33,14,FALSE)-VLOOKUP(A19,'2021 PA'!$A$2:$R$33,14,FALSE))/13</f>
        <v>3.5384615384615383</v>
      </c>
      <c r="O19">
        <f>(VLOOKUP(A19,'2021 PF'!$A$2:$R$33,15,FALSE)-VLOOKUP(A19,'2021 PA'!$A$2:$R$33,15,FALSE))/14</f>
        <v>4</v>
      </c>
      <c r="P19">
        <f>(VLOOKUP(A19,'2021 PF'!$A$2:$R$33,16,FALSE)-VLOOKUP(A19,'2021 PA'!$A$2:$R$33,16,FALSE))/15</f>
        <v>5.333333333333333</v>
      </c>
      <c r="Q19">
        <f>(VLOOKUP(A19,'2021 PF'!$A$2:$R$33,17,FALSE)-VLOOKUP(A19,'2021 PA'!$A$2:$R$33,17,FALSE))/16</f>
        <v>5.25</v>
      </c>
      <c r="R19">
        <f>(VLOOKUP(A19,'2021 PF'!$A$2:$R$33,18,FALSE)-VLOOKUP(A19,'2021 PA'!$A$2:$R$33,18,FALSE))/17</f>
        <v>3.4705882352941178</v>
      </c>
    </row>
    <row r="20" spans="1:18" x14ac:dyDescent="0.25">
      <c r="A20" t="s">
        <v>43</v>
      </c>
      <c r="B20">
        <f>(VLOOKUP(A20,'2021 PF'!$A$2:$R$33,2,FALSE)-VLOOKUP(A20,'2021 PA'!$A$2:$R$33,2,FALSE))/1</f>
        <v>-4</v>
      </c>
      <c r="C20">
        <f>(VLOOKUP(A20,'2021 PF'!$A$2:$R$33,3,FALSE)-VLOOKUP(A20,'2021 PA'!$A$2:$R$33,3,FALSE))/2</f>
        <v>-1.5</v>
      </c>
      <c r="D20">
        <f>(VLOOKUP(A20,'2021 PF'!$A$2:$R$33,4,FALSE)-VLOOKUP(A20,'2021 PA'!$A$2:$R$33,4,FALSE))/3</f>
        <v>-8.3333333333333339</v>
      </c>
      <c r="E20">
        <f>(VLOOKUP(A20,'2021 PF'!$A$2:$R$33,5,FALSE)-VLOOKUP(A20,'2021 PA'!$A$2:$R$33,5,FALSE))/4</f>
        <v>-5.25</v>
      </c>
      <c r="F20">
        <f>(VLOOKUP(A20,'2021 PF'!$A$2:$R$33,6,FALSE)-VLOOKUP(A20,'2021 PA'!$A$2:$R$33,6,FALSE))/5</f>
        <v>-6.4</v>
      </c>
      <c r="G20">
        <f>(VLOOKUP(A20,'2021 PF'!$A$2:$R$33,7,FALSE)-VLOOKUP(A20,'2021 PA'!$A$2:$R$33,7,FALSE))/6</f>
        <v>-8.3333333333333339</v>
      </c>
      <c r="H20">
        <f>(VLOOKUP(A20,'2021 PF'!$A$2:$R$33,8,FALSE)-VLOOKUP(A20,'2021 PA'!$A$2:$R$33,8,FALSE))/7</f>
        <v>-9.1428571428571423</v>
      </c>
      <c r="I20">
        <f>(VLOOKUP(A20,'2021 PF'!$A$2:$R$33,9,FALSE)-VLOOKUP(A20,'2021 PA'!$A$2:$R$33,9,FALSE))/8</f>
        <v>-8.875</v>
      </c>
      <c r="J20">
        <f>(VLOOKUP(A20,'2021 PF'!$A$2:$R$33,10,FALSE)-VLOOKUP(A20,'2021 PA'!$A$2:$R$33,10,FALSE))/9</f>
        <v>-6.7777777777777777</v>
      </c>
      <c r="K20">
        <f>(VLOOKUP(A20,'2021 PF'!$A$2:$R$33,11,FALSE)-VLOOKUP(A20,'2021 PA'!$A$2:$R$33,11,FALSE))/10</f>
        <v>-5.5</v>
      </c>
      <c r="L20">
        <f>(VLOOKUP(A20,'2021 PF'!$A$2:$R$33,12,FALSE)-VLOOKUP(A20,'2021 PA'!$A$2:$R$33,12,FALSE))/11</f>
        <v>-4.8181818181818183</v>
      </c>
      <c r="M20">
        <f>(VLOOKUP(A20,'2021 PF'!$A$2:$R$33,13,FALSE)-VLOOKUP(A20,'2021 PA'!$A$2:$R$33,13,FALSE))/12</f>
        <v>-4.25</v>
      </c>
      <c r="N20">
        <f>(VLOOKUP(A20,'2021 PF'!$A$2:$R$33,14,FALSE)-VLOOKUP(A20,'2021 PA'!$A$2:$R$33,14,FALSE))/13</f>
        <v>-4.4615384615384617</v>
      </c>
      <c r="O20">
        <f>(VLOOKUP(A20,'2021 PF'!$A$2:$R$33,15,FALSE)-VLOOKUP(A20,'2021 PA'!$A$2:$R$33,15,FALSE))/14</f>
        <v>-4.8571428571428568</v>
      </c>
      <c r="P20">
        <f>(VLOOKUP(A20,'2021 PF'!$A$2:$R$33,16,FALSE)-VLOOKUP(A20,'2021 PA'!$A$2:$R$33,16,FALSE))/15</f>
        <v>-7.333333333333333</v>
      </c>
      <c r="Q20">
        <f>(VLOOKUP(A20,'2021 PF'!$A$2:$R$33,17,FALSE)-VLOOKUP(A20,'2021 PA'!$A$2:$R$33,17,FALSE))/16</f>
        <v>-7.125</v>
      </c>
      <c r="R20">
        <f>(VLOOKUP(A20,'2021 PF'!$A$2:$R$33,18,FALSE)-VLOOKUP(A20,'2021 PA'!$A$2:$R$33,18,FALSE))/17</f>
        <v>-5.8235294117647056</v>
      </c>
    </row>
    <row r="21" spans="1:18" x14ac:dyDescent="0.25">
      <c r="A21" t="s">
        <v>44</v>
      </c>
      <c r="B21">
        <f>(VLOOKUP(A21,'2021 PF'!$A$2:$R$33,2,FALSE)-VLOOKUP(A21,'2021 PA'!$A$2:$R$33,2,FALSE))/1</f>
        <v>-14</v>
      </c>
      <c r="C21">
        <f>(VLOOKUP(A21,'2021 PF'!$A$2:$R$33,3,FALSE)-VLOOKUP(A21,'2021 PA'!$A$2:$R$33,3,FALSE))/2</f>
        <v>-7.5</v>
      </c>
      <c r="D21">
        <f>(VLOOKUP(A21,'2021 PF'!$A$2:$R$33,4,FALSE)-VLOOKUP(A21,'2021 PA'!$A$2:$R$33,4,FALSE))/3</f>
        <v>-6</v>
      </c>
      <c r="E21">
        <f>(VLOOKUP(A21,'2021 PF'!$A$2:$R$33,5,FALSE)-VLOOKUP(A21,'2021 PA'!$A$2:$R$33,5,FALSE))/4</f>
        <v>-3</v>
      </c>
      <c r="F21">
        <f>(VLOOKUP(A21,'2021 PF'!$A$2:$R$33,6,FALSE)-VLOOKUP(A21,'2021 PA'!$A$2:$R$33,6,FALSE))/5</f>
        <v>-7.2</v>
      </c>
      <c r="G21">
        <f>(VLOOKUP(A21,'2021 PF'!$A$2:$R$33,7,FALSE)-VLOOKUP(A21,'2021 PA'!$A$2:$R$33,7,FALSE))/6</f>
        <v>-10.5</v>
      </c>
      <c r="H21">
        <f>(VLOOKUP(A21,'2021 PF'!$A$2:$R$33,8,FALSE)-VLOOKUP(A21,'2021 PA'!$A$2:$R$33,8,FALSE))/7</f>
        <v>-5.8571428571428568</v>
      </c>
      <c r="I21">
        <f>(VLOOKUP(A21,'2021 PF'!$A$2:$R$33,9,FALSE)-VLOOKUP(A21,'2021 PA'!$A$2:$R$33,9,FALSE))/8</f>
        <v>-5.5</v>
      </c>
      <c r="J21">
        <f>(VLOOKUP(A21,'2021 PF'!$A$2:$R$33,10,FALSE)-VLOOKUP(A21,'2021 PA'!$A$2:$R$33,10,FALSE))/9</f>
        <v>-4.1111111111111107</v>
      </c>
      <c r="K21">
        <f>(VLOOKUP(A21,'2021 PF'!$A$2:$R$33,11,FALSE)-VLOOKUP(A21,'2021 PA'!$A$2:$R$33,11,FALSE))/10</f>
        <v>-5.7</v>
      </c>
      <c r="L21">
        <f>(VLOOKUP(A21,'2021 PF'!$A$2:$R$33,12,FALSE)-VLOOKUP(A21,'2021 PA'!$A$2:$R$33,12,FALSE))/11</f>
        <v>-4.6363636363636367</v>
      </c>
      <c r="M21">
        <f>(VLOOKUP(A21,'2021 PF'!$A$2:$R$33,13,FALSE)-VLOOKUP(A21,'2021 PA'!$A$2:$R$33,13,FALSE))/12</f>
        <v>-5.166666666666667</v>
      </c>
      <c r="N21">
        <f>(VLOOKUP(A21,'2021 PF'!$A$2:$R$33,14,FALSE)-VLOOKUP(A21,'2021 PA'!$A$2:$R$33,14,FALSE))/13</f>
        <v>-6</v>
      </c>
      <c r="O21">
        <f>(VLOOKUP(A21,'2021 PF'!$A$2:$R$33,15,FALSE)-VLOOKUP(A21,'2021 PA'!$A$2:$R$33,15,FALSE))/14</f>
        <v>-6.6428571428571432</v>
      </c>
      <c r="P21">
        <f>(VLOOKUP(A21,'2021 PF'!$A$2:$R$33,16,FALSE)-VLOOKUP(A21,'2021 PA'!$A$2:$R$33,16,FALSE))/15</f>
        <v>-7.8</v>
      </c>
      <c r="Q21">
        <f>(VLOOKUP(A21,'2021 PF'!$A$2:$R$33,17,FALSE)-VLOOKUP(A21,'2021 PA'!$A$2:$R$33,17,FALSE))/16</f>
        <v>-8.9375</v>
      </c>
      <c r="R21">
        <f>(VLOOKUP(A21,'2021 PF'!$A$2:$R$33,18,FALSE)-VLOOKUP(A21,'2021 PA'!$A$2:$R$33,18,FALSE))/17</f>
        <v>-9.2941176470588243</v>
      </c>
    </row>
    <row r="22" spans="1:18" x14ac:dyDescent="0.25">
      <c r="A22" t="s">
        <v>45</v>
      </c>
      <c r="B22">
        <f>(VLOOKUP(A22,'2021 PF'!$A$2:$R$33,2,FALSE)-VLOOKUP(A22,'2021 PA'!$A$2:$R$33,2,FALSE))/1</f>
        <v>-35</v>
      </c>
      <c r="C22">
        <f>(VLOOKUP(A22,'2021 PF'!$A$2:$R$33,3,FALSE)-VLOOKUP(A22,'2021 PA'!$A$2:$R$33,3,FALSE))/2</f>
        <v>-8.5</v>
      </c>
      <c r="D22">
        <f>(VLOOKUP(A22,'2021 PF'!$A$2:$R$33,4,FALSE)-VLOOKUP(A22,'2021 PA'!$A$2:$R$33,4,FALSE))/3</f>
        <v>-5</v>
      </c>
      <c r="E22">
        <f>(VLOOKUP(A22,'2021 PF'!$A$2:$R$33,5,FALSE)-VLOOKUP(A22,'2021 PA'!$A$2:$R$33,5,FALSE))/4</f>
        <v>-1.25</v>
      </c>
      <c r="F22">
        <f>(VLOOKUP(A22,'2021 PF'!$A$2:$R$33,6,FALSE)-VLOOKUP(A22,'2021 PA'!$A$2:$R$33,6,FALSE))/5</f>
        <v>-0.4</v>
      </c>
      <c r="G22">
        <f>(VLOOKUP(A22,'2021 PF'!$A$2:$R$33,7,FALSE)-VLOOKUP(A22,'2021 PA'!$A$2:$R$33,7,FALSE))/6</f>
        <v>1.3333333333333333</v>
      </c>
      <c r="H22">
        <f>(VLOOKUP(A22,'2021 PF'!$A$2:$R$33,8,FALSE)-VLOOKUP(A22,'2021 PA'!$A$2:$R$33,8,FALSE))/7</f>
        <v>3.1428571428571428</v>
      </c>
      <c r="I22">
        <f>(VLOOKUP(A22,'2021 PF'!$A$2:$R$33,9,FALSE)-VLOOKUP(A22,'2021 PA'!$A$2:$R$33,9,FALSE))/8</f>
        <v>3.125</v>
      </c>
      <c r="J22">
        <f>(VLOOKUP(A22,'2021 PF'!$A$2:$R$33,10,FALSE)-VLOOKUP(A22,'2021 PA'!$A$2:$R$33,10,FALSE))/9</f>
        <v>2.1111111111111112</v>
      </c>
      <c r="K22">
        <f>(VLOOKUP(A22,'2021 PF'!$A$2:$R$33,11,FALSE)-VLOOKUP(A22,'2021 PA'!$A$2:$R$33,11,FALSE))/10</f>
        <v>3.6</v>
      </c>
      <c r="L22">
        <f>(VLOOKUP(A22,'2021 PF'!$A$2:$R$33,12,FALSE)-VLOOKUP(A22,'2021 PA'!$A$2:$R$33,12,FALSE))/11</f>
        <v>3</v>
      </c>
      <c r="M22">
        <f>(VLOOKUP(A22,'2021 PF'!$A$2:$R$33,13,FALSE)-VLOOKUP(A22,'2021 PA'!$A$2:$R$33,13,FALSE))/12</f>
        <v>3.4166666666666665</v>
      </c>
      <c r="N22">
        <f>(VLOOKUP(A22,'2021 PF'!$A$2:$R$33,14,FALSE)-VLOOKUP(A22,'2021 PA'!$A$2:$R$33,14,FALSE))/13</f>
        <v>4.3076923076923075</v>
      </c>
      <c r="O22">
        <f>(VLOOKUP(A22,'2021 PF'!$A$2:$R$33,15,FALSE)-VLOOKUP(A22,'2021 PA'!$A$2:$R$33,15,FALSE))/14</f>
        <v>4.0714285714285712</v>
      </c>
      <c r="P22">
        <f>(VLOOKUP(A22,'2021 PF'!$A$2:$R$33,16,FALSE)-VLOOKUP(A22,'2021 PA'!$A$2:$R$33,16,FALSE))/15</f>
        <v>3.9333333333333331</v>
      </c>
      <c r="Q22">
        <f>(VLOOKUP(A22,'2021 PF'!$A$2:$R$33,17,FALSE)-VLOOKUP(A22,'2021 PA'!$A$2:$R$33,17,FALSE))/16</f>
        <v>5.375</v>
      </c>
      <c r="R22">
        <f>(VLOOKUP(A22,'2021 PF'!$A$2:$R$33,18,FALSE)-VLOOKUP(A22,'2021 PA'!$A$2:$R$33,18,FALSE))/17</f>
        <v>4.6470588235294121</v>
      </c>
    </row>
    <row r="23" spans="1:18" x14ac:dyDescent="0.25">
      <c r="A23" t="s">
        <v>46</v>
      </c>
      <c r="B23">
        <f>(VLOOKUP(A23,'2021 PF'!$A$2:$R$33,2,FALSE)-VLOOKUP(A23,'2021 PA'!$A$2:$R$33,2,FALSE))/1</f>
        <v>-3</v>
      </c>
      <c r="C23">
        <f>(VLOOKUP(A23,'2021 PF'!$A$2:$R$33,3,FALSE)-VLOOKUP(A23,'2021 PA'!$A$2:$R$33,3,FALSE))/2</f>
        <v>-2</v>
      </c>
      <c r="D23">
        <f>(VLOOKUP(A23,'2021 PF'!$A$2:$R$33,4,FALSE)-VLOOKUP(A23,'2021 PA'!$A$2:$R$33,4,FALSE))/3</f>
        <v>3</v>
      </c>
      <c r="E23">
        <f>(VLOOKUP(A23,'2021 PF'!$A$2:$R$33,5,FALSE)-VLOOKUP(A23,'2021 PA'!$A$2:$R$33,5,FALSE))/4</f>
        <v>0.5</v>
      </c>
      <c r="F23">
        <f>(VLOOKUP(A23,'2021 PF'!$A$2:$R$33,6,FALSE)-VLOOKUP(A23,'2021 PA'!$A$2:$R$33,6,FALSE))/5</f>
        <v>0.8</v>
      </c>
      <c r="G23">
        <f>(VLOOKUP(A23,'2021 PF'!$A$2:$R$33,7,FALSE)-VLOOKUP(A23,'2021 PA'!$A$2:$R$33,7,FALSE))/6</f>
        <v>1.6666666666666667</v>
      </c>
      <c r="H23">
        <f>(VLOOKUP(A23,'2021 PF'!$A$2:$R$33,8,FALSE)-VLOOKUP(A23,'2021 PA'!$A$2:$R$33,8,FALSE))/7</f>
        <v>0.8571428571428571</v>
      </c>
      <c r="I23">
        <f>(VLOOKUP(A23,'2021 PF'!$A$2:$R$33,9,FALSE)-VLOOKUP(A23,'2021 PA'!$A$2:$R$33,9,FALSE))/8</f>
        <v>0.375</v>
      </c>
      <c r="J23">
        <f>(VLOOKUP(A23,'2021 PF'!$A$2:$R$33,10,FALSE)-VLOOKUP(A23,'2021 PA'!$A$2:$R$33,10,FALSE))/9</f>
        <v>1.1111111111111112</v>
      </c>
      <c r="K23">
        <f>(VLOOKUP(A23,'2021 PF'!$A$2:$R$33,11,FALSE)-VLOOKUP(A23,'2021 PA'!$A$2:$R$33,11,FALSE))/10</f>
        <v>1.3</v>
      </c>
      <c r="L23">
        <f>(VLOOKUP(A23,'2021 PF'!$A$2:$R$33,12,FALSE)-VLOOKUP(A23,'2021 PA'!$A$2:$R$33,12,FALSE))/11</f>
        <v>0.45454545454545453</v>
      </c>
      <c r="M23">
        <f>(VLOOKUP(A23,'2021 PF'!$A$2:$R$33,13,FALSE)-VLOOKUP(A23,'2021 PA'!$A$2:$R$33,13,FALSE))/12</f>
        <v>0.25</v>
      </c>
      <c r="N23">
        <f>(VLOOKUP(A23,'2021 PF'!$A$2:$R$33,14,FALSE)-VLOOKUP(A23,'2021 PA'!$A$2:$R$33,14,FALSE))/13</f>
        <v>0.84615384615384615</v>
      </c>
      <c r="O23">
        <f>(VLOOKUP(A23,'2021 PF'!$A$2:$R$33,15,FALSE)-VLOOKUP(A23,'2021 PA'!$A$2:$R$33,15,FALSE))/14</f>
        <v>1.3571428571428572</v>
      </c>
      <c r="P23">
        <f>(VLOOKUP(A23,'2021 PF'!$A$2:$R$33,16,FALSE)-VLOOKUP(A23,'2021 PA'!$A$2:$R$33,16,FALSE))/15</f>
        <v>0.8</v>
      </c>
      <c r="Q23">
        <f>(VLOOKUP(A23,'2021 PF'!$A$2:$R$33,17,FALSE)-VLOOKUP(A23,'2021 PA'!$A$2:$R$33,17,FALSE))/16</f>
        <v>-0.9375</v>
      </c>
      <c r="R23">
        <f>(VLOOKUP(A23,'2021 PF'!$A$2:$R$33,18,FALSE)-VLOOKUP(A23,'2021 PA'!$A$2:$R$33,18,FALSE))/17</f>
        <v>-5.8823529411764705E-2</v>
      </c>
    </row>
    <row r="24" spans="1:18" x14ac:dyDescent="0.25">
      <c r="A24" t="s">
        <v>47</v>
      </c>
      <c r="B24">
        <f>(VLOOKUP(A24,'2021 PF'!$A$2:$R$33,2,FALSE)-VLOOKUP(A24,'2021 PA'!$A$2:$R$33,2,FALSE))/1</f>
        <v>-20</v>
      </c>
      <c r="C24">
        <f>(VLOOKUP(A24,'2021 PF'!$A$2:$R$33,3,FALSE)-VLOOKUP(A24,'2021 PA'!$A$2:$R$33,3,FALSE))/2</f>
        <v>-8.5</v>
      </c>
      <c r="D24">
        <f>(VLOOKUP(A24,'2021 PF'!$A$2:$R$33,4,FALSE)-VLOOKUP(A24,'2021 PA'!$A$2:$R$33,4,FALSE))/3</f>
        <v>-12.333333333333334</v>
      </c>
      <c r="E24">
        <f>(VLOOKUP(A24,'2021 PF'!$A$2:$R$33,5,FALSE)-VLOOKUP(A24,'2021 PA'!$A$2:$R$33,5,FALSE))/4</f>
        <v>-6.75</v>
      </c>
      <c r="F24">
        <f>(VLOOKUP(A24,'2021 PF'!$A$2:$R$33,6,FALSE)-VLOOKUP(A24,'2021 PA'!$A$2:$R$33,6,FALSE))/5</f>
        <v>-3.2</v>
      </c>
      <c r="G24">
        <f>(VLOOKUP(A24,'2021 PF'!$A$2:$R$33,7,FALSE)-VLOOKUP(A24,'2021 PA'!$A$2:$R$33,7,FALSE))/6</f>
        <v>-4.333333333333333</v>
      </c>
      <c r="H24">
        <f>(VLOOKUP(A24,'2021 PF'!$A$2:$R$33,8,FALSE)-VLOOKUP(A24,'2021 PA'!$A$2:$R$33,8,FALSE))/7</f>
        <v>-8.7142857142857135</v>
      </c>
      <c r="I24">
        <f>(VLOOKUP(A24,'2021 PF'!$A$2:$R$33,9,FALSE)-VLOOKUP(A24,'2021 PA'!$A$2:$R$33,9,FALSE))/8</f>
        <v>-9</v>
      </c>
      <c r="J24">
        <f>(VLOOKUP(A24,'2021 PF'!$A$2:$R$33,10,FALSE)-VLOOKUP(A24,'2021 PA'!$A$2:$R$33,10,FALSE))/9</f>
        <v>-8.2222222222222214</v>
      </c>
      <c r="K24">
        <f>(VLOOKUP(A24,'2021 PF'!$A$2:$R$33,11,FALSE)-VLOOKUP(A24,'2021 PA'!$A$2:$R$33,11,FALSE))/10</f>
        <v>-7.7</v>
      </c>
      <c r="L24">
        <f>(VLOOKUP(A24,'2021 PF'!$A$2:$R$33,12,FALSE)-VLOOKUP(A24,'2021 PA'!$A$2:$R$33,12,FALSE))/11</f>
        <v>-6.8181818181818183</v>
      </c>
      <c r="M24">
        <f>(VLOOKUP(A24,'2021 PF'!$A$2:$R$33,13,FALSE)-VLOOKUP(A24,'2021 PA'!$A$2:$R$33,13,FALSE))/12</f>
        <v>-7.166666666666667</v>
      </c>
      <c r="N24">
        <f>(VLOOKUP(A24,'2021 PF'!$A$2:$R$33,14,FALSE)-VLOOKUP(A24,'2021 PA'!$A$2:$R$33,14,FALSE))/13</f>
        <v>-7.7692307692307692</v>
      </c>
      <c r="O24">
        <f>(VLOOKUP(A24,'2021 PF'!$A$2:$R$33,15,FALSE)-VLOOKUP(A24,'2021 PA'!$A$2:$R$33,15,FALSE))/14</f>
        <v>-7.7857142857142856</v>
      </c>
      <c r="P24">
        <f>(VLOOKUP(A24,'2021 PF'!$A$2:$R$33,16,FALSE)-VLOOKUP(A24,'2021 PA'!$A$2:$R$33,16,FALSE))/15</f>
        <v>-7.2</v>
      </c>
      <c r="Q24">
        <f>(VLOOKUP(A24,'2021 PF'!$A$2:$R$33,17,FALSE)-VLOOKUP(A24,'2021 PA'!$A$2:$R$33,17,FALSE))/16</f>
        <v>-5.125</v>
      </c>
      <c r="R24">
        <f>(VLOOKUP(A24,'2021 PF'!$A$2:$R$33,18,FALSE)-VLOOKUP(A24,'2021 PA'!$A$2:$R$33,18,FALSE))/17</f>
        <v>-5.6470588235294121</v>
      </c>
    </row>
    <row r="25" spans="1:18" x14ac:dyDescent="0.25">
      <c r="A25" t="s">
        <v>48</v>
      </c>
      <c r="B25">
        <f>(VLOOKUP(A25,'2021 PF'!$A$2:$R$33,2,FALSE)-VLOOKUP(A25,'2021 PA'!$A$2:$R$33,2,FALSE))/1</f>
        <v>-8</v>
      </c>
      <c r="C25">
        <f>(VLOOKUP(A25,'2021 PF'!$A$2:$R$33,3,FALSE)-VLOOKUP(A25,'2021 PA'!$A$2:$R$33,3,FALSE))/2</f>
        <v>-13</v>
      </c>
      <c r="D25">
        <f>(VLOOKUP(A25,'2021 PF'!$A$2:$R$33,4,FALSE)-VLOOKUP(A25,'2021 PA'!$A$2:$R$33,4,FALSE))/3</f>
        <v>-9.3333333333333339</v>
      </c>
      <c r="E25">
        <f>(VLOOKUP(A25,'2021 PF'!$A$2:$R$33,5,FALSE)-VLOOKUP(A25,'2021 PA'!$A$2:$R$33,5,FALSE))/4</f>
        <v>-9.5</v>
      </c>
      <c r="F25">
        <f>(VLOOKUP(A25,'2021 PF'!$A$2:$R$33,6,FALSE)-VLOOKUP(A25,'2021 PA'!$A$2:$R$33,6,FALSE))/5</f>
        <v>-8</v>
      </c>
      <c r="G25">
        <f>(VLOOKUP(A25,'2021 PF'!$A$2:$R$33,7,FALSE)-VLOOKUP(A25,'2021 PA'!$A$2:$R$33,7,FALSE))/6</f>
        <v>-10.5</v>
      </c>
      <c r="H25">
        <f>(VLOOKUP(A25,'2021 PF'!$A$2:$R$33,8,FALSE)-VLOOKUP(A25,'2021 PA'!$A$2:$R$33,8,FALSE))/7</f>
        <v>-10.285714285714286</v>
      </c>
      <c r="I25">
        <f>(VLOOKUP(A25,'2021 PF'!$A$2:$R$33,9,FALSE)-VLOOKUP(A25,'2021 PA'!$A$2:$R$33,9,FALSE))/8</f>
        <v>-13.75</v>
      </c>
      <c r="J25">
        <f>(VLOOKUP(A25,'2021 PF'!$A$2:$R$33,10,FALSE)-VLOOKUP(A25,'2021 PA'!$A$2:$R$33,10,FALSE))/9</f>
        <v>-12.222222222222221</v>
      </c>
      <c r="K25">
        <f>(VLOOKUP(A25,'2021 PF'!$A$2:$R$33,11,FALSE)-VLOOKUP(A25,'2021 PA'!$A$2:$R$33,11,FALSE))/10</f>
        <v>-11.3</v>
      </c>
      <c r="L25">
        <f>(VLOOKUP(A25,'2021 PF'!$A$2:$R$33,12,FALSE)-VLOOKUP(A25,'2021 PA'!$A$2:$R$33,12,FALSE))/11</f>
        <v>-10.454545454545455</v>
      </c>
      <c r="M25">
        <f>(VLOOKUP(A25,'2021 PF'!$A$2:$R$33,13,FALSE)-VLOOKUP(A25,'2021 PA'!$A$2:$R$33,13,FALSE))/12</f>
        <v>-9.4166666666666661</v>
      </c>
      <c r="N25">
        <f>(VLOOKUP(A25,'2021 PF'!$A$2:$R$33,14,FALSE)-VLOOKUP(A25,'2021 PA'!$A$2:$R$33,14,FALSE))/13</f>
        <v>-10.846153846153847</v>
      </c>
      <c r="O25">
        <f>(VLOOKUP(A25,'2021 PF'!$A$2:$R$33,15,FALSE)-VLOOKUP(A25,'2021 PA'!$A$2:$R$33,15,FALSE))/14</f>
        <v>-8.7857142857142865</v>
      </c>
      <c r="P25">
        <f>(VLOOKUP(A25,'2021 PF'!$A$2:$R$33,16,FALSE)-VLOOKUP(A25,'2021 PA'!$A$2:$R$33,16,FALSE))/15</f>
        <v>-8.4666666666666668</v>
      </c>
      <c r="Q25">
        <f>(VLOOKUP(A25,'2021 PF'!$A$2:$R$33,17,FALSE)-VLOOKUP(A25,'2021 PA'!$A$2:$R$33,17,FALSE))/16</f>
        <v>-9.3125</v>
      </c>
      <c r="R25">
        <f>(VLOOKUP(A25,'2021 PF'!$A$2:$R$33,18,FALSE)-VLOOKUP(A25,'2021 PA'!$A$2:$R$33,18,FALSE))/17</f>
        <v>-8.3529411764705888</v>
      </c>
    </row>
    <row r="26" spans="1:18" x14ac:dyDescent="0.25">
      <c r="A26" t="s">
        <v>31</v>
      </c>
      <c r="B26">
        <f>(VLOOKUP(A26,'2021 PF'!$A$2:$R$33,2,FALSE)-VLOOKUP(A26,'2021 PA'!$A$2:$R$33,2,FALSE))/1</f>
        <v>2</v>
      </c>
      <c r="C26">
        <f>(VLOOKUP(A26,'2021 PF'!$A$2:$R$33,3,FALSE)-VLOOKUP(A26,'2021 PA'!$A$2:$R$33,3,FALSE))/2</f>
        <v>12.5</v>
      </c>
      <c r="D26">
        <f>(VLOOKUP(A26,'2021 PF'!$A$2:$R$33,4,FALSE)-VLOOKUP(A26,'2021 PA'!$A$2:$R$33,4,FALSE))/3</f>
        <v>5</v>
      </c>
      <c r="E26">
        <f>(VLOOKUP(A26,'2021 PF'!$A$2:$R$33,5,FALSE)-VLOOKUP(A26,'2021 PA'!$A$2:$R$33,5,FALSE))/4</f>
        <v>4.25</v>
      </c>
      <c r="F26">
        <f>(VLOOKUP(A26,'2021 PF'!$A$2:$R$33,6,FALSE)-VLOOKUP(A26,'2021 PA'!$A$2:$R$33,6,FALSE))/5</f>
        <v>9</v>
      </c>
      <c r="G26">
        <f>(VLOOKUP(A26,'2021 PF'!$A$2:$R$33,7,FALSE)-VLOOKUP(A26,'2021 PA'!$A$2:$R$33,7,FALSE))/6</f>
        <v>8.5</v>
      </c>
      <c r="H26">
        <f>(VLOOKUP(A26,'2021 PF'!$A$2:$R$33,8,FALSE)-VLOOKUP(A26,'2021 PA'!$A$2:$R$33,8,FALSE))/7</f>
        <v>12.285714285714286</v>
      </c>
      <c r="I26">
        <f>(VLOOKUP(A26,'2021 PF'!$A$2:$R$33,9,FALSE)-VLOOKUP(A26,'2021 PA'!$A$2:$R$33,9,FALSE))/8</f>
        <v>9.625</v>
      </c>
      <c r="J26">
        <f>(VLOOKUP(A26,'2021 PF'!$A$2:$R$33,10,FALSE)-VLOOKUP(A26,'2021 PA'!$A$2:$R$33,10,FALSE))/9</f>
        <v>7.4444444444444446</v>
      </c>
      <c r="K26">
        <f>(VLOOKUP(A26,'2021 PF'!$A$2:$R$33,11,FALSE)-VLOOKUP(A26,'2021 PA'!$A$2:$R$33,11,FALSE))/10</f>
        <v>8.6999999999999993</v>
      </c>
      <c r="L26">
        <f>(VLOOKUP(A26,'2021 PF'!$A$2:$R$33,12,FALSE)-VLOOKUP(A26,'2021 PA'!$A$2:$R$33,12,FALSE))/11</f>
        <v>8.545454545454545</v>
      </c>
      <c r="M26">
        <f>(VLOOKUP(A26,'2021 PF'!$A$2:$R$33,13,FALSE)-VLOOKUP(A26,'2021 PA'!$A$2:$R$33,13,FALSE))/12</f>
        <v>8.9166666666666661</v>
      </c>
      <c r="N26">
        <f>(VLOOKUP(A26,'2021 PF'!$A$2:$R$33,14,FALSE)-VLOOKUP(A26,'2021 PA'!$A$2:$R$33,14,FALSE))/13</f>
        <v>8.6923076923076916</v>
      </c>
      <c r="O26">
        <f>(VLOOKUP(A26,'2021 PF'!$A$2:$R$33,15,FALSE)-VLOOKUP(A26,'2021 PA'!$A$2:$R$33,15,FALSE))/14</f>
        <v>7.4285714285714288</v>
      </c>
      <c r="P26">
        <f>(VLOOKUP(A26,'2021 PF'!$A$2:$R$33,16,FALSE)-VLOOKUP(A26,'2021 PA'!$A$2:$R$33,16,FALSE))/15</f>
        <v>8.6666666666666661</v>
      </c>
      <c r="Q26">
        <f>(VLOOKUP(A26,'2021 PF'!$A$2:$R$33,17,FALSE)-VLOOKUP(A26,'2021 PA'!$A$2:$R$33,17,FALSE))/16</f>
        <v>8.375</v>
      </c>
      <c r="R26">
        <f>(VLOOKUP(A26,'2021 PF'!$A$2:$R$33,18,FALSE)-VLOOKUP(A26,'2021 PA'!$A$2:$R$33,18,FALSE))/17</f>
        <v>9.2941176470588243</v>
      </c>
    </row>
    <row r="27" spans="1:18" x14ac:dyDescent="0.25">
      <c r="A27" t="s">
        <v>29</v>
      </c>
      <c r="B27">
        <f>(VLOOKUP(A27,'2021 PF'!$A$2:$R$33,2,FALSE)-VLOOKUP(A27,'2021 PA'!$A$2:$R$33,2,FALSE))/1</f>
        <v>35</v>
      </c>
      <c r="C27">
        <f>(VLOOKUP(A27,'2021 PF'!$A$2:$R$33,3,FALSE)-VLOOKUP(A27,'2021 PA'!$A$2:$R$33,3,FALSE))/2</f>
        <v>8</v>
      </c>
      <c r="D27">
        <f>(VLOOKUP(A27,'2021 PF'!$A$2:$R$33,4,FALSE)-VLOOKUP(A27,'2021 PA'!$A$2:$R$33,4,FALSE))/3</f>
        <v>10.333333333333334</v>
      </c>
      <c r="E27">
        <f>(VLOOKUP(A27,'2021 PF'!$A$2:$R$33,5,FALSE)-VLOOKUP(A27,'2021 PA'!$A$2:$R$33,5,FALSE))/4</f>
        <v>6.25</v>
      </c>
      <c r="F27">
        <f>(VLOOKUP(A27,'2021 PF'!$A$2:$R$33,6,FALSE)-VLOOKUP(A27,'2021 PA'!$A$2:$R$33,6,FALSE))/5</f>
        <v>7.2</v>
      </c>
      <c r="G27">
        <f>(VLOOKUP(A27,'2021 PF'!$A$2:$R$33,7,FALSE)-VLOOKUP(A27,'2021 PA'!$A$2:$R$33,7,FALSE))/6</f>
        <v>6.5</v>
      </c>
      <c r="H27">
        <f>(VLOOKUP(A27,'2021 PF'!$A$2:$R$33,8,FALSE)-VLOOKUP(A27,'2021 PA'!$A$2:$R$33,8,FALSE))/7</f>
        <v>6.8571428571428568</v>
      </c>
      <c r="I27">
        <f>(VLOOKUP(A27,'2021 PF'!$A$2:$R$33,9,FALSE)-VLOOKUP(A27,'2021 PA'!$A$2:$R$33,9,FALSE))/8</f>
        <v>5.75</v>
      </c>
      <c r="J27">
        <f>(VLOOKUP(A27,'2021 PF'!$A$2:$R$33,10,FALSE)-VLOOKUP(A27,'2021 PA'!$A$2:$R$33,10,FALSE))/9</f>
        <v>4.8888888888888893</v>
      </c>
      <c r="K27">
        <f>(VLOOKUP(A27,'2021 PF'!$A$2:$R$33,11,FALSE)-VLOOKUP(A27,'2021 PA'!$A$2:$R$33,11,FALSE))/10</f>
        <v>3.3</v>
      </c>
      <c r="L27">
        <f>(VLOOKUP(A27,'2021 PF'!$A$2:$R$33,12,FALSE)-VLOOKUP(A27,'2021 PA'!$A$2:$R$33,12,FALSE))/11</f>
        <v>0.72727272727272729</v>
      </c>
      <c r="M27">
        <f>(VLOOKUP(A27,'2021 PF'!$A$2:$R$33,13,FALSE)-VLOOKUP(A27,'2021 PA'!$A$2:$R$33,13,FALSE))/12</f>
        <v>-0.16666666666666666</v>
      </c>
      <c r="N27">
        <f>(VLOOKUP(A27,'2021 PF'!$A$2:$R$33,14,FALSE)-VLOOKUP(A27,'2021 PA'!$A$2:$R$33,14,FALSE))/13</f>
        <v>1.4615384615384615</v>
      </c>
      <c r="O27">
        <f>(VLOOKUP(A27,'2021 PF'!$A$2:$R$33,15,FALSE)-VLOOKUP(A27,'2021 PA'!$A$2:$R$33,15,FALSE))/14</f>
        <v>2</v>
      </c>
      <c r="P27">
        <f>(VLOOKUP(A27,'2021 PF'!$A$2:$R$33,16,FALSE)-VLOOKUP(A27,'2021 PA'!$A$2:$R$33,16,FALSE))/15</f>
        <v>0.73333333333333328</v>
      </c>
      <c r="Q27">
        <f>(VLOOKUP(A27,'2021 PF'!$A$2:$R$33,17,FALSE)-VLOOKUP(A27,'2021 PA'!$A$2:$R$33,17,FALSE))/16</f>
        <v>1.1875</v>
      </c>
      <c r="R27">
        <f>(VLOOKUP(A27,'2021 PF'!$A$2:$R$33,18,FALSE)-VLOOKUP(A27,'2021 PA'!$A$2:$R$33,18,FALSE))/17</f>
        <v>1.7058823529411764</v>
      </c>
    </row>
    <row r="28" spans="1:18" x14ac:dyDescent="0.25">
      <c r="A28" t="s">
        <v>33</v>
      </c>
      <c r="B28">
        <f>(VLOOKUP(A28,'2021 PF'!$A$2:$R$33,2,FALSE)-VLOOKUP(A28,'2021 PA'!$A$2:$R$33,2,FALSE))/1</f>
        <v>-26</v>
      </c>
      <c r="C28">
        <f>(VLOOKUP(A28,'2021 PF'!$A$2:$R$33,3,FALSE)-VLOOKUP(A28,'2021 PA'!$A$2:$R$33,3,FALSE))/2</f>
        <v>-24.5</v>
      </c>
      <c r="D28">
        <f>(VLOOKUP(A28,'2021 PF'!$A$2:$R$33,4,FALSE)-VLOOKUP(A28,'2021 PA'!$A$2:$R$33,4,FALSE))/3</f>
        <v>-15.333333333333334</v>
      </c>
      <c r="E28">
        <f>(VLOOKUP(A28,'2021 PF'!$A$2:$R$33,5,FALSE)-VLOOKUP(A28,'2021 PA'!$A$2:$R$33,5,FALSE))/4</f>
        <v>-12.5</v>
      </c>
      <c r="F28">
        <f>(VLOOKUP(A28,'2021 PF'!$A$2:$R$33,6,FALSE)-VLOOKUP(A28,'2021 PA'!$A$2:$R$33,6,FALSE))/5</f>
        <v>-8.6</v>
      </c>
      <c r="G28">
        <f>(VLOOKUP(A28,'2021 PF'!$A$2:$R$33,7,FALSE)-VLOOKUP(A28,'2021 PA'!$A$2:$R$33,7,FALSE))/6</f>
        <v>-6.833333333333333</v>
      </c>
      <c r="H28">
        <f>(VLOOKUP(A28,'2021 PF'!$A$2:$R$33,8,FALSE)-VLOOKUP(A28,'2021 PA'!$A$2:$R$33,8,FALSE))/7</f>
        <v>-6.7142857142857144</v>
      </c>
      <c r="I28">
        <f>(VLOOKUP(A28,'2021 PF'!$A$2:$R$33,9,FALSE)-VLOOKUP(A28,'2021 PA'!$A$2:$R$33,9,FALSE))/8</f>
        <v>-5.625</v>
      </c>
      <c r="J28">
        <f>(VLOOKUP(A28,'2021 PF'!$A$2:$R$33,10,FALSE)-VLOOKUP(A28,'2021 PA'!$A$2:$R$33,10,FALSE))/9</f>
        <v>-9.4444444444444446</v>
      </c>
      <c r="K28">
        <f>(VLOOKUP(A28,'2021 PF'!$A$2:$R$33,11,FALSE)-VLOOKUP(A28,'2021 PA'!$A$2:$R$33,11,FALSE))/10</f>
        <v>-11</v>
      </c>
      <c r="L28">
        <f>(VLOOKUP(A28,'2021 PF'!$A$2:$R$33,12,FALSE)-VLOOKUP(A28,'2021 PA'!$A$2:$R$33,12,FALSE))/11</f>
        <v>-9.3636363636363633</v>
      </c>
      <c r="M28">
        <f>(VLOOKUP(A28,'2021 PF'!$A$2:$R$33,13,FALSE)-VLOOKUP(A28,'2021 PA'!$A$2:$R$33,13,FALSE))/12</f>
        <v>-9.6666666666666661</v>
      </c>
      <c r="N28">
        <f>(VLOOKUP(A28,'2021 PF'!$A$2:$R$33,14,FALSE)-VLOOKUP(A28,'2021 PA'!$A$2:$R$33,14,FALSE))/13</f>
        <v>-8.3076923076923084</v>
      </c>
      <c r="O28">
        <f>(VLOOKUP(A28,'2021 PF'!$A$2:$R$33,15,FALSE)-VLOOKUP(A28,'2021 PA'!$A$2:$R$33,15,FALSE))/14</f>
        <v>-9</v>
      </c>
      <c r="P28">
        <f>(VLOOKUP(A28,'2021 PF'!$A$2:$R$33,16,FALSE)-VLOOKUP(A28,'2021 PA'!$A$2:$R$33,16,FALSE))/15</f>
        <v>-8.1333333333333329</v>
      </c>
      <c r="Q28">
        <f>(VLOOKUP(A28,'2021 PF'!$A$2:$R$33,17,FALSE)-VLOOKUP(A28,'2021 PA'!$A$2:$R$33,17,FALSE))/16</f>
        <v>-8.5</v>
      </c>
      <c r="R28">
        <f>(VLOOKUP(A28,'2021 PF'!$A$2:$R$33,18,FALSE)-VLOOKUP(A28,'2021 PA'!$A$2:$R$33,18,FALSE))/17</f>
        <v>-8.5882352941176467</v>
      </c>
    </row>
    <row r="29" spans="1:18" x14ac:dyDescent="0.25">
      <c r="A29" t="s">
        <v>32</v>
      </c>
      <c r="B29">
        <f>(VLOOKUP(A29,'2021 PF'!$A$2:$R$33,2,FALSE)-VLOOKUP(A29,'2021 PA'!$A$2:$R$33,2,FALSE))/1</f>
        <v>5</v>
      </c>
      <c r="C29">
        <f>(VLOOKUP(A29,'2021 PF'!$A$2:$R$33,3,FALSE)-VLOOKUP(A29,'2021 PA'!$A$2:$R$33,3,FALSE))/2</f>
        <v>12</v>
      </c>
      <c r="D29">
        <f>(VLOOKUP(A29,'2021 PF'!$A$2:$R$33,4,FALSE)-VLOOKUP(A29,'2021 PA'!$A$2:$R$33,4,FALSE))/3</f>
        <v>13</v>
      </c>
      <c r="E29">
        <f>(VLOOKUP(A29,'2021 PF'!$A$2:$R$33,5,FALSE)-VLOOKUP(A29,'2021 PA'!$A$2:$R$33,5,FALSE))/4</f>
        <v>7.75</v>
      </c>
      <c r="F29">
        <f>(VLOOKUP(A29,'2021 PF'!$A$2:$R$33,6,FALSE)-VLOOKUP(A29,'2021 PA'!$A$2:$R$33,6,FALSE))/5</f>
        <v>5.6</v>
      </c>
      <c r="G29">
        <f>(VLOOKUP(A29,'2021 PF'!$A$2:$R$33,7,FALSE)-VLOOKUP(A29,'2021 PA'!$A$2:$R$33,7,FALSE))/6</f>
        <v>3.6666666666666665</v>
      </c>
      <c r="H29">
        <f>(VLOOKUP(A29,'2021 PF'!$A$2:$R$33,8,FALSE)-VLOOKUP(A29,'2021 PA'!$A$2:$R$33,8,FALSE))/7</f>
        <v>0</v>
      </c>
      <c r="I29">
        <f>(VLOOKUP(A29,'2021 PF'!$A$2:$R$33,9,FALSE)-VLOOKUP(A29,'2021 PA'!$A$2:$R$33,9,FALSE))/8</f>
        <v>0.75</v>
      </c>
      <c r="J29">
        <f>(VLOOKUP(A29,'2021 PF'!$A$2:$R$33,10,FALSE)-VLOOKUP(A29,'2021 PA'!$A$2:$R$33,10,FALSE))/9</f>
        <v>-1.3333333333333333</v>
      </c>
      <c r="K29">
        <f>(VLOOKUP(A29,'2021 PF'!$A$2:$R$33,11,FALSE)-VLOOKUP(A29,'2021 PA'!$A$2:$R$33,11,FALSE))/10</f>
        <v>1.2</v>
      </c>
      <c r="L29">
        <f>(VLOOKUP(A29,'2021 PF'!$A$2:$R$33,12,FALSE)-VLOOKUP(A29,'2021 PA'!$A$2:$R$33,12,FALSE))/11</f>
        <v>0.54545454545454541</v>
      </c>
      <c r="M29">
        <f>(VLOOKUP(A29,'2021 PF'!$A$2:$R$33,13,FALSE)-VLOOKUP(A29,'2021 PA'!$A$2:$R$33,13,FALSE))/12</f>
        <v>-1.4166666666666667</v>
      </c>
      <c r="N29">
        <f>(VLOOKUP(A29,'2021 PF'!$A$2:$R$33,14,FALSE)-VLOOKUP(A29,'2021 PA'!$A$2:$R$33,14,FALSE))/13</f>
        <v>-1.9230769230769231</v>
      </c>
      <c r="O29">
        <f>(VLOOKUP(A29,'2021 PF'!$A$2:$R$33,15,FALSE)-VLOOKUP(A29,'2021 PA'!$A$2:$R$33,15,FALSE))/14</f>
        <v>-3</v>
      </c>
      <c r="P29">
        <f>(VLOOKUP(A29,'2021 PF'!$A$2:$R$33,16,FALSE)-VLOOKUP(A29,'2021 PA'!$A$2:$R$33,16,FALSE))/15</f>
        <v>-4.5333333333333332</v>
      </c>
      <c r="Q29">
        <f>(VLOOKUP(A29,'2021 PF'!$A$2:$R$33,17,FALSE)-VLOOKUP(A29,'2021 PA'!$A$2:$R$33,17,FALSE))/16</f>
        <v>-4.75</v>
      </c>
      <c r="R29">
        <f>(VLOOKUP(A29,'2021 PF'!$A$2:$R$33,18,FALSE)-VLOOKUP(A29,'2021 PA'!$A$2:$R$33,18,FALSE))/17</f>
        <v>-5.882352941176471</v>
      </c>
    </row>
    <row r="30" spans="1:18" x14ac:dyDescent="0.25">
      <c r="A30" t="s">
        <v>49</v>
      </c>
      <c r="B30">
        <f>(VLOOKUP(A30,'2021 PF'!$A$2:$R$33,2,FALSE)-VLOOKUP(A30,'2021 PA'!$A$2:$R$33,2,FALSE))/1</f>
        <v>20</v>
      </c>
      <c r="C30">
        <f>(VLOOKUP(A30,'2021 PF'!$A$2:$R$33,3,FALSE)-VLOOKUP(A30,'2021 PA'!$A$2:$R$33,3,FALSE))/2</f>
        <v>11.5</v>
      </c>
      <c r="D30">
        <f>(VLOOKUP(A30,'2021 PF'!$A$2:$R$33,4,FALSE)-VLOOKUP(A30,'2021 PA'!$A$2:$R$33,4,FALSE))/3</f>
        <v>11</v>
      </c>
      <c r="E30">
        <f>(VLOOKUP(A30,'2021 PF'!$A$2:$R$33,5,FALSE)-VLOOKUP(A30,'2021 PA'!$A$2:$R$33,5,FALSE))/4</f>
        <v>4</v>
      </c>
      <c r="F30">
        <f>(VLOOKUP(A30,'2021 PF'!$A$2:$R$33,6,FALSE)-VLOOKUP(A30,'2021 PA'!$A$2:$R$33,6,FALSE))/5</f>
        <v>5</v>
      </c>
      <c r="G30">
        <f>(VLOOKUP(A30,'2021 PF'!$A$2:$R$33,7,FALSE)-VLOOKUP(A30,'2021 PA'!$A$2:$R$33,7,FALSE))/6</f>
        <v>8.6666666666666661</v>
      </c>
      <c r="H30">
        <f>(VLOOKUP(A30,'2021 PF'!$A$2:$R$33,8,FALSE)-VLOOKUP(A30,'2021 PA'!$A$2:$R$33,8,FALSE))/7</f>
        <v>8.7142857142857135</v>
      </c>
      <c r="I30">
        <f>(VLOOKUP(A30,'2021 PF'!$A$2:$R$33,9,FALSE)-VLOOKUP(A30,'2021 PA'!$A$2:$R$33,9,FALSE))/8</f>
        <v>9.625</v>
      </c>
      <c r="J30">
        <f>(VLOOKUP(A30,'2021 PF'!$A$2:$R$33,10,FALSE)-VLOOKUP(A30,'2021 PA'!$A$2:$R$33,10,FALSE))/9</f>
        <v>7.2222222222222223</v>
      </c>
      <c r="K30">
        <f>(VLOOKUP(A30,'2021 PF'!$A$2:$R$33,11,FALSE)-VLOOKUP(A30,'2021 PA'!$A$2:$R$33,11,FALSE))/10</f>
        <v>4.4000000000000004</v>
      </c>
      <c r="L30">
        <f>(VLOOKUP(A30,'2021 PF'!$A$2:$R$33,12,FALSE)-VLOOKUP(A30,'2021 PA'!$A$2:$R$33,12,FALSE))/11</f>
        <v>3.2727272727272729</v>
      </c>
      <c r="M30">
        <f>(VLOOKUP(A30,'2021 PF'!$A$2:$R$33,13,FALSE)-VLOOKUP(A30,'2021 PA'!$A$2:$R$33,13,FALSE))/12</f>
        <v>5.5</v>
      </c>
      <c r="N30">
        <f>(VLOOKUP(A30,'2021 PF'!$A$2:$R$33,14,FALSE)-VLOOKUP(A30,'2021 PA'!$A$2:$R$33,14,FALSE))/13</f>
        <v>5.615384615384615</v>
      </c>
      <c r="O30">
        <f>(VLOOKUP(A30,'2021 PF'!$A$2:$R$33,15,FALSE)-VLOOKUP(A30,'2021 PA'!$A$2:$R$33,15,FALSE))/14</f>
        <v>5.9285714285714288</v>
      </c>
      <c r="P30">
        <f>(VLOOKUP(A30,'2021 PF'!$A$2:$R$33,16,FALSE)-VLOOKUP(A30,'2021 PA'!$A$2:$R$33,16,FALSE))/15</f>
        <v>6</v>
      </c>
      <c r="Q30">
        <f>(VLOOKUP(A30,'2021 PF'!$A$2:$R$33,17,FALSE)-VLOOKUP(A30,'2021 PA'!$A$2:$R$33,17,FALSE))/16</f>
        <v>5.6875</v>
      </c>
      <c r="R30">
        <f>(VLOOKUP(A30,'2021 PF'!$A$2:$R$33,18,FALSE)-VLOOKUP(A30,'2021 PA'!$A$2:$R$33,18,FALSE))/17</f>
        <v>5.1764705882352944</v>
      </c>
    </row>
    <row r="31" spans="1:18" x14ac:dyDescent="0.25">
      <c r="A31" t="s">
        <v>50</v>
      </c>
      <c r="B31">
        <f>(VLOOKUP(A31,'2021 PF'!$A$2:$R$33,2,FALSE)-VLOOKUP(A31,'2021 PA'!$A$2:$R$33,2,FALSE))/1</f>
        <v>25</v>
      </c>
      <c r="C31">
        <f>(VLOOKUP(A31,'2021 PF'!$A$2:$R$33,3,FALSE)-VLOOKUP(A31,'2021 PA'!$A$2:$R$33,3,FALSE))/2</f>
        <v>13</v>
      </c>
      <c r="D31">
        <f>(VLOOKUP(A31,'2021 PF'!$A$2:$R$33,4,FALSE)-VLOOKUP(A31,'2021 PA'!$A$2:$R$33,4,FALSE))/3</f>
        <v>12.666666666666666</v>
      </c>
      <c r="E31">
        <f>(VLOOKUP(A31,'2021 PF'!$A$2:$R$33,5,FALSE)-VLOOKUP(A31,'2021 PA'!$A$2:$R$33,5,FALSE))/4</f>
        <v>13.75</v>
      </c>
      <c r="F31">
        <f>(VLOOKUP(A31,'2021 PF'!$A$2:$R$33,6,FALSE)-VLOOKUP(A31,'2021 PA'!$A$2:$R$33,6,FALSE))/5</f>
        <v>12.4</v>
      </c>
      <c r="G31">
        <f>(VLOOKUP(A31,'2021 PF'!$A$2:$R$33,7,FALSE)-VLOOKUP(A31,'2021 PA'!$A$2:$R$33,7,FALSE))/6</f>
        <v>14.166666666666666</v>
      </c>
      <c r="H31">
        <f>(VLOOKUP(A31,'2021 PF'!$A$2:$R$33,8,FALSE)-VLOOKUP(A31,'2021 PA'!$A$2:$R$33,8,FALSE))/7</f>
        <v>15.857142857142858</v>
      </c>
      <c r="I31">
        <f>(VLOOKUP(A31,'2021 PF'!$A$2:$R$33,9,FALSE)-VLOOKUP(A31,'2021 PA'!$A$2:$R$33,9,FALSE))/8</f>
        <v>13.5</v>
      </c>
      <c r="J31">
        <f>(VLOOKUP(A31,'2021 PF'!$A$2:$R$33,10,FALSE)-VLOOKUP(A31,'2021 PA'!$A$2:$R$33,10,FALSE))/9</f>
        <v>13.555555555555555</v>
      </c>
      <c r="K31">
        <f>(VLOOKUP(A31,'2021 PF'!$A$2:$R$33,11,FALSE)-VLOOKUP(A31,'2021 PA'!$A$2:$R$33,11,FALSE))/10</f>
        <v>9.8000000000000007</v>
      </c>
      <c r="L31">
        <f>(VLOOKUP(A31,'2021 PF'!$A$2:$R$33,12,FALSE)-VLOOKUP(A31,'2021 PA'!$A$2:$R$33,12,FALSE))/11</f>
        <v>9.8181818181818183</v>
      </c>
      <c r="M31">
        <f>(VLOOKUP(A31,'2021 PF'!$A$2:$R$33,13,FALSE)-VLOOKUP(A31,'2021 PA'!$A$2:$R$33,13,FALSE))/12</f>
        <v>9.9166666666666661</v>
      </c>
      <c r="N31">
        <f>(VLOOKUP(A31,'2021 PF'!$A$2:$R$33,14,FALSE)-VLOOKUP(A31,'2021 PA'!$A$2:$R$33,14,FALSE))/13</f>
        <v>8.615384615384615</v>
      </c>
      <c r="O31">
        <f>(VLOOKUP(A31,'2021 PF'!$A$2:$R$33,15,FALSE)-VLOOKUP(A31,'2021 PA'!$A$2:$R$33,15,FALSE))/14</f>
        <v>6.7142857142857144</v>
      </c>
      <c r="P31">
        <f>(VLOOKUP(A31,'2021 PF'!$A$2:$R$33,16,FALSE)-VLOOKUP(A31,'2021 PA'!$A$2:$R$33,16,FALSE))/15</f>
        <v>5.8666666666666663</v>
      </c>
      <c r="Q31">
        <f>(VLOOKUP(A31,'2021 PF'!$A$2:$R$33,17,FALSE)-VLOOKUP(A31,'2021 PA'!$A$2:$R$33,17,FALSE))/16</f>
        <v>5.6875</v>
      </c>
      <c r="R31">
        <f>(VLOOKUP(A31,'2021 PF'!$A$2:$R$33,18,FALSE)-VLOOKUP(A31,'2021 PA'!$A$2:$R$33,18,FALSE))/17</f>
        <v>4.882352941176471</v>
      </c>
    </row>
    <row r="32" spans="1:18" x14ac:dyDescent="0.25">
      <c r="A32" t="s">
        <v>51</v>
      </c>
      <c r="B32">
        <f>(VLOOKUP(A32,'2021 PF'!$A$2:$R$33,2,FALSE)-VLOOKUP(A32,'2021 PA'!$A$2:$R$33,2,FALSE))/1</f>
        <v>8</v>
      </c>
      <c r="C32">
        <f>(VLOOKUP(A32,'2021 PF'!$A$2:$R$33,3,FALSE)-VLOOKUP(A32,'2021 PA'!$A$2:$R$33,3,FALSE))/2</f>
        <v>7</v>
      </c>
      <c r="D32">
        <f>(VLOOKUP(A32,'2021 PF'!$A$2:$R$33,4,FALSE)-VLOOKUP(A32,'2021 PA'!$A$2:$R$33,4,FALSE))/3</f>
        <v>4</v>
      </c>
      <c r="E32">
        <f>(VLOOKUP(A32,'2021 PF'!$A$2:$R$33,5,FALSE)-VLOOKUP(A32,'2021 PA'!$A$2:$R$33,5,FALSE))/4</f>
        <v>1.25</v>
      </c>
      <c r="F32">
        <f>(VLOOKUP(A32,'2021 PF'!$A$2:$R$33,6,FALSE)-VLOOKUP(A32,'2021 PA'!$A$2:$R$33,6,FALSE))/5</f>
        <v>-0.4</v>
      </c>
      <c r="G32">
        <f>(VLOOKUP(A32,'2021 PF'!$A$2:$R$33,7,FALSE)-VLOOKUP(A32,'2021 PA'!$A$2:$R$33,7,FALSE))/6</f>
        <v>-2.3333333333333335</v>
      </c>
      <c r="H32">
        <f>(VLOOKUP(A32,'2021 PF'!$A$2:$R$33,8,FALSE)-VLOOKUP(A32,'2021 PA'!$A$2:$R$33,8,FALSE))/7</f>
        <v>-0.42857142857142855</v>
      </c>
      <c r="I32">
        <f>(VLOOKUP(A32,'2021 PF'!$A$2:$R$33,9,FALSE)-VLOOKUP(A32,'2021 PA'!$A$2:$R$33,9,FALSE))/8</f>
        <v>-2.125</v>
      </c>
      <c r="J32">
        <f>(VLOOKUP(A32,'2021 PF'!$A$2:$R$33,10,FALSE)-VLOOKUP(A32,'2021 PA'!$A$2:$R$33,10,FALSE))/9</f>
        <v>0.44444444444444442</v>
      </c>
      <c r="K32">
        <f>(VLOOKUP(A32,'2021 PF'!$A$2:$R$33,11,FALSE)-VLOOKUP(A32,'2021 PA'!$A$2:$R$33,11,FALSE))/10</f>
        <v>2.4</v>
      </c>
      <c r="L32">
        <f>(VLOOKUP(A32,'2021 PF'!$A$2:$R$33,12,FALSE)-VLOOKUP(A32,'2021 PA'!$A$2:$R$33,12,FALSE))/11</f>
        <v>2.9090909090909092</v>
      </c>
      <c r="M32">
        <f>(VLOOKUP(A32,'2021 PF'!$A$2:$R$33,13,FALSE)-VLOOKUP(A32,'2021 PA'!$A$2:$R$33,13,FALSE))/12</f>
        <v>2.0833333333333335</v>
      </c>
      <c r="N32">
        <f>(VLOOKUP(A32,'2021 PF'!$A$2:$R$33,14,FALSE)-VLOOKUP(A32,'2021 PA'!$A$2:$R$33,14,FALSE))/13</f>
        <v>2.1538461538461537</v>
      </c>
      <c r="O32">
        <f>(VLOOKUP(A32,'2021 PF'!$A$2:$R$33,15,FALSE)-VLOOKUP(A32,'2021 PA'!$A$2:$R$33,15,FALSE))/14</f>
        <v>3.2857142857142856</v>
      </c>
      <c r="P32">
        <f>(VLOOKUP(A32,'2021 PF'!$A$2:$R$33,16,FALSE)-VLOOKUP(A32,'2021 PA'!$A$2:$R$33,16,FALSE))/15</f>
        <v>2.8666666666666667</v>
      </c>
      <c r="Q32">
        <f>(VLOOKUP(A32,'2021 PF'!$A$2:$R$33,17,FALSE)-VLOOKUP(A32,'2021 PA'!$A$2:$R$33,17,FALSE))/16</f>
        <v>3.6875</v>
      </c>
      <c r="R32">
        <f>(VLOOKUP(A32,'2021 PF'!$A$2:$R$33,18,FALSE)-VLOOKUP(A32,'2021 PA'!$A$2:$R$33,18,FALSE))/17</f>
        <v>3.6470588235294117</v>
      </c>
    </row>
    <row r="33" spans="1:18" x14ac:dyDescent="0.25">
      <c r="A33" t="s">
        <v>52</v>
      </c>
      <c r="B33">
        <f>(VLOOKUP(A33,'2021 PF'!$A$2:$R$33,2,FALSE)-VLOOKUP(A33,'2021 PA'!$A$2:$R$33,2,FALSE))/1</f>
        <v>12</v>
      </c>
      <c r="C33">
        <f>(VLOOKUP(A33,'2021 PF'!$A$2:$R$33,3,FALSE)-VLOOKUP(A33,'2021 PA'!$A$2:$R$33,3,FALSE))/2</f>
        <v>4.5</v>
      </c>
      <c r="D33">
        <f>(VLOOKUP(A33,'2021 PF'!$A$2:$R$33,4,FALSE)-VLOOKUP(A33,'2021 PA'!$A$2:$R$33,4,FALSE))/3</f>
        <v>-1.3333333333333333</v>
      </c>
      <c r="E33">
        <f>(VLOOKUP(A33,'2021 PF'!$A$2:$R$33,5,FALSE)-VLOOKUP(A33,'2021 PA'!$A$2:$R$33,5,FALSE))/4</f>
        <v>0.75</v>
      </c>
      <c r="F33">
        <f>(VLOOKUP(A33,'2021 PF'!$A$2:$R$33,6,FALSE)-VLOOKUP(A33,'2021 PA'!$A$2:$R$33,6,FALSE))/5</f>
        <v>-1.2</v>
      </c>
      <c r="G33">
        <f>(VLOOKUP(A33,'2021 PF'!$A$2:$R$33,7,FALSE)-VLOOKUP(A33,'2021 PA'!$A$2:$R$33,7,FALSE))/6</f>
        <v>-1.5</v>
      </c>
      <c r="H33">
        <f>(VLOOKUP(A33,'2021 PF'!$A$2:$R$33,8,FALSE)-VLOOKUP(A33,'2021 PA'!$A$2:$R$33,8,FALSE))/7</f>
        <v>-1.7142857142857142</v>
      </c>
      <c r="I33">
        <f>(VLOOKUP(A33,'2021 PF'!$A$2:$R$33,9,FALSE)-VLOOKUP(A33,'2021 PA'!$A$2:$R$33,9,FALSE))/8</f>
        <v>1.5</v>
      </c>
      <c r="J33">
        <f>(VLOOKUP(A33,'2021 PF'!$A$2:$R$33,10,FALSE)-VLOOKUP(A33,'2021 PA'!$A$2:$R$33,10,FALSE))/9</f>
        <v>-0.55555555555555558</v>
      </c>
      <c r="K33">
        <f>(VLOOKUP(A33,'2021 PF'!$A$2:$R$33,11,FALSE)-VLOOKUP(A33,'2021 PA'!$A$2:$R$33,11,FALSE))/10</f>
        <v>-1.5</v>
      </c>
      <c r="L33">
        <f>(VLOOKUP(A33,'2021 PF'!$A$2:$R$33,12,FALSE)-VLOOKUP(A33,'2021 PA'!$A$2:$R$33,12,FALSE))/11</f>
        <v>-1.5454545454545454</v>
      </c>
      <c r="M33">
        <f>(VLOOKUP(A33,'2021 PF'!$A$2:$R$33,13,FALSE)-VLOOKUP(A33,'2021 PA'!$A$2:$R$33,13,FALSE))/12</f>
        <v>-0.83333333333333337</v>
      </c>
      <c r="N33">
        <f>(VLOOKUP(A33,'2021 PF'!$A$2:$R$33,14,FALSE)-VLOOKUP(A33,'2021 PA'!$A$2:$R$33,14,FALSE))/13</f>
        <v>0.76923076923076927</v>
      </c>
      <c r="O33">
        <f>(VLOOKUP(A33,'2021 PF'!$A$2:$R$33,15,FALSE)-VLOOKUP(A33,'2021 PA'!$A$2:$R$33,15,FALSE))/14</f>
        <v>0</v>
      </c>
      <c r="P33">
        <f>(VLOOKUP(A33,'2021 PF'!$A$2:$R$33,16,FALSE)-VLOOKUP(A33,'2021 PA'!$A$2:$R$33,16,FALSE))/15</f>
        <v>-6.6666666666666666E-2</v>
      </c>
      <c r="Q33">
        <f>(VLOOKUP(A33,'2021 PF'!$A$2:$R$33,17,FALSE)-VLOOKUP(A33,'2021 PA'!$A$2:$R$33,17,FALSE))/16</f>
        <v>1.3125</v>
      </c>
      <c r="R33">
        <f>(VLOOKUP(A33,'2021 PF'!$A$2:$R$33,18,FALSE)-VLOOKUP(A33,'2021 PA'!$A$2:$R$33,18,FALSE))/17</f>
        <v>1.7058823529411764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CA12-44D5-4DA4-95DE-5F5CA0E244C3}">
  <dimension ref="A1:R33"/>
  <sheetViews>
    <sheetView tabSelected="1" workbookViewId="0">
      <selection activeCell="N7" sqref="N7"/>
    </sheetView>
  </sheetViews>
  <sheetFormatPr defaultRowHeight="15" x14ac:dyDescent="0.25"/>
  <cols>
    <col min="1" max="1" width="24.140625" bestFit="1" customWidth="1"/>
  </cols>
  <sheetData>
    <row r="1" spans="1:18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35</v>
      </c>
      <c r="B2">
        <v>0</v>
      </c>
      <c r="C2">
        <v>0.5</v>
      </c>
      <c r="D2">
        <v>0.66</v>
      </c>
      <c r="E2">
        <v>0.75</v>
      </c>
      <c r="F2">
        <v>0.8</v>
      </c>
      <c r="G2">
        <v>0.66</v>
      </c>
      <c r="H2" s="5">
        <v>0.71</v>
      </c>
      <c r="I2">
        <v>0.625</v>
      </c>
      <c r="J2">
        <v>0.66</v>
      </c>
      <c r="K2">
        <v>0.6</v>
      </c>
      <c r="L2">
        <v>0.63</v>
      </c>
      <c r="M2">
        <v>0.57999999999999996</v>
      </c>
      <c r="N2">
        <v>0.53</v>
      </c>
      <c r="O2">
        <v>0.56999999999999995</v>
      </c>
      <c r="P2">
        <v>0.6</v>
      </c>
      <c r="Q2">
        <v>0.625</v>
      </c>
      <c r="R2">
        <v>0.64700000000000002</v>
      </c>
    </row>
    <row r="3" spans="1:18" x14ac:dyDescent="0.25">
      <c r="A3" t="s">
        <v>30</v>
      </c>
      <c r="B3">
        <v>0</v>
      </c>
      <c r="C3">
        <v>0.5</v>
      </c>
      <c r="D3">
        <v>0.33</v>
      </c>
      <c r="E3">
        <v>0.25</v>
      </c>
      <c r="F3">
        <v>0.4</v>
      </c>
      <c r="G3">
        <v>0.33</v>
      </c>
      <c r="O3" s="5"/>
    </row>
    <row r="4" spans="1:18" x14ac:dyDescent="0.25">
      <c r="A4" t="s">
        <v>22</v>
      </c>
      <c r="B4">
        <v>1</v>
      </c>
      <c r="C4">
        <v>0.5</v>
      </c>
      <c r="D4">
        <v>0.33</v>
      </c>
      <c r="E4">
        <v>0.25</v>
      </c>
      <c r="F4">
        <v>0.2</v>
      </c>
      <c r="G4">
        <v>0.16</v>
      </c>
      <c r="O4" s="5"/>
    </row>
    <row r="5" spans="1:18" x14ac:dyDescent="0.25">
      <c r="A5" t="s">
        <v>27</v>
      </c>
      <c r="B5">
        <v>0</v>
      </c>
      <c r="C5">
        <v>0</v>
      </c>
      <c r="D5">
        <v>0</v>
      </c>
      <c r="E5">
        <v>0.25</v>
      </c>
      <c r="F5">
        <v>0.2</v>
      </c>
      <c r="G5" s="5"/>
    </row>
    <row r="6" spans="1:18" x14ac:dyDescent="0.25">
      <c r="A6" s="3" t="s">
        <v>53</v>
      </c>
      <c r="B6">
        <v>1</v>
      </c>
      <c r="C6">
        <v>0.5</v>
      </c>
      <c r="D6">
        <v>0.66</v>
      </c>
      <c r="E6">
        <v>0.75</v>
      </c>
      <c r="F6">
        <v>0.6</v>
      </c>
      <c r="G6">
        <v>0.66</v>
      </c>
      <c r="K6" s="5"/>
    </row>
    <row r="7" spans="1:18" x14ac:dyDescent="0.25">
      <c r="A7" t="s">
        <v>21</v>
      </c>
      <c r="B7">
        <v>1</v>
      </c>
      <c r="C7">
        <v>0.5</v>
      </c>
      <c r="D7">
        <v>0.33</v>
      </c>
      <c r="E7">
        <v>0.25</v>
      </c>
      <c r="F7">
        <v>0.4</v>
      </c>
      <c r="H7" s="5"/>
    </row>
    <row r="8" spans="1:18" x14ac:dyDescent="0.25">
      <c r="A8" t="s">
        <v>36</v>
      </c>
      <c r="B8">
        <v>0</v>
      </c>
      <c r="C8">
        <v>0.5</v>
      </c>
      <c r="D8">
        <v>0.66</v>
      </c>
      <c r="E8">
        <v>0.75</v>
      </c>
      <c r="F8">
        <v>0.8</v>
      </c>
      <c r="I8" s="5"/>
    </row>
    <row r="9" spans="1:18" x14ac:dyDescent="0.25">
      <c r="A9" t="s">
        <v>37</v>
      </c>
      <c r="B9">
        <v>0</v>
      </c>
      <c r="C9">
        <v>0.5</v>
      </c>
      <c r="D9">
        <v>0.66</v>
      </c>
      <c r="E9">
        <v>0.75</v>
      </c>
      <c r="F9">
        <v>0.6</v>
      </c>
      <c r="N9" s="5"/>
    </row>
    <row r="10" spans="1:18" x14ac:dyDescent="0.25">
      <c r="A10" t="s">
        <v>25</v>
      </c>
      <c r="B10">
        <v>0</v>
      </c>
      <c r="C10">
        <v>0.5</v>
      </c>
      <c r="D10">
        <v>0.66</v>
      </c>
      <c r="E10">
        <v>0.5</v>
      </c>
      <c r="F10">
        <v>0.6</v>
      </c>
      <c r="N10" s="5"/>
    </row>
    <row r="11" spans="1:18" x14ac:dyDescent="0.25">
      <c r="A11" t="s">
        <v>28</v>
      </c>
      <c r="B11">
        <v>0</v>
      </c>
      <c r="C11">
        <v>0</v>
      </c>
      <c r="D11">
        <v>0</v>
      </c>
      <c r="E11">
        <v>0.25</v>
      </c>
      <c r="F11">
        <v>0.2</v>
      </c>
      <c r="O11" s="5"/>
    </row>
    <row r="12" spans="1:18" x14ac:dyDescent="0.25">
      <c r="A12" t="s">
        <v>23</v>
      </c>
      <c r="B12">
        <v>1</v>
      </c>
      <c r="C12">
        <v>0.5</v>
      </c>
      <c r="D12">
        <v>0.33</v>
      </c>
      <c r="E12">
        <v>0.25</v>
      </c>
      <c r="F12">
        <v>0.2</v>
      </c>
      <c r="K12" s="5"/>
    </row>
    <row r="13" spans="1:18" x14ac:dyDescent="0.25">
      <c r="A1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H13" s="5"/>
    </row>
    <row r="14" spans="1:18" x14ac:dyDescent="0.25">
      <c r="A14" t="s">
        <v>24</v>
      </c>
      <c r="B14">
        <v>1</v>
      </c>
      <c r="C14">
        <v>0.5</v>
      </c>
      <c r="D14">
        <v>0.33</v>
      </c>
      <c r="E14">
        <v>0.5</v>
      </c>
      <c r="F14">
        <v>0.4</v>
      </c>
      <c r="M14" s="5"/>
    </row>
    <row r="15" spans="1:18" x14ac:dyDescent="0.25">
      <c r="A15" t="s">
        <v>38</v>
      </c>
      <c r="B15">
        <v>1</v>
      </c>
      <c r="C15">
        <v>1</v>
      </c>
      <c r="D15">
        <v>1</v>
      </c>
      <c r="E15">
        <v>0.75</v>
      </c>
      <c r="F15">
        <v>0.6</v>
      </c>
      <c r="I15" s="5"/>
    </row>
    <row r="16" spans="1:18" x14ac:dyDescent="0.25">
      <c r="A16" t="s">
        <v>39</v>
      </c>
      <c r="B16">
        <v>1</v>
      </c>
      <c r="C16">
        <v>0.5</v>
      </c>
      <c r="D16">
        <v>0.66</v>
      </c>
      <c r="E16">
        <v>0.75</v>
      </c>
      <c r="F16">
        <v>0.8</v>
      </c>
      <c r="H16" s="5"/>
    </row>
    <row r="17" spans="1:15" x14ac:dyDescent="0.25">
      <c r="A17" t="s">
        <v>40</v>
      </c>
      <c r="B17">
        <v>1</v>
      </c>
      <c r="C17">
        <v>1</v>
      </c>
      <c r="D17">
        <v>1</v>
      </c>
      <c r="E17">
        <v>0.75</v>
      </c>
      <c r="F17">
        <v>0.6</v>
      </c>
      <c r="L17" s="5"/>
    </row>
    <row r="18" spans="1:15" x14ac:dyDescent="0.25">
      <c r="A18" t="s">
        <v>41</v>
      </c>
      <c r="B18">
        <v>0</v>
      </c>
      <c r="C18">
        <v>0.5</v>
      </c>
      <c r="D18">
        <v>0.66</v>
      </c>
      <c r="E18">
        <v>0.75</v>
      </c>
      <c r="F18">
        <v>0.8</v>
      </c>
      <c r="H18" s="5"/>
    </row>
    <row r="19" spans="1:15" x14ac:dyDescent="0.25">
      <c r="A19" t="s">
        <v>42</v>
      </c>
      <c r="B19">
        <v>1</v>
      </c>
      <c r="C19">
        <v>0.5</v>
      </c>
      <c r="D19">
        <v>0.33</v>
      </c>
      <c r="E19">
        <v>0.25</v>
      </c>
      <c r="F19">
        <v>0.4</v>
      </c>
      <c r="O19" s="5"/>
    </row>
    <row r="20" spans="1:15" x14ac:dyDescent="0.25">
      <c r="A20" t="s">
        <v>43</v>
      </c>
      <c r="B20">
        <v>0</v>
      </c>
      <c r="C20">
        <v>0.5</v>
      </c>
      <c r="D20">
        <v>0.33</v>
      </c>
      <c r="E20">
        <v>0.5</v>
      </c>
      <c r="F20">
        <v>0.4</v>
      </c>
      <c r="J20" s="5"/>
    </row>
    <row r="21" spans="1:15" x14ac:dyDescent="0.25">
      <c r="A21" t="s">
        <v>44</v>
      </c>
      <c r="B21">
        <v>0</v>
      </c>
      <c r="C21">
        <v>0</v>
      </c>
      <c r="D21">
        <v>0</v>
      </c>
      <c r="E21">
        <v>0.25</v>
      </c>
      <c r="F21">
        <v>0.2</v>
      </c>
      <c r="K21" s="5"/>
    </row>
    <row r="22" spans="1:15" x14ac:dyDescent="0.25">
      <c r="A22" t="s">
        <v>45</v>
      </c>
      <c r="B22">
        <v>0</v>
      </c>
      <c r="C22">
        <v>0.5</v>
      </c>
      <c r="D22">
        <v>0.66</v>
      </c>
      <c r="E22">
        <v>0.75</v>
      </c>
      <c r="F22">
        <v>0.8</v>
      </c>
      <c r="N22" s="5"/>
    </row>
    <row r="23" spans="1:15" x14ac:dyDescent="0.25">
      <c r="A23" t="s">
        <v>46</v>
      </c>
      <c r="B23">
        <v>0</v>
      </c>
      <c r="C23">
        <v>0</v>
      </c>
      <c r="D23">
        <v>0.33</v>
      </c>
      <c r="E23">
        <v>0.25</v>
      </c>
      <c r="F23">
        <v>0.4</v>
      </c>
      <c r="H23" s="5"/>
    </row>
    <row r="24" spans="1:15" x14ac:dyDescent="0.25">
      <c r="A24" t="s">
        <v>47</v>
      </c>
      <c r="B24">
        <v>0</v>
      </c>
      <c r="C24">
        <v>0.5</v>
      </c>
      <c r="D24">
        <v>0.33</v>
      </c>
      <c r="E24">
        <v>0.5</v>
      </c>
      <c r="F24">
        <v>0.6</v>
      </c>
      <c r="K24" s="5"/>
    </row>
    <row r="25" spans="1:15" x14ac:dyDescent="0.25">
      <c r="A25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J25" s="5"/>
    </row>
    <row r="26" spans="1:15" x14ac:dyDescent="0.25">
      <c r="A26" t="s">
        <v>31</v>
      </c>
      <c r="B26">
        <v>1</v>
      </c>
      <c r="C26">
        <v>1</v>
      </c>
      <c r="D26">
        <v>0.66</v>
      </c>
      <c r="E26">
        <v>0.75</v>
      </c>
      <c r="F26">
        <v>0.8</v>
      </c>
      <c r="J26" s="5"/>
    </row>
    <row r="27" spans="1:15" x14ac:dyDescent="0.25">
      <c r="A27" t="s">
        <v>29</v>
      </c>
      <c r="B27">
        <v>1</v>
      </c>
      <c r="C27">
        <v>0.5</v>
      </c>
      <c r="D27">
        <v>0.66</v>
      </c>
      <c r="E27">
        <v>0.5</v>
      </c>
      <c r="F27">
        <v>0.6</v>
      </c>
      <c r="G27" s="5"/>
    </row>
    <row r="28" spans="1:15" x14ac:dyDescent="0.25">
      <c r="A28" t="s">
        <v>33</v>
      </c>
      <c r="B28">
        <v>0</v>
      </c>
      <c r="C28">
        <v>0</v>
      </c>
      <c r="D28">
        <v>0.33</v>
      </c>
      <c r="E28">
        <v>0.25</v>
      </c>
      <c r="F28">
        <v>0.4</v>
      </c>
      <c r="G28" s="5"/>
    </row>
    <row r="29" spans="1:15" x14ac:dyDescent="0.25">
      <c r="A29" t="s">
        <v>32</v>
      </c>
      <c r="B29">
        <v>1</v>
      </c>
      <c r="C29">
        <v>1</v>
      </c>
      <c r="D29">
        <v>1</v>
      </c>
      <c r="E29">
        <v>0.75</v>
      </c>
      <c r="F29">
        <v>0.6</v>
      </c>
      <c r="N29" s="5"/>
    </row>
    <row r="30" spans="1:15" x14ac:dyDescent="0.25">
      <c r="A30" t="s">
        <v>49</v>
      </c>
      <c r="B30">
        <v>1</v>
      </c>
      <c r="C30">
        <v>1</v>
      </c>
      <c r="D30">
        <v>1</v>
      </c>
      <c r="E30">
        <v>0.75</v>
      </c>
      <c r="F30">
        <v>0.8</v>
      </c>
      <c r="L30" s="5"/>
    </row>
    <row r="31" spans="1:15" x14ac:dyDescent="0.25">
      <c r="A31" t="s">
        <v>50</v>
      </c>
      <c r="B31">
        <v>1</v>
      </c>
      <c r="C31">
        <v>1</v>
      </c>
      <c r="D31">
        <v>1</v>
      </c>
      <c r="E31">
        <v>1</v>
      </c>
      <c r="F31">
        <v>1</v>
      </c>
      <c r="M31" s="5"/>
    </row>
    <row r="32" spans="1:15" x14ac:dyDescent="0.25">
      <c r="A32" t="s">
        <v>51</v>
      </c>
      <c r="B32">
        <v>1</v>
      </c>
      <c r="C32">
        <v>1</v>
      </c>
      <c r="D32">
        <v>0.66</v>
      </c>
      <c r="E32">
        <v>0.5</v>
      </c>
      <c r="F32">
        <v>0.4</v>
      </c>
      <c r="G32" s="5"/>
    </row>
    <row r="33" spans="1:10" x14ac:dyDescent="0.25">
      <c r="A33" t="s">
        <v>52</v>
      </c>
      <c r="B33">
        <v>1</v>
      </c>
      <c r="C33">
        <v>0.5</v>
      </c>
      <c r="D33">
        <v>0.33</v>
      </c>
      <c r="E33">
        <v>0.5</v>
      </c>
      <c r="F33">
        <v>0.4</v>
      </c>
      <c r="J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 Season Stats</vt:lpstr>
      <vt:lpstr>2021 SOS</vt:lpstr>
      <vt:lpstr>2021 PF</vt:lpstr>
      <vt:lpstr>2021 PA</vt:lpstr>
      <vt:lpstr>W2W MoV</vt:lpstr>
      <vt:lpstr>2021 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Mansfield</dc:creator>
  <cp:lastModifiedBy>Richard Mansfield</cp:lastModifiedBy>
  <dcterms:created xsi:type="dcterms:W3CDTF">2022-10-04T22:40:14Z</dcterms:created>
  <dcterms:modified xsi:type="dcterms:W3CDTF">2023-01-17T02:46:12Z</dcterms:modified>
</cp:coreProperties>
</file>