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5440" windowHeight="12840" tabRatio="723" activeTab="1"/>
  </bookViews>
  <sheets>
    <sheet name="FL Assy" sheetId="1" r:id="rId1"/>
    <sheet name="FL&amp;RRUprights" sheetId="2" r:id="rId2"/>
    <sheet name="FR&amp;RLUprights" sheetId="11" r:id="rId3"/>
    <sheet name="FWHub" sheetId="5" r:id="rId4"/>
    <sheet name="OBSpacer" sheetId="7" r:id="rId5"/>
    <sheet name="IBSpacer" sheetId="8" r:id="rId6"/>
    <sheet name="RBobbins" sheetId="9" r:id="rId7"/>
    <sheet name="WSSensor" sheetId="10" r:id="rId8"/>
    <sheet name="CAMounts" sheetId="12" r:id="rId9"/>
    <sheet name="RRotor" sheetId="16" r:id="rId10"/>
    <sheet name="FRotor" sheetId="13" r:id="rId11"/>
    <sheet name="SpSpacers" sheetId="14" r:id="rId12"/>
    <sheet name="SteerMount" sheetId="15" r:id="rId13"/>
  </sheets>
  <definedNames>
    <definedName name="_xlnm.Print_Area" localSheetId="0">'FL Assy'!$A:$I</definedName>
    <definedName name="_xlnm.Print_Area" localSheetId="10">FRotor!$A$1:$I$21</definedName>
    <definedName name="_xlnm.Print_Area" localSheetId="9">RRotor!$A$1:$I$21</definedName>
  </definedNames>
  <calcPr calcId="145621"/>
</workbook>
</file>

<file path=xl/calcChain.xml><?xml version="1.0" encoding="utf-8"?>
<calcChain xmlns="http://schemas.openxmlformats.org/spreadsheetml/2006/main">
  <c r="H2" i="2" l="1"/>
  <c r="H18" i="15"/>
  <c r="H17" i="15"/>
  <c r="H19" i="15" s="1"/>
  <c r="H18" i="12"/>
  <c r="H19" i="12"/>
  <c r="H17" i="12"/>
  <c r="H18" i="10"/>
  <c r="H17" i="10"/>
  <c r="H19" i="10" s="1"/>
  <c r="H13" i="7"/>
  <c r="H14" i="7"/>
  <c r="H2" i="5"/>
  <c r="I18" i="2" l="1"/>
  <c r="I20" i="16" l="1"/>
  <c r="I19" i="16"/>
  <c r="I18" i="16"/>
  <c r="I17" i="16"/>
  <c r="I21" i="16"/>
  <c r="I13" i="16"/>
  <c r="I14" i="16"/>
  <c r="I20" i="13"/>
  <c r="I13" i="15"/>
  <c r="I14" i="15" s="1"/>
  <c r="H2" i="15" s="1"/>
  <c r="H4" i="15" s="1"/>
  <c r="C21" i="1" s="1"/>
  <c r="E21" i="1" s="1"/>
  <c r="I35" i="1"/>
  <c r="I36" i="1"/>
  <c r="I42" i="1"/>
  <c r="I41" i="1"/>
  <c r="I40" i="1"/>
  <c r="I39" i="1"/>
  <c r="I38" i="1"/>
  <c r="I37" i="1"/>
  <c r="I34" i="1"/>
  <c r="I33" i="1"/>
  <c r="F47" i="1"/>
  <c r="F48" i="1"/>
  <c r="F49" i="1"/>
  <c r="F50" i="1"/>
  <c r="F51" i="1"/>
  <c r="F46" i="1"/>
  <c r="H17" i="14"/>
  <c r="H19" i="14" s="1"/>
  <c r="H18" i="14"/>
  <c r="I13" i="14"/>
  <c r="I14" i="14"/>
  <c r="I19" i="13"/>
  <c r="I17" i="13"/>
  <c r="I21" i="13" s="1"/>
  <c r="I18" i="13"/>
  <c r="I13" i="13"/>
  <c r="I14" i="13"/>
  <c r="I2" i="13" s="1"/>
  <c r="I4" i="13" s="1"/>
  <c r="C24" i="1" s="1"/>
  <c r="E24" i="1" s="1"/>
  <c r="I17" i="2"/>
  <c r="I17" i="11"/>
  <c r="I17" i="5"/>
  <c r="I17" i="7"/>
  <c r="H17" i="8"/>
  <c r="H19" i="8" s="1"/>
  <c r="H17" i="9"/>
  <c r="E29" i="1"/>
  <c r="E28" i="1"/>
  <c r="I13" i="12"/>
  <c r="I14" i="12"/>
  <c r="I13" i="10"/>
  <c r="I14" i="10"/>
  <c r="H2" i="10" s="1"/>
  <c r="H4" i="10" s="1"/>
  <c r="C18" i="1" s="1"/>
  <c r="E18" i="1" s="1"/>
  <c r="H18" i="9"/>
  <c r="H19" i="9" s="1"/>
  <c r="H2" i="9" s="1"/>
  <c r="I13" i="9"/>
  <c r="I14" i="9" s="1"/>
  <c r="H18" i="8"/>
  <c r="I13" i="8"/>
  <c r="I14" i="8"/>
  <c r="I20" i="5"/>
  <c r="I18" i="7"/>
  <c r="I19" i="7"/>
  <c r="H2" i="7"/>
  <c r="H4" i="7" s="1"/>
  <c r="C16" i="1" s="1"/>
  <c r="E16" i="1" s="1"/>
  <c r="I22" i="11"/>
  <c r="I23" i="11"/>
  <c r="I18" i="11"/>
  <c r="I19" i="11" s="1"/>
  <c r="I13" i="11"/>
  <c r="I14" i="11" s="1"/>
  <c r="H2" i="11" s="1"/>
  <c r="H4" i="11" s="1"/>
  <c r="I18" i="5"/>
  <c r="I21" i="5" s="1"/>
  <c r="I19" i="2"/>
  <c r="I13" i="5"/>
  <c r="I14" i="5"/>
  <c r="E14" i="1"/>
  <c r="E20" i="1"/>
  <c r="E23" i="1"/>
  <c r="E26" i="1"/>
  <c r="E27" i="1"/>
  <c r="H4" i="2"/>
  <c r="C13" i="1" s="1"/>
  <c r="E13" i="1" s="1"/>
  <c r="I22" i="2"/>
  <c r="I13" i="2"/>
  <c r="I14" i="2"/>
  <c r="I23" i="2"/>
  <c r="I2" i="16"/>
  <c r="I4" i="16"/>
  <c r="H2" i="8" l="1"/>
  <c r="H4" i="8" s="1"/>
  <c r="C17" i="1" s="1"/>
  <c r="E17" i="1" s="1"/>
  <c r="H4" i="5"/>
  <c r="C15" i="1" s="1"/>
  <c r="E15" i="1" s="1"/>
  <c r="I43" i="1"/>
  <c r="F52" i="1"/>
  <c r="H2" i="12"/>
  <c r="H4" i="12" s="1"/>
  <c r="C22" i="1" s="1"/>
  <c r="E22" i="1" s="1"/>
  <c r="H2" i="14"/>
  <c r="H4" i="14" s="1"/>
  <c r="C25" i="1" s="1"/>
  <c r="E25" i="1" s="1"/>
  <c r="H4" i="9"/>
  <c r="C19" i="1" s="1"/>
  <c r="E19" i="1" s="1"/>
  <c r="E30" i="1" l="1"/>
  <c r="I2" i="1" s="1"/>
  <c r="I4" i="1" s="1"/>
</calcChain>
</file>

<file path=xl/sharedStrings.xml><?xml version="1.0" encoding="utf-8"?>
<sst xmlns="http://schemas.openxmlformats.org/spreadsheetml/2006/main" count="712" uniqueCount="130">
  <si>
    <t>University</t>
  </si>
  <si>
    <t>Portland State University</t>
  </si>
  <si>
    <t>Assembly Cost</t>
  </si>
  <si>
    <t>Competition</t>
  </si>
  <si>
    <t>Qty</t>
  </si>
  <si>
    <t>Year</t>
  </si>
  <si>
    <t>Extended Cost</t>
  </si>
  <si>
    <t>Car #</t>
  </si>
  <si>
    <t>System</t>
  </si>
  <si>
    <t>Assembly</t>
  </si>
  <si>
    <t>Part</t>
  </si>
  <si>
    <t>P/N Base</t>
  </si>
  <si>
    <t>Suffix</t>
  </si>
  <si>
    <t>Part Cost</t>
  </si>
  <si>
    <t>Quantity</t>
  </si>
  <si>
    <t>Sub Total</t>
  </si>
  <si>
    <t>Process</t>
  </si>
  <si>
    <t>Use</t>
  </si>
  <si>
    <t>Unit</t>
  </si>
  <si>
    <t>Multiplier</t>
  </si>
  <si>
    <t>Mult. Val.</t>
  </si>
  <si>
    <t>Fastener</t>
  </si>
  <si>
    <t>Material</t>
  </si>
  <si>
    <t>Unit Cost</t>
  </si>
  <si>
    <t>Unit Quantity</t>
  </si>
  <si>
    <t>Item Quantity</t>
  </si>
  <si>
    <t>Tooling</t>
  </si>
  <si>
    <t>Production Volume</t>
  </si>
  <si>
    <t>Suspension</t>
  </si>
  <si>
    <t>Upright Casting</t>
  </si>
  <si>
    <t>Front Wheel Hub</t>
  </si>
  <si>
    <t>Outer Bearing Spacer</t>
  </si>
  <si>
    <t>Inner Bearing Spacer</t>
  </si>
  <si>
    <t>Wheel Speed Sensor</t>
  </si>
  <si>
    <t>Brake Rotor Bobbin</t>
  </si>
  <si>
    <t>Control Arm Mounts</t>
  </si>
  <si>
    <t>Front Brake Rotor</t>
  </si>
  <si>
    <t>Spherical Spacers</t>
  </si>
  <si>
    <t>Front Left &amp; Rear Right Uprights</t>
  </si>
  <si>
    <t>Brake Caliper, Brembo P34G</t>
  </si>
  <si>
    <t>Wheel Bearing, Ball, Deep Groove 85x65x10mm</t>
  </si>
  <si>
    <t>Wheel Studs - ARP</t>
  </si>
  <si>
    <t>Aluminum</t>
  </si>
  <si>
    <t>For Sand Casting</t>
  </si>
  <si>
    <t>kg</t>
  </si>
  <si>
    <t>die</t>
  </si>
  <si>
    <t>Die Casting</t>
  </si>
  <si>
    <t>Machine Bearing OD</t>
  </si>
  <si>
    <t>Machine Bore to Spec (-0.040" Dia)</t>
  </si>
  <si>
    <t>cm^3</t>
  </si>
  <si>
    <t>5"OD x 4.1"L 4340 Annealed</t>
  </si>
  <si>
    <t>Front Wheel Hubs</t>
  </si>
  <si>
    <t>Heat Treat Hub to RC50</t>
  </si>
  <si>
    <t>Front Right &amp; Rear Left Uprights</t>
  </si>
  <si>
    <t>3.0"OD x 2.5"ID x 1.25"L 2024 Aluminum Tube</t>
  </si>
  <si>
    <t>3.5"OD x 3.26"ID x 1.25"L 2024 Aluminum Tube</t>
  </si>
  <si>
    <t>5/8"OD x 0.462"L 4340 Steel</t>
  </si>
  <si>
    <t>3.5"OD x 0.5"L Steel</t>
  </si>
  <si>
    <t>Machine Wheel Speed Sensor to Spec</t>
  </si>
  <si>
    <t>Bearing Snap Ring</t>
  </si>
  <si>
    <t>Wheel Nut</t>
  </si>
  <si>
    <t>5/16-24 Nylock Nut</t>
  </si>
  <si>
    <t>1/4-28 Nylock Nut</t>
  </si>
  <si>
    <t>5/16 Washer</t>
  </si>
  <si>
    <t>1/4 Washer</t>
  </si>
  <si>
    <t>1" x 1.25" x 2.25"</t>
  </si>
  <si>
    <t>5/16-24 1"L Bolt</t>
  </si>
  <si>
    <t>1/4-28 1.25"L Bolt</t>
  </si>
  <si>
    <t>Sensor, Hall Effect</t>
  </si>
  <si>
    <t>Steering Arm</t>
  </si>
  <si>
    <t>Machining Setup</t>
  </si>
  <si>
    <t>Front Brake Rotors</t>
  </si>
  <si>
    <t>cm</t>
  </si>
  <si>
    <t>Uprights</t>
  </si>
  <si>
    <t>8.75"OD x 0.3125" Gray Cast Iron</t>
  </si>
  <si>
    <t>Machine to Spec</t>
  </si>
  <si>
    <t>0.5 OD x 0.329 L Aluminum</t>
  </si>
  <si>
    <t>Press in Wheel Bearings and Spacers</t>
  </si>
  <si>
    <t>Nuts for Brake Caliper Bolts</t>
  </si>
  <si>
    <t>Nuts for Control Arm Mounts</t>
  </si>
  <si>
    <t>Washers for Brake Caliper Mounts</t>
  </si>
  <si>
    <t>Washers for Control Arm Mounts</t>
  </si>
  <si>
    <t>Bolts for Brake Caliper</t>
  </si>
  <si>
    <t>Bolts for Control Arms</t>
  </si>
  <si>
    <t>Press in Wheel Hub</t>
  </si>
  <si>
    <t>Press in Wheel Studs</t>
  </si>
  <si>
    <t>unit</t>
  </si>
  <si>
    <t>Rotor Bobbin Circlips Retaining R-Ring</t>
  </si>
  <si>
    <t>Install Brake Rotor</t>
  </si>
  <si>
    <t>Install Rotor Bobbins</t>
  </si>
  <si>
    <t>Steering Mounts</t>
  </si>
  <si>
    <t>Install Wheel Speed Sensor</t>
  </si>
  <si>
    <t>Install Hall Effect Sensor</t>
  </si>
  <si>
    <t>1" x 1.25" x 2"</t>
  </si>
  <si>
    <t>Cast Iron</t>
  </si>
  <si>
    <t>NA</t>
  </si>
  <si>
    <t>Brake System</t>
  </si>
  <si>
    <t>00200</t>
  </si>
  <si>
    <t>AA</t>
  </si>
  <si>
    <t>Machining</t>
  </si>
  <si>
    <t>Grind Flat</t>
  </si>
  <si>
    <t xml:space="preserve"> FSAEL-12-014-xx-xxxxx-AA</t>
  </si>
  <si>
    <t>Lincoln</t>
  </si>
  <si>
    <t>2012</t>
  </si>
  <si>
    <t>014</t>
  </si>
  <si>
    <t>FSAEL-12-014-xx-xxxxx-AA</t>
  </si>
  <si>
    <t xml:space="preserve"> FSAEL-12-014-BR-00200-AA</t>
  </si>
  <si>
    <t>Item Order</t>
  </si>
  <si>
    <t>Install Circle</t>
  </si>
  <si>
    <t>Water Jet</t>
  </si>
  <si>
    <t>Install Brake Caliper and Bolts</t>
  </si>
  <si>
    <t>Install Control Arm Mounts and Bolts</t>
  </si>
  <si>
    <t>Used to Produce Uprights</t>
  </si>
  <si>
    <t>FSAEL-12-014-XX-XX-AA</t>
  </si>
  <si>
    <t>Machine Hub to Spec</t>
  </si>
  <si>
    <t>Final Machining on Bearing Bore</t>
  </si>
  <si>
    <t>Stock Material to Make Hubs</t>
  </si>
  <si>
    <t>Stock Material to Make Spacer</t>
  </si>
  <si>
    <t>Stock Material to Make Rotor Bobbins</t>
  </si>
  <si>
    <t>Stock Material to Make WSS</t>
  </si>
  <si>
    <t>Stock Material to Make Control Arm Mount</t>
  </si>
  <si>
    <t>Stock Material to Make Rotor</t>
  </si>
  <si>
    <t>Cut Out Rotor Pattern</t>
  </si>
  <si>
    <t>Grind to Thickness</t>
  </si>
  <si>
    <t>Rotor Bobbin Surfaces</t>
  </si>
  <si>
    <t>Stock Material to Make Spacers</t>
  </si>
  <si>
    <t>Machine Steering Mount to Spec</t>
  </si>
  <si>
    <t>Material Removal</t>
  </si>
  <si>
    <t>Machinining</t>
  </si>
  <si>
    <t>Material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</si>
</sst>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"/>
    <numFmt numFmtId="165" formatCode="&quot;$&quot;#,##0.00;&quot;$&quot;\(#,##0.00\)"/>
    <numFmt numFmtId="166" formatCode="#,##0.00;\(#,##0.00\)"/>
    <numFmt numFmtId="167" formatCode="#,##0;\(#,##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4" fontId="2" fillId="3" borderId="1">
      <alignment vertical="center" wrapText="1"/>
    </xf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0" xfId="0" applyFont="1" applyAlignment="1">
      <alignment vertical="center"/>
    </xf>
    <xf numFmtId="0" fontId="5" fillId="5" borderId="0" xfId="0" applyNumberFormat="1" applyFont="1" applyFill="1" applyBorder="1" applyAlignment="1"/>
    <xf numFmtId="0" fontId="5" fillId="2" borderId="9" xfId="0" applyNumberFormat="1" applyFont="1" applyFill="1" applyBorder="1" applyAlignment="1"/>
    <xf numFmtId="165" fontId="3" fillId="0" borderId="9" xfId="0" applyNumberFormat="1" applyFont="1" applyFill="1" applyBorder="1" applyAlignment="1"/>
    <xf numFmtId="0" fontId="5" fillId="5" borderId="13" xfId="0" applyNumberFormat="1" applyFont="1" applyFill="1" applyBorder="1" applyAlignment="1">
      <alignment horizontal="left"/>
    </xf>
    <xf numFmtId="0" fontId="5" fillId="2" borderId="4" xfId="0" applyNumberFormat="1" applyFont="1" applyFill="1" applyBorder="1" applyAlignment="1"/>
    <xf numFmtId="3" fontId="3" fillId="0" borderId="4" xfId="0" applyNumberFormat="1" applyFont="1" applyFill="1" applyBorder="1" applyAlignment="1">
      <alignment horizontal="right"/>
    </xf>
    <xf numFmtId="0" fontId="5" fillId="5" borderId="12" xfId="0" applyNumberFormat="1" applyFont="1" applyFill="1" applyBorder="1" applyAlignment="1">
      <alignment horizontal="left"/>
    </xf>
    <xf numFmtId="165" fontId="3" fillId="0" borderId="4" xfId="0" applyNumberFormat="1" applyFont="1" applyFill="1" applyBorder="1" applyAlignment="1"/>
    <xf numFmtId="0" fontId="5" fillId="5" borderId="12" xfId="0" applyNumberFormat="1" applyFont="1" applyFill="1" applyBorder="1" applyAlignment="1"/>
    <xf numFmtId="0" fontId="5" fillId="5" borderId="13" xfId="0" applyNumberFormat="1" applyFont="1" applyFill="1" applyBorder="1" applyAlignment="1"/>
    <xf numFmtId="0" fontId="5" fillId="5" borderId="0" xfId="0" applyNumberFormat="1" applyFont="1" applyFill="1" applyAlignment="1"/>
    <xf numFmtId="0" fontId="3" fillId="0" borderId="4" xfId="0" applyNumberFormat="1" applyFont="1" applyFill="1" applyBorder="1" applyAlignment="1"/>
    <xf numFmtId="0" fontId="3" fillId="0" borderId="4" xfId="0" applyNumberFormat="1" applyFont="1" applyFill="1" applyBorder="1" applyAlignment="1">
      <alignment horizontal="left"/>
    </xf>
    <xf numFmtId="0" fontId="4" fillId="0" borderId="4" xfId="0" applyFont="1" applyBorder="1" applyAlignment="1">
      <alignment vertical="center"/>
    </xf>
    <xf numFmtId="166" fontId="3" fillId="0" borderId="4" xfId="0" applyNumberFormat="1" applyFont="1" applyFill="1" applyBorder="1" applyAlignment="1"/>
    <xf numFmtId="0" fontId="4" fillId="0" borderId="0" xfId="0" applyFont="1" applyBorder="1" applyAlignment="1">
      <alignment vertical="center"/>
    </xf>
    <xf numFmtId="0" fontId="5" fillId="2" borderId="4" xfId="0" applyNumberFormat="1" applyFont="1" applyFill="1" applyBorder="1" applyAlignment="1">
      <alignment horizontal="right"/>
    </xf>
    <xf numFmtId="0" fontId="6" fillId="2" borderId="4" xfId="0" applyFont="1" applyFill="1" applyBorder="1" applyAlignment="1"/>
    <xf numFmtId="2" fontId="6" fillId="2" borderId="4" xfId="0" applyNumberFormat="1" applyFont="1" applyFill="1" applyBorder="1" applyAlignment="1"/>
    <xf numFmtId="0" fontId="7" fillId="0" borderId="4" xfId="0" applyFont="1" applyFill="1" applyBorder="1" applyAlignment="1"/>
    <xf numFmtId="44" fontId="7" fillId="0" borderId="4" xfId="2" applyFont="1" applyFill="1" applyBorder="1" applyAlignment="1"/>
    <xf numFmtId="2" fontId="7" fillId="0" borderId="4" xfId="0" applyNumberFormat="1" applyFont="1" applyFill="1" applyBorder="1" applyAlignment="1"/>
    <xf numFmtId="0" fontId="6" fillId="0" borderId="0" xfId="0" applyFont="1" applyFill="1" applyBorder="1" applyAlignment="1"/>
    <xf numFmtId="0" fontId="6" fillId="2" borderId="4" xfId="0" applyFont="1" applyFill="1" applyBorder="1" applyAlignment="1">
      <alignment horizontal="right"/>
    </xf>
    <xf numFmtId="0" fontId="3" fillId="0" borderId="0" xfId="0" applyNumberFormat="1" applyFont="1" applyFill="1" applyAlignment="1"/>
    <xf numFmtId="0" fontId="4" fillId="0" borderId="0" xfId="0" applyNumberFormat="1" applyFont="1" applyFill="1" applyBorder="1" applyAlignment="1"/>
    <xf numFmtId="0" fontId="4" fillId="0" borderId="2" xfId="0" applyNumberFormat="1" applyFont="1" applyFill="1" applyBorder="1" applyAlignment="1"/>
    <xf numFmtId="0" fontId="4" fillId="0" borderId="14" xfId="0" applyNumberFormat="1" applyFont="1" applyFill="1" applyBorder="1" applyAlignment="1"/>
    <xf numFmtId="0" fontId="4" fillId="0" borderId="7" xfId="0" applyNumberFormat="1" applyFont="1" applyFill="1" applyBorder="1" applyAlignment="1"/>
    <xf numFmtId="0" fontId="4" fillId="0" borderId="3" xfId="0" applyNumberFormat="1" applyFont="1" applyFill="1" applyBorder="1" applyAlignment="1"/>
    <xf numFmtId="0" fontId="8" fillId="0" borderId="4" xfId="0" applyFont="1" applyBorder="1" applyAlignment="1"/>
    <xf numFmtId="0" fontId="5" fillId="2" borderId="2" xfId="0" applyNumberFormat="1" applyFont="1" applyFill="1" applyBorder="1" applyAlignment="1"/>
    <xf numFmtId="0" fontId="5" fillId="4" borderId="4" xfId="0" applyNumberFormat="1" applyFont="1" applyFill="1" applyBorder="1" applyAlignment="1"/>
    <xf numFmtId="164" fontId="3" fillId="0" borderId="4" xfId="0" applyNumberFormat="1" applyFont="1" applyFill="1" applyBorder="1" applyAlignment="1"/>
    <xf numFmtId="0" fontId="5" fillId="2" borderId="12" xfId="0" applyNumberFormat="1" applyFont="1" applyFill="1" applyBorder="1" applyAlignment="1"/>
    <xf numFmtId="0" fontId="5" fillId="2" borderId="13" xfId="0" applyNumberFormat="1" applyFont="1" applyFill="1" applyBorder="1" applyAlignment="1"/>
    <xf numFmtId="0" fontId="5" fillId="2" borderId="0" xfId="0" applyNumberFormat="1" applyFont="1" applyFill="1" applyAlignment="1"/>
    <xf numFmtId="0" fontId="3" fillId="0" borderId="9" xfId="0" applyNumberFormat="1" applyFont="1" applyFill="1" applyBorder="1" applyAlignment="1"/>
    <xf numFmtId="0" fontId="5" fillId="0" borderId="0" xfId="0" applyNumberFormat="1" applyFont="1" applyFill="1" applyAlignment="1"/>
    <xf numFmtId="3" fontId="3" fillId="0" borderId="4" xfId="0" applyNumberFormat="1" applyFont="1" applyFill="1" applyBorder="1" applyAlignment="1"/>
    <xf numFmtId="0" fontId="4" fillId="0" borderId="11" xfId="0" applyFont="1" applyBorder="1" applyAlignment="1">
      <alignment vertical="center"/>
    </xf>
    <xf numFmtId="0" fontId="4" fillId="0" borderId="5" xfId="0" applyNumberFormat="1" applyFont="1" applyFill="1" applyBorder="1" applyAlignment="1"/>
    <xf numFmtId="0" fontId="4" fillId="0" borderId="6" xfId="0" applyNumberFormat="1" applyFont="1" applyFill="1" applyBorder="1" applyAlignment="1"/>
    <xf numFmtId="0" fontId="4" fillId="0" borderId="8" xfId="0" applyNumberFormat="1" applyFont="1" applyFill="1" applyBorder="1" applyAlignment="1"/>
    <xf numFmtId="0" fontId="4" fillId="0" borderId="0" xfId="0" applyNumberFormat="1" applyFont="1" applyFill="1" applyAlignment="1"/>
    <xf numFmtId="0" fontId="4" fillId="0" borderId="0" xfId="0" applyFont="1" applyAlignment="1">
      <alignment vertical="center"/>
    </xf>
    <xf numFmtId="164" fontId="5" fillId="2" borderId="4" xfId="0" applyNumberFormat="1" applyFont="1" applyFill="1" applyBorder="1" applyAlignment="1"/>
    <xf numFmtId="164" fontId="3" fillId="0" borderId="9" xfId="0" applyNumberFormat="1" applyFont="1" applyFill="1" applyBorder="1" applyAlignment="1"/>
    <xf numFmtId="1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Fill="1" applyBorder="1" applyAlignment="1"/>
    <xf numFmtId="164" fontId="7" fillId="0" borderId="4" xfId="2" applyNumberFormat="1" applyFont="1" applyFill="1" applyBorder="1" applyAlignment="1"/>
    <xf numFmtId="164" fontId="6" fillId="2" borderId="4" xfId="0" applyNumberFormat="1" applyFont="1" applyFill="1" applyBorder="1" applyAlignment="1"/>
    <xf numFmtId="1" fontId="7" fillId="0" borderId="4" xfId="0" applyNumberFormat="1" applyFont="1" applyFill="1" applyBorder="1" applyAlignment="1"/>
    <xf numFmtId="164" fontId="4" fillId="0" borderId="0" xfId="0" applyNumberFormat="1" applyFont="1" applyAlignment="1">
      <alignment vertical="center"/>
    </xf>
    <xf numFmtId="164" fontId="4" fillId="0" borderId="2" xfId="0" applyNumberFormat="1" applyFont="1" applyFill="1" applyBorder="1" applyAlignment="1"/>
    <xf numFmtId="0" fontId="5" fillId="2" borderId="10" xfId="0" applyNumberFormat="1" applyFont="1" applyFill="1" applyBorder="1" applyAlignment="1"/>
    <xf numFmtId="164" fontId="3" fillId="0" borderId="10" xfId="0" applyNumberFormat="1" applyFont="1" applyFill="1" applyBorder="1" applyAlignment="1"/>
    <xf numFmtId="164" fontId="5" fillId="2" borderId="10" xfId="0" applyNumberFormat="1" applyFont="1" applyFill="1" applyBorder="1" applyAlignment="1"/>
    <xf numFmtId="0" fontId="4" fillId="0" borderId="5" xfId="0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/>
    <xf numFmtId="49" fontId="3" fillId="0" borderId="0" xfId="0" applyNumberFormat="1" applyFont="1" applyFill="1" applyAlignment="1"/>
    <xf numFmtId="49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/>
    <xf numFmtId="0" fontId="3" fillId="0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4" fillId="0" borderId="0" xfId="0" applyFont="1" applyAlignment="1">
      <alignment vertical="center"/>
    </xf>
    <xf numFmtId="0" fontId="3" fillId="0" borderId="0" xfId="0" applyNumberFormat="1" applyFont="1" applyFill="1" applyAlignment="1">
      <alignment horizontal="left"/>
    </xf>
    <xf numFmtId="49" fontId="3" fillId="0" borderId="0" xfId="0" applyNumberFormat="1" applyFont="1" applyFill="1" applyBorder="1" applyAlignment="1"/>
    <xf numFmtId="49" fontId="4" fillId="0" borderId="0" xfId="0" applyNumberFormat="1" applyFont="1" applyAlignment="1">
      <alignment vertical="center"/>
    </xf>
  </cellXfs>
  <cellStyles count="3">
    <cellStyle name="Cost_Green" xfId="1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zoomScaleNormal="100" workbookViewId="0">
      <selection activeCell="E13" sqref="E13"/>
    </sheetView>
  </sheetViews>
  <sheetFormatPr defaultRowHeight="15.75" x14ac:dyDescent="0.25"/>
  <cols>
    <col min="1" max="1" width="13.5703125" style="1" bestFit="1" customWidth="1"/>
    <col min="2" max="2" width="48.140625" style="1" bestFit="1" customWidth="1"/>
    <col min="3" max="3" width="34.140625" style="1" bestFit="1" customWidth="1"/>
    <col min="4" max="6" width="10.5703125" style="1" bestFit="1" customWidth="1"/>
    <col min="7" max="7" width="10.7109375" style="1" bestFit="1" customWidth="1"/>
    <col min="8" max="8" width="15.5703125" style="1" bestFit="1" customWidth="1"/>
    <col min="9" max="9" width="10.5703125" style="1" bestFit="1" customWidth="1"/>
    <col min="10" max="10" width="11.28515625" style="1" customWidth="1"/>
    <col min="11" max="16384" width="9.140625" style="1"/>
  </cols>
  <sheetData>
    <row r="1" spans="1:10" x14ac:dyDescent="0.25">
      <c r="A1" s="61" t="s">
        <v>113</v>
      </c>
      <c r="B1" s="61"/>
      <c r="C1" s="61"/>
      <c r="D1" s="61"/>
      <c r="E1" s="61"/>
      <c r="F1" s="61"/>
      <c r="G1" s="61"/>
      <c r="H1" s="61"/>
      <c r="I1" s="61"/>
    </row>
    <row r="2" spans="1:10" x14ac:dyDescent="0.25">
      <c r="A2" s="33" t="s">
        <v>0</v>
      </c>
      <c r="B2" s="62" t="s">
        <v>1</v>
      </c>
      <c r="C2" s="62"/>
      <c r="D2" s="28"/>
      <c r="E2" s="28"/>
      <c r="F2" s="28"/>
      <c r="G2" s="31"/>
      <c r="H2" s="34" t="s">
        <v>2</v>
      </c>
      <c r="I2" s="35">
        <f>SUM(E30,I43,F52)</f>
        <v>412.67697999999996</v>
      </c>
      <c r="J2" s="43"/>
    </row>
    <row r="3" spans="1:10" x14ac:dyDescent="0.25">
      <c r="A3" s="36" t="s">
        <v>3</v>
      </c>
      <c r="B3" s="63" t="s">
        <v>102</v>
      </c>
      <c r="C3" s="63"/>
      <c r="G3" s="44"/>
      <c r="H3" s="34" t="s">
        <v>4</v>
      </c>
      <c r="I3" s="41">
        <v>1</v>
      </c>
      <c r="J3" s="43"/>
    </row>
    <row r="4" spans="1:10" x14ac:dyDescent="0.25">
      <c r="A4" s="36" t="s">
        <v>5</v>
      </c>
      <c r="B4" s="64">
        <v>2012</v>
      </c>
      <c r="C4" s="64"/>
      <c r="G4" s="44"/>
      <c r="H4" s="34" t="s">
        <v>6</v>
      </c>
      <c r="I4" s="35">
        <f>I2*I3</f>
        <v>412.67697999999996</v>
      </c>
      <c r="J4" s="43"/>
    </row>
    <row r="5" spans="1:10" x14ac:dyDescent="0.25">
      <c r="A5" s="36" t="s">
        <v>7</v>
      </c>
      <c r="B5" s="64" t="s">
        <v>104</v>
      </c>
      <c r="C5" s="64"/>
      <c r="H5" s="28"/>
      <c r="I5" s="28"/>
    </row>
    <row r="6" spans="1:10" x14ac:dyDescent="0.25">
      <c r="A6" s="36" t="s">
        <v>8</v>
      </c>
      <c r="B6" s="63" t="s">
        <v>28</v>
      </c>
      <c r="C6" s="63"/>
    </row>
    <row r="7" spans="1:10" x14ac:dyDescent="0.25">
      <c r="A7" s="36" t="s">
        <v>9</v>
      </c>
      <c r="B7" s="63" t="s">
        <v>73</v>
      </c>
      <c r="C7" s="63"/>
    </row>
    <row r="8" spans="1:10" x14ac:dyDescent="0.25">
      <c r="A8" s="37" t="s">
        <v>10</v>
      </c>
      <c r="B8" s="63"/>
      <c r="C8" s="63"/>
    </row>
    <row r="9" spans="1:10" x14ac:dyDescent="0.25">
      <c r="A9" s="38" t="s">
        <v>11</v>
      </c>
      <c r="B9" s="63"/>
      <c r="C9" s="63"/>
    </row>
    <row r="10" spans="1:10" x14ac:dyDescent="0.25">
      <c r="A10" s="36" t="s">
        <v>12</v>
      </c>
      <c r="B10" s="63"/>
      <c r="C10" s="63"/>
    </row>
    <row r="11" spans="1:10" x14ac:dyDescent="0.25">
      <c r="A11" s="30"/>
      <c r="B11" s="30"/>
      <c r="C11" s="30"/>
      <c r="D11" s="30"/>
      <c r="E11" s="30"/>
    </row>
    <row r="12" spans="1:10" x14ac:dyDescent="0.25">
      <c r="A12" s="6" t="s">
        <v>107</v>
      </c>
      <c r="B12" s="6" t="s">
        <v>10</v>
      </c>
      <c r="C12" s="6" t="s">
        <v>13</v>
      </c>
      <c r="D12" s="6" t="s">
        <v>14</v>
      </c>
      <c r="E12" s="6" t="s">
        <v>15</v>
      </c>
      <c r="F12" s="43"/>
    </row>
    <row r="13" spans="1:10" x14ac:dyDescent="0.25">
      <c r="A13" s="13">
        <v>1</v>
      </c>
      <c r="B13" s="13" t="s">
        <v>29</v>
      </c>
      <c r="C13" s="35">
        <f>'FL&amp;RRUprights'!H4</f>
        <v>44.4724</v>
      </c>
      <c r="D13" s="50">
        <v>1</v>
      </c>
      <c r="E13" s="35">
        <f>D13*C13</f>
        <v>44.4724</v>
      </c>
      <c r="F13" s="43"/>
    </row>
    <row r="14" spans="1:10" x14ac:dyDescent="0.25">
      <c r="A14" s="13">
        <v>2</v>
      </c>
      <c r="B14" s="13" t="s">
        <v>40</v>
      </c>
      <c r="C14" s="35">
        <v>107.52</v>
      </c>
      <c r="D14" s="50">
        <v>2</v>
      </c>
      <c r="E14" s="35">
        <f t="shared" ref="E14:E29" si="0">D14*C14</f>
        <v>215.04</v>
      </c>
      <c r="F14" s="43"/>
    </row>
    <row r="15" spans="1:10" x14ac:dyDescent="0.25">
      <c r="A15" s="13">
        <v>3</v>
      </c>
      <c r="B15" s="13" t="s">
        <v>30</v>
      </c>
      <c r="C15" s="35">
        <f>FWHub!H4</f>
        <v>24.044</v>
      </c>
      <c r="D15" s="50">
        <v>1</v>
      </c>
      <c r="E15" s="35">
        <f t="shared" si="0"/>
        <v>24.044</v>
      </c>
      <c r="F15" s="43"/>
    </row>
    <row r="16" spans="1:10" x14ac:dyDescent="0.25">
      <c r="A16" s="13">
        <v>4</v>
      </c>
      <c r="B16" s="13" t="s">
        <v>31</v>
      </c>
      <c r="C16" s="35">
        <f>OBSpacer!H4</f>
        <v>0.6724</v>
      </c>
      <c r="D16" s="50">
        <v>1</v>
      </c>
      <c r="E16" s="35">
        <f t="shared" si="0"/>
        <v>0.6724</v>
      </c>
      <c r="F16" s="43"/>
    </row>
    <row r="17" spans="1:10" x14ac:dyDescent="0.25">
      <c r="A17" s="13">
        <v>5</v>
      </c>
      <c r="B17" s="13" t="s">
        <v>32</v>
      </c>
      <c r="C17" s="35">
        <f>IBSpacer!H4</f>
        <v>1.226</v>
      </c>
      <c r="D17" s="50">
        <v>1</v>
      </c>
      <c r="E17" s="35">
        <f t="shared" si="0"/>
        <v>1.226</v>
      </c>
      <c r="F17" s="43"/>
    </row>
    <row r="18" spans="1:10" x14ac:dyDescent="0.25">
      <c r="A18" s="13">
        <v>6</v>
      </c>
      <c r="B18" s="13" t="s">
        <v>33</v>
      </c>
      <c r="C18" s="35">
        <f>WSSensor!H4</f>
        <v>0.67499999999999993</v>
      </c>
      <c r="D18" s="50">
        <v>1</v>
      </c>
      <c r="E18" s="35">
        <f t="shared" si="0"/>
        <v>0.67499999999999993</v>
      </c>
      <c r="F18" s="43"/>
    </row>
    <row r="19" spans="1:10" x14ac:dyDescent="0.25">
      <c r="A19" s="13">
        <v>7</v>
      </c>
      <c r="B19" s="13" t="s">
        <v>34</v>
      </c>
      <c r="C19" s="35">
        <f>RBobbins!H4</f>
        <v>0.76400000000000001</v>
      </c>
      <c r="D19" s="50">
        <v>8</v>
      </c>
      <c r="E19" s="35">
        <f t="shared" si="0"/>
        <v>6.1120000000000001</v>
      </c>
      <c r="F19" s="43"/>
    </row>
    <row r="20" spans="1:10" x14ac:dyDescent="0.25">
      <c r="A20" s="13">
        <v>8</v>
      </c>
      <c r="B20" s="13" t="s">
        <v>41</v>
      </c>
      <c r="C20" s="35">
        <v>0.84</v>
      </c>
      <c r="D20" s="50">
        <v>4</v>
      </c>
      <c r="E20" s="35">
        <f t="shared" si="0"/>
        <v>3.36</v>
      </c>
      <c r="F20" s="43"/>
    </row>
    <row r="21" spans="1:10" x14ac:dyDescent="0.25">
      <c r="A21" s="13">
        <v>9</v>
      </c>
      <c r="B21" s="13" t="s">
        <v>69</v>
      </c>
      <c r="C21" s="35">
        <f>SteerMount!H4</f>
        <v>0.42000000000000004</v>
      </c>
      <c r="D21" s="50">
        <v>1</v>
      </c>
      <c r="E21" s="35">
        <f t="shared" si="0"/>
        <v>0.42000000000000004</v>
      </c>
      <c r="F21" s="43"/>
    </row>
    <row r="22" spans="1:10" x14ac:dyDescent="0.25">
      <c r="A22" s="13">
        <v>10</v>
      </c>
      <c r="B22" s="13" t="s">
        <v>35</v>
      </c>
      <c r="C22" s="35">
        <f>CAMounts!H4</f>
        <v>0.504</v>
      </c>
      <c r="D22" s="50">
        <v>2</v>
      </c>
      <c r="E22" s="35">
        <f t="shared" si="0"/>
        <v>1.008</v>
      </c>
      <c r="F22" s="43"/>
    </row>
    <row r="23" spans="1:10" x14ac:dyDescent="0.25">
      <c r="A23" s="13">
        <v>11</v>
      </c>
      <c r="B23" s="13" t="s">
        <v>39</v>
      </c>
      <c r="C23" s="35">
        <v>70</v>
      </c>
      <c r="D23" s="50">
        <v>1</v>
      </c>
      <c r="E23" s="35">
        <f t="shared" si="0"/>
        <v>70</v>
      </c>
      <c r="F23" s="43"/>
    </row>
    <row r="24" spans="1:10" x14ac:dyDescent="0.25">
      <c r="A24" s="13">
        <v>12</v>
      </c>
      <c r="B24" s="13" t="s">
        <v>36</v>
      </c>
      <c r="C24" s="35">
        <f>FRotor!I4</f>
        <v>12.296249999999999</v>
      </c>
      <c r="D24" s="50">
        <v>1</v>
      </c>
      <c r="E24" s="35">
        <f t="shared" si="0"/>
        <v>12.296249999999999</v>
      </c>
      <c r="F24" s="43"/>
    </row>
    <row r="25" spans="1:10" x14ac:dyDescent="0.25">
      <c r="A25" s="13">
        <v>13</v>
      </c>
      <c r="B25" s="13" t="s">
        <v>37</v>
      </c>
      <c r="C25" s="35">
        <f>SpSpacers!H4</f>
        <v>0.67515499999999995</v>
      </c>
      <c r="D25" s="50">
        <v>6</v>
      </c>
      <c r="E25" s="35">
        <f t="shared" si="0"/>
        <v>4.0509299999999993</v>
      </c>
      <c r="F25" s="43"/>
    </row>
    <row r="26" spans="1:10" x14ac:dyDescent="0.25">
      <c r="A26" s="13">
        <v>14</v>
      </c>
      <c r="B26" s="13" t="s">
        <v>59</v>
      </c>
      <c r="C26" s="35">
        <v>1.33</v>
      </c>
      <c r="D26" s="50">
        <v>1</v>
      </c>
      <c r="E26" s="35">
        <f t="shared" si="0"/>
        <v>1.33</v>
      </c>
      <c r="F26" s="43"/>
    </row>
    <row r="27" spans="1:10" x14ac:dyDescent="0.25">
      <c r="A27" s="13">
        <v>15</v>
      </c>
      <c r="B27" s="13" t="s">
        <v>60</v>
      </c>
      <c r="C27" s="35">
        <v>0.4</v>
      </c>
      <c r="D27" s="50">
        <v>4</v>
      </c>
      <c r="E27" s="35">
        <f t="shared" si="0"/>
        <v>1.6</v>
      </c>
      <c r="F27" s="43"/>
    </row>
    <row r="28" spans="1:10" x14ac:dyDescent="0.25">
      <c r="A28" s="13">
        <v>16</v>
      </c>
      <c r="B28" s="13" t="s">
        <v>68</v>
      </c>
      <c r="C28" s="35">
        <v>4</v>
      </c>
      <c r="D28" s="50">
        <v>1</v>
      </c>
      <c r="E28" s="35">
        <f t="shared" si="0"/>
        <v>4</v>
      </c>
      <c r="F28" s="43"/>
    </row>
    <row r="29" spans="1:10" x14ac:dyDescent="0.25">
      <c r="A29" s="13">
        <v>17</v>
      </c>
      <c r="B29" s="13" t="s">
        <v>87</v>
      </c>
      <c r="C29" s="35">
        <v>0.04</v>
      </c>
      <c r="D29" s="50">
        <v>8</v>
      </c>
      <c r="E29" s="35">
        <f t="shared" si="0"/>
        <v>0.32</v>
      </c>
      <c r="F29" s="43"/>
    </row>
    <row r="30" spans="1:10" x14ac:dyDescent="0.25">
      <c r="A30" s="28"/>
      <c r="B30" s="28"/>
      <c r="C30" s="31"/>
      <c r="D30" s="18" t="s">
        <v>15</v>
      </c>
      <c r="E30" s="48">
        <f>SUM(E13:E29)</f>
        <v>390.62698</v>
      </c>
      <c r="F30" s="43"/>
    </row>
    <row r="31" spans="1:10" x14ac:dyDescent="0.25">
      <c r="A31" s="30"/>
      <c r="B31" s="30"/>
      <c r="C31" s="30"/>
      <c r="D31" s="45"/>
      <c r="E31" s="45"/>
      <c r="F31" s="30"/>
      <c r="G31" s="30"/>
      <c r="H31" s="30"/>
      <c r="I31" s="30"/>
    </row>
    <row r="32" spans="1:10" x14ac:dyDescent="0.25">
      <c r="A32" s="6" t="s">
        <v>107</v>
      </c>
      <c r="B32" s="6" t="s">
        <v>16</v>
      </c>
      <c r="C32" s="6" t="s">
        <v>17</v>
      </c>
      <c r="D32" s="6" t="s">
        <v>23</v>
      </c>
      <c r="E32" s="6" t="s">
        <v>18</v>
      </c>
      <c r="F32" s="6" t="s">
        <v>14</v>
      </c>
      <c r="G32" s="6" t="s">
        <v>19</v>
      </c>
      <c r="H32" s="6" t="s">
        <v>20</v>
      </c>
      <c r="I32" s="6" t="s">
        <v>15</v>
      </c>
      <c r="J32" s="43"/>
    </row>
    <row r="33" spans="1:10" x14ac:dyDescent="0.25">
      <c r="A33" s="13">
        <v>1</v>
      </c>
      <c r="B33" s="13" t="s">
        <v>77</v>
      </c>
      <c r="C33" s="13"/>
      <c r="D33" s="35">
        <v>0.19</v>
      </c>
      <c r="E33" s="13" t="s">
        <v>86</v>
      </c>
      <c r="F33" s="13">
        <v>2</v>
      </c>
      <c r="G33" s="13"/>
      <c r="H33" s="13">
        <v>1</v>
      </c>
      <c r="I33" s="35">
        <f>H33*F33*D33</f>
        <v>0.38</v>
      </c>
      <c r="J33" s="43"/>
    </row>
    <row r="34" spans="1:10" x14ac:dyDescent="0.25">
      <c r="A34" s="39">
        <v>2</v>
      </c>
      <c r="B34" s="39" t="s">
        <v>108</v>
      </c>
      <c r="C34" s="39"/>
      <c r="D34" s="49">
        <v>0.13</v>
      </c>
      <c r="E34" s="13" t="s">
        <v>86</v>
      </c>
      <c r="F34" s="13">
        <v>1</v>
      </c>
      <c r="G34" s="13"/>
      <c r="H34" s="13">
        <v>1</v>
      </c>
      <c r="I34" s="35">
        <f>H34*F34*D34</f>
        <v>0.13</v>
      </c>
      <c r="J34" s="43"/>
    </row>
    <row r="35" spans="1:10" x14ac:dyDescent="0.25">
      <c r="A35" s="13">
        <v>3</v>
      </c>
      <c r="B35" s="39" t="s">
        <v>85</v>
      </c>
      <c r="C35" s="39"/>
      <c r="D35" s="49">
        <v>0.19</v>
      </c>
      <c r="E35" s="13" t="s">
        <v>86</v>
      </c>
      <c r="F35" s="13">
        <v>4</v>
      </c>
      <c r="G35" s="13"/>
      <c r="H35" s="13">
        <v>1</v>
      </c>
      <c r="I35" s="35">
        <f>H35*F35*D35</f>
        <v>0.76</v>
      </c>
      <c r="J35" s="43"/>
    </row>
    <row r="36" spans="1:10" x14ac:dyDescent="0.25">
      <c r="A36" s="39">
        <v>4</v>
      </c>
      <c r="B36" s="39" t="s">
        <v>84</v>
      </c>
      <c r="C36" s="39"/>
      <c r="D36" s="49">
        <v>0.19</v>
      </c>
      <c r="E36" s="13" t="s">
        <v>86</v>
      </c>
      <c r="F36" s="13">
        <v>1</v>
      </c>
      <c r="G36" s="13"/>
      <c r="H36" s="13">
        <v>1</v>
      </c>
      <c r="I36" s="35">
        <f>H36*F36*D36</f>
        <v>0.19</v>
      </c>
      <c r="J36" s="43"/>
    </row>
    <row r="37" spans="1:10" x14ac:dyDescent="0.25">
      <c r="A37" s="13">
        <v>5</v>
      </c>
      <c r="B37" s="39" t="s">
        <v>110</v>
      </c>
      <c r="C37" s="39"/>
      <c r="D37" s="49">
        <v>1.5</v>
      </c>
      <c r="E37" s="13" t="s">
        <v>86</v>
      </c>
      <c r="F37" s="13">
        <v>2</v>
      </c>
      <c r="G37" s="13"/>
      <c r="H37" s="13">
        <v>1</v>
      </c>
      <c r="I37" s="35">
        <f t="shared" ref="I37:I42" si="1">H37*F37*D37</f>
        <v>3</v>
      </c>
      <c r="J37" s="43"/>
    </row>
    <row r="38" spans="1:10" x14ac:dyDescent="0.25">
      <c r="A38" s="39">
        <v>6</v>
      </c>
      <c r="B38" s="39" t="s">
        <v>111</v>
      </c>
      <c r="C38" s="39"/>
      <c r="D38" s="49">
        <v>1</v>
      </c>
      <c r="E38" s="13" t="s">
        <v>86</v>
      </c>
      <c r="F38" s="13">
        <v>4</v>
      </c>
      <c r="G38" s="13"/>
      <c r="H38" s="13">
        <v>1</v>
      </c>
      <c r="I38" s="35">
        <f t="shared" si="1"/>
        <v>4</v>
      </c>
      <c r="J38" s="43"/>
    </row>
    <row r="39" spans="1:10" x14ac:dyDescent="0.25">
      <c r="A39" s="13">
        <v>7</v>
      </c>
      <c r="B39" s="39" t="s">
        <v>88</v>
      </c>
      <c r="C39" s="39"/>
      <c r="D39" s="49">
        <v>0.75</v>
      </c>
      <c r="E39" s="13" t="s">
        <v>86</v>
      </c>
      <c r="F39" s="13">
        <v>1</v>
      </c>
      <c r="G39" s="13"/>
      <c r="H39" s="13">
        <v>1</v>
      </c>
      <c r="I39" s="35">
        <f t="shared" si="1"/>
        <v>0.75</v>
      </c>
      <c r="J39" s="43"/>
    </row>
    <row r="40" spans="1:10" x14ac:dyDescent="0.25">
      <c r="A40" s="39">
        <v>8</v>
      </c>
      <c r="B40" s="39" t="s">
        <v>89</v>
      </c>
      <c r="C40" s="39"/>
      <c r="D40" s="49">
        <v>0.5</v>
      </c>
      <c r="E40" s="13" t="s">
        <v>86</v>
      </c>
      <c r="F40" s="13">
        <v>8</v>
      </c>
      <c r="G40" s="13"/>
      <c r="H40" s="13">
        <v>1</v>
      </c>
      <c r="I40" s="35">
        <f t="shared" si="1"/>
        <v>4</v>
      </c>
      <c r="J40" s="43"/>
    </row>
    <row r="41" spans="1:10" x14ac:dyDescent="0.25">
      <c r="A41" s="13">
        <v>9</v>
      </c>
      <c r="B41" s="39" t="s">
        <v>91</v>
      </c>
      <c r="C41" s="39"/>
      <c r="D41" s="49">
        <v>4</v>
      </c>
      <c r="E41" s="13" t="s">
        <v>86</v>
      </c>
      <c r="F41" s="13">
        <v>1</v>
      </c>
      <c r="G41" s="13"/>
      <c r="H41" s="13">
        <v>1</v>
      </c>
      <c r="I41" s="35">
        <f t="shared" si="1"/>
        <v>4</v>
      </c>
      <c r="J41" s="43"/>
    </row>
    <row r="42" spans="1:10" x14ac:dyDescent="0.25">
      <c r="A42" s="39">
        <v>10</v>
      </c>
      <c r="B42" s="39" t="s">
        <v>92</v>
      </c>
      <c r="C42" s="39"/>
      <c r="D42" s="49">
        <v>4</v>
      </c>
      <c r="E42" s="13" t="s">
        <v>86</v>
      </c>
      <c r="F42" s="13">
        <v>1</v>
      </c>
      <c r="G42" s="13"/>
      <c r="H42" s="13">
        <v>1</v>
      </c>
      <c r="I42" s="35">
        <f t="shared" si="1"/>
        <v>4</v>
      </c>
      <c r="J42" s="43"/>
    </row>
    <row r="43" spans="1:10" x14ac:dyDescent="0.25">
      <c r="A43" s="28"/>
      <c r="B43" s="28"/>
      <c r="C43" s="28"/>
      <c r="D43" s="28"/>
      <c r="E43" s="28"/>
      <c r="F43" s="28"/>
      <c r="G43" s="31"/>
      <c r="H43" s="18" t="s">
        <v>15</v>
      </c>
      <c r="I43" s="48">
        <f>SUM(I33:I42)</f>
        <v>21.21</v>
      </c>
      <c r="J43" s="43"/>
    </row>
    <row r="44" spans="1:10" x14ac:dyDescent="0.25">
      <c r="A44" s="30"/>
      <c r="B44" s="30"/>
      <c r="C44" s="30"/>
      <c r="D44" s="30"/>
      <c r="E44" s="30"/>
      <c r="F44" s="30"/>
      <c r="H44" s="28"/>
      <c r="I44" s="28"/>
    </row>
    <row r="45" spans="1:10" x14ac:dyDescent="0.25">
      <c r="A45" s="6" t="s">
        <v>107</v>
      </c>
      <c r="B45" s="6" t="s">
        <v>21</v>
      </c>
      <c r="C45" s="6" t="s">
        <v>17</v>
      </c>
      <c r="D45" s="6" t="s">
        <v>23</v>
      </c>
      <c r="E45" s="6" t="s">
        <v>14</v>
      </c>
      <c r="F45" s="6" t="s">
        <v>15</v>
      </c>
      <c r="G45" s="40"/>
      <c r="H45" s="40"/>
      <c r="I45" s="46"/>
      <c r="J45" s="46"/>
    </row>
    <row r="46" spans="1:10" x14ac:dyDescent="0.25">
      <c r="A46" s="13">
        <v>1</v>
      </c>
      <c r="B46" s="13" t="s">
        <v>61</v>
      </c>
      <c r="C46" s="13" t="s">
        <v>78</v>
      </c>
      <c r="D46" s="35">
        <v>0.04</v>
      </c>
      <c r="E46" s="50">
        <v>2</v>
      </c>
      <c r="F46" s="35">
        <f>E46*D46</f>
        <v>0.08</v>
      </c>
      <c r="G46" s="26"/>
      <c r="H46" s="26"/>
      <c r="I46" s="46"/>
      <c r="J46" s="46"/>
    </row>
    <row r="47" spans="1:10" x14ac:dyDescent="0.25">
      <c r="A47" s="13">
        <v>2</v>
      </c>
      <c r="B47" s="13" t="s">
        <v>62</v>
      </c>
      <c r="C47" s="13" t="s">
        <v>79</v>
      </c>
      <c r="D47" s="35">
        <v>0.03</v>
      </c>
      <c r="E47" s="50">
        <v>4</v>
      </c>
      <c r="F47" s="35">
        <f t="shared" ref="F47:F51" si="2">E47*D47</f>
        <v>0.12</v>
      </c>
      <c r="G47" s="26"/>
      <c r="H47" s="26"/>
      <c r="I47" s="46"/>
      <c r="J47" s="46"/>
    </row>
    <row r="48" spans="1:10" x14ac:dyDescent="0.25">
      <c r="A48" s="13">
        <v>3</v>
      </c>
      <c r="B48" s="13" t="s">
        <v>63</v>
      </c>
      <c r="C48" s="13" t="s">
        <v>80</v>
      </c>
      <c r="D48" s="35">
        <v>0.01</v>
      </c>
      <c r="E48" s="50">
        <v>4</v>
      </c>
      <c r="F48" s="35">
        <f t="shared" si="2"/>
        <v>0.04</v>
      </c>
      <c r="G48" s="26"/>
      <c r="H48" s="26"/>
      <c r="I48" s="46"/>
      <c r="J48" s="46"/>
    </row>
    <row r="49" spans="1:10" x14ac:dyDescent="0.25">
      <c r="A49" s="13">
        <v>4</v>
      </c>
      <c r="B49" s="13" t="s">
        <v>64</v>
      </c>
      <c r="C49" s="13" t="s">
        <v>81</v>
      </c>
      <c r="D49" s="35">
        <v>0.01</v>
      </c>
      <c r="E49" s="50">
        <v>4</v>
      </c>
      <c r="F49" s="35">
        <f t="shared" si="2"/>
        <v>0.04</v>
      </c>
      <c r="G49" s="26"/>
      <c r="H49" s="26"/>
      <c r="I49" s="46"/>
      <c r="J49" s="46"/>
    </row>
    <row r="50" spans="1:10" x14ac:dyDescent="0.25">
      <c r="A50" s="13">
        <v>5</v>
      </c>
      <c r="B50" s="13" t="s">
        <v>66</v>
      </c>
      <c r="C50" s="13" t="s">
        <v>82</v>
      </c>
      <c r="D50" s="35">
        <v>0.12</v>
      </c>
      <c r="E50" s="50">
        <v>2</v>
      </c>
      <c r="F50" s="35">
        <f t="shared" si="2"/>
        <v>0.24</v>
      </c>
      <c r="G50" s="26"/>
      <c r="H50" s="26"/>
      <c r="I50" s="46"/>
      <c r="J50" s="46"/>
    </row>
    <row r="51" spans="1:10" x14ac:dyDescent="0.25">
      <c r="A51" s="13">
        <v>6</v>
      </c>
      <c r="B51" s="13" t="s">
        <v>67</v>
      </c>
      <c r="C51" s="13" t="s">
        <v>83</v>
      </c>
      <c r="D51" s="35">
        <v>0.08</v>
      </c>
      <c r="E51" s="50">
        <v>4</v>
      </c>
      <c r="F51" s="35">
        <f t="shared" si="2"/>
        <v>0.32</v>
      </c>
      <c r="G51" s="26"/>
      <c r="H51" s="26"/>
      <c r="I51" s="46"/>
      <c r="J51" s="46"/>
    </row>
    <row r="52" spans="1:10" x14ac:dyDescent="0.25">
      <c r="A52" s="28"/>
      <c r="B52" s="28"/>
      <c r="C52" s="28"/>
      <c r="D52" s="31"/>
      <c r="E52" s="18" t="s">
        <v>15</v>
      </c>
      <c r="F52" s="48">
        <f>SUM(F46:F51)</f>
        <v>0.84000000000000008</v>
      </c>
      <c r="G52" s="46"/>
      <c r="H52" s="46"/>
      <c r="I52" s="46"/>
      <c r="J52" s="46"/>
    </row>
  </sheetData>
  <mergeCells count="10">
    <mergeCell ref="B6:C6"/>
    <mergeCell ref="B7:C7"/>
    <mergeCell ref="B8:C8"/>
    <mergeCell ref="B9:C9"/>
    <mergeCell ref="B10:C10"/>
    <mergeCell ref="A1:I1"/>
    <mergeCell ref="B2:C2"/>
    <mergeCell ref="B3:C3"/>
    <mergeCell ref="B4:C4"/>
    <mergeCell ref="B5:C5"/>
  </mergeCells>
  <pageMargins left="0.7" right="0.7" top="0.75" bottom="0.75" header="0.3" footer="0.3"/>
  <pageSetup scale="72" orientation="landscape" r:id="rId1"/>
  <ignoredErrors>
    <ignoredError sqref="B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0"/>
  <sheetViews>
    <sheetView workbookViewId="0">
      <selection activeCell="C21" sqref="C21"/>
    </sheetView>
  </sheetViews>
  <sheetFormatPr defaultRowHeight="15.75" x14ac:dyDescent="0.25"/>
  <cols>
    <col min="1" max="1" width="13.28515625" style="1" bestFit="1" customWidth="1"/>
    <col min="2" max="2" width="32.5703125" style="1" bestFit="1" customWidth="1"/>
    <col min="3" max="3" width="28.425781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10.7109375" style="1" bestFit="1" customWidth="1"/>
    <col min="8" max="8" width="1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106</v>
      </c>
      <c r="B1" s="66"/>
      <c r="C1" s="66"/>
      <c r="D1" s="66"/>
      <c r="E1" s="66"/>
      <c r="F1" s="66"/>
      <c r="G1" s="66"/>
      <c r="H1" s="66"/>
      <c r="I1" s="42"/>
    </row>
    <row r="2" spans="1:9" x14ac:dyDescent="0.25">
      <c r="A2" s="2" t="s">
        <v>0</v>
      </c>
      <c r="B2" s="70" t="s">
        <v>1</v>
      </c>
      <c r="C2" s="70"/>
      <c r="D2" s="27"/>
      <c r="E2" s="27"/>
      <c r="F2" s="27"/>
      <c r="H2" s="3" t="s">
        <v>13</v>
      </c>
      <c r="I2" s="49">
        <f>(I14+I21)</f>
        <v>15.72125</v>
      </c>
    </row>
    <row r="3" spans="1:9" x14ac:dyDescent="0.25">
      <c r="A3" s="5" t="s">
        <v>3</v>
      </c>
      <c r="B3" s="64" t="s">
        <v>102</v>
      </c>
      <c r="C3" s="64"/>
      <c r="H3" s="6" t="s">
        <v>4</v>
      </c>
      <c r="I3" s="7">
        <v>1</v>
      </c>
    </row>
    <row r="4" spans="1:9" x14ac:dyDescent="0.25">
      <c r="A4" s="8" t="s">
        <v>5</v>
      </c>
      <c r="B4" s="64" t="s">
        <v>103</v>
      </c>
      <c r="C4" s="64"/>
      <c r="H4" s="6" t="s">
        <v>6</v>
      </c>
      <c r="I4" s="35">
        <f>I2*I3</f>
        <v>15.72125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3" t="s">
        <v>96</v>
      </c>
      <c r="C6" s="71"/>
    </row>
    <row r="7" spans="1:9" x14ac:dyDescent="0.25">
      <c r="A7" s="10" t="s">
        <v>9</v>
      </c>
      <c r="B7" s="63" t="s">
        <v>96</v>
      </c>
      <c r="C7" s="63"/>
    </row>
    <row r="8" spans="1:9" x14ac:dyDescent="0.25">
      <c r="A8" s="11" t="s">
        <v>10</v>
      </c>
      <c r="B8" s="64" t="s">
        <v>71</v>
      </c>
      <c r="C8" s="64"/>
    </row>
    <row r="9" spans="1:9" x14ac:dyDescent="0.25">
      <c r="A9" s="12" t="s">
        <v>11</v>
      </c>
      <c r="B9" s="64" t="s">
        <v>97</v>
      </c>
      <c r="C9" s="64"/>
    </row>
    <row r="10" spans="1:9" x14ac:dyDescent="0.25">
      <c r="A10" s="10" t="s">
        <v>12</v>
      </c>
      <c r="B10" s="63" t="s">
        <v>98</v>
      </c>
      <c r="C10" s="63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>
        <v>1</v>
      </c>
      <c r="B13" s="13" t="s">
        <v>74</v>
      </c>
      <c r="C13" s="14" t="s">
        <v>121</v>
      </c>
      <c r="D13" s="35">
        <v>1</v>
      </c>
      <c r="E13" s="15" t="s">
        <v>44</v>
      </c>
      <c r="F13" s="16">
        <v>2.25</v>
      </c>
      <c r="G13" s="15" t="s">
        <v>44</v>
      </c>
      <c r="H13" s="51">
        <v>1</v>
      </c>
      <c r="I13" s="35">
        <f>D13*F13*H13</f>
        <v>2.25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2.25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109</v>
      </c>
      <c r="C17" s="13" t="s">
        <v>122</v>
      </c>
      <c r="D17" s="35">
        <v>0.01</v>
      </c>
      <c r="E17" s="13" t="s">
        <v>72</v>
      </c>
      <c r="F17" s="13">
        <v>450</v>
      </c>
      <c r="G17" s="13" t="s">
        <v>94</v>
      </c>
      <c r="H17" s="13">
        <v>2.5</v>
      </c>
      <c r="I17" s="35">
        <f>D17*F17*H17</f>
        <v>11.25</v>
      </c>
    </row>
    <row r="18" spans="1:9" x14ac:dyDescent="0.25">
      <c r="A18" s="21">
        <v>2</v>
      </c>
      <c r="B18" s="13" t="s">
        <v>100</v>
      </c>
      <c r="C18" s="13" t="s">
        <v>123</v>
      </c>
      <c r="D18" s="35">
        <v>0.15</v>
      </c>
      <c r="E18" s="13" t="s">
        <v>49</v>
      </c>
      <c r="F18" s="13">
        <v>3.69</v>
      </c>
      <c r="G18" s="13" t="s">
        <v>94</v>
      </c>
      <c r="H18" s="13">
        <v>2.5</v>
      </c>
      <c r="I18" s="35">
        <f>D18*F18*H18</f>
        <v>1.38375</v>
      </c>
    </row>
    <row r="19" spans="1:9" x14ac:dyDescent="0.25">
      <c r="A19" s="21">
        <v>3</v>
      </c>
      <c r="B19" s="13" t="s">
        <v>70</v>
      </c>
      <c r="C19" s="13"/>
      <c r="D19" s="35">
        <v>0.65</v>
      </c>
      <c r="E19" s="13" t="s">
        <v>86</v>
      </c>
      <c r="F19" s="13">
        <v>1</v>
      </c>
      <c r="G19" s="13" t="s">
        <v>95</v>
      </c>
      <c r="H19" s="13">
        <v>1</v>
      </c>
      <c r="I19" s="35">
        <f>D19*F19*H19</f>
        <v>0.65</v>
      </c>
    </row>
    <row r="20" spans="1:9" x14ac:dyDescent="0.25">
      <c r="A20" s="21">
        <v>4</v>
      </c>
      <c r="B20" s="13" t="s">
        <v>99</v>
      </c>
      <c r="C20" s="13" t="s">
        <v>124</v>
      </c>
      <c r="D20" s="35">
        <v>7.4999999999999997E-2</v>
      </c>
      <c r="E20" s="13" t="s">
        <v>49</v>
      </c>
      <c r="F20" s="13">
        <v>1</v>
      </c>
      <c r="G20" s="13" t="s">
        <v>94</v>
      </c>
      <c r="H20" s="13">
        <v>2.5</v>
      </c>
      <c r="I20" s="35">
        <f>D20*F20*H20</f>
        <v>0.1875</v>
      </c>
    </row>
    <row r="21" spans="1:9" x14ac:dyDescent="0.25">
      <c r="B21" s="28"/>
      <c r="C21" s="28"/>
      <c r="D21" s="28"/>
      <c r="E21" s="28"/>
      <c r="F21" s="28"/>
      <c r="G21" s="31"/>
      <c r="H21" s="18" t="s">
        <v>15</v>
      </c>
      <c r="I21" s="48">
        <f>SUM(I17:I20)</f>
        <v>13.47125</v>
      </c>
    </row>
    <row r="22" spans="1:9" x14ac:dyDescent="0.25">
      <c r="E22" s="17"/>
      <c r="H22" s="28"/>
      <c r="I22" s="56"/>
    </row>
    <row r="23" spans="1:9" x14ac:dyDescent="0.25">
      <c r="D23" s="27"/>
      <c r="E23" s="27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  <row r="56" spans="1:8" x14ac:dyDescent="0.25">
      <c r="A56" s="26"/>
      <c r="B56" s="26"/>
      <c r="C56" s="26"/>
      <c r="D56" s="26"/>
      <c r="E56" s="26"/>
      <c r="F56" s="26"/>
      <c r="G56" s="26"/>
      <c r="H56" s="26"/>
    </row>
    <row r="57" spans="1:8" x14ac:dyDescent="0.25">
      <c r="A57" s="26"/>
      <c r="B57" s="26"/>
      <c r="C57" s="26"/>
      <c r="D57" s="26"/>
      <c r="E57" s="26"/>
      <c r="F57" s="26"/>
      <c r="G57" s="26"/>
      <c r="H57" s="26"/>
    </row>
    <row r="58" spans="1:8" x14ac:dyDescent="0.25">
      <c r="A58" s="26"/>
      <c r="B58" s="26"/>
      <c r="C58" s="26"/>
      <c r="D58" s="26"/>
      <c r="E58" s="26"/>
      <c r="F58" s="26"/>
      <c r="G58" s="26"/>
      <c r="H58" s="26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0"/>
  <sheetViews>
    <sheetView workbookViewId="0">
      <selection activeCell="C21" sqref="C21"/>
    </sheetView>
  </sheetViews>
  <sheetFormatPr defaultRowHeight="15.75" x14ac:dyDescent="0.25"/>
  <cols>
    <col min="1" max="1" width="13.28515625" style="1" bestFit="1" customWidth="1"/>
    <col min="2" max="2" width="32.5703125" style="1" bestFit="1" customWidth="1"/>
    <col min="3" max="3" width="28.425781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10.7109375" style="1" bestFit="1" customWidth="1"/>
    <col min="8" max="8" width="1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106</v>
      </c>
      <c r="B1" s="66"/>
      <c r="C1" s="66"/>
      <c r="D1" s="66"/>
      <c r="E1" s="66"/>
      <c r="F1" s="66"/>
      <c r="G1" s="66"/>
      <c r="H1" s="66"/>
      <c r="I1" s="42"/>
    </row>
    <row r="2" spans="1:9" x14ac:dyDescent="0.25">
      <c r="A2" s="2" t="s">
        <v>0</v>
      </c>
      <c r="B2" s="70" t="s">
        <v>1</v>
      </c>
      <c r="C2" s="70"/>
      <c r="D2" s="27"/>
      <c r="E2" s="27"/>
      <c r="F2" s="27"/>
      <c r="H2" s="3" t="s">
        <v>13</v>
      </c>
      <c r="I2" s="49">
        <f>(I14+I21)</f>
        <v>12.296249999999999</v>
      </c>
    </row>
    <row r="3" spans="1:9" x14ac:dyDescent="0.25">
      <c r="A3" s="5" t="s">
        <v>3</v>
      </c>
      <c r="B3" s="64" t="s">
        <v>102</v>
      </c>
      <c r="C3" s="64"/>
      <c r="H3" s="6" t="s">
        <v>4</v>
      </c>
      <c r="I3" s="7">
        <v>1</v>
      </c>
    </row>
    <row r="4" spans="1:9" x14ac:dyDescent="0.25">
      <c r="A4" s="8" t="s">
        <v>5</v>
      </c>
      <c r="B4" s="64" t="s">
        <v>103</v>
      </c>
      <c r="C4" s="64"/>
      <c r="H4" s="6" t="s">
        <v>6</v>
      </c>
      <c r="I4" s="35">
        <f>I2*I3</f>
        <v>12.296249999999999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3" t="s">
        <v>96</v>
      </c>
      <c r="C6" s="71"/>
    </row>
    <row r="7" spans="1:9" x14ac:dyDescent="0.25">
      <c r="A7" s="10" t="s">
        <v>9</v>
      </c>
      <c r="B7" s="63" t="s">
        <v>96</v>
      </c>
      <c r="C7" s="63"/>
    </row>
    <row r="8" spans="1:9" x14ac:dyDescent="0.25">
      <c r="A8" s="11" t="s">
        <v>10</v>
      </c>
      <c r="B8" s="64" t="s">
        <v>71</v>
      </c>
      <c r="C8" s="64"/>
    </row>
    <row r="9" spans="1:9" x14ac:dyDescent="0.25">
      <c r="A9" s="12" t="s">
        <v>11</v>
      </c>
      <c r="B9" s="64" t="s">
        <v>97</v>
      </c>
      <c r="C9" s="64"/>
    </row>
    <row r="10" spans="1:9" x14ac:dyDescent="0.25">
      <c r="A10" s="10" t="s">
        <v>12</v>
      </c>
      <c r="B10" s="63" t="s">
        <v>98</v>
      </c>
      <c r="C10" s="63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>
        <v>1</v>
      </c>
      <c r="B13" s="13" t="s">
        <v>74</v>
      </c>
      <c r="C13" s="14" t="s">
        <v>121</v>
      </c>
      <c r="D13" s="35">
        <v>1</v>
      </c>
      <c r="E13" s="15" t="s">
        <v>44</v>
      </c>
      <c r="F13" s="16">
        <v>2.25</v>
      </c>
      <c r="G13" s="15" t="s">
        <v>44</v>
      </c>
      <c r="H13" s="51">
        <v>1</v>
      </c>
      <c r="I13" s="35">
        <f>D13*F13*H13</f>
        <v>2.25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2.25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109</v>
      </c>
      <c r="C17" s="13" t="s">
        <v>122</v>
      </c>
      <c r="D17" s="35">
        <v>0.01</v>
      </c>
      <c r="E17" s="13" t="s">
        <v>72</v>
      </c>
      <c r="F17" s="13">
        <v>313</v>
      </c>
      <c r="G17" s="13" t="s">
        <v>94</v>
      </c>
      <c r="H17" s="13">
        <v>2.5</v>
      </c>
      <c r="I17" s="35">
        <f>D17*F17*H17</f>
        <v>7.8249999999999993</v>
      </c>
    </row>
    <row r="18" spans="1:9" x14ac:dyDescent="0.25">
      <c r="A18" s="21">
        <v>2</v>
      </c>
      <c r="B18" s="13" t="s">
        <v>100</v>
      </c>
      <c r="C18" s="13" t="s">
        <v>123</v>
      </c>
      <c r="D18" s="35">
        <v>0.15</v>
      </c>
      <c r="E18" s="13" t="s">
        <v>49</v>
      </c>
      <c r="F18" s="13">
        <v>3.69</v>
      </c>
      <c r="G18" s="13" t="s">
        <v>94</v>
      </c>
      <c r="H18" s="13">
        <v>2.5</v>
      </c>
      <c r="I18" s="35">
        <f>D18*F18*H18</f>
        <v>1.38375</v>
      </c>
    </row>
    <row r="19" spans="1:9" x14ac:dyDescent="0.25">
      <c r="A19" s="21">
        <v>3</v>
      </c>
      <c r="B19" s="13" t="s">
        <v>70</v>
      </c>
      <c r="C19" s="13"/>
      <c r="D19" s="35">
        <v>0.65</v>
      </c>
      <c r="E19" s="13" t="s">
        <v>86</v>
      </c>
      <c r="F19" s="13">
        <v>1</v>
      </c>
      <c r="G19" s="13" t="s">
        <v>95</v>
      </c>
      <c r="H19" s="13">
        <v>1</v>
      </c>
      <c r="I19" s="35">
        <f>D19*F19*H19</f>
        <v>0.65</v>
      </c>
    </row>
    <row r="20" spans="1:9" x14ac:dyDescent="0.25">
      <c r="A20" s="21">
        <v>4</v>
      </c>
      <c r="B20" s="13" t="s">
        <v>99</v>
      </c>
      <c r="C20" s="13" t="s">
        <v>124</v>
      </c>
      <c r="D20" s="35">
        <v>7.4999999999999997E-2</v>
      </c>
      <c r="E20" s="13" t="s">
        <v>49</v>
      </c>
      <c r="F20" s="13">
        <v>1</v>
      </c>
      <c r="G20" s="13" t="s">
        <v>94</v>
      </c>
      <c r="H20" s="13">
        <v>2.5</v>
      </c>
      <c r="I20" s="35">
        <f>D20*F20*H20</f>
        <v>0.1875</v>
      </c>
    </row>
    <row r="21" spans="1:9" x14ac:dyDescent="0.25">
      <c r="B21" s="28"/>
      <c r="C21" s="28"/>
      <c r="D21" s="28"/>
      <c r="E21" s="28"/>
      <c r="F21" s="28"/>
      <c r="G21" s="31"/>
      <c r="H21" s="18" t="s">
        <v>15</v>
      </c>
      <c r="I21" s="48">
        <f>SUM(I17:I20)</f>
        <v>10.046249999999999</v>
      </c>
    </row>
    <row r="22" spans="1:9" x14ac:dyDescent="0.25">
      <c r="E22" s="17"/>
      <c r="H22" s="28"/>
      <c r="I22" s="28"/>
    </row>
    <row r="23" spans="1:9" x14ac:dyDescent="0.25">
      <c r="D23" s="27"/>
      <c r="E23" s="27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  <row r="56" spans="1:8" x14ac:dyDescent="0.25">
      <c r="A56" s="26"/>
      <c r="B56" s="26"/>
      <c r="C56" s="26"/>
      <c r="D56" s="26"/>
      <c r="E56" s="26"/>
      <c r="F56" s="26"/>
      <c r="G56" s="26"/>
      <c r="H56" s="26"/>
    </row>
    <row r="57" spans="1:8" x14ac:dyDescent="0.25">
      <c r="A57" s="26"/>
      <c r="B57" s="26"/>
      <c r="C57" s="26"/>
      <c r="D57" s="26"/>
      <c r="E57" s="26"/>
      <c r="F57" s="26"/>
      <c r="G57" s="26"/>
      <c r="H57" s="26"/>
    </row>
    <row r="58" spans="1:8" x14ac:dyDescent="0.25">
      <c r="A58" s="26"/>
      <c r="B58" s="26"/>
      <c r="C58" s="26"/>
      <c r="D58" s="26"/>
      <c r="E58" s="26"/>
      <c r="F58" s="26"/>
      <c r="G58" s="26"/>
      <c r="H58" s="26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orientation="landscape" r:id="rId1"/>
  <ignoredErrors>
    <ignoredError sqref="B4:B5 B9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6"/>
  <sheetViews>
    <sheetView workbookViewId="0">
      <selection activeCell="J16" sqref="J16"/>
    </sheetView>
  </sheetViews>
  <sheetFormatPr defaultRowHeight="15.75" x14ac:dyDescent="0.25"/>
  <cols>
    <col min="1" max="1" width="13.28515625" style="1" bestFit="1" customWidth="1"/>
    <col min="2" max="2" width="26.7109375" style="1" bestFit="1" customWidth="1"/>
    <col min="3" max="3" width="30.710937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70" t="s">
        <v>1</v>
      </c>
      <c r="C2" s="70"/>
      <c r="D2" s="27"/>
      <c r="E2" s="27"/>
      <c r="F2" s="27"/>
      <c r="G2" s="3" t="s">
        <v>13</v>
      </c>
      <c r="H2" s="49">
        <f>(I14+H19+G28+I23)</f>
        <v>0.67515499999999995</v>
      </c>
    </row>
    <row r="3" spans="1:9" x14ac:dyDescent="0.25">
      <c r="A3" s="5" t="s">
        <v>3</v>
      </c>
      <c r="B3" s="64" t="s">
        <v>102</v>
      </c>
      <c r="C3" s="64"/>
      <c r="G3" s="6" t="s">
        <v>4</v>
      </c>
      <c r="H3" s="7">
        <v>1</v>
      </c>
    </row>
    <row r="4" spans="1:9" x14ac:dyDescent="0.25">
      <c r="A4" s="8" t="s">
        <v>5</v>
      </c>
      <c r="B4" s="64" t="s">
        <v>103</v>
      </c>
      <c r="C4" s="64"/>
      <c r="G4" s="6" t="s">
        <v>6</v>
      </c>
      <c r="H4" s="35">
        <f>H2*H3</f>
        <v>0.67515499999999995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3" t="s">
        <v>28</v>
      </c>
      <c r="C6" s="71"/>
    </row>
    <row r="7" spans="1:9" x14ac:dyDescent="0.25">
      <c r="A7" s="10" t="s">
        <v>9</v>
      </c>
      <c r="B7" s="63" t="s">
        <v>73</v>
      </c>
      <c r="C7" s="63"/>
    </row>
    <row r="8" spans="1:9" x14ac:dyDescent="0.25">
      <c r="A8" s="11" t="s">
        <v>10</v>
      </c>
      <c r="B8" s="64" t="s">
        <v>37</v>
      </c>
      <c r="C8" s="64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3"/>
      <c r="C10" s="63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/>
      <c r="B13" s="13" t="s">
        <v>76</v>
      </c>
      <c r="C13" s="14" t="s">
        <v>125</v>
      </c>
      <c r="D13" s="35">
        <v>4.2</v>
      </c>
      <c r="E13" s="15" t="s">
        <v>44</v>
      </c>
      <c r="F13" s="16">
        <v>2.8999999999999998E-3</v>
      </c>
      <c r="G13" s="15" t="s">
        <v>44</v>
      </c>
      <c r="H13" s="51">
        <v>1</v>
      </c>
      <c r="I13" s="35">
        <f>D13*F13*H13</f>
        <v>1.218E-2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1.218E-2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27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57" t="s">
        <v>15</v>
      </c>
      <c r="I16" s="60"/>
    </row>
    <row r="17" spans="1:11" x14ac:dyDescent="0.25">
      <c r="A17" s="21"/>
      <c r="B17" s="13" t="s">
        <v>70</v>
      </c>
      <c r="C17" s="13"/>
      <c r="D17" s="35">
        <v>0.65</v>
      </c>
      <c r="E17" s="13"/>
      <c r="F17" s="13">
        <v>1</v>
      </c>
      <c r="G17" s="13">
        <v>1</v>
      </c>
      <c r="H17" s="58">
        <f>D17*F17*G17</f>
        <v>0.65</v>
      </c>
      <c r="I17" s="60"/>
    </row>
    <row r="18" spans="1:11" x14ac:dyDescent="0.25">
      <c r="A18" s="21"/>
      <c r="B18" s="13" t="s">
        <v>75</v>
      </c>
      <c r="C18" s="13"/>
      <c r="D18" s="35">
        <v>0.15</v>
      </c>
      <c r="E18" s="13" t="s">
        <v>49</v>
      </c>
      <c r="F18" s="13">
        <v>3.4599999999999999E-2</v>
      </c>
      <c r="G18" s="13">
        <v>2.5</v>
      </c>
      <c r="H18" s="58">
        <f>D18*F18*G18</f>
        <v>1.2974999999999999E-2</v>
      </c>
      <c r="I18" s="60"/>
    </row>
    <row r="19" spans="1:11" x14ac:dyDescent="0.25">
      <c r="B19" s="28"/>
      <c r="C19" s="28"/>
      <c r="D19" s="28"/>
      <c r="E19" s="28"/>
      <c r="F19" s="28"/>
      <c r="G19" s="18" t="s">
        <v>15</v>
      </c>
      <c r="H19" s="59">
        <f>SUM(H17:H18)</f>
        <v>0.66297499999999998</v>
      </c>
      <c r="I19" s="60"/>
    </row>
    <row r="20" spans="1:11" x14ac:dyDescent="0.25">
      <c r="H20" s="28"/>
      <c r="I20" s="2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33" spans="1:11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</row>
    <row r="34" spans="1:11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4:B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6"/>
  <sheetViews>
    <sheetView workbookViewId="0">
      <selection activeCell="H21" sqref="H21"/>
    </sheetView>
  </sheetViews>
  <sheetFormatPr defaultRowHeight="15.75" x14ac:dyDescent="0.25"/>
  <cols>
    <col min="1" max="1" width="13.28515625" style="1" bestFit="1" customWidth="1"/>
    <col min="2" max="2" width="32.140625" style="1" bestFit="1" customWidth="1"/>
    <col min="3" max="3" width="41.1406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10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10" x14ac:dyDescent="0.25">
      <c r="A2" s="2" t="s">
        <v>0</v>
      </c>
      <c r="B2" s="70" t="s">
        <v>1</v>
      </c>
      <c r="C2" s="70"/>
      <c r="D2" s="27"/>
      <c r="E2" s="27"/>
      <c r="F2" s="27"/>
      <c r="G2" s="3" t="s">
        <v>13</v>
      </c>
      <c r="H2" s="49">
        <f>(I14+I19+G28+I23)</f>
        <v>0.42000000000000004</v>
      </c>
    </row>
    <row r="3" spans="1:10" x14ac:dyDescent="0.25">
      <c r="A3" s="5" t="s">
        <v>3</v>
      </c>
      <c r="B3" s="64" t="s">
        <v>102</v>
      </c>
      <c r="C3" s="64"/>
      <c r="G3" s="6" t="s">
        <v>4</v>
      </c>
      <c r="H3" s="7">
        <v>1</v>
      </c>
    </row>
    <row r="4" spans="1:10" x14ac:dyDescent="0.25">
      <c r="A4" s="8" t="s">
        <v>5</v>
      </c>
      <c r="B4" s="64" t="s">
        <v>103</v>
      </c>
      <c r="C4" s="64"/>
      <c r="G4" s="6" t="s">
        <v>6</v>
      </c>
      <c r="H4" s="35">
        <f>H2*H3</f>
        <v>0.42000000000000004</v>
      </c>
    </row>
    <row r="5" spans="1:10" x14ac:dyDescent="0.25">
      <c r="A5" s="8" t="s">
        <v>7</v>
      </c>
      <c r="B5" s="64" t="s">
        <v>104</v>
      </c>
      <c r="C5" s="64"/>
      <c r="H5" s="28"/>
    </row>
    <row r="6" spans="1:10" x14ac:dyDescent="0.25">
      <c r="A6" s="10" t="s">
        <v>8</v>
      </c>
      <c r="B6" s="63" t="s">
        <v>28</v>
      </c>
      <c r="C6" s="71"/>
    </row>
    <row r="7" spans="1:10" x14ac:dyDescent="0.25">
      <c r="A7" s="10" t="s">
        <v>9</v>
      </c>
      <c r="B7" s="63" t="s">
        <v>73</v>
      </c>
      <c r="C7" s="63"/>
    </row>
    <row r="8" spans="1:10" x14ac:dyDescent="0.25">
      <c r="A8" s="11" t="s">
        <v>10</v>
      </c>
      <c r="B8" s="64" t="s">
        <v>90</v>
      </c>
      <c r="C8" s="64"/>
    </row>
    <row r="9" spans="1:10" x14ac:dyDescent="0.25">
      <c r="A9" s="12" t="s">
        <v>11</v>
      </c>
      <c r="B9" s="64"/>
      <c r="C9" s="64"/>
    </row>
    <row r="10" spans="1:10" x14ac:dyDescent="0.25">
      <c r="A10" s="10" t="s">
        <v>12</v>
      </c>
      <c r="B10" s="63"/>
      <c r="C10" s="63"/>
    </row>
    <row r="11" spans="1:10" x14ac:dyDescent="0.25">
      <c r="A11" s="29"/>
      <c r="B11" s="30"/>
      <c r="C11" s="30"/>
      <c r="D11" s="30"/>
      <c r="E11" s="30"/>
      <c r="F11" s="30"/>
      <c r="G11" s="30"/>
    </row>
    <row r="12" spans="1:10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10" x14ac:dyDescent="0.25">
      <c r="A13" s="21"/>
      <c r="B13" s="13" t="s">
        <v>93</v>
      </c>
      <c r="C13" s="14" t="s">
        <v>120</v>
      </c>
      <c r="D13" s="35">
        <v>4.2</v>
      </c>
      <c r="E13" s="15" t="s">
        <v>44</v>
      </c>
      <c r="F13" s="16">
        <v>0.1</v>
      </c>
      <c r="G13" s="15" t="s">
        <v>44</v>
      </c>
      <c r="H13" s="51">
        <v>1</v>
      </c>
      <c r="I13" s="35">
        <f>D13*F13*H13</f>
        <v>0.42000000000000004</v>
      </c>
    </row>
    <row r="14" spans="1:10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0.42000000000000004</v>
      </c>
    </row>
    <row r="15" spans="1:10" x14ac:dyDescent="0.25">
      <c r="B15" s="30"/>
      <c r="C15" s="30"/>
      <c r="D15" s="30"/>
      <c r="E15" s="30"/>
      <c r="F15" s="30"/>
      <c r="G15" s="30"/>
      <c r="H15" s="30"/>
      <c r="I15" s="30"/>
    </row>
    <row r="16" spans="1:10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6" t="s">
        <v>15</v>
      </c>
      <c r="I16" s="47"/>
      <c r="J16" s="47"/>
    </row>
    <row r="17" spans="1:12" x14ac:dyDescent="0.25">
      <c r="A17" s="21"/>
      <c r="B17" s="13" t="s">
        <v>70</v>
      </c>
      <c r="C17" s="13"/>
      <c r="D17" s="35">
        <v>0.65</v>
      </c>
      <c r="E17" s="13"/>
      <c r="F17" s="13">
        <v>1</v>
      </c>
      <c r="G17" s="13">
        <v>1</v>
      </c>
      <c r="H17" s="35">
        <f>C17*E17*G17</f>
        <v>0</v>
      </c>
      <c r="I17" s="47"/>
      <c r="J17" s="47"/>
    </row>
    <row r="18" spans="1:12" x14ac:dyDescent="0.25">
      <c r="A18" s="21"/>
      <c r="B18" s="13" t="s">
        <v>126</v>
      </c>
      <c r="C18" s="13"/>
      <c r="D18" s="35">
        <v>0.04</v>
      </c>
      <c r="E18" s="13" t="s">
        <v>49</v>
      </c>
      <c r="F18" s="13">
        <v>1.5</v>
      </c>
      <c r="G18" s="13">
        <v>1</v>
      </c>
      <c r="H18" s="35">
        <f>D18*F18*G18</f>
        <v>0.06</v>
      </c>
      <c r="I18" s="47"/>
      <c r="J18" s="47"/>
    </row>
    <row r="19" spans="1:12" x14ac:dyDescent="0.25">
      <c r="B19" s="28"/>
      <c r="C19" s="28"/>
      <c r="D19" s="28"/>
      <c r="E19" s="28"/>
      <c r="F19" s="28"/>
      <c r="G19" s="18" t="s">
        <v>15</v>
      </c>
      <c r="H19" s="48">
        <f>SUM(H17:H18)</f>
        <v>0.06</v>
      </c>
      <c r="I19" s="47"/>
      <c r="J19" s="47"/>
    </row>
    <row r="20" spans="1:12" x14ac:dyDescent="0.25">
      <c r="G20" s="28"/>
      <c r="H20" s="28"/>
      <c r="I20" s="47"/>
      <c r="J20" s="47"/>
    </row>
    <row r="21" spans="1:12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</row>
    <row r="22" spans="1:12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</row>
    <row r="23" spans="1:12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</row>
    <row r="24" spans="1:12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</row>
    <row r="26" spans="1:12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</row>
    <row r="27" spans="1:12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</row>
    <row r="28" spans="1:12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</row>
    <row r="29" spans="1:12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4:B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6"/>
  <sheetViews>
    <sheetView tabSelected="1" workbookViewId="0">
      <selection activeCell="H3" sqref="H3"/>
    </sheetView>
  </sheetViews>
  <sheetFormatPr defaultRowHeight="15.75" x14ac:dyDescent="0.25"/>
  <cols>
    <col min="1" max="1" width="13.28515625" style="1" bestFit="1" customWidth="1"/>
    <col min="2" max="2" width="20.5703125" style="1" bestFit="1" customWidth="1"/>
    <col min="3" max="3" width="34.42578125" style="1" bestFit="1" customWidth="1"/>
    <col min="4" max="4" width="12.71093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67" t="s">
        <v>1</v>
      </c>
      <c r="C2" s="67"/>
      <c r="D2" s="27"/>
      <c r="E2" s="27"/>
      <c r="F2" s="27"/>
      <c r="G2" s="3" t="s">
        <v>13</v>
      </c>
      <c r="H2" s="49">
        <f>(I14+I19+I23)</f>
        <v>44.4724</v>
      </c>
    </row>
    <row r="3" spans="1:9" x14ac:dyDescent="0.25">
      <c r="A3" s="5" t="s">
        <v>3</v>
      </c>
      <c r="B3" s="69" t="s">
        <v>102</v>
      </c>
      <c r="C3" s="69"/>
      <c r="G3" s="6" t="s">
        <v>4</v>
      </c>
      <c r="H3" s="7">
        <v>1</v>
      </c>
    </row>
    <row r="4" spans="1:9" x14ac:dyDescent="0.25">
      <c r="A4" s="8" t="s">
        <v>5</v>
      </c>
      <c r="B4" s="69">
        <v>2012</v>
      </c>
      <c r="C4" s="69"/>
      <c r="G4" s="6" t="s">
        <v>6</v>
      </c>
      <c r="H4" s="35">
        <f>H2*H3</f>
        <v>44.4724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5" t="s">
        <v>28</v>
      </c>
      <c r="C6" s="68"/>
    </row>
    <row r="7" spans="1:9" x14ac:dyDescent="0.25">
      <c r="A7" s="10" t="s">
        <v>9</v>
      </c>
      <c r="B7" s="65" t="s">
        <v>73</v>
      </c>
      <c r="C7" s="65"/>
    </row>
    <row r="8" spans="1:9" x14ac:dyDescent="0.25">
      <c r="A8" s="11" t="s">
        <v>10</v>
      </c>
      <c r="B8" s="69" t="s">
        <v>38</v>
      </c>
      <c r="C8" s="69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5"/>
      <c r="C10" s="65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>
        <v>1</v>
      </c>
      <c r="B13" s="13" t="s">
        <v>42</v>
      </c>
      <c r="C13" s="14" t="s">
        <v>43</v>
      </c>
      <c r="D13" s="9">
        <v>4.2</v>
      </c>
      <c r="E13" s="15" t="s">
        <v>44</v>
      </c>
      <c r="F13" s="16">
        <v>0.91</v>
      </c>
      <c r="G13" s="15" t="s">
        <v>44</v>
      </c>
      <c r="H13" s="51">
        <v>1</v>
      </c>
      <c r="I13" s="35">
        <f>D13*F13*H13</f>
        <v>3.8220000000000005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3.8220000000000005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70</v>
      </c>
      <c r="C17" s="13"/>
      <c r="D17" s="9">
        <v>0.65</v>
      </c>
      <c r="E17" s="13"/>
      <c r="F17" s="13">
        <v>1</v>
      </c>
      <c r="G17" s="13"/>
      <c r="H17" s="13">
        <v>1</v>
      </c>
      <c r="I17" s="35">
        <f>D17*F17*H17</f>
        <v>0.65</v>
      </c>
    </row>
    <row r="18" spans="1:9" x14ac:dyDescent="0.25">
      <c r="A18" s="21">
        <v>2</v>
      </c>
      <c r="B18" s="13" t="s">
        <v>47</v>
      </c>
      <c r="C18" s="13" t="s">
        <v>48</v>
      </c>
      <c r="D18" s="9">
        <v>0.04</v>
      </c>
      <c r="E18" s="13" t="s">
        <v>49</v>
      </c>
      <c r="F18" s="13">
        <v>0.01</v>
      </c>
      <c r="G18" s="13" t="s">
        <v>42</v>
      </c>
      <c r="H18" s="13">
        <v>1</v>
      </c>
      <c r="I18" s="35">
        <f>D18*F18*H18</f>
        <v>4.0000000000000002E-4</v>
      </c>
    </row>
    <row r="19" spans="1:9" x14ac:dyDescent="0.25">
      <c r="B19" s="28"/>
      <c r="C19" s="28"/>
      <c r="D19" s="28"/>
      <c r="E19" s="28"/>
      <c r="F19" s="28"/>
      <c r="G19" s="31"/>
      <c r="H19" s="18" t="s">
        <v>15</v>
      </c>
      <c r="I19" s="48">
        <f>SUM(I17:I18)</f>
        <v>0.65039999999999998</v>
      </c>
    </row>
    <row r="20" spans="1:9" x14ac:dyDescent="0.25">
      <c r="H20" s="28"/>
      <c r="I20" s="28"/>
    </row>
    <row r="21" spans="1:9" x14ac:dyDescent="0.25">
      <c r="A21" s="19" t="s">
        <v>107</v>
      </c>
      <c r="B21" s="19" t="s">
        <v>26</v>
      </c>
      <c r="C21" s="19" t="s">
        <v>17</v>
      </c>
      <c r="D21" s="19" t="s">
        <v>23</v>
      </c>
      <c r="E21" s="19" t="s">
        <v>18</v>
      </c>
      <c r="F21" s="20" t="s">
        <v>14</v>
      </c>
      <c r="G21" s="19" t="s">
        <v>27</v>
      </c>
      <c r="H21" s="19" t="s">
        <v>20</v>
      </c>
      <c r="I21" s="19" t="s">
        <v>15</v>
      </c>
    </row>
    <row r="22" spans="1:9" x14ac:dyDescent="0.25">
      <c r="A22" s="21">
        <v>1</v>
      </c>
      <c r="B22" s="32" t="s">
        <v>46</v>
      </c>
      <c r="C22" s="21" t="s">
        <v>112</v>
      </c>
      <c r="D22" s="22">
        <v>20000</v>
      </c>
      <c r="E22" s="21" t="s">
        <v>45</v>
      </c>
      <c r="F22" s="54">
        <v>2</v>
      </c>
      <c r="G22" s="21">
        <v>1000</v>
      </c>
      <c r="H22" s="21">
        <v>1</v>
      </c>
      <c r="I22" s="52">
        <f>(D22*F22*H22)/G22</f>
        <v>40</v>
      </c>
    </row>
    <row r="23" spans="1:9" x14ac:dyDescent="0.25">
      <c r="C23" s="24"/>
      <c r="D23" s="24"/>
      <c r="E23" s="24"/>
      <c r="F23" s="24"/>
      <c r="H23" s="25" t="s">
        <v>15</v>
      </c>
      <c r="I23" s="53">
        <f>SUM(I22:I22)</f>
        <v>40</v>
      </c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7" orientation="landscape" r:id="rId1"/>
  <ignoredErrors>
    <ignoredError sqref="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6"/>
  <sheetViews>
    <sheetView workbookViewId="0">
      <selection activeCell="A23" sqref="A23"/>
    </sheetView>
  </sheetViews>
  <sheetFormatPr defaultRowHeight="15.75" x14ac:dyDescent="0.25"/>
  <cols>
    <col min="1" max="1" width="13.28515625" style="1" bestFit="1" customWidth="1"/>
    <col min="2" max="2" width="20.5703125" style="1" bestFit="1" customWidth="1"/>
    <col min="3" max="3" width="34.42578125" style="1" bestFit="1" customWidth="1"/>
    <col min="4" max="4" width="12.71093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67" t="s">
        <v>1</v>
      </c>
      <c r="C2" s="67"/>
      <c r="D2" s="27"/>
      <c r="E2" s="27"/>
      <c r="F2" s="27"/>
      <c r="G2" s="3" t="s">
        <v>13</v>
      </c>
      <c r="H2" s="4">
        <f>(I14+I19+G28+I23)</f>
        <v>44.4724</v>
      </c>
    </row>
    <row r="3" spans="1:9" x14ac:dyDescent="0.25">
      <c r="A3" s="5" t="s">
        <v>3</v>
      </c>
      <c r="B3" s="69" t="s">
        <v>102</v>
      </c>
      <c r="C3" s="69"/>
      <c r="G3" s="6" t="s">
        <v>4</v>
      </c>
      <c r="H3" s="7">
        <v>1</v>
      </c>
    </row>
    <row r="4" spans="1:9" x14ac:dyDescent="0.25">
      <c r="A4" s="8" t="s">
        <v>5</v>
      </c>
      <c r="B4" s="69">
        <v>2012</v>
      </c>
      <c r="C4" s="69"/>
      <c r="G4" s="6" t="s">
        <v>6</v>
      </c>
      <c r="H4" s="9">
        <f>H2*H3</f>
        <v>44.4724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5" t="s">
        <v>28</v>
      </c>
      <c r="C6" s="68"/>
    </row>
    <row r="7" spans="1:9" x14ac:dyDescent="0.25">
      <c r="A7" s="10" t="s">
        <v>9</v>
      </c>
      <c r="B7" s="65" t="s">
        <v>73</v>
      </c>
      <c r="C7" s="65"/>
    </row>
    <row r="8" spans="1:9" x14ac:dyDescent="0.25">
      <c r="A8" s="11" t="s">
        <v>10</v>
      </c>
      <c r="B8" s="69" t="s">
        <v>53</v>
      </c>
      <c r="C8" s="69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5"/>
      <c r="C10" s="65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>
        <v>1</v>
      </c>
      <c r="B13" s="13" t="s">
        <v>42</v>
      </c>
      <c r="C13" s="14" t="s">
        <v>43</v>
      </c>
      <c r="D13" s="35">
        <v>4.2</v>
      </c>
      <c r="E13" s="15" t="s">
        <v>44</v>
      </c>
      <c r="F13" s="16">
        <v>0.91</v>
      </c>
      <c r="G13" s="15" t="s">
        <v>44</v>
      </c>
      <c r="H13" s="51">
        <v>1</v>
      </c>
      <c r="I13" s="35">
        <f>D13*F13*H13</f>
        <v>3.8220000000000005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3.8220000000000005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70</v>
      </c>
      <c r="C17" s="13"/>
      <c r="D17" s="35">
        <v>0.65</v>
      </c>
      <c r="E17" s="13"/>
      <c r="F17" s="13">
        <v>1</v>
      </c>
      <c r="G17" s="13"/>
      <c r="H17" s="13">
        <v>1</v>
      </c>
      <c r="I17" s="35">
        <f>D17*F17*H17</f>
        <v>0.65</v>
      </c>
    </row>
    <row r="18" spans="1:9" x14ac:dyDescent="0.25">
      <c r="A18" s="21">
        <v>2</v>
      </c>
      <c r="B18" s="13" t="s">
        <v>47</v>
      </c>
      <c r="C18" s="13" t="s">
        <v>48</v>
      </c>
      <c r="D18" s="35">
        <v>0.04</v>
      </c>
      <c r="E18" s="13" t="s">
        <v>49</v>
      </c>
      <c r="F18" s="13">
        <v>0.01</v>
      </c>
      <c r="G18" s="13" t="s">
        <v>42</v>
      </c>
      <c r="H18" s="13">
        <v>1</v>
      </c>
      <c r="I18" s="35">
        <f>D18*F18*H18</f>
        <v>4.0000000000000002E-4</v>
      </c>
    </row>
    <row r="19" spans="1:9" x14ac:dyDescent="0.25">
      <c r="B19" s="28"/>
      <c r="C19" s="28"/>
      <c r="D19" s="28"/>
      <c r="E19" s="28"/>
      <c r="F19" s="28"/>
      <c r="G19" s="31"/>
      <c r="H19" s="18" t="s">
        <v>15</v>
      </c>
      <c r="I19" s="48">
        <f>SUM(I17:I18)</f>
        <v>0.65039999999999998</v>
      </c>
    </row>
    <row r="20" spans="1:9" x14ac:dyDescent="0.25">
      <c r="H20" s="28"/>
      <c r="I20" s="28"/>
    </row>
    <row r="21" spans="1:9" x14ac:dyDescent="0.25">
      <c r="A21" s="19" t="s">
        <v>107</v>
      </c>
      <c r="B21" s="19" t="s">
        <v>26</v>
      </c>
      <c r="C21" s="19" t="s">
        <v>17</v>
      </c>
      <c r="D21" s="19" t="s">
        <v>23</v>
      </c>
      <c r="E21" s="19" t="s">
        <v>18</v>
      </c>
      <c r="F21" s="20" t="s">
        <v>14</v>
      </c>
      <c r="G21" s="19" t="s">
        <v>27</v>
      </c>
      <c r="H21" s="19" t="s">
        <v>20</v>
      </c>
      <c r="I21" s="19" t="s">
        <v>15</v>
      </c>
    </row>
    <row r="22" spans="1:9" x14ac:dyDescent="0.25">
      <c r="A22" s="21">
        <v>1</v>
      </c>
      <c r="B22" s="32" t="s">
        <v>46</v>
      </c>
      <c r="C22" s="21" t="s">
        <v>112</v>
      </c>
      <c r="D22" s="52">
        <v>20000</v>
      </c>
      <c r="E22" s="21" t="s">
        <v>45</v>
      </c>
      <c r="F22" s="23">
        <v>2</v>
      </c>
      <c r="G22" s="21">
        <v>1000</v>
      </c>
      <c r="H22" s="21">
        <v>1</v>
      </c>
      <c r="I22" s="52">
        <f>(D22*F22*H22)/G22</f>
        <v>40</v>
      </c>
    </row>
    <row r="23" spans="1:9" x14ac:dyDescent="0.25">
      <c r="C23" s="24"/>
      <c r="D23" s="24"/>
      <c r="E23" s="24"/>
      <c r="F23" s="24"/>
      <c r="H23" s="25" t="s">
        <v>15</v>
      </c>
      <c r="I23" s="53">
        <f>SUM(I22:I22)</f>
        <v>40</v>
      </c>
    </row>
    <row r="26" spans="1:9" x14ac:dyDescent="0.25">
      <c r="A26" s="47"/>
      <c r="B26" s="47"/>
      <c r="C26" s="47"/>
      <c r="D26" s="47"/>
      <c r="E26" s="47"/>
      <c r="F26" s="47"/>
      <c r="G26" s="47"/>
      <c r="H26" s="47"/>
    </row>
    <row r="27" spans="1:9" x14ac:dyDescent="0.25">
      <c r="A27" s="47"/>
      <c r="B27" s="47"/>
      <c r="C27" s="47"/>
      <c r="D27" s="47"/>
      <c r="E27" s="47"/>
      <c r="F27" s="47"/>
      <c r="G27" s="47"/>
      <c r="H27" s="47"/>
    </row>
    <row r="28" spans="1:9" x14ac:dyDescent="0.25">
      <c r="A28" s="47"/>
      <c r="B28" s="47"/>
      <c r="C28" s="47"/>
      <c r="D28" s="47"/>
      <c r="E28" s="47"/>
      <c r="F28" s="47"/>
      <c r="G28" s="47"/>
      <c r="H28" s="47"/>
    </row>
    <row r="29" spans="1:9" x14ac:dyDescent="0.25">
      <c r="A29" s="47"/>
      <c r="B29" s="47"/>
      <c r="C29" s="47"/>
      <c r="D29" s="47"/>
      <c r="E29" s="47"/>
      <c r="F29" s="47"/>
      <c r="G29" s="47"/>
      <c r="H29" s="47"/>
    </row>
    <row r="30" spans="1:9" x14ac:dyDescent="0.25">
      <c r="A30" s="47"/>
      <c r="B30" s="47"/>
      <c r="C30" s="47"/>
      <c r="D30" s="47"/>
      <c r="E30" s="47"/>
      <c r="F30" s="47"/>
      <c r="G30" s="47"/>
      <c r="H30" s="47"/>
    </row>
    <row r="31" spans="1:9" x14ac:dyDescent="0.25">
      <c r="A31" s="47"/>
      <c r="B31" s="47"/>
      <c r="C31" s="47"/>
      <c r="D31" s="47"/>
      <c r="E31" s="47"/>
      <c r="F31" s="47"/>
      <c r="G31" s="47"/>
      <c r="H31" s="47"/>
    </row>
    <row r="32" spans="1:9" x14ac:dyDescent="0.25">
      <c r="A32" s="47"/>
      <c r="B32" s="47"/>
      <c r="C32" s="47"/>
      <c r="D32" s="47"/>
      <c r="E32" s="47"/>
      <c r="F32" s="47"/>
      <c r="G32" s="47"/>
      <c r="H32" s="47"/>
    </row>
    <row r="33" spans="1:8" x14ac:dyDescent="0.25">
      <c r="A33" s="47"/>
      <c r="B33" s="47"/>
      <c r="C33" s="47"/>
      <c r="D33" s="47"/>
      <c r="E33" s="47"/>
      <c r="F33" s="47"/>
      <c r="G33" s="47"/>
      <c r="H33" s="47"/>
    </row>
    <row r="34" spans="1:8" x14ac:dyDescent="0.25">
      <c r="A34" s="47"/>
      <c r="B34" s="47"/>
      <c r="C34" s="47"/>
      <c r="D34" s="47"/>
      <c r="E34" s="47"/>
      <c r="F34" s="47"/>
      <c r="G34" s="47"/>
      <c r="H34" s="47"/>
    </row>
    <row r="35" spans="1:8" x14ac:dyDescent="0.25">
      <c r="A35" s="47"/>
      <c r="B35" s="47"/>
      <c r="C35" s="47"/>
      <c r="D35" s="47"/>
      <c r="E35" s="47"/>
      <c r="F35" s="47"/>
      <c r="G35" s="47"/>
      <c r="H35" s="4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7" orientation="landscape" r:id="rId1"/>
  <ignoredErrors>
    <ignoredError sqref="B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8"/>
  <sheetViews>
    <sheetView workbookViewId="0">
      <selection activeCell="H3" sqref="H3"/>
    </sheetView>
  </sheetViews>
  <sheetFormatPr defaultRowHeight="15.75" x14ac:dyDescent="0.25"/>
  <cols>
    <col min="1" max="1" width="13.28515625" style="1" bestFit="1" customWidth="1"/>
    <col min="2" max="2" width="31.5703125" style="1" bestFit="1" customWidth="1"/>
    <col min="3" max="3" width="27.710937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67" t="s">
        <v>1</v>
      </c>
      <c r="C2" s="67"/>
      <c r="D2" s="27"/>
      <c r="E2" s="27"/>
      <c r="F2" s="27"/>
      <c r="G2" s="3" t="s">
        <v>13</v>
      </c>
      <c r="H2" s="4">
        <f>(I14+I21)</f>
        <v>24.044</v>
      </c>
    </row>
    <row r="3" spans="1:9" x14ac:dyDescent="0.25">
      <c r="A3" s="5" t="s">
        <v>3</v>
      </c>
      <c r="B3" s="69" t="s">
        <v>102</v>
      </c>
      <c r="C3" s="69"/>
      <c r="G3" s="6" t="s">
        <v>4</v>
      </c>
      <c r="H3" s="7">
        <v>1</v>
      </c>
    </row>
    <row r="4" spans="1:9" x14ac:dyDescent="0.25">
      <c r="A4" s="8" t="s">
        <v>5</v>
      </c>
      <c r="B4" s="69">
        <v>2012</v>
      </c>
      <c r="C4" s="69"/>
      <c r="G4" s="6" t="s">
        <v>6</v>
      </c>
      <c r="H4" s="9">
        <f>H2*H3</f>
        <v>24.044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5" t="s">
        <v>28</v>
      </c>
      <c r="C6" s="68"/>
    </row>
    <row r="7" spans="1:9" x14ac:dyDescent="0.25">
      <c r="A7" s="10" t="s">
        <v>9</v>
      </c>
      <c r="B7" s="65" t="s">
        <v>73</v>
      </c>
      <c r="C7" s="65"/>
    </row>
    <row r="8" spans="1:9" x14ac:dyDescent="0.25">
      <c r="A8" s="11" t="s">
        <v>10</v>
      </c>
      <c r="B8" s="69" t="s">
        <v>51</v>
      </c>
      <c r="C8" s="69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5"/>
      <c r="C10" s="65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>
        <v>1</v>
      </c>
      <c r="B13" s="13" t="s">
        <v>50</v>
      </c>
      <c r="C13" s="14" t="s">
        <v>116</v>
      </c>
      <c r="D13" s="35">
        <v>2.25</v>
      </c>
      <c r="E13" s="15" t="s">
        <v>44</v>
      </c>
      <c r="F13" s="16">
        <v>10.36</v>
      </c>
      <c r="G13" s="15" t="s">
        <v>44</v>
      </c>
      <c r="H13" s="51">
        <v>1</v>
      </c>
      <c r="I13" s="35">
        <f>D13*F13*H13</f>
        <v>23.31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23.31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30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70</v>
      </c>
      <c r="C17" s="13"/>
      <c r="D17" s="35">
        <v>0.65</v>
      </c>
      <c r="E17" s="13" t="s">
        <v>86</v>
      </c>
      <c r="F17" s="13">
        <v>1</v>
      </c>
      <c r="G17" s="13" t="s">
        <v>95</v>
      </c>
      <c r="H17" s="13">
        <v>1</v>
      </c>
      <c r="I17" s="35">
        <f>D17*F17*H17</f>
        <v>0.65</v>
      </c>
    </row>
    <row r="18" spans="1:9" x14ac:dyDescent="0.25">
      <c r="A18" s="21">
        <v>2</v>
      </c>
      <c r="B18" s="13" t="s">
        <v>114</v>
      </c>
      <c r="C18" s="13"/>
      <c r="D18" s="35">
        <v>0.04</v>
      </c>
      <c r="E18" s="13" t="s">
        <v>49</v>
      </c>
      <c r="F18" s="13">
        <v>0.56000000000000005</v>
      </c>
      <c r="G18" s="13" t="s">
        <v>95</v>
      </c>
      <c r="H18" s="13">
        <v>3</v>
      </c>
      <c r="I18" s="35">
        <f>D18*F18*H18</f>
        <v>6.720000000000001E-2</v>
      </c>
    </row>
    <row r="19" spans="1:9" x14ac:dyDescent="0.25">
      <c r="A19" s="21">
        <v>3</v>
      </c>
      <c r="B19" s="13" t="s">
        <v>52</v>
      </c>
      <c r="C19" s="13"/>
      <c r="D19" s="35"/>
      <c r="E19" s="13"/>
      <c r="F19" s="13"/>
      <c r="G19" s="13"/>
      <c r="H19" s="13"/>
      <c r="I19" s="35"/>
    </row>
    <row r="20" spans="1:9" x14ac:dyDescent="0.25">
      <c r="A20" s="21">
        <v>4</v>
      </c>
      <c r="B20" s="13" t="s">
        <v>115</v>
      </c>
      <c r="C20" s="13"/>
      <c r="D20" s="35">
        <v>0.04</v>
      </c>
      <c r="E20" s="13" t="s">
        <v>49</v>
      </c>
      <c r="F20" s="13">
        <v>0.14000000000000001</v>
      </c>
      <c r="G20" s="13" t="s">
        <v>95</v>
      </c>
      <c r="H20" s="13">
        <v>3</v>
      </c>
      <c r="I20" s="35">
        <f>D20*F20*H20</f>
        <v>1.6800000000000002E-2</v>
      </c>
    </row>
    <row r="21" spans="1:9" x14ac:dyDescent="0.25">
      <c r="B21" s="28"/>
      <c r="C21" s="28"/>
      <c r="D21" s="28"/>
      <c r="E21" s="28"/>
      <c r="F21" s="28"/>
      <c r="G21" s="31"/>
      <c r="H21" s="18" t="s">
        <v>15</v>
      </c>
      <c r="I21" s="48">
        <f>SUM(I17:I20)</f>
        <v>0.7340000000000001</v>
      </c>
    </row>
    <row r="22" spans="1:9" x14ac:dyDescent="0.25">
      <c r="H22" s="28"/>
      <c r="I22" s="28"/>
    </row>
    <row r="50" spans="1:8" x14ac:dyDescent="0.25">
      <c r="A50" s="26"/>
      <c r="B50" s="26"/>
      <c r="C50" s="26"/>
      <c r="D50" s="26"/>
      <c r="E50" s="26"/>
      <c r="F50" s="26"/>
      <c r="G50" s="26"/>
      <c r="H50" s="26"/>
    </row>
    <row r="51" spans="1:8" x14ac:dyDescent="0.25">
      <c r="A51" s="26"/>
      <c r="B51" s="26"/>
      <c r="C51" s="26"/>
      <c r="D51" s="26"/>
      <c r="E51" s="26"/>
      <c r="F51" s="26"/>
      <c r="G51" s="26"/>
      <c r="H51" s="26"/>
    </row>
    <row r="52" spans="1:8" x14ac:dyDescent="0.25">
      <c r="A52" s="26"/>
      <c r="B52" s="26"/>
      <c r="C52" s="26"/>
      <c r="D52" s="26"/>
      <c r="E52" s="26"/>
      <c r="F52" s="26"/>
      <c r="G52" s="26"/>
      <c r="H52" s="26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  <row r="56" spans="1:8" x14ac:dyDescent="0.25">
      <c r="A56" s="26"/>
      <c r="B56" s="26"/>
      <c r="C56" s="26"/>
      <c r="D56" s="26"/>
      <c r="E56" s="26"/>
      <c r="F56" s="26"/>
      <c r="G56" s="26"/>
      <c r="H56" s="26"/>
    </row>
    <row r="57" spans="1:8" x14ac:dyDescent="0.25">
      <c r="A57" s="26"/>
      <c r="B57" s="26"/>
      <c r="C57" s="26"/>
      <c r="D57" s="26"/>
      <c r="E57" s="26"/>
      <c r="F57" s="26"/>
      <c r="G57" s="26"/>
      <c r="H57" s="26"/>
    </row>
    <row r="58" spans="1:8" x14ac:dyDescent="0.25">
      <c r="A58" s="26"/>
      <c r="B58" s="26"/>
      <c r="C58" s="26"/>
      <c r="D58" s="26"/>
      <c r="E58" s="26"/>
      <c r="F58" s="26"/>
      <c r="G58" s="26"/>
      <c r="H58" s="26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  <row r="197" spans="1:8" x14ac:dyDescent="0.25">
      <c r="A197" s="26"/>
      <c r="B197" s="26"/>
      <c r="C197" s="26"/>
      <c r="D197" s="26"/>
      <c r="E197" s="26"/>
      <c r="F197" s="26"/>
      <c r="G197" s="26"/>
      <c r="H197" s="26"/>
    </row>
    <row r="198" spans="1:8" x14ac:dyDescent="0.25">
      <c r="A198" s="26"/>
      <c r="B198" s="26"/>
      <c r="C198" s="26"/>
      <c r="D198" s="26"/>
      <c r="E198" s="26"/>
      <c r="F198" s="26"/>
      <c r="G198" s="26"/>
      <c r="H198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91" orientation="landscape" r:id="rId1"/>
  <ignoredErrors>
    <ignoredError sqref="B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6"/>
  <sheetViews>
    <sheetView workbookViewId="0">
      <selection activeCell="H14" sqref="H14"/>
    </sheetView>
  </sheetViews>
  <sheetFormatPr defaultRowHeight="15.75" x14ac:dyDescent="0.25"/>
  <cols>
    <col min="1" max="1" width="13.28515625" style="1" bestFit="1" customWidth="1"/>
    <col min="2" max="2" width="46" style="1" bestFit="1" customWidth="1"/>
    <col min="3" max="3" width="29.425781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10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10" x14ac:dyDescent="0.25">
      <c r="A2" s="2" t="s">
        <v>0</v>
      </c>
      <c r="B2" s="67" t="s">
        <v>1</v>
      </c>
      <c r="C2" s="67"/>
      <c r="D2" s="27"/>
      <c r="E2" s="27"/>
      <c r="F2" s="27"/>
      <c r="G2" s="3" t="s">
        <v>13</v>
      </c>
      <c r="H2" s="4">
        <f>(I14+I19)</f>
        <v>0.6724</v>
      </c>
    </row>
    <row r="3" spans="1:10" x14ac:dyDescent="0.25">
      <c r="A3" s="5" t="s">
        <v>3</v>
      </c>
      <c r="B3" s="69" t="s">
        <v>102</v>
      </c>
      <c r="C3" s="69"/>
      <c r="G3" s="6" t="s">
        <v>4</v>
      </c>
      <c r="H3" s="7">
        <v>1</v>
      </c>
    </row>
    <row r="4" spans="1:10" x14ac:dyDescent="0.25">
      <c r="A4" s="8" t="s">
        <v>5</v>
      </c>
      <c r="B4" s="69">
        <v>2012</v>
      </c>
      <c r="C4" s="69"/>
      <c r="G4" s="6" t="s">
        <v>6</v>
      </c>
      <c r="H4" s="9">
        <f>H2*H3</f>
        <v>0.6724</v>
      </c>
    </row>
    <row r="5" spans="1:10" x14ac:dyDescent="0.25">
      <c r="A5" s="8" t="s">
        <v>7</v>
      </c>
      <c r="B5" s="64" t="s">
        <v>104</v>
      </c>
      <c r="C5" s="64"/>
      <c r="H5" s="28"/>
    </row>
    <row r="6" spans="1:10" x14ac:dyDescent="0.25">
      <c r="A6" s="10" t="s">
        <v>8</v>
      </c>
      <c r="B6" s="65" t="s">
        <v>28</v>
      </c>
      <c r="C6" s="68"/>
    </row>
    <row r="7" spans="1:10" x14ac:dyDescent="0.25">
      <c r="A7" s="10" t="s">
        <v>9</v>
      </c>
      <c r="B7" s="65" t="s">
        <v>73</v>
      </c>
      <c r="C7" s="65"/>
    </row>
    <row r="8" spans="1:10" x14ac:dyDescent="0.25">
      <c r="A8" s="11" t="s">
        <v>10</v>
      </c>
      <c r="B8" s="69" t="s">
        <v>31</v>
      </c>
      <c r="C8" s="69"/>
    </row>
    <row r="9" spans="1:10" x14ac:dyDescent="0.25">
      <c r="A9" s="12" t="s">
        <v>11</v>
      </c>
      <c r="B9" s="64"/>
      <c r="C9" s="64"/>
    </row>
    <row r="10" spans="1:10" x14ac:dyDescent="0.25">
      <c r="A10" s="10" t="s">
        <v>12</v>
      </c>
      <c r="B10" s="65"/>
      <c r="C10" s="65"/>
    </row>
    <row r="11" spans="1:10" x14ac:dyDescent="0.25">
      <c r="A11" s="29"/>
      <c r="B11" s="30"/>
      <c r="C11" s="30"/>
      <c r="D11" s="30"/>
      <c r="E11" s="30"/>
      <c r="F11" s="30"/>
      <c r="G11" s="30"/>
    </row>
    <row r="12" spans="1:10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25</v>
      </c>
      <c r="H12" s="6" t="s">
        <v>15</v>
      </c>
      <c r="I12" s="47"/>
      <c r="J12" s="47"/>
    </row>
    <row r="13" spans="1:10" x14ac:dyDescent="0.25">
      <c r="A13" s="21">
        <v>1</v>
      </c>
      <c r="B13" s="13" t="s">
        <v>55</v>
      </c>
      <c r="C13" s="14" t="s">
        <v>117</v>
      </c>
      <c r="D13" s="9">
        <v>4.2</v>
      </c>
      <c r="E13" s="15" t="s">
        <v>44</v>
      </c>
      <c r="F13" s="16">
        <v>7.0000000000000007E-2</v>
      </c>
      <c r="G13" s="51">
        <v>1</v>
      </c>
      <c r="H13" s="35">
        <f>D13*F13*G13</f>
        <v>0.29400000000000004</v>
      </c>
      <c r="I13" s="47"/>
      <c r="J13" s="47"/>
    </row>
    <row r="14" spans="1:10" x14ac:dyDescent="0.25">
      <c r="B14" s="28"/>
      <c r="C14" s="28"/>
      <c r="D14" s="28"/>
      <c r="F14" s="27"/>
      <c r="G14" s="18" t="s">
        <v>15</v>
      </c>
      <c r="H14" s="48">
        <f>SUM(H13:H13)</f>
        <v>0.29400000000000004</v>
      </c>
      <c r="I14" s="47"/>
      <c r="J14" s="47"/>
    </row>
    <row r="15" spans="1:10" x14ac:dyDescent="0.25">
      <c r="B15" s="30"/>
      <c r="C15" s="30"/>
      <c r="D15" s="30"/>
      <c r="E15" s="30"/>
      <c r="F15" s="30"/>
      <c r="G15" s="30"/>
      <c r="H15" s="30"/>
      <c r="I15" s="30"/>
    </row>
    <row r="16" spans="1:10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19</v>
      </c>
      <c r="H16" s="6" t="s">
        <v>20</v>
      </c>
      <c r="I16" s="6" t="s">
        <v>15</v>
      </c>
    </row>
    <row r="17" spans="1:9" x14ac:dyDescent="0.25">
      <c r="A17" s="21">
        <v>1</v>
      </c>
      <c r="B17" s="13" t="s">
        <v>70</v>
      </c>
      <c r="C17" s="13"/>
      <c r="D17" s="9">
        <v>0.65</v>
      </c>
      <c r="E17" s="13"/>
      <c r="F17" s="13">
        <v>1</v>
      </c>
      <c r="G17" s="13"/>
      <c r="H17" s="13">
        <v>1</v>
      </c>
      <c r="I17" s="35">
        <f>D17*F17*H17</f>
        <v>0.65</v>
      </c>
    </row>
    <row r="18" spans="1:9" x14ac:dyDescent="0.25">
      <c r="A18" s="21">
        <v>2</v>
      </c>
      <c r="B18" s="13" t="s">
        <v>99</v>
      </c>
      <c r="C18" s="13" t="s">
        <v>127</v>
      </c>
      <c r="D18" s="9">
        <v>0.04</v>
      </c>
      <c r="E18" s="13" t="s">
        <v>49</v>
      </c>
      <c r="F18" s="13">
        <v>0.56000000000000005</v>
      </c>
      <c r="G18" s="13" t="s">
        <v>49</v>
      </c>
      <c r="H18" s="13">
        <v>1</v>
      </c>
      <c r="I18" s="35">
        <f>D18*F18*H18</f>
        <v>2.2400000000000003E-2</v>
      </c>
    </row>
    <row r="19" spans="1:9" x14ac:dyDescent="0.25">
      <c r="B19" s="28"/>
      <c r="C19" s="28"/>
      <c r="D19" s="28"/>
      <c r="E19" s="28"/>
      <c r="F19" s="28"/>
      <c r="G19" s="31"/>
      <c r="H19" s="18" t="s">
        <v>15</v>
      </c>
      <c r="I19" s="48">
        <f>SUM(I17:I18)</f>
        <v>0.6724</v>
      </c>
    </row>
    <row r="20" spans="1:9" x14ac:dyDescent="0.25">
      <c r="H20" s="28"/>
      <c r="I20" s="28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6"/>
  <sheetViews>
    <sheetView workbookViewId="0">
      <selection activeCell="F17" sqref="F17"/>
    </sheetView>
  </sheetViews>
  <sheetFormatPr defaultRowHeight="15.75" x14ac:dyDescent="0.25"/>
  <cols>
    <col min="1" max="1" width="13.28515625" style="1" bestFit="1" customWidth="1"/>
    <col min="2" max="2" width="44.85546875" style="1" bestFit="1" customWidth="1"/>
    <col min="3" max="3" width="29.425781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67" t="s">
        <v>1</v>
      </c>
      <c r="C2" s="67"/>
      <c r="D2" s="27"/>
      <c r="E2" s="27"/>
      <c r="F2" s="27"/>
      <c r="G2" s="3" t="s">
        <v>13</v>
      </c>
      <c r="H2" s="4">
        <f>(I14+H19+G28+I23)</f>
        <v>1.226</v>
      </c>
    </row>
    <row r="3" spans="1:9" x14ac:dyDescent="0.25">
      <c r="A3" s="5" t="s">
        <v>3</v>
      </c>
      <c r="B3" s="69" t="s">
        <v>102</v>
      </c>
      <c r="C3" s="69"/>
      <c r="G3" s="6" t="s">
        <v>4</v>
      </c>
      <c r="H3" s="7">
        <v>1</v>
      </c>
    </row>
    <row r="4" spans="1:9" x14ac:dyDescent="0.25">
      <c r="A4" s="8" t="s">
        <v>5</v>
      </c>
      <c r="B4" s="69">
        <v>2012</v>
      </c>
      <c r="C4" s="69"/>
      <c r="G4" s="6" t="s">
        <v>6</v>
      </c>
      <c r="H4" s="9">
        <f>H2*H3</f>
        <v>1.226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5" t="s">
        <v>28</v>
      </c>
      <c r="C6" s="68"/>
    </row>
    <row r="7" spans="1:9" x14ac:dyDescent="0.25">
      <c r="A7" s="10" t="s">
        <v>9</v>
      </c>
      <c r="B7" s="65" t="s">
        <v>73</v>
      </c>
      <c r="C7" s="65"/>
    </row>
    <row r="8" spans="1:9" x14ac:dyDescent="0.25">
      <c r="A8" s="11" t="s">
        <v>10</v>
      </c>
      <c r="B8" s="69" t="s">
        <v>32</v>
      </c>
      <c r="C8" s="69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5"/>
      <c r="C10" s="65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/>
      <c r="B13" s="13" t="s">
        <v>54</v>
      </c>
      <c r="C13" s="14" t="s">
        <v>117</v>
      </c>
      <c r="D13" s="35">
        <v>4.2</v>
      </c>
      <c r="E13" s="15" t="s">
        <v>44</v>
      </c>
      <c r="F13" s="16">
        <v>0.12</v>
      </c>
      <c r="G13" s="15" t="s">
        <v>44</v>
      </c>
      <c r="H13" s="16">
        <v>1</v>
      </c>
      <c r="I13" s="35">
        <f>D13*F13*H13</f>
        <v>0.504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0.504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27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6" t="s">
        <v>15</v>
      </c>
      <c r="I16" s="17"/>
    </row>
    <row r="17" spans="1:10" x14ac:dyDescent="0.25">
      <c r="A17" s="21"/>
      <c r="B17" s="13" t="s">
        <v>70</v>
      </c>
      <c r="C17" s="13"/>
      <c r="D17" s="35">
        <v>0.65</v>
      </c>
      <c r="E17" s="13" t="s">
        <v>86</v>
      </c>
      <c r="F17" s="13">
        <v>1</v>
      </c>
      <c r="G17" s="13">
        <v>1</v>
      </c>
      <c r="H17" s="35">
        <f>D17*F17*G17</f>
        <v>0.65</v>
      </c>
      <c r="I17" s="17"/>
    </row>
    <row r="18" spans="1:10" x14ac:dyDescent="0.25">
      <c r="A18" s="21"/>
      <c r="B18" s="13" t="s">
        <v>99</v>
      </c>
      <c r="C18" s="13" t="s">
        <v>127</v>
      </c>
      <c r="D18" s="35">
        <v>0.04</v>
      </c>
      <c r="E18" s="13" t="s">
        <v>49</v>
      </c>
      <c r="F18" s="13">
        <v>1.8</v>
      </c>
      <c r="G18" s="13">
        <v>1</v>
      </c>
      <c r="H18" s="35">
        <f>D18*F18*G18</f>
        <v>7.2000000000000008E-2</v>
      </c>
      <c r="I18" s="17"/>
    </row>
    <row r="19" spans="1:10" x14ac:dyDescent="0.25">
      <c r="B19" s="28"/>
      <c r="C19" s="28"/>
      <c r="D19" s="28"/>
      <c r="E19" s="28"/>
      <c r="F19" s="28"/>
      <c r="G19" s="18" t="s">
        <v>15</v>
      </c>
      <c r="H19" s="48">
        <f>SUM(H17:H18)</f>
        <v>0.72199999999999998</v>
      </c>
      <c r="I19" s="17"/>
    </row>
    <row r="20" spans="1:10" x14ac:dyDescent="0.25">
      <c r="H20" s="28"/>
      <c r="I20" s="27"/>
    </row>
    <row r="21" spans="1:10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</row>
    <row r="22" spans="1:10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</row>
    <row r="23" spans="1:10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</row>
    <row r="24" spans="1:10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</row>
    <row r="25" spans="1:10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</row>
    <row r="26" spans="1:10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</row>
    <row r="27" spans="1:10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</row>
    <row r="28" spans="1:10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</row>
    <row r="29" spans="1:10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</row>
    <row r="30" spans="1:10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</row>
    <row r="31" spans="1:10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</row>
    <row r="32" spans="1:10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7"/>
  <sheetViews>
    <sheetView workbookViewId="0">
      <selection activeCell="J16" sqref="J16"/>
    </sheetView>
  </sheetViews>
  <sheetFormatPr defaultRowHeight="15.75" x14ac:dyDescent="0.25"/>
  <cols>
    <col min="1" max="1" width="13.28515625" style="1" bestFit="1" customWidth="1"/>
    <col min="2" max="2" width="28" style="1" bestFit="1" customWidth="1"/>
    <col min="3" max="3" width="36.8554687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1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101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70" t="s">
        <v>1</v>
      </c>
      <c r="C2" s="70"/>
      <c r="D2" s="27"/>
      <c r="E2" s="27"/>
      <c r="F2" s="27"/>
      <c r="G2" s="3" t="s">
        <v>13</v>
      </c>
      <c r="H2" s="49">
        <f>(I14+H19)</f>
        <v>0.76400000000000001</v>
      </c>
    </row>
    <row r="3" spans="1:9" x14ac:dyDescent="0.25">
      <c r="A3" s="5" t="s">
        <v>3</v>
      </c>
      <c r="B3" s="64" t="s">
        <v>102</v>
      </c>
      <c r="C3" s="64"/>
      <c r="G3" s="6" t="s">
        <v>4</v>
      </c>
      <c r="H3" s="7">
        <v>1</v>
      </c>
    </row>
    <row r="4" spans="1:9" x14ac:dyDescent="0.25">
      <c r="A4" s="8" t="s">
        <v>5</v>
      </c>
      <c r="B4" s="64" t="s">
        <v>103</v>
      </c>
      <c r="C4" s="64"/>
      <c r="G4" s="6" t="s">
        <v>6</v>
      </c>
      <c r="H4" s="35">
        <f>H2*H3</f>
        <v>0.76400000000000001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3" t="s">
        <v>28</v>
      </c>
      <c r="C6" s="71"/>
    </row>
    <row r="7" spans="1:9" x14ac:dyDescent="0.25">
      <c r="A7" s="10" t="s">
        <v>9</v>
      </c>
      <c r="B7" s="63" t="s">
        <v>73</v>
      </c>
      <c r="C7" s="63"/>
    </row>
    <row r="8" spans="1:9" x14ac:dyDescent="0.25">
      <c r="A8" s="11" t="s">
        <v>10</v>
      </c>
      <c r="B8" s="64" t="s">
        <v>34</v>
      </c>
      <c r="C8" s="64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3"/>
      <c r="C10" s="63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/>
      <c r="B13" s="13" t="s">
        <v>56</v>
      </c>
      <c r="C13" s="14" t="s">
        <v>118</v>
      </c>
      <c r="D13" s="35">
        <v>4.2</v>
      </c>
      <c r="E13" s="15" t="s">
        <v>44</v>
      </c>
      <c r="F13" s="16">
        <v>0.01</v>
      </c>
      <c r="G13" s="15" t="s">
        <v>44</v>
      </c>
      <c r="H13" s="51">
        <v>1</v>
      </c>
      <c r="I13" s="35">
        <f>D13*F13*H13</f>
        <v>4.2000000000000003E-2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4.2000000000000003E-2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27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57" t="s">
        <v>15</v>
      </c>
      <c r="I16" s="60"/>
    </row>
    <row r="17" spans="1:9" x14ac:dyDescent="0.25">
      <c r="A17" s="21"/>
      <c r="B17" s="13" t="s">
        <v>70</v>
      </c>
      <c r="C17" s="13"/>
      <c r="D17" s="35">
        <v>0.65</v>
      </c>
      <c r="E17" s="13"/>
      <c r="F17" s="13">
        <v>1</v>
      </c>
      <c r="G17" s="13">
        <v>1</v>
      </c>
      <c r="H17" s="58">
        <f>D17*F17*G17</f>
        <v>0.65</v>
      </c>
      <c r="I17" s="60"/>
    </row>
    <row r="18" spans="1:9" x14ac:dyDescent="0.25">
      <c r="A18" s="21"/>
      <c r="B18" s="13" t="s">
        <v>128</v>
      </c>
      <c r="C18" s="13" t="s">
        <v>127</v>
      </c>
      <c r="D18" s="35">
        <v>0.04</v>
      </c>
      <c r="E18" s="13" t="s">
        <v>49</v>
      </c>
      <c r="F18" s="13">
        <v>1.8</v>
      </c>
      <c r="G18" s="13">
        <v>1</v>
      </c>
      <c r="H18" s="58">
        <f>D18*F18*G18</f>
        <v>7.2000000000000008E-2</v>
      </c>
      <c r="I18" s="60"/>
    </row>
    <row r="19" spans="1:9" x14ac:dyDescent="0.25">
      <c r="B19" s="28"/>
      <c r="C19" s="28"/>
      <c r="D19" s="28"/>
      <c r="E19" s="28"/>
      <c r="F19" s="28"/>
      <c r="G19" s="18" t="s">
        <v>15</v>
      </c>
      <c r="H19" s="59">
        <f>SUM(H17:H18)</f>
        <v>0.72199999999999998</v>
      </c>
      <c r="I19" s="60"/>
    </row>
    <row r="20" spans="1:9" x14ac:dyDescent="0.25">
      <c r="H20" s="28"/>
      <c r="I20" s="27"/>
    </row>
    <row r="50" spans="1:8" x14ac:dyDescent="0.25">
      <c r="A50" s="26"/>
      <c r="B50" s="26"/>
      <c r="C50" s="26"/>
      <c r="D50" s="26"/>
      <c r="E50" s="26"/>
      <c r="F50" s="26"/>
      <c r="G50" s="26"/>
      <c r="H50" s="26"/>
    </row>
    <row r="51" spans="1:8" x14ac:dyDescent="0.25">
      <c r="A51" s="26"/>
      <c r="B51" s="26"/>
      <c r="C51" s="26"/>
      <c r="D51" s="26"/>
      <c r="E51" s="26"/>
      <c r="F51" s="26"/>
      <c r="G51" s="26"/>
      <c r="H51" s="26"/>
    </row>
    <row r="52" spans="1:8" x14ac:dyDescent="0.25">
      <c r="A52" s="26"/>
      <c r="B52" s="26"/>
      <c r="C52" s="26"/>
      <c r="D52" s="26"/>
      <c r="E52" s="26"/>
      <c r="F52" s="26"/>
      <c r="G52" s="26"/>
      <c r="H52" s="26"/>
    </row>
    <row r="53" spans="1:8" x14ac:dyDescent="0.25">
      <c r="A53" s="26"/>
      <c r="B53" s="26"/>
      <c r="C53" s="26"/>
      <c r="D53" s="26"/>
      <c r="E53" s="26"/>
      <c r="F53" s="26"/>
      <c r="G53" s="26"/>
      <c r="H53" s="26"/>
    </row>
    <row r="54" spans="1:8" x14ac:dyDescent="0.25">
      <c r="A54" s="26"/>
      <c r="B54" s="26"/>
      <c r="C54" s="26"/>
      <c r="D54" s="26"/>
      <c r="E54" s="26"/>
      <c r="F54" s="26"/>
      <c r="G54" s="26"/>
      <c r="H54" s="26"/>
    </row>
    <row r="55" spans="1:8" x14ac:dyDescent="0.25">
      <c r="A55" s="26"/>
      <c r="B55" s="26"/>
      <c r="C55" s="26"/>
      <c r="D55" s="26"/>
      <c r="E55" s="26"/>
      <c r="F55" s="26"/>
      <c r="G55" s="26"/>
      <c r="H55" s="26"/>
    </row>
    <row r="56" spans="1:8" x14ac:dyDescent="0.25">
      <c r="A56" s="26"/>
      <c r="B56" s="26"/>
      <c r="C56" s="26"/>
      <c r="D56" s="26"/>
      <c r="E56" s="26"/>
      <c r="F56" s="26"/>
      <c r="G56" s="26"/>
      <c r="H56" s="26"/>
    </row>
    <row r="57" spans="1:8" x14ac:dyDescent="0.25">
      <c r="A57" s="26"/>
      <c r="B57" s="26"/>
      <c r="C57" s="26"/>
      <c r="D57" s="26"/>
      <c r="E57" s="26"/>
      <c r="F57" s="26"/>
      <c r="G57" s="26"/>
      <c r="H57" s="26"/>
    </row>
    <row r="58" spans="1:8" x14ac:dyDescent="0.25">
      <c r="A58" s="26"/>
      <c r="B58" s="26"/>
      <c r="C58" s="26"/>
      <c r="D58" s="26"/>
      <c r="E58" s="26"/>
      <c r="F58" s="26"/>
      <c r="G58" s="26"/>
      <c r="H58" s="26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4:B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6"/>
  <sheetViews>
    <sheetView topLeftCell="A6" workbookViewId="0">
      <selection activeCell="H19" sqref="H19"/>
    </sheetView>
  </sheetViews>
  <sheetFormatPr defaultRowHeight="15.75" x14ac:dyDescent="0.25"/>
  <cols>
    <col min="1" max="1" width="13.28515625" style="1" bestFit="1" customWidth="1"/>
    <col min="2" max="2" width="36.5703125" style="1" bestFit="1" customWidth="1"/>
    <col min="3" max="3" width="27.285156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9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9" x14ac:dyDescent="0.25">
      <c r="A2" s="2" t="s">
        <v>0</v>
      </c>
      <c r="B2" s="70" t="s">
        <v>1</v>
      </c>
      <c r="C2" s="70"/>
      <c r="D2" s="27"/>
      <c r="E2" s="27"/>
      <c r="F2" s="27"/>
      <c r="G2" s="3" t="s">
        <v>13</v>
      </c>
      <c r="H2" s="49">
        <f>(I14+I19+G28+I23)</f>
        <v>0.67499999999999993</v>
      </c>
    </row>
    <row r="3" spans="1:9" x14ac:dyDescent="0.25">
      <c r="A3" s="5" t="s">
        <v>3</v>
      </c>
      <c r="B3" s="64" t="s">
        <v>102</v>
      </c>
      <c r="C3" s="64"/>
      <c r="G3" s="6" t="s">
        <v>4</v>
      </c>
      <c r="H3" s="7">
        <v>1</v>
      </c>
    </row>
    <row r="4" spans="1:9" x14ac:dyDescent="0.25">
      <c r="A4" s="8" t="s">
        <v>5</v>
      </c>
      <c r="B4" s="64" t="s">
        <v>103</v>
      </c>
      <c r="C4" s="64"/>
      <c r="G4" s="6" t="s">
        <v>6</v>
      </c>
      <c r="H4" s="35">
        <f>H2*H3</f>
        <v>0.67499999999999993</v>
      </c>
    </row>
    <row r="5" spans="1:9" x14ac:dyDescent="0.25">
      <c r="A5" s="8" t="s">
        <v>7</v>
      </c>
      <c r="B5" s="64" t="s">
        <v>104</v>
      </c>
      <c r="C5" s="64"/>
      <c r="H5" s="28"/>
    </row>
    <row r="6" spans="1:9" x14ac:dyDescent="0.25">
      <c r="A6" s="10" t="s">
        <v>8</v>
      </c>
      <c r="B6" s="63" t="s">
        <v>28</v>
      </c>
      <c r="C6" s="71"/>
    </row>
    <row r="7" spans="1:9" x14ac:dyDescent="0.25">
      <c r="A7" s="10" t="s">
        <v>9</v>
      </c>
      <c r="B7" s="63" t="s">
        <v>73</v>
      </c>
      <c r="C7" s="63"/>
    </row>
    <row r="8" spans="1:9" x14ac:dyDescent="0.25">
      <c r="A8" s="11" t="s">
        <v>10</v>
      </c>
      <c r="B8" s="64" t="s">
        <v>33</v>
      </c>
      <c r="C8" s="64"/>
    </row>
    <row r="9" spans="1:9" x14ac:dyDescent="0.25">
      <c r="A9" s="12" t="s">
        <v>11</v>
      </c>
      <c r="B9" s="64"/>
      <c r="C9" s="64"/>
    </row>
    <row r="10" spans="1:9" x14ac:dyDescent="0.25">
      <c r="A10" s="10" t="s">
        <v>12</v>
      </c>
      <c r="B10" s="63"/>
      <c r="C10" s="63"/>
    </row>
    <row r="11" spans="1:9" x14ac:dyDescent="0.25">
      <c r="A11" s="29"/>
      <c r="B11" s="30"/>
      <c r="C11" s="30"/>
      <c r="D11" s="30"/>
      <c r="E11" s="30"/>
      <c r="F11" s="30"/>
      <c r="G11" s="30"/>
    </row>
    <row r="12" spans="1:9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9" x14ac:dyDescent="0.25">
      <c r="A13" s="21"/>
      <c r="B13" s="13" t="s">
        <v>57</v>
      </c>
      <c r="C13" s="14" t="s">
        <v>119</v>
      </c>
      <c r="D13" s="35">
        <v>2.25</v>
      </c>
      <c r="E13" s="15" t="s">
        <v>44</v>
      </c>
      <c r="F13" s="16">
        <v>0.3</v>
      </c>
      <c r="G13" s="15" t="s">
        <v>44</v>
      </c>
      <c r="H13" s="51">
        <v>1</v>
      </c>
      <c r="I13" s="35">
        <f>D13*F13*H13</f>
        <v>0.67499999999999993</v>
      </c>
    </row>
    <row r="14" spans="1:9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0.67499999999999993</v>
      </c>
    </row>
    <row r="15" spans="1:9" x14ac:dyDescent="0.25">
      <c r="B15" s="30"/>
      <c r="C15" s="30"/>
      <c r="D15" s="30"/>
      <c r="E15" s="30"/>
      <c r="F15" s="30"/>
      <c r="G15" s="30"/>
      <c r="H15" s="30"/>
      <c r="I15" s="27"/>
    </row>
    <row r="16" spans="1:9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57" t="s">
        <v>15</v>
      </c>
      <c r="I16" s="60"/>
    </row>
    <row r="17" spans="1:11" x14ac:dyDescent="0.25">
      <c r="A17" s="21"/>
      <c r="B17" s="13" t="s">
        <v>70</v>
      </c>
      <c r="C17" s="13"/>
      <c r="D17" s="35">
        <v>0.65</v>
      </c>
      <c r="E17" s="13"/>
      <c r="F17" s="13">
        <v>1</v>
      </c>
      <c r="G17" s="13">
        <v>1</v>
      </c>
      <c r="H17" s="58">
        <f>C17*E17*G17</f>
        <v>0</v>
      </c>
      <c r="I17" s="60"/>
    </row>
    <row r="18" spans="1:11" x14ac:dyDescent="0.25">
      <c r="A18" s="21"/>
      <c r="B18" s="13" t="s">
        <v>58</v>
      </c>
      <c r="C18" s="13"/>
      <c r="D18" s="35">
        <v>0.04</v>
      </c>
      <c r="E18" s="13" t="s">
        <v>49</v>
      </c>
      <c r="F18" s="13">
        <v>1.9</v>
      </c>
      <c r="G18" s="13">
        <v>3</v>
      </c>
      <c r="H18" s="55">
        <f>G18*F18*D18</f>
        <v>0.22799999999999998</v>
      </c>
      <c r="I18" s="60"/>
    </row>
    <row r="19" spans="1:11" x14ac:dyDescent="0.25">
      <c r="B19" s="28"/>
      <c r="C19" s="28"/>
      <c r="D19" s="28"/>
      <c r="E19" s="28"/>
      <c r="F19" s="28"/>
      <c r="G19" s="18" t="s">
        <v>15</v>
      </c>
      <c r="H19" s="59">
        <f>SUM(H17:H18)</f>
        <v>0.22799999999999998</v>
      </c>
      <c r="I19" s="60"/>
    </row>
    <row r="20" spans="1:11" x14ac:dyDescent="0.25">
      <c r="H20" s="28"/>
      <c r="I20" s="27"/>
    </row>
    <row r="21" spans="1:11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</row>
    <row r="22" spans="1:11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</row>
    <row r="23" spans="1:11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</row>
    <row r="24" spans="1:11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</row>
    <row r="25" spans="1:11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</row>
    <row r="26" spans="1:11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</row>
    <row r="27" spans="1:11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</row>
    <row r="28" spans="1:11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spans="1:11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</row>
    <row r="30" spans="1:11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</row>
    <row r="31" spans="1:11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</row>
    <row r="32" spans="1:11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4:B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workbookViewId="0">
      <selection activeCell="H3" sqref="H3"/>
    </sheetView>
  </sheetViews>
  <sheetFormatPr defaultRowHeight="15.75" x14ac:dyDescent="0.25"/>
  <cols>
    <col min="1" max="1" width="13.28515625" style="1" bestFit="1" customWidth="1"/>
    <col min="2" max="2" width="36.5703125" style="1" bestFit="1" customWidth="1"/>
    <col min="3" max="3" width="41.140625" style="1" bestFit="1" customWidth="1"/>
    <col min="4" max="4" width="9.85546875" style="1" bestFit="1" customWidth="1"/>
    <col min="5" max="5" width="6" style="1" bestFit="1" customWidth="1"/>
    <col min="6" max="6" width="14.5703125" style="1" bestFit="1" customWidth="1"/>
    <col min="7" max="7" width="20.28515625" style="1" bestFit="1" customWidth="1"/>
    <col min="8" max="8" width="14.85546875" style="1" bestFit="1" customWidth="1"/>
    <col min="9" max="9" width="10.28515625" style="1" bestFit="1" customWidth="1"/>
    <col min="10" max="16384" width="9.140625" style="1"/>
  </cols>
  <sheetData>
    <row r="1" spans="1:12" ht="16.5" thickBot="1" x14ac:dyDescent="0.3">
      <c r="A1" s="66" t="s">
        <v>105</v>
      </c>
      <c r="B1" s="66"/>
      <c r="C1" s="66"/>
      <c r="D1" s="66"/>
      <c r="E1" s="66"/>
      <c r="F1" s="66"/>
      <c r="G1" s="66"/>
      <c r="H1" s="66"/>
    </row>
    <row r="2" spans="1:12" x14ac:dyDescent="0.25">
      <c r="A2" s="2" t="s">
        <v>0</v>
      </c>
      <c r="B2" s="70" t="s">
        <v>1</v>
      </c>
      <c r="C2" s="70"/>
      <c r="D2" s="27"/>
      <c r="E2" s="27"/>
      <c r="F2" s="27"/>
      <c r="G2" s="3" t="s">
        <v>13</v>
      </c>
      <c r="H2" s="49">
        <f>(I14+I19+G28+I23)</f>
        <v>0.504</v>
      </c>
    </row>
    <row r="3" spans="1:12" x14ac:dyDescent="0.25">
      <c r="A3" s="5" t="s">
        <v>3</v>
      </c>
      <c r="B3" s="64" t="s">
        <v>102</v>
      </c>
      <c r="C3" s="64"/>
      <c r="G3" s="6" t="s">
        <v>4</v>
      </c>
      <c r="H3" s="7">
        <v>1</v>
      </c>
    </row>
    <row r="4" spans="1:12" x14ac:dyDescent="0.25">
      <c r="A4" s="8" t="s">
        <v>5</v>
      </c>
      <c r="B4" s="64" t="s">
        <v>103</v>
      </c>
      <c r="C4" s="64"/>
      <c r="G4" s="6" t="s">
        <v>6</v>
      </c>
      <c r="H4" s="35">
        <f>H2*H3</f>
        <v>0.504</v>
      </c>
    </row>
    <row r="5" spans="1:12" x14ac:dyDescent="0.25">
      <c r="A5" s="8" t="s">
        <v>7</v>
      </c>
      <c r="B5" s="64" t="s">
        <v>104</v>
      </c>
      <c r="C5" s="64"/>
      <c r="H5" s="28"/>
    </row>
    <row r="6" spans="1:12" x14ac:dyDescent="0.25">
      <c r="A6" s="10" t="s">
        <v>8</v>
      </c>
      <c r="B6" s="63" t="s">
        <v>28</v>
      </c>
      <c r="C6" s="71"/>
    </row>
    <row r="7" spans="1:12" x14ac:dyDescent="0.25">
      <c r="A7" s="10" t="s">
        <v>9</v>
      </c>
      <c r="B7" s="63" t="s">
        <v>73</v>
      </c>
      <c r="C7" s="63"/>
    </row>
    <row r="8" spans="1:12" x14ac:dyDescent="0.25">
      <c r="A8" s="11" t="s">
        <v>10</v>
      </c>
      <c r="B8" s="64" t="s">
        <v>35</v>
      </c>
      <c r="C8" s="64"/>
    </row>
    <row r="9" spans="1:12" x14ac:dyDescent="0.25">
      <c r="A9" s="12" t="s">
        <v>11</v>
      </c>
      <c r="B9" s="64"/>
      <c r="C9" s="64"/>
    </row>
    <row r="10" spans="1:12" x14ac:dyDescent="0.25">
      <c r="A10" s="10" t="s">
        <v>12</v>
      </c>
      <c r="B10" s="63"/>
      <c r="C10" s="63"/>
    </row>
    <row r="11" spans="1:12" x14ac:dyDescent="0.25">
      <c r="A11" s="29"/>
      <c r="B11" s="30"/>
      <c r="C11" s="30"/>
      <c r="D11" s="30"/>
      <c r="E11" s="30"/>
      <c r="F11" s="30"/>
      <c r="G11" s="30"/>
    </row>
    <row r="12" spans="1:12" x14ac:dyDescent="0.25">
      <c r="A12" s="19" t="s">
        <v>107</v>
      </c>
      <c r="B12" s="6" t="s">
        <v>22</v>
      </c>
      <c r="C12" s="6" t="s">
        <v>17</v>
      </c>
      <c r="D12" s="6" t="s">
        <v>23</v>
      </c>
      <c r="E12" s="6" t="s">
        <v>18</v>
      </c>
      <c r="F12" s="6" t="s">
        <v>24</v>
      </c>
      <c r="G12" s="6" t="s">
        <v>18</v>
      </c>
      <c r="H12" s="6" t="s">
        <v>25</v>
      </c>
      <c r="I12" s="6" t="s">
        <v>15</v>
      </c>
    </row>
    <row r="13" spans="1:12" x14ac:dyDescent="0.25">
      <c r="A13" s="21">
        <v>1</v>
      </c>
      <c r="B13" s="13" t="s">
        <v>65</v>
      </c>
      <c r="C13" s="14" t="s">
        <v>120</v>
      </c>
      <c r="D13" s="35">
        <v>4.2</v>
      </c>
      <c r="E13" s="15" t="s">
        <v>44</v>
      </c>
      <c r="F13" s="16">
        <v>0.12</v>
      </c>
      <c r="G13" s="15" t="s">
        <v>44</v>
      </c>
      <c r="H13" s="51">
        <v>1</v>
      </c>
      <c r="I13" s="35">
        <f>D13*F13*H13</f>
        <v>0.504</v>
      </c>
    </row>
    <row r="14" spans="1:12" x14ac:dyDescent="0.25">
      <c r="B14" s="28"/>
      <c r="C14" s="28"/>
      <c r="D14" s="28"/>
      <c r="F14" s="27"/>
      <c r="G14" s="17"/>
      <c r="H14" s="18" t="s">
        <v>15</v>
      </c>
      <c r="I14" s="48">
        <f>SUM(I13:I13)</f>
        <v>0.504</v>
      </c>
    </row>
    <row r="15" spans="1:12" x14ac:dyDescent="0.25">
      <c r="B15" s="30"/>
      <c r="C15" s="30"/>
      <c r="D15" s="30"/>
      <c r="E15" s="30"/>
      <c r="F15" s="30"/>
      <c r="G15" s="30"/>
      <c r="H15" s="30"/>
      <c r="I15" s="27"/>
    </row>
    <row r="16" spans="1:12" x14ac:dyDescent="0.25">
      <c r="A16" s="19" t="s">
        <v>107</v>
      </c>
      <c r="B16" s="6" t="s">
        <v>16</v>
      </c>
      <c r="C16" s="6" t="s">
        <v>17</v>
      </c>
      <c r="D16" s="6" t="s">
        <v>23</v>
      </c>
      <c r="E16" s="6" t="s">
        <v>18</v>
      </c>
      <c r="F16" s="6" t="s">
        <v>24</v>
      </c>
      <c r="G16" s="6" t="s">
        <v>20</v>
      </c>
      <c r="H16" s="57" t="s">
        <v>15</v>
      </c>
      <c r="I16" s="60"/>
      <c r="J16" s="47"/>
      <c r="K16" s="47"/>
      <c r="L16" s="47"/>
    </row>
    <row r="17" spans="1:13" x14ac:dyDescent="0.25">
      <c r="A17" s="21">
        <v>1</v>
      </c>
      <c r="B17" s="13" t="s">
        <v>70</v>
      </c>
      <c r="C17" s="13"/>
      <c r="D17" s="35">
        <v>0.65</v>
      </c>
      <c r="E17" s="13"/>
      <c r="F17" s="13">
        <v>1</v>
      </c>
      <c r="G17" s="13">
        <v>1</v>
      </c>
      <c r="H17" s="35">
        <f>C17*E17*G17</f>
        <v>0</v>
      </c>
      <c r="I17" s="47"/>
      <c r="J17" s="47"/>
      <c r="K17" s="47"/>
      <c r="L17" s="47"/>
    </row>
    <row r="18" spans="1:13" x14ac:dyDescent="0.25">
      <c r="A18" s="21">
        <v>2</v>
      </c>
      <c r="B18" s="13" t="s">
        <v>128</v>
      </c>
      <c r="C18" s="13" t="s">
        <v>129</v>
      </c>
      <c r="D18" s="35">
        <v>0.04</v>
      </c>
      <c r="E18" s="13" t="s">
        <v>49</v>
      </c>
      <c r="F18" s="13">
        <v>1.81</v>
      </c>
      <c r="G18" s="13">
        <v>1</v>
      </c>
      <c r="H18" s="35">
        <f>D18*F18*G18</f>
        <v>7.2400000000000006E-2</v>
      </c>
      <c r="I18" s="47"/>
      <c r="J18" s="47"/>
      <c r="K18" s="47"/>
      <c r="L18" s="47"/>
    </row>
    <row r="19" spans="1:13" x14ac:dyDescent="0.25">
      <c r="B19" s="28"/>
      <c r="C19" s="28"/>
      <c r="D19" s="28"/>
      <c r="E19" s="28"/>
      <c r="F19" s="28"/>
      <c r="G19" s="18" t="s">
        <v>15</v>
      </c>
      <c r="H19" s="48">
        <f>SUM(H18:H18)</f>
        <v>7.2400000000000006E-2</v>
      </c>
      <c r="I19" s="47"/>
      <c r="J19" s="47"/>
      <c r="K19" s="47"/>
      <c r="L19" s="47"/>
    </row>
    <row r="20" spans="1:13" x14ac:dyDescent="0.25">
      <c r="G20" s="28"/>
      <c r="H20" s="28"/>
      <c r="I20" s="47"/>
      <c r="J20" s="47"/>
      <c r="K20" s="47"/>
      <c r="L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  <row r="22" spans="1:13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</row>
    <row r="23" spans="1:13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13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13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</row>
    <row r="26" spans="1:13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3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1:13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</row>
    <row r="29" spans="1:13" x14ac:dyDescent="0.25">
      <c r="D29" s="27"/>
      <c r="E29" s="27"/>
    </row>
    <row r="59" spans="1:8" x14ac:dyDescent="0.25">
      <c r="A59" s="26"/>
      <c r="B59" s="26"/>
      <c r="C59" s="26"/>
      <c r="D59" s="26"/>
      <c r="E59" s="26"/>
      <c r="F59" s="26"/>
      <c r="G59" s="26"/>
      <c r="H59" s="26"/>
    </row>
    <row r="60" spans="1:8" x14ac:dyDescent="0.25">
      <c r="A60" s="26"/>
      <c r="B60" s="26"/>
      <c r="C60" s="26"/>
      <c r="D60" s="26"/>
      <c r="E60" s="26"/>
      <c r="F60" s="26"/>
      <c r="G60" s="26"/>
      <c r="H60" s="26"/>
    </row>
    <row r="61" spans="1:8" x14ac:dyDescent="0.25">
      <c r="A61" s="26"/>
      <c r="B61" s="26"/>
      <c r="C61" s="26"/>
      <c r="D61" s="26"/>
      <c r="E61" s="26"/>
      <c r="F61" s="26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  <row r="116" spans="1:8" x14ac:dyDescent="0.25">
      <c r="A116" s="26"/>
      <c r="B116" s="26"/>
      <c r="C116" s="26"/>
      <c r="D116" s="26"/>
      <c r="E116" s="26"/>
      <c r="F116" s="26"/>
      <c r="G116" s="26"/>
      <c r="H116" s="26"/>
    </row>
    <row r="117" spans="1:8" x14ac:dyDescent="0.25">
      <c r="A117" s="26"/>
      <c r="B117" s="26"/>
      <c r="C117" s="26"/>
      <c r="D117" s="26"/>
      <c r="E117" s="26"/>
      <c r="F117" s="26"/>
      <c r="G117" s="26"/>
      <c r="H117" s="26"/>
    </row>
    <row r="118" spans="1:8" x14ac:dyDescent="0.25">
      <c r="A118" s="26"/>
      <c r="B118" s="26"/>
      <c r="C118" s="26"/>
      <c r="D118" s="26"/>
      <c r="E118" s="26"/>
      <c r="F118" s="26"/>
      <c r="G118" s="26"/>
      <c r="H118" s="26"/>
    </row>
    <row r="119" spans="1:8" x14ac:dyDescent="0.25">
      <c r="A119" s="26"/>
      <c r="B119" s="26"/>
      <c r="C119" s="26"/>
      <c r="D119" s="26"/>
      <c r="E119" s="26"/>
      <c r="F119" s="26"/>
      <c r="G119" s="26"/>
      <c r="H119" s="26"/>
    </row>
    <row r="120" spans="1:8" x14ac:dyDescent="0.25">
      <c r="A120" s="26"/>
      <c r="B120" s="26"/>
      <c r="C120" s="26"/>
      <c r="D120" s="26"/>
      <c r="E120" s="26"/>
      <c r="F120" s="26"/>
      <c r="G120" s="26"/>
      <c r="H120" s="26"/>
    </row>
    <row r="121" spans="1:8" x14ac:dyDescent="0.25">
      <c r="A121" s="26"/>
      <c r="B121" s="26"/>
      <c r="C121" s="26"/>
      <c r="D121" s="26"/>
      <c r="E121" s="26"/>
      <c r="F121" s="26"/>
      <c r="G121" s="26"/>
      <c r="H121" s="26"/>
    </row>
    <row r="122" spans="1:8" x14ac:dyDescent="0.25">
      <c r="A122" s="26"/>
      <c r="B122" s="26"/>
      <c r="C122" s="26"/>
      <c r="D122" s="26"/>
      <c r="E122" s="26"/>
      <c r="F122" s="26"/>
      <c r="G122" s="26"/>
      <c r="H122" s="26"/>
    </row>
    <row r="123" spans="1:8" x14ac:dyDescent="0.25">
      <c r="A123" s="26"/>
      <c r="B123" s="26"/>
      <c r="C123" s="26"/>
      <c r="D123" s="26"/>
      <c r="E123" s="26"/>
      <c r="F123" s="26"/>
      <c r="G123" s="26"/>
      <c r="H123" s="26"/>
    </row>
    <row r="124" spans="1:8" x14ac:dyDescent="0.25">
      <c r="A124" s="26"/>
      <c r="B124" s="26"/>
      <c r="C124" s="26"/>
      <c r="D124" s="26"/>
      <c r="E124" s="26"/>
      <c r="F124" s="26"/>
      <c r="G124" s="26"/>
      <c r="H124" s="26"/>
    </row>
    <row r="125" spans="1:8" x14ac:dyDescent="0.25">
      <c r="A125" s="26"/>
      <c r="B125" s="26"/>
      <c r="C125" s="26"/>
      <c r="D125" s="26"/>
      <c r="E125" s="26"/>
      <c r="F125" s="26"/>
      <c r="G125" s="26"/>
      <c r="H125" s="26"/>
    </row>
    <row r="126" spans="1:8" x14ac:dyDescent="0.25">
      <c r="A126" s="26"/>
      <c r="B126" s="26"/>
      <c r="C126" s="26"/>
      <c r="D126" s="26"/>
      <c r="E126" s="26"/>
      <c r="F126" s="26"/>
      <c r="G126" s="26"/>
      <c r="H126" s="26"/>
    </row>
    <row r="127" spans="1:8" x14ac:dyDescent="0.25">
      <c r="A127" s="26"/>
      <c r="B127" s="26"/>
      <c r="C127" s="26"/>
      <c r="D127" s="26"/>
      <c r="E127" s="26"/>
      <c r="F127" s="26"/>
      <c r="G127" s="26"/>
      <c r="H127" s="26"/>
    </row>
    <row r="128" spans="1:8" x14ac:dyDescent="0.25">
      <c r="A128" s="26"/>
      <c r="B128" s="26"/>
      <c r="C128" s="26"/>
      <c r="D128" s="26"/>
      <c r="E128" s="26"/>
      <c r="F128" s="26"/>
      <c r="G128" s="26"/>
      <c r="H128" s="26"/>
    </row>
    <row r="129" spans="1:8" x14ac:dyDescent="0.25">
      <c r="A129" s="26"/>
      <c r="B129" s="26"/>
      <c r="C129" s="26"/>
      <c r="D129" s="26"/>
      <c r="E129" s="26"/>
      <c r="F129" s="26"/>
      <c r="G129" s="26"/>
      <c r="H129" s="26"/>
    </row>
    <row r="130" spans="1:8" x14ac:dyDescent="0.25">
      <c r="A130" s="26"/>
      <c r="B130" s="26"/>
      <c r="C130" s="26"/>
      <c r="D130" s="26"/>
      <c r="E130" s="26"/>
      <c r="F130" s="26"/>
      <c r="G130" s="26"/>
      <c r="H130" s="26"/>
    </row>
    <row r="131" spans="1:8" x14ac:dyDescent="0.25">
      <c r="A131" s="26"/>
      <c r="B131" s="26"/>
      <c r="C131" s="26"/>
      <c r="D131" s="26"/>
      <c r="E131" s="26"/>
      <c r="F131" s="26"/>
      <c r="G131" s="26"/>
      <c r="H131" s="26"/>
    </row>
    <row r="132" spans="1:8" x14ac:dyDescent="0.25">
      <c r="A132" s="26"/>
      <c r="B132" s="26"/>
      <c r="C132" s="26"/>
      <c r="D132" s="26"/>
      <c r="E132" s="26"/>
      <c r="F132" s="26"/>
      <c r="G132" s="26"/>
      <c r="H132" s="26"/>
    </row>
    <row r="133" spans="1:8" x14ac:dyDescent="0.25">
      <c r="A133" s="26"/>
      <c r="B133" s="26"/>
      <c r="C133" s="26"/>
      <c r="D133" s="26"/>
      <c r="E133" s="26"/>
      <c r="F133" s="26"/>
      <c r="G133" s="26"/>
      <c r="H133" s="26"/>
    </row>
    <row r="134" spans="1:8" x14ac:dyDescent="0.25">
      <c r="A134" s="26"/>
      <c r="B134" s="26"/>
      <c r="C134" s="26"/>
      <c r="D134" s="26"/>
      <c r="E134" s="26"/>
      <c r="F134" s="26"/>
      <c r="G134" s="26"/>
      <c r="H134" s="26"/>
    </row>
    <row r="135" spans="1:8" x14ac:dyDescent="0.25">
      <c r="A135" s="26"/>
      <c r="B135" s="26"/>
      <c r="C135" s="26"/>
      <c r="D135" s="26"/>
      <c r="E135" s="26"/>
      <c r="F135" s="26"/>
      <c r="G135" s="26"/>
      <c r="H135" s="26"/>
    </row>
    <row r="136" spans="1:8" x14ac:dyDescent="0.25">
      <c r="A136" s="26"/>
      <c r="B136" s="26"/>
      <c r="C136" s="26"/>
      <c r="D136" s="26"/>
      <c r="E136" s="26"/>
      <c r="F136" s="26"/>
      <c r="G136" s="26"/>
      <c r="H136" s="26"/>
    </row>
    <row r="137" spans="1:8" x14ac:dyDescent="0.25">
      <c r="A137" s="26"/>
      <c r="B137" s="26"/>
      <c r="C137" s="26"/>
      <c r="D137" s="26"/>
      <c r="E137" s="26"/>
      <c r="F137" s="26"/>
      <c r="G137" s="26"/>
      <c r="H137" s="26"/>
    </row>
    <row r="138" spans="1:8" x14ac:dyDescent="0.25">
      <c r="A138" s="26"/>
      <c r="B138" s="26"/>
      <c r="C138" s="26"/>
      <c r="D138" s="26"/>
      <c r="E138" s="26"/>
      <c r="F138" s="26"/>
      <c r="G138" s="26"/>
      <c r="H138" s="26"/>
    </row>
    <row r="139" spans="1:8" x14ac:dyDescent="0.25">
      <c r="A139" s="26"/>
      <c r="B139" s="26"/>
      <c r="C139" s="26"/>
      <c r="D139" s="26"/>
      <c r="E139" s="26"/>
      <c r="F139" s="26"/>
      <c r="G139" s="26"/>
      <c r="H139" s="26"/>
    </row>
    <row r="140" spans="1:8" x14ac:dyDescent="0.25">
      <c r="A140" s="26"/>
      <c r="B140" s="26"/>
      <c r="C140" s="26"/>
      <c r="D140" s="26"/>
      <c r="E140" s="26"/>
      <c r="F140" s="26"/>
      <c r="G140" s="26"/>
      <c r="H140" s="26"/>
    </row>
    <row r="141" spans="1:8" x14ac:dyDescent="0.25">
      <c r="A141" s="26"/>
      <c r="B141" s="26"/>
      <c r="C141" s="26"/>
      <c r="D141" s="26"/>
      <c r="E141" s="26"/>
      <c r="F141" s="26"/>
      <c r="G141" s="26"/>
      <c r="H141" s="26"/>
    </row>
    <row r="142" spans="1:8" x14ac:dyDescent="0.25">
      <c r="A142" s="26"/>
      <c r="B142" s="26"/>
      <c r="C142" s="26"/>
      <c r="D142" s="26"/>
      <c r="E142" s="26"/>
      <c r="F142" s="26"/>
      <c r="G142" s="26"/>
      <c r="H142" s="26"/>
    </row>
    <row r="143" spans="1:8" x14ac:dyDescent="0.25">
      <c r="A143" s="26"/>
      <c r="B143" s="26"/>
      <c r="C143" s="26"/>
      <c r="D143" s="26"/>
      <c r="E143" s="26"/>
      <c r="F143" s="26"/>
      <c r="G143" s="26"/>
      <c r="H143" s="26"/>
    </row>
    <row r="144" spans="1:8" x14ac:dyDescent="0.25">
      <c r="A144" s="26"/>
      <c r="B144" s="26"/>
      <c r="C144" s="26"/>
      <c r="D144" s="26"/>
      <c r="E144" s="26"/>
      <c r="F144" s="26"/>
      <c r="G144" s="26"/>
      <c r="H144" s="26"/>
    </row>
    <row r="145" spans="1:8" x14ac:dyDescent="0.25">
      <c r="A145" s="26"/>
      <c r="B145" s="26"/>
      <c r="C145" s="26"/>
      <c r="D145" s="26"/>
      <c r="E145" s="26"/>
      <c r="F145" s="26"/>
      <c r="G145" s="26"/>
      <c r="H145" s="26"/>
    </row>
    <row r="146" spans="1:8" x14ac:dyDescent="0.25">
      <c r="A146" s="26"/>
      <c r="B146" s="26"/>
      <c r="C146" s="26"/>
      <c r="D146" s="26"/>
      <c r="E146" s="26"/>
      <c r="F146" s="26"/>
      <c r="G146" s="26"/>
      <c r="H146" s="26"/>
    </row>
    <row r="147" spans="1:8" x14ac:dyDescent="0.25">
      <c r="A147" s="26"/>
      <c r="B147" s="26"/>
      <c r="C147" s="26"/>
      <c r="D147" s="26"/>
      <c r="E147" s="26"/>
      <c r="F147" s="26"/>
      <c r="G147" s="26"/>
      <c r="H147" s="26"/>
    </row>
    <row r="148" spans="1:8" x14ac:dyDescent="0.25">
      <c r="A148" s="26"/>
      <c r="B148" s="26"/>
      <c r="C148" s="26"/>
      <c r="D148" s="26"/>
      <c r="E148" s="26"/>
      <c r="F148" s="26"/>
      <c r="G148" s="26"/>
      <c r="H148" s="26"/>
    </row>
    <row r="149" spans="1:8" x14ac:dyDescent="0.25">
      <c r="A149" s="26"/>
      <c r="B149" s="26"/>
      <c r="C149" s="26"/>
      <c r="D149" s="26"/>
      <c r="E149" s="26"/>
      <c r="F149" s="26"/>
      <c r="G149" s="26"/>
      <c r="H149" s="26"/>
    </row>
    <row r="150" spans="1:8" x14ac:dyDescent="0.25">
      <c r="A150" s="26"/>
      <c r="B150" s="26"/>
      <c r="C150" s="26"/>
      <c r="D150" s="26"/>
      <c r="E150" s="26"/>
      <c r="F150" s="26"/>
      <c r="G150" s="26"/>
      <c r="H150" s="26"/>
    </row>
    <row r="151" spans="1:8" x14ac:dyDescent="0.25">
      <c r="A151" s="26"/>
      <c r="B151" s="26"/>
      <c r="C151" s="26"/>
      <c r="D151" s="26"/>
      <c r="E151" s="26"/>
      <c r="F151" s="26"/>
      <c r="G151" s="26"/>
      <c r="H151" s="26"/>
    </row>
    <row r="152" spans="1:8" x14ac:dyDescent="0.25">
      <c r="A152" s="26"/>
      <c r="B152" s="26"/>
      <c r="C152" s="26"/>
      <c r="D152" s="26"/>
      <c r="E152" s="26"/>
      <c r="F152" s="26"/>
      <c r="G152" s="26"/>
      <c r="H152" s="26"/>
    </row>
    <row r="153" spans="1:8" x14ac:dyDescent="0.25">
      <c r="A153" s="26"/>
      <c r="B153" s="26"/>
      <c r="C153" s="26"/>
      <c r="D153" s="26"/>
      <c r="E153" s="26"/>
      <c r="F153" s="26"/>
      <c r="G153" s="26"/>
      <c r="H153" s="26"/>
    </row>
    <row r="154" spans="1:8" x14ac:dyDescent="0.25">
      <c r="A154" s="26"/>
      <c r="B154" s="26"/>
      <c r="C154" s="26"/>
      <c r="D154" s="26"/>
      <c r="E154" s="26"/>
      <c r="F154" s="26"/>
      <c r="G154" s="26"/>
      <c r="H154" s="26"/>
    </row>
    <row r="155" spans="1:8" x14ac:dyDescent="0.25">
      <c r="A155" s="26"/>
      <c r="B155" s="26"/>
      <c r="C155" s="26"/>
      <c r="D155" s="26"/>
      <c r="E155" s="26"/>
      <c r="F155" s="26"/>
      <c r="G155" s="26"/>
      <c r="H155" s="26"/>
    </row>
    <row r="156" spans="1:8" x14ac:dyDescent="0.25">
      <c r="A156" s="26"/>
      <c r="B156" s="26"/>
      <c r="C156" s="26"/>
      <c r="D156" s="26"/>
      <c r="E156" s="26"/>
      <c r="F156" s="26"/>
      <c r="G156" s="26"/>
      <c r="H156" s="26"/>
    </row>
    <row r="157" spans="1:8" x14ac:dyDescent="0.25">
      <c r="A157" s="26"/>
      <c r="B157" s="26"/>
      <c r="C157" s="26"/>
      <c r="D157" s="26"/>
      <c r="E157" s="26"/>
      <c r="F157" s="26"/>
      <c r="G157" s="26"/>
      <c r="H157" s="26"/>
    </row>
    <row r="158" spans="1:8" x14ac:dyDescent="0.25">
      <c r="A158" s="26"/>
      <c r="B158" s="26"/>
      <c r="C158" s="26"/>
      <c r="D158" s="26"/>
      <c r="E158" s="26"/>
      <c r="F158" s="26"/>
      <c r="G158" s="26"/>
      <c r="H158" s="26"/>
    </row>
    <row r="159" spans="1:8" x14ac:dyDescent="0.25">
      <c r="A159" s="26"/>
      <c r="B159" s="26"/>
      <c r="C159" s="26"/>
      <c r="D159" s="26"/>
      <c r="E159" s="26"/>
      <c r="F159" s="26"/>
      <c r="G159" s="26"/>
      <c r="H159" s="26"/>
    </row>
    <row r="160" spans="1:8" x14ac:dyDescent="0.25">
      <c r="A160" s="26"/>
      <c r="B160" s="26"/>
      <c r="C160" s="26"/>
      <c r="D160" s="26"/>
      <c r="E160" s="26"/>
      <c r="F160" s="26"/>
      <c r="G160" s="26"/>
      <c r="H160" s="26"/>
    </row>
    <row r="161" spans="1:8" x14ac:dyDescent="0.25">
      <c r="A161" s="26"/>
      <c r="B161" s="26"/>
      <c r="C161" s="26"/>
      <c r="D161" s="26"/>
      <c r="E161" s="26"/>
      <c r="F161" s="26"/>
      <c r="G161" s="26"/>
      <c r="H161" s="26"/>
    </row>
    <row r="162" spans="1:8" x14ac:dyDescent="0.25">
      <c r="A162" s="26"/>
      <c r="B162" s="26"/>
      <c r="C162" s="26"/>
      <c r="D162" s="26"/>
      <c r="E162" s="26"/>
      <c r="F162" s="26"/>
      <c r="G162" s="26"/>
      <c r="H162" s="26"/>
    </row>
    <row r="163" spans="1:8" x14ac:dyDescent="0.25">
      <c r="A163" s="26"/>
      <c r="B163" s="26"/>
      <c r="C163" s="26"/>
      <c r="D163" s="26"/>
      <c r="E163" s="26"/>
      <c r="F163" s="26"/>
      <c r="G163" s="26"/>
      <c r="H163" s="26"/>
    </row>
    <row r="164" spans="1:8" x14ac:dyDescent="0.25">
      <c r="A164" s="26"/>
      <c r="B164" s="26"/>
      <c r="C164" s="26"/>
      <c r="D164" s="26"/>
      <c r="E164" s="26"/>
      <c r="F164" s="26"/>
      <c r="G164" s="26"/>
      <c r="H164" s="26"/>
    </row>
    <row r="165" spans="1:8" x14ac:dyDescent="0.25">
      <c r="A165" s="26"/>
      <c r="B165" s="26"/>
      <c r="C165" s="26"/>
      <c r="D165" s="26"/>
      <c r="E165" s="26"/>
      <c r="F165" s="26"/>
      <c r="G165" s="26"/>
      <c r="H165" s="26"/>
    </row>
    <row r="166" spans="1:8" x14ac:dyDescent="0.25">
      <c r="A166" s="26"/>
      <c r="B166" s="26"/>
      <c r="C166" s="26"/>
      <c r="D166" s="26"/>
      <c r="E166" s="26"/>
      <c r="F166" s="26"/>
      <c r="G166" s="26"/>
      <c r="H166" s="26"/>
    </row>
    <row r="167" spans="1:8" x14ac:dyDescent="0.25">
      <c r="A167" s="26"/>
      <c r="B167" s="26"/>
      <c r="C167" s="26"/>
      <c r="D167" s="26"/>
      <c r="E167" s="26"/>
      <c r="F167" s="26"/>
      <c r="G167" s="26"/>
      <c r="H167" s="26"/>
    </row>
    <row r="168" spans="1:8" x14ac:dyDescent="0.25">
      <c r="A168" s="26"/>
      <c r="B168" s="26"/>
      <c r="C168" s="26"/>
      <c r="D168" s="26"/>
      <c r="E168" s="26"/>
      <c r="F168" s="26"/>
      <c r="G168" s="26"/>
      <c r="H168" s="26"/>
    </row>
    <row r="169" spans="1:8" x14ac:dyDescent="0.25">
      <c r="A169" s="26"/>
      <c r="B169" s="26"/>
      <c r="C169" s="26"/>
      <c r="D169" s="26"/>
      <c r="E169" s="26"/>
      <c r="F169" s="26"/>
      <c r="G169" s="26"/>
      <c r="H169" s="26"/>
    </row>
    <row r="170" spans="1:8" x14ac:dyDescent="0.25">
      <c r="A170" s="26"/>
      <c r="B170" s="26"/>
      <c r="C170" s="26"/>
      <c r="D170" s="26"/>
      <c r="E170" s="26"/>
      <c r="F170" s="26"/>
      <c r="G170" s="26"/>
      <c r="H170" s="26"/>
    </row>
    <row r="171" spans="1:8" x14ac:dyDescent="0.25">
      <c r="A171" s="26"/>
      <c r="B171" s="26"/>
      <c r="C171" s="26"/>
      <c r="D171" s="26"/>
      <c r="E171" s="26"/>
      <c r="F171" s="26"/>
      <c r="G171" s="26"/>
      <c r="H171" s="26"/>
    </row>
    <row r="172" spans="1:8" x14ac:dyDescent="0.25">
      <c r="A172" s="26"/>
      <c r="B172" s="26"/>
      <c r="C172" s="26"/>
      <c r="D172" s="26"/>
      <c r="E172" s="26"/>
      <c r="F172" s="26"/>
      <c r="G172" s="26"/>
      <c r="H172" s="26"/>
    </row>
    <row r="173" spans="1:8" x14ac:dyDescent="0.25">
      <c r="A173" s="26"/>
      <c r="B173" s="26"/>
      <c r="C173" s="26"/>
      <c r="D173" s="26"/>
      <c r="E173" s="26"/>
      <c r="F173" s="26"/>
      <c r="G173" s="26"/>
      <c r="H173" s="26"/>
    </row>
    <row r="174" spans="1:8" x14ac:dyDescent="0.25">
      <c r="A174" s="26"/>
      <c r="B174" s="26"/>
      <c r="C174" s="26"/>
      <c r="D174" s="26"/>
      <c r="E174" s="26"/>
      <c r="F174" s="26"/>
      <c r="G174" s="26"/>
      <c r="H174" s="26"/>
    </row>
    <row r="175" spans="1:8" x14ac:dyDescent="0.25">
      <c r="A175" s="26"/>
      <c r="B175" s="26"/>
      <c r="C175" s="26"/>
      <c r="D175" s="26"/>
      <c r="E175" s="26"/>
      <c r="F175" s="26"/>
      <c r="G175" s="26"/>
      <c r="H175" s="26"/>
    </row>
    <row r="176" spans="1:8" x14ac:dyDescent="0.25">
      <c r="A176" s="26"/>
      <c r="B176" s="26"/>
      <c r="C176" s="26"/>
      <c r="D176" s="26"/>
      <c r="E176" s="26"/>
      <c r="F176" s="26"/>
      <c r="G176" s="26"/>
      <c r="H176" s="26"/>
    </row>
    <row r="177" spans="1:8" x14ac:dyDescent="0.25">
      <c r="A177" s="26"/>
      <c r="B177" s="26"/>
      <c r="C177" s="26"/>
      <c r="D177" s="26"/>
      <c r="E177" s="26"/>
      <c r="F177" s="26"/>
      <c r="G177" s="26"/>
      <c r="H177" s="26"/>
    </row>
    <row r="178" spans="1:8" x14ac:dyDescent="0.25">
      <c r="A178" s="26"/>
      <c r="B178" s="26"/>
      <c r="C178" s="26"/>
      <c r="D178" s="26"/>
      <c r="E178" s="26"/>
      <c r="F178" s="26"/>
      <c r="G178" s="26"/>
      <c r="H178" s="26"/>
    </row>
    <row r="179" spans="1:8" x14ac:dyDescent="0.25">
      <c r="A179" s="26"/>
      <c r="B179" s="26"/>
      <c r="C179" s="26"/>
      <c r="D179" s="26"/>
      <c r="E179" s="26"/>
      <c r="F179" s="26"/>
      <c r="G179" s="26"/>
      <c r="H179" s="26"/>
    </row>
    <row r="180" spans="1:8" x14ac:dyDescent="0.25">
      <c r="A180" s="26"/>
      <c r="B180" s="26"/>
      <c r="C180" s="26"/>
      <c r="D180" s="26"/>
      <c r="E180" s="26"/>
      <c r="F180" s="26"/>
      <c r="G180" s="26"/>
      <c r="H180" s="26"/>
    </row>
    <row r="181" spans="1:8" x14ac:dyDescent="0.25">
      <c r="A181" s="26"/>
      <c r="B181" s="26"/>
      <c r="C181" s="26"/>
      <c r="D181" s="26"/>
      <c r="E181" s="26"/>
      <c r="F181" s="26"/>
      <c r="G181" s="26"/>
      <c r="H181" s="26"/>
    </row>
    <row r="182" spans="1:8" x14ac:dyDescent="0.25">
      <c r="A182" s="26"/>
      <c r="B182" s="26"/>
      <c r="C182" s="26"/>
      <c r="D182" s="26"/>
      <c r="E182" s="26"/>
      <c r="F182" s="26"/>
      <c r="G182" s="26"/>
      <c r="H182" s="26"/>
    </row>
    <row r="183" spans="1:8" x14ac:dyDescent="0.25">
      <c r="A183" s="26"/>
      <c r="B183" s="26"/>
      <c r="C183" s="26"/>
      <c r="D183" s="26"/>
      <c r="E183" s="26"/>
      <c r="F183" s="26"/>
      <c r="G183" s="26"/>
      <c r="H183" s="26"/>
    </row>
    <row r="184" spans="1:8" x14ac:dyDescent="0.25">
      <c r="A184" s="26"/>
      <c r="B184" s="26"/>
      <c r="C184" s="26"/>
      <c r="D184" s="26"/>
      <c r="E184" s="26"/>
      <c r="F184" s="26"/>
      <c r="G184" s="26"/>
      <c r="H184" s="26"/>
    </row>
    <row r="185" spans="1:8" x14ac:dyDescent="0.25">
      <c r="A185" s="26"/>
      <c r="B185" s="26"/>
      <c r="C185" s="26"/>
      <c r="D185" s="26"/>
      <c r="E185" s="26"/>
      <c r="F185" s="26"/>
      <c r="G185" s="26"/>
      <c r="H185" s="26"/>
    </row>
    <row r="186" spans="1:8" x14ac:dyDescent="0.25">
      <c r="A186" s="26"/>
      <c r="B186" s="26"/>
      <c r="C186" s="26"/>
      <c r="D186" s="26"/>
      <c r="E186" s="26"/>
      <c r="F186" s="26"/>
      <c r="G186" s="26"/>
      <c r="H186" s="26"/>
    </row>
    <row r="187" spans="1:8" x14ac:dyDescent="0.25">
      <c r="A187" s="26"/>
      <c r="B187" s="26"/>
      <c r="C187" s="26"/>
      <c r="D187" s="26"/>
      <c r="E187" s="26"/>
      <c r="F187" s="26"/>
      <c r="G187" s="26"/>
      <c r="H187" s="26"/>
    </row>
    <row r="188" spans="1:8" x14ac:dyDescent="0.25">
      <c r="A188" s="26"/>
      <c r="B188" s="26"/>
      <c r="C188" s="26"/>
      <c r="D188" s="26"/>
      <c r="E188" s="26"/>
      <c r="F188" s="26"/>
      <c r="G188" s="26"/>
      <c r="H188" s="26"/>
    </row>
    <row r="189" spans="1:8" x14ac:dyDescent="0.25">
      <c r="A189" s="26"/>
      <c r="B189" s="26"/>
      <c r="C189" s="26"/>
      <c r="D189" s="26"/>
      <c r="E189" s="26"/>
      <c r="F189" s="26"/>
      <c r="G189" s="26"/>
      <c r="H189" s="26"/>
    </row>
    <row r="190" spans="1:8" x14ac:dyDescent="0.25">
      <c r="A190" s="26"/>
      <c r="B190" s="26"/>
      <c r="C190" s="26"/>
      <c r="D190" s="26"/>
      <c r="E190" s="26"/>
      <c r="F190" s="26"/>
      <c r="G190" s="26"/>
      <c r="H190" s="26"/>
    </row>
    <row r="191" spans="1:8" x14ac:dyDescent="0.25">
      <c r="A191" s="26"/>
      <c r="B191" s="26"/>
      <c r="C191" s="26"/>
      <c r="D191" s="26"/>
      <c r="E191" s="26"/>
      <c r="F191" s="26"/>
      <c r="G191" s="26"/>
      <c r="H191" s="26"/>
    </row>
    <row r="192" spans="1:8" x14ac:dyDescent="0.25">
      <c r="A192" s="26"/>
      <c r="B192" s="26"/>
      <c r="C192" s="26"/>
      <c r="D192" s="26"/>
      <c r="E192" s="26"/>
      <c r="F192" s="26"/>
      <c r="G192" s="26"/>
      <c r="H192" s="26"/>
    </row>
    <row r="193" spans="1:8" x14ac:dyDescent="0.25">
      <c r="A193" s="26"/>
      <c r="B193" s="26"/>
      <c r="C193" s="26"/>
      <c r="D193" s="26"/>
      <c r="E193" s="26"/>
      <c r="F193" s="26"/>
      <c r="G193" s="26"/>
      <c r="H193" s="26"/>
    </row>
    <row r="194" spans="1:8" x14ac:dyDescent="0.25">
      <c r="A194" s="26"/>
      <c r="B194" s="26"/>
      <c r="C194" s="26"/>
      <c r="D194" s="26"/>
      <c r="E194" s="26"/>
      <c r="F194" s="26"/>
      <c r="G194" s="26"/>
      <c r="H194" s="26"/>
    </row>
    <row r="195" spans="1:8" x14ac:dyDescent="0.25">
      <c r="A195" s="26"/>
      <c r="B195" s="26"/>
      <c r="C195" s="26"/>
      <c r="D195" s="26"/>
      <c r="E195" s="26"/>
      <c r="F195" s="26"/>
      <c r="G195" s="26"/>
      <c r="H195" s="26"/>
    </row>
    <row r="196" spans="1:8" x14ac:dyDescent="0.25">
      <c r="A196" s="26"/>
      <c r="B196" s="26"/>
      <c r="C196" s="26"/>
      <c r="D196" s="26"/>
      <c r="E196" s="26"/>
      <c r="F196" s="26"/>
      <c r="G196" s="26"/>
      <c r="H196" s="26"/>
    </row>
  </sheetData>
  <mergeCells count="10">
    <mergeCell ref="B9:C9"/>
    <mergeCell ref="B10:C10"/>
    <mergeCell ref="A1:H1"/>
    <mergeCell ref="B2:C2"/>
    <mergeCell ref="B6:C6"/>
    <mergeCell ref="B8:C8"/>
    <mergeCell ref="B3:C3"/>
    <mergeCell ref="B4:C4"/>
    <mergeCell ref="B5:C5"/>
    <mergeCell ref="B7:C7"/>
  </mergeCells>
  <pageMargins left="0.7" right="0.7" top="0.75" bottom="0.75" header="0.3" footer="0.3"/>
  <pageSetup scale="83" orientation="landscape" r:id="rId1"/>
  <ignoredErrors>
    <ignoredError sqref="B4:B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FL Assy</vt:lpstr>
      <vt:lpstr>FL&amp;RRUprights</vt:lpstr>
      <vt:lpstr>FR&amp;RLUprights</vt:lpstr>
      <vt:lpstr>FWHub</vt:lpstr>
      <vt:lpstr>OBSpacer</vt:lpstr>
      <vt:lpstr>IBSpacer</vt:lpstr>
      <vt:lpstr>RBobbins</vt:lpstr>
      <vt:lpstr>WSSensor</vt:lpstr>
      <vt:lpstr>CAMounts</vt:lpstr>
      <vt:lpstr>RRotor</vt:lpstr>
      <vt:lpstr>FRotor</vt:lpstr>
      <vt:lpstr>SpSpacers</vt:lpstr>
      <vt:lpstr>SteerMount</vt:lpstr>
      <vt:lpstr>'FL Assy'!Print_Area</vt:lpstr>
      <vt:lpstr>FRotor!Print_Area</vt:lpstr>
      <vt:lpstr>RRotor!Print_Area</vt:lpstr>
    </vt:vector>
  </TitlesOfParts>
  <Company>Nike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</dc:creator>
  <cp:lastModifiedBy>Alex Grossi</cp:lastModifiedBy>
  <cp:lastPrinted>2011-04-27T22:38:27Z</cp:lastPrinted>
  <dcterms:created xsi:type="dcterms:W3CDTF">2011-04-25T22:43:11Z</dcterms:created>
  <dcterms:modified xsi:type="dcterms:W3CDTF">2012-03-27T04:46:44Z</dcterms:modified>
</cp:coreProperties>
</file>