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6915" windowHeight="4935"/>
  </bookViews>
  <sheets>
    <sheet name="nodos" sheetId="1" r:id="rId1"/>
    <sheet name="ioms" sheetId="2" r:id="rId2"/>
    <sheet name="enlacesCentrales" sheetId="3" r:id="rId3"/>
    <sheet name="enlacesSubestaciones" sheetId="6" r:id="rId4"/>
  </sheets>
  <definedNames>
    <definedName name="_xlnm._FilterDatabase" localSheetId="2" hidden="1">enlacesCentrales!$B$4:$O$4</definedName>
    <definedName name="_xlnm._FilterDatabase" localSheetId="3">enlacesSubestaciones!$B$4:$M$4</definedName>
  </definedNames>
  <calcPr calcId="125725"/>
</workbook>
</file>

<file path=xl/calcChain.xml><?xml version="1.0" encoding="utf-8"?>
<calcChain xmlns="http://schemas.openxmlformats.org/spreadsheetml/2006/main">
  <c r="B87" i="1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4"/>
  <c r="B13"/>
  <c r="B12"/>
  <c r="B11"/>
  <c r="B10"/>
  <c r="B9"/>
  <c r="B5"/>
  <c r="B4"/>
  <c r="C85" i="6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D24"/>
  <c r="F85"/>
  <c r="M85" s="1"/>
  <c r="F84"/>
  <c r="M84" s="1"/>
  <c r="F83"/>
  <c r="F82"/>
  <c r="M82" s="1"/>
  <c r="F81"/>
  <c r="M81" s="1"/>
  <c r="F80"/>
  <c r="M80" s="1"/>
  <c r="F79"/>
  <c r="F78"/>
  <c r="M78" s="1"/>
  <c r="F77"/>
  <c r="M77" s="1"/>
  <c r="F76"/>
  <c r="M76" s="1"/>
  <c r="F75"/>
  <c r="F74"/>
  <c r="M74" s="1"/>
  <c r="F73"/>
  <c r="M73" s="1"/>
  <c r="F72"/>
  <c r="M72" s="1"/>
  <c r="F71"/>
  <c r="F70"/>
  <c r="M70" s="1"/>
  <c r="F69"/>
  <c r="M69" s="1"/>
  <c r="F68"/>
  <c r="M68" s="1"/>
  <c r="F67"/>
  <c r="F66"/>
  <c r="M66" s="1"/>
  <c r="F65"/>
  <c r="M65" s="1"/>
  <c r="F64"/>
  <c r="M64" s="1"/>
  <c r="F63"/>
  <c r="F62"/>
  <c r="M62" s="1"/>
  <c r="F61"/>
  <c r="M61" s="1"/>
  <c r="F60"/>
  <c r="M60" s="1"/>
  <c r="F59"/>
  <c r="F58"/>
  <c r="M58" s="1"/>
  <c r="F57"/>
  <c r="M57" s="1"/>
  <c r="F56"/>
  <c r="M56" s="1"/>
  <c r="F55"/>
  <c r="F54"/>
  <c r="M54" s="1"/>
  <c r="F53"/>
  <c r="M53" s="1"/>
  <c r="F52"/>
  <c r="M52" s="1"/>
  <c r="F51"/>
  <c r="F50"/>
  <c r="M50" s="1"/>
  <c r="F49"/>
  <c r="M49" s="1"/>
  <c r="F48"/>
  <c r="M48" s="1"/>
  <c r="F47"/>
  <c r="F46"/>
  <c r="M46" s="1"/>
  <c r="F45"/>
  <c r="M45" s="1"/>
  <c r="F44"/>
  <c r="M44" s="1"/>
  <c r="F43"/>
  <c r="F42"/>
  <c r="M42" s="1"/>
  <c r="F41"/>
  <c r="M41" s="1"/>
  <c r="F40"/>
  <c r="M40" s="1"/>
  <c r="F39"/>
  <c r="F38"/>
  <c r="M38" s="1"/>
  <c r="F37"/>
  <c r="M37" s="1"/>
  <c r="F36"/>
  <c r="M36" s="1"/>
  <c r="F35"/>
  <c r="F34"/>
  <c r="M34" s="1"/>
  <c r="F33"/>
  <c r="M33" s="1"/>
  <c r="F32"/>
  <c r="M32" s="1"/>
  <c r="F31"/>
  <c r="F30"/>
  <c r="M30" s="1"/>
  <c r="F29"/>
  <c r="M29" s="1"/>
  <c r="F28"/>
  <c r="M28" s="1"/>
  <c r="F27"/>
  <c r="F26"/>
  <c r="M26" s="1"/>
  <c r="F25"/>
  <c r="M25" s="1"/>
  <c r="F24"/>
  <c r="M24" s="1"/>
  <c r="F23"/>
  <c r="F22"/>
  <c r="M22" s="1"/>
  <c r="F21"/>
  <c r="M21" s="1"/>
  <c r="F20"/>
  <c r="M20" s="1"/>
  <c r="F19"/>
  <c r="F18"/>
  <c r="M18" s="1"/>
  <c r="F17"/>
  <c r="M17" s="1"/>
  <c r="F16"/>
  <c r="M16" s="1"/>
  <c r="F15"/>
  <c r="F14"/>
  <c r="M14" s="1"/>
  <c r="F13"/>
  <c r="M13" s="1"/>
  <c r="F12"/>
  <c r="M12" s="1"/>
  <c r="F11"/>
  <c r="F10"/>
  <c r="M10" s="1"/>
  <c r="F9"/>
  <c r="M9" s="1"/>
  <c r="F8"/>
  <c r="M8" s="1"/>
  <c r="F7"/>
  <c r="F6"/>
  <c r="M6" s="1"/>
  <c r="F5"/>
  <c r="M5" s="1"/>
  <c r="M83"/>
  <c r="M79"/>
  <c r="M75"/>
  <c r="M71"/>
  <c r="M67"/>
  <c r="M63"/>
  <c r="M59"/>
  <c r="M55"/>
  <c r="M51"/>
  <c r="M47"/>
  <c r="M43"/>
  <c r="M39"/>
  <c r="M35"/>
  <c r="M31"/>
  <c r="M27"/>
  <c r="M23"/>
  <c r="M19"/>
  <c r="M15"/>
  <c r="M11"/>
  <c r="M7"/>
</calcChain>
</file>

<file path=xl/comments1.xml><?xml version="1.0" encoding="utf-8"?>
<comments xmlns="http://schemas.openxmlformats.org/spreadsheetml/2006/main">
  <authors>
    <author>Rafael Rivero</author>
  </authors>
  <commentList>
    <comment ref="G4" authorId="0">
      <text>
        <r>
          <rPr>
            <b/>
            <sz val="9"/>
            <color indexed="81"/>
            <rFont val="Tahoma"/>
            <family val="2"/>
          </rPr>
          <t>Rafael Rivero:</t>
        </r>
        <r>
          <rPr>
            <sz val="9"/>
            <color indexed="81"/>
            <rFont val="Tahoma"/>
            <family val="2"/>
          </rPr>
          <t xml:space="preserve">
En el caso de los nodos destacados, no tengo datos del SFP finalmente elegido.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Rafael Rivero:</t>
        </r>
        <r>
          <rPr>
            <sz val="9"/>
            <color indexed="81"/>
            <rFont val="Tahoma"/>
            <family val="2"/>
          </rPr>
          <t xml:space="preserve">
En el caso de los nodos destacados, no tengo datos del SFP finalmente elegido.</t>
        </r>
      </text>
    </comment>
  </commentList>
</comments>
</file>

<file path=xl/comments2.xml><?xml version="1.0" encoding="utf-8"?>
<comments xmlns="http://schemas.openxmlformats.org/spreadsheetml/2006/main">
  <authors>
    <author>Rafael Rivero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Rafael Rivero:</t>
        </r>
        <r>
          <rPr>
            <sz val="9"/>
            <color indexed="81"/>
            <rFont val="Tahoma"/>
            <family val="2"/>
          </rPr>
          <t xml:space="preserve">
En el caso de los nodos destacados, no tengo datos del SFP finalmente elegido.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Rafael Rivero:</t>
        </r>
        <r>
          <rPr>
            <sz val="9"/>
            <color indexed="81"/>
            <rFont val="Tahoma"/>
            <family val="2"/>
          </rPr>
          <t xml:space="preserve">
En el caso de los nodos destacados, no tengo datos del SFP finalmente elegido.</t>
        </r>
      </text>
    </comment>
  </commentList>
</comments>
</file>

<file path=xl/sharedStrings.xml><?xml version="1.0" encoding="utf-8"?>
<sst xmlns="http://schemas.openxmlformats.org/spreadsheetml/2006/main" count="642" uniqueCount="196">
  <si>
    <t>Valencia Sud 1</t>
  </si>
  <si>
    <t>Valencia Sud 2</t>
  </si>
  <si>
    <t>Aeropuerto</t>
  </si>
  <si>
    <t>Empalme</t>
  </si>
  <si>
    <t>Benimaclet</t>
  </si>
  <si>
    <t>Alameda</t>
  </si>
  <si>
    <t>Subestaciones</t>
  </si>
  <si>
    <t>SR7750-SR12</t>
  </si>
  <si>
    <t>SR7750-SR7</t>
  </si>
  <si>
    <t>SR7210-SAS</t>
  </si>
  <si>
    <t>ID</t>
  </si>
  <si>
    <t>NodosCentrales</t>
  </si>
  <si>
    <t>NodosPrincipales</t>
  </si>
  <si>
    <t>NodosCentrales.ioms</t>
  </si>
  <si>
    <t>mda1</t>
  </si>
  <si>
    <t>mda2</t>
  </si>
  <si>
    <t>slot</t>
  </si>
  <si>
    <t>NodosPrincipales.ioms</t>
  </si>
  <si>
    <t>Nodo.ID</t>
  </si>
  <si>
    <t>modelo</t>
  </si>
  <si>
    <t>IOM3-XP</t>
  </si>
  <si>
    <t>2x10G</t>
  </si>
  <si>
    <t>20x1G</t>
  </si>
  <si>
    <t>1x10G</t>
  </si>
  <si>
    <t>mda</t>
  </si>
  <si>
    <t>puerto</t>
  </si>
  <si>
    <t>SFP</t>
  </si>
  <si>
    <t>AEROPUERTO</t>
  </si>
  <si>
    <t>BENIMACLET</t>
  </si>
  <si>
    <t>ALAMEDA</t>
  </si>
  <si>
    <t>EMPALME</t>
  </si>
  <si>
    <t xml:space="preserve">10GBASE-ER </t>
  </si>
  <si>
    <t>10GBASE-SR</t>
  </si>
  <si>
    <t xml:space="preserve">10GBASE-LW/LR </t>
  </si>
  <si>
    <t>ANGELGUIMERA</t>
  </si>
  <si>
    <t>VALENCIASUD1</t>
  </si>
  <si>
    <t>VALENCIASUD2</t>
  </si>
  <si>
    <t>MARITIMSERRERIA</t>
  </si>
  <si>
    <t>TIER1</t>
  </si>
  <si>
    <t>TIER2</t>
  </si>
  <si>
    <t>Rosas</t>
  </si>
  <si>
    <t>Manises</t>
  </si>
  <si>
    <t>Ouart</t>
  </si>
  <si>
    <t>Faitanar</t>
  </si>
  <si>
    <t>Almassil</t>
  </si>
  <si>
    <t>Ángel Guimerá</t>
  </si>
  <si>
    <t>Mislata</t>
  </si>
  <si>
    <t>Salt de l'aigua</t>
  </si>
  <si>
    <t>Nou d'octubre</t>
  </si>
  <si>
    <t>Avinguda</t>
  </si>
  <si>
    <t>Plaza España</t>
  </si>
  <si>
    <t>Jesus</t>
  </si>
  <si>
    <t>Patraix</t>
  </si>
  <si>
    <t>Hospital</t>
  </si>
  <si>
    <t>Túria</t>
  </si>
  <si>
    <t>Campanar</t>
  </si>
  <si>
    <t>Beniferri</t>
  </si>
  <si>
    <t>Torrent Avinguda</t>
  </si>
  <si>
    <t>Bailén</t>
  </si>
  <si>
    <t>Xátiva</t>
  </si>
  <si>
    <t>Colón</t>
  </si>
  <si>
    <t>Palau de Congresos</t>
  </si>
  <si>
    <t>Florista</t>
  </si>
  <si>
    <t>Garbí</t>
  </si>
  <si>
    <t>Benicalap</t>
  </si>
  <si>
    <t>Tránsits</t>
  </si>
  <si>
    <t>Marxalenes</t>
  </si>
  <si>
    <t>Reus</t>
  </si>
  <si>
    <t>Sagunt</t>
  </si>
  <si>
    <t>Pont de fusta</t>
  </si>
  <si>
    <t>Primado Reig</t>
  </si>
  <si>
    <t>Benimaclet L4</t>
  </si>
  <si>
    <t>Mas del Rosari</t>
  </si>
  <si>
    <t>La Coma</t>
  </si>
  <si>
    <t>Tomás y Valiente</t>
  </si>
  <si>
    <t>Santa Gemma</t>
  </si>
  <si>
    <t>Llarga Terramelar</t>
  </si>
  <si>
    <t>TVV</t>
  </si>
  <si>
    <t>Fira</t>
  </si>
  <si>
    <t>V.A. Estellés</t>
  </si>
  <si>
    <t>Campus</t>
  </si>
  <si>
    <t>Sant Joan</t>
  </si>
  <si>
    <t>La Granja</t>
  </si>
  <si>
    <t>Empalme L4</t>
  </si>
  <si>
    <t>Facultats</t>
  </si>
  <si>
    <t>Alfauir</t>
  </si>
  <si>
    <t>Orriols</t>
  </si>
  <si>
    <t>Estadi Llevant</t>
  </si>
  <si>
    <t>S. Miquel dels Reis</t>
  </si>
  <si>
    <t>Tossal del Rei</t>
  </si>
  <si>
    <t>T. Machado</t>
  </si>
  <si>
    <t>Machado</t>
  </si>
  <si>
    <t>Palmaret</t>
  </si>
  <si>
    <t>Aragón</t>
  </si>
  <si>
    <t>Amistat</t>
  </si>
  <si>
    <t>Ayora</t>
  </si>
  <si>
    <t>Francesc Cubells</t>
  </si>
  <si>
    <t>Neptú</t>
  </si>
  <si>
    <t>Grau</t>
  </si>
  <si>
    <t>Mediterrani</t>
  </si>
  <si>
    <t>La Marina</t>
  </si>
  <si>
    <t>Dr. Lluch</t>
  </si>
  <si>
    <t>Les Arenes</t>
  </si>
  <si>
    <t>Eugenia Vinyes</t>
  </si>
  <si>
    <t>La Cadena</t>
  </si>
  <si>
    <t>T. Naranjos</t>
  </si>
  <si>
    <t>Serrería</t>
  </si>
  <si>
    <t>Tarongers</t>
  </si>
  <si>
    <t>La Carrasca</t>
  </si>
  <si>
    <t>U. Politécnica</t>
  </si>
  <si>
    <t>V. Zaragozá</t>
  </si>
  <si>
    <t>Marítim Serrería</t>
  </si>
  <si>
    <t>String</t>
  </si>
  <si>
    <t>Int</t>
  </si>
  <si>
    <t>NodosCentrales, NodosPrincipales</t>
  </si>
  <si>
    <t>*enlaces.Tier1-Tier2</t>
  </si>
  <si>
    <t>*enlaces.Tier3</t>
  </si>
  <si>
    <t>NodosCentrales, NodosPrincipales, Subestaciones</t>
  </si>
  <si>
    <t>*tipo</t>
  </si>
  <si>
    <t>ROSAS</t>
  </si>
  <si>
    <t>MANISES</t>
  </si>
  <si>
    <t>SALTDELAIGUA</t>
  </si>
  <si>
    <t>OUART</t>
  </si>
  <si>
    <t>FAITANAR</t>
  </si>
  <si>
    <t>ALMASSIL</t>
  </si>
  <si>
    <t>MISLATA</t>
  </si>
  <si>
    <t>NOUDOCTUBRE</t>
  </si>
  <si>
    <t>AVINGUDA</t>
  </si>
  <si>
    <t>PLAZAESPAÑA</t>
  </si>
  <si>
    <t>JESUS</t>
  </si>
  <si>
    <t>PATRAIX</t>
  </si>
  <si>
    <t>HOSPITAL</t>
  </si>
  <si>
    <t>TURIA</t>
  </si>
  <si>
    <t>CAMPANAR</t>
  </si>
  <si>
    <t>BENIFERRI</t>
  </si>
  <si>
    <t>TORRENTAVINGUDA</t>
  </si>
  <si>
    <t>BAILEN</t>
  </si>
  <si>
    <t>XATIVA</t>
  </si>
  <si>
    <t>COLON</t>
  </si>
  <si>
    <t>PALAUDECONGRESOS</t>
  </si>
  <si>
    <t>FLORISTA</t>
  </si>
  <si>
    <t>GARBI</t>
  </si>
  <si>
    <t>BENICALAP</t>
  </si>
  <si>
    <t>TRANSITS</t>
  </si>
  <si>
    <t>MARXALENES</t>
  </si>
  <si>
    <t>REUS</t>
  </si>
  <si>
    <t>SAGUNT</t>
  </si>
  <si>
    <t>PONTDEFUSTA</t>
  </si>
  <si>
    <t>PRIMADOREIG</t>
  </si>
  <si>
    <t>BENIMACLETL4</t>
  </si>
  <si>
    <t>MASDELROSARI</t>
  </si>
  <si>
    <t>LACOMA</t>
  </si>
  <si>
    <t>TOMASYVALIENTE</t>
  </si>
  <si>
    <t>SANTAGEMMA</t>
  </si>
  <si>
    <t>LLARGATERRAMELAR</t>
  </si>
  <si>
    <t>FIRA</t>
  </si>
  <si>
    <t>VAESTELLES</t>
  </si>
  <si>
    <t>CAMPUS</t>
  </si>
  <si>
    <t>SANTJOAN</t>
  </si>
  <si>
    <t>LAGRANJA</t>
  </si>
  <si>
    <t>EMPALMEL4</t>
  </si>
  <si>
    <t>FACULTATS</t>
  </si>
  <si>
    <t>ALFAUIR</t>
  </si>
  <si>
    <t>ORRIOLS</t>
  </si>
  <si>
    <t>ESTADILLEVANT</t>
  </si>
  <si>
    <t>SMIQUELDELSREIS</t>
  </si>
  <si>
    <t>TOSSALDELREI</t>
  </si>
  <si>
    <t>TMACHADO</t>
  </si>
  <si>
    <t>MACHADO</t>
  </si>
  <si>
    <t>PALMARET</t>
  </si>
  <si>
    <t>ARAGON</t>
  </si>
  <si>
    <t>AMISTAT</t>
  </si>
  <si>
    <t>AYORA</t>
  </si>
  <si>
    <t>FRANCESCCUBELLS</t>
  </si>
  <si>
    <t>NEPTU</t>
  </si>
  <si>
    <t>GRAU</t>
  </si>
  <si>
    <t>MEDITERRANI</t>
  </si>
  <si>
    <t>LAMARINA</t>
  </si>
  <si>
    <t>DRLLUCH</t>
  </si>
  <si>
    <t>LESARENES</t>
  </si>
  <si>
    <t>EUGENIAVINYES</t>
  </si>
  <si>
    <t>LACADENA</t>
  </si>
  <si>
    <t>TNARANJOS</t>
  </si>
  <si>
    <t>SERRERIA</t>
  </si>
  <si>
    <t>TARONGERS</t>
  </si>
  <si>
    <t>LACARRASCA</t>
  </si>
  <si>
    <t>UPOLITECNICA</t>
  </si>
  <si>
    <t>VZARAGOZA</t>
  </si>
  <si>
    <t>TIER3</t>
  </si>
  <si>
    <t>nombre</t>
  </si>
  <si>
    <t>IP</t>
  </si>
  <si>
    <t>ip</t>
  </si>
  <si>
    <t>loopback</t>
  </si>
  <si>
    <t>*lag</t>
  </si>
  <si>
    <t>*zona</t>
  </si>
  <si>
    <t>zona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</si>
</sst>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87"/>
  <sheetViews>
    <sheetView tabSelected="1" workbookViewId="0">
      <selection activeCell="A3" sqref="A3"/>
    </sheetView>
  </sheetViews>
  <sheetFormatPr baseColWidth="10" defaultRowHeight="15"/>
  <cols>
    <col min="1" max="1" width="20" customWidth="1"/>
    <col min="2" max="2" width="22.85546875" style="3" customWidth="1"/>
    <col min="3" max="3" width="31.85546875" style="3" customWidth="1"/>
    <col min="4" max="4" width="15.140625" style="3" customWidth="1"/>
    <col min="5" max="5" width="19.5703125" style="3" customWidth="1"/>
    <col min="6" max="6" width="14.5703125" style="6" customWidth="1"/>
  </cols>
  <sheetData>
    <row r="2" spans="1:6">
      <c r="A2" s="1"/>
      <c r="B2" s="7" t="s">
        <v>112</v>
      </c>
      <c r="C2" s="8" t="s">
        <v>112</v>
      </c>
      <c r="D2" s="8" t="s">
        <v>112</v>
      </c>
      <c r="E2" s="9" t="s">
        <v>190</v>
      </c>
    </row>
    <row r="3" spans="1:6">
      <c r="A3" s="1" t="s">
        <v>11</v>
      </c>
      <c r="B3" s="13" t="s">
        <v>10</v>
      </c>
      <c r="C3" s="13" t="s">
        <v>189</v>
      </c>
      <c r="D3" s="13" t="s">
        <v>19</v>
      </c>
      <c r="E3" s="13" t="s">
        <v>192</v>
      </c>
    </row>
    <row r="4" spans="1:6">
      <c r="B4" s="3" t="str">
        <f>UPPER(SUBSTITUTE(SUBSTITUTE(SUBSTITUTE(SUBSTITUTE(SUBSTITUTE(SUBSTITUTE(SUBSTITUTE(SUBSTITUTE(LOWER($C4)," ",""),"á","a"),"é","e"),"í","i"),"ó","o"),"ú","u"),"'",""),".",""))</f>
        <v>VALENCIASUD1</v>
      </c>
      <c r="C4" s="3" t="s">
        <v>0</v>
      </c>
      <c r="D4" s="3" t="s">
        <v>7</v>
      </c>
      <c r="E4" s="6"/>
    </row>
    <row r="5" spans="1:6">
      <c r="B5" s="3" t="str">
        <f>UPPER(SUBSTITUTE(SUBSTITUTE(SUBSTITUTE(SUBSTITUTE(SUBSTITUTE(SUBSTITUTE(SUBSTITUTE(SUBSTITUTE(LOWER($C5)," ",""),"á","a"),"é","e"),"í","i"),"ó","o"),"ú","u"),"'",""),".",""))</f>
        <v>VALENCIASUD2</v>
      </c>
      <c r="C5" s="3" t="s">
        <v>1</v>
      </c>
      <c r="D5" s="3" t="s">
        <v>7</v>
      </c>
      <c r="E5" s="6"/>
    </row>
    <row r="6" spans="1:6">
      <c r="E6" s="6"/>
    </row>
    <row r="7" spans="1:6">
      <c r="A7" s="1"/>
      <c r="B7" s="7" t="s">
        <v>112</v>
      </c>
      <c r="C7" s="8" t="s">
        <v>112</v>
      </c>
      <c r="D7" s="8" t="s">
        <v>112</v>
      </c>
      <c r="E7" s="9" t="s">
        <v>190</v>
      </c>
    </row>
    <row r="8" spans="1:6">
      <c r="A8" s="1" t="s">
        <v>12</v>
      </c>
      <c r="B8" s="13" t="s">
        <v>10</v>
      </c>
      <c r="C8" s="13" t="s">
        <v>189</v>
      </c>
      <c r="D8" s="13" t="s">
        <v>19</v>
      </c>
      <c r="E8" s="13" t="s">
        <v>192</v>
      </c>
    </row>
    <row r="9" spans="1:6">
      <c r="B9" s="3" t="str">
        <f t="shared" ref="B9:B14" si="0">UPPER(SUBSTITUTE(SUBSTITUTE(SUBSTITUTE(SUBSTITUTE(SUBSTITUTE(SUBSTITUTE(SUBSTITUTE(SUBSTITUTE(LOWER($C9)," ",""),"á","a"),"é","e"),"í","i"),"ó","o"),"ú","u"),"'",""),".",""))</f>
        <v>AEROPUERTO</v>
      </c>
      <c r="C9" s="3" t="s">
        <v>2</v>
      </c>
      <c r="D9" s="3" t="s">
        <v>8</v>
      </c>
    </row>
    <row r="10" spans="1:6">
      <c r="B10" s="3" t="str">
        <f t="shared" si="0"/>
        <v>ANGELGUIMERA</v>
      </c>
      <c r="C10" s="3" t="s">
        <v>45</v>
      </c>
      <c r="D10" s="3" t="s">
        <v>8</v>
      </c>
    </row>
    <row r="11" spans="1:6">
      <c r="B11" s="3" t="str">
        <f t="shared" si="0"/>
        <v>EMPALME</v>
      </c>
      <c r="C11" s="3" t="s">
        <v>3</v>
      </c>
      <c r="D11" s="3" t="s">
        <v>8</v>
      </c>
    </row>
    <row r="12" spans="1:6">
      <c r="B12" s="3" t="str">
        <f t="shared" si="0"/>
        <v>BENIMACLET</v>
      </c>
      <c r="C12" s="3" t="s">
        <v>4</v>
      </c>
      <c r="D12" s="3" t="s">
        <v>8</v>
      </c>
    </row>
    <row r="13" spans="1:6">
      <c r="B13" s="3" t="str">
        <f t="shared" si="0"/>
        <v>ALAMEDA</v>
      </c>
      <c r="C13" s="3" t="s">
        <v>5</v>
      </c>
      <c r="D13" s="3" t="s">
        <v>8</v>
      </c>
    </row>
    <row r="14" spans="1:6">
      <c r="B14" s="3" t="str">
        <f t="shared" si="0"/>
        <v>MARITIMSERRERIA</v>
      </c>
      <c r="C14" s="3" t="s">
        <v>111</v>
      </c>
      <c r="D14" s="3" t="s">
        <v>8</v>
      </c>
    </row>
    <row r="16" spans="1:6">
      <c r="A16" s="1"/>
      <c r="B16" s="7" t="s">
        <v>112</v>
      </c>
      <c r="C16" s="8" t="s">
        <v>112</v>
      </c>
      <c r="D16" s="8" t="s">
        <v>112</v>
      </c>
      <c r="E16" s="8" t="s">
        <v>190</v>
      </c>
      <c r="F16" s="9" t="s">
        <v>113</v>
      </c>
    </row>
    <row r="17" spans="1:6">
      <c r="A17" s="1" t="s">
        <v>6</v>
      </c>
      <c r="B17" s="13" t="s">
        <v>10</v>
      </c>
      <c r="C17" s="13" t="s">
        <v>189</v>
      </c>
      <c r="D17" s="13" t="s">
        <v>19</v>
      </c>
      <c r="E17" s="13" t="s">
        <v>192</v>
      </c>
      <c r="F17" s="13" t="s">
        <v>195</v>
      </c>
    </row>
    <row r="18" spans="1:6">
      <c r="B18" s="3" t="str">
        <f t="shared" ref="B18:B81" si="1">UPPER(SUBSTITUTE(SUBSTITUTE(SUBSTITUTE(SUBSTITUTE(SUBSTITUTE(SUBSTITUTE(SUBSTITUTE(SUBSTITUTE(LOWER($C18)," ",""),"á","a"),"é","e"),"í","i"),"ó","o"),"ú","u"),"'",""),".",""))</f>
        <v>ROSAS</v>
      </c>
      <c r="C18" s="3" t="s">
        <v>40</v>
      </c>
      <c r="D18" s="3" t="s">
        <v>9</v>
      </c>
      <c r="F18" s="6">
        <v>1</v>
      </c>
    </row>
    <row r="19" spans="1:6">
      <c r="B19" s="3" t="str">
        <f t="shared" si="1"/>
        <v>MANISES</v>
      </c>
      <c r="C19" s="3" t="s">
        <v>41</v>
      </c>
      <c r="D19" s="3" t="s">
        <v>9</v>
      </c>
      <c r="F19" s="6">
        <v>1</v>
      </c>
    </row>
    <row r="20" spans="1:6">
      <c r="B20" s="3" t="str">
        <f t="shared" si="1"/>
        <v>SALTDELAIGUA</v>
      </c>
      <c r="C20" s="3" t="s">
        <v>47</v>
      </c>
      <c r="D20" s="3" t="s">
        <v>9</v>
      </c>
      <c r="F20" s="6">
        <v>1</v>
      </c>
    </row>
    <row r="21" spans="1:6">
      <c r="B21" s="3" t="str">
        <f t="shared" si="1"/>
        <v>OUART</v>
      </c>
      <c r="C21" s="3" t="s">
        <v>42</v>
      </c>
      <c r="D21" s="3" t="s">
        <v>9</v>
      </c>
      <c r="F21" s="6">
        <v>1</v>
      </c>
    </row>
    <row r="22" spans="1:6">
      <c r="B22" s="3" t="str">
        <f t="shared" si="1"/>
        <v>FAITANAR</v>
      </c>
      <c r="C22" s="3" t="s">
        <v>43</v>
      </c>
      <c r="D22" s="3" t="s">
        <v>9</v>
      </c>
      <c r="F22" s="6">
        <v>1</v>
      </c>
    </row>
    <row r="23" spans="1:6">
      <c r="B23" s="3" t="str">
        <f t="shared" si="1"/>
        <v>ALMASSIL</v>
      </c>
      <c r="C23" s="3" t="s">
        <v>44</v>
      </c>
      <c r="D23" s="3" t="s">
        <v>9</v>
      </c>
      <c r="F23" s="6">
        <v>1</v>
      </c>
    </row>
    <row r="24" spans="1:6">
      <c r="B24" s="3" t="str">
        <f t="shared" si="1"/>
        <v>MISLATA</v>
      </c>
      <c r="C24" s="3" t="s">
        <v>46</v>
      </c>
      <c r="D24" s="3" t="s">
        <v>9</v>
      </c>
      <c r="F24" s="6">
        <v>1</v>
      </c>
    </row>
    <row r="25" spans="1:6">
      <c r="B25" s="3" t="str">
        <f t="shared" si="1"/>
        <v>NOUDOCTUBRE</v>
      </c>
      <c r="C25" s="3" t="s">
        <v>48</v>
      </c>
      <c r="D25" s="3" t="s">
        <v>9</v>
      </c>
      <c r="F25" s="6">
        <v>1</v>
      </c>
    </row>
    <row r="26" spans="1:6">
      <c r="B26" s="3" t="str">
        <f t="shared" si="1"/>
        <v>AVINGUDA</v>
      </c>
      <c r="C26" s="3" t="s">
        <v>49</v>
      </c>
      <c r="D26" s="3" t="s">
        <v>9</v>
      </c>
      <c r="F26" s="6">
        <v>1</v>
      </c>
    </row>
    <row r="27" spans="1:6">
      <c r="B27" s="3" t="str">
        <f t="shared" si="1"/>
        <v>PLAZAESPAÑA</v>
      </c>
      <c r="C27" s="3" t="s">
        <v>50</v>
      </c>
      <c r="D27" s="3" t="s">
        <v>9</v>
      </c>
      <c r="F27" s="6">
        <v>2</v>
      </c>
    </row>
    <row r="28" spans="1:6">
      <c r="B28" s="3" t="str">
        <f t="shared" si="1"/>
        <v>JESUS</v>
      </c>
      <c r="C28" s="3" t="s">
        <v>51</v>
      </c>
      <c r="D28" s="3" t="s">
        <v>9</v>
      </c>
      <c r="F28" s="6">
        <v>2</v>
      </c>
    </row>
    <row r="29" spans="1:6">
      <c r="B29" s="3" t="str">
        <f t="shared" si="1"/>
        <v>PATRAIX</v>
      </c>
      <c r="C29" s="3" t="s">
        <v>52</v>
      </c>
      <c r="D29" s="3" t="s">
        <v>9</v>
      </c>
      <c r="F29" s="6">
        <v>2</v>
      </c>
    </row>
    <row r="30" spans="1:6">
      <c r="B30" s="3" t="str">
        <f t="shared" si="1"/>
        <v>HOSPITAL</v>
      </c>
      <c r="C30" s="3" t="s">
        <v>53</v>
      </c>
      <c r="D30" s="3" t="s">
        <v>9</v>
      </c>
      <c r="F30" s="6">
        <v>2</v>
      </c>
    </row>
    <row r="31" spans="1:6">
      <c r="B31" s="3" t="str">
        <f t="shared" si="1"/>
        <v>TURIA</v>
      </c>
      <c r="C31" s="3" t="s">
        <v>54</v>
      </c>
      <c r="D31" s="3" t="s">
        <v>9</v>
      </c>
      <c r="F31" s="6">
        <v>3</v>
      </c>
    </row>
    <row r="32" spans="1:6">
      <c r="B32" s="3" t="str">
        <f t="shared" si="1"/>
        <v>CAMPANAR</v>
      </c>
      <c r="C32" s="3" t="s">
        <v>55</v>
      </c>
      <c r="D32" s="3" t="s">
        <v>9</v>
      </c>
      <c r="F32" s="6">
        <v>3</v>
      </c>
    </row>
    <row r="33" spans="2:6">
      <c r="B33" s="3" t="str">
        <f t="shared" si="1"/>
        <v>BENIFERRI</v>
      </c>
      <c r="C33" s="3" t="s">
        <v>56</v>
      </c>
      <c r="D33" s="3" t="s">
        <v>9</v>
      </c>
      <c r="F33" s="6">
        <v>3</v>
      </c>
    </row>
    <row r="34" spans="2:6">
      <c r="B34" s="3" t="str">
        <f t="shared" si="1"/>
        <v>TORRENTAVINGUDA</v>
      </c>
      <c r="C34" s="3" t="s">
        <v>57</v>
      </c>
      <c r="D34" s="3" t="s">
        <v>9</v>
      </c>
      <c r="F34" s="6">
        <v>4</v>
      </c>
    </row>
    <row r="35" spans="2:6">
      <c r="B35" s="3" t="str">
        <f t="shared" si="1"/>
        <v>BAILEN</v>
      </c>
      <c r="C35" s="3" t="s">
        <v>58</v>
      </c>
      <c r="D35" s="3" t="s">
        <v>9</v>
      </c>
      <c r="F35" s="6">
        <v>5</v>
      </c>
    </row>
    <row r="36" spans="2:6">
      <c r="B36" s="3" t="str">
        <f t="shared" si="1"/>
        <v>XATIVA</v>
      </c>
      <c r="C36" s="3" t="s">
        <v>59</v>
      </c>
      <c r="D36" s="3" t="s">
        <v>9</v>
      </c>
      <c r="F36" s="6">
        <v>5</v>
      </c>
    </row>
    <row r="37" spans="2:6">
      <c r="B37" s="3" t="str">
        <f t="shared" si="1"/>
        <v>COLON</v>
      </c>
      <c r="C37" s="3" t="s">
        <v>60</v>
      </c>
      <c r="D37" s="3" t="s">
        <v>9</v>
      </c>
      <c r="F37" s="6">
        <v>5</v>
      </c>
    </row>
    <row r="38" spans="2:6">
      <c r="B38" s="3" t="str">
        <f t="shared" si="1"/>
        <v>PALAUDECONGRESOS</v>
      </c>
      <c r="C38" s="3" t="s">
        <v>61</v>
      </c>
      <c r="D38" s="3" t="s">
        <v>9</v>
      </c>
      <c r="F38" s="6">
        <v>6</v>
      </c>
    </row>
    <row r="39" spans="2:6">
      <c r="B39" s="3" t="str">
        <f t="shared" si="1"/>
        <v>FLORISTA</v>
      </c>
      <c r="C39" s="3" t="s">
        <v>62</v>
      </c>
      <c r="D39" s="3" t="s">
        <v>9</v>
      </c>
      <c r="F39" s="6">
        <v>6</v>
      </c>
    </row>
    <row r="40" spans="2:6">
      <c r="B40" s="3" t="str">
        <f t="shared" si="1"/>
        <v>GARBI</v>
      </c>
      <c r="C40" s="3" t="s">
        <v>63</v>
      </c>
      <c r="D40" s="3" t="s">
        <v>9</v>
      </c>
      <c r="F40" s="6">
        <v>6</v>
      </c>
    </row>
    <row r="41" spans="2:6">
      <c r="B41" s="3" t="str">
        <f t="shared" si="1"/>
        <v>BENICALAP</v>
      </c>
      <c r="C41" s="3" t="s">
        <v>64</v>
      </c>
      <c r="D41" s="3" t="s">
        <v>9</v>
      </c>
      <c r="F41" s="6">
        <v>6</v>
      </c>
    </row>
    <row r="42" spans="2:6">
      <c r="B42" s="3" t="str">
        <f t="shared" si="1"/>
        <v>TRANSITS</v>
      </c>
      <c r="C42" s="3" t="s">
        <v>65</v>
      </c>
      <c r="D42" s="3" t="s">
        <v>9</v>
      </c>
      <c r="F42" s="6">
        <v>6</v>
      </c>
    </row>
    <row r="43" spans="2:6">
      <c r="B43" s="3" t="str">
        <f t="shared" si="1"/>
        <v>MARXALENES</v>
      </c>
      <c r="C43" s="3" t="s">
        <v>66</v>
      </c>
      <c r="D43" s="3" t="s">
        <v>9</v>
      </c>
      <c r="F43" s="6">
        <v>6</v>
      </c>
    </row>
    <row r="44" spans="2:6">
      <c r="B44" s="3" t="str">
        <f t="shared" si="1"/>
        <v>REUS</v>
      </c>
      <c r="C44" s="3" t="s">
        <v>67</v>
      </c>
      <c r="D44" s="3" t="s">
        <v>9</v>
      </c>
      <c r="F44" s="6">
        <v>6</v>
      </c>
    </row>
    <row r="45" spans="2:6">
      <c r="B45" s="3" t="str">
        <f t="shared" si="1"/>
        <v>SAGUNT</v>
      </c>
      <c r="C45" s="3" t="s">
        <v>68</v>
      </c>
      <c r="D45" s="3" t="s">
        <v>9</v>
      </c>
      <c r="F45" s="6">
        <v>6</v>
      </c>
    </row>
    <row r="46" spans="2:6">
      <c r="B46" s="3" t="str">
        <f t="shared" si="1"/>
        <v>PONTDEFUSTA</v>
      </c>
      <c r="C46" s="3" t="s">
        <v>69</v>
      </c>
      <c r="D46" s="3" t="s">
        <v>9</v>
      </c>
      <c r="F46" s="6">
        <v>6</v>
      </c>
    </row>
    <row r="47" spans="2:6">
      <c r="B47" s="3" t="str">
        <f t="shared" si="1"/>
        <v>PRIMADOREIG</v>
      </c>
      <c r="C47" s="3" t="s">
        <v>70</v>
      </c>
      <c r="D47" s="3" t="s">
        <v>9</v>
      </c>
      <c r="F47" s="6">
        <v>6</v>
      </c>
    </row>
    <row r="48" spans="2:6">
      <c r="B48" s="3" t="str">
        <f t="shared" si="1"/>
        <v>BENIMACLETL4</v>
      </c>
      <c r="C48" s="3" t="s">
        <v>71</v>
      </c>
      <c r="D48" s="3" t="s">
        <v>9</v>
      </c>
      <c r="F48" s="6">
        <v>6</v>
      </c>
    </row>
    <row r="49" spans="2:6">
      <c r="B49" s="3" t="str">
        <f t="shared" si="1"/>
        <v>MASDELROSARI</v>
      </c>
      <c r="C49" s="3" t="s">
        <v>72</v>
      </c>
      <c r="D49" s="3" t="s">
        <v>9</v>
      </c>
      <c r="F49" s="6">
        <v>7</v>
      </c>
    </row>
    <row r="50" spans="2:6">
      <c r="B50" s="3" t="str">
        <f t="shared" si="1"/>
        <v>LACOMA</v>
      </c>
      <c r="C50" s="3" t="s">
        <v>73</v>
      </c>
      <c r="D50" s="3" t="s">
        <v>9</v>
      </c>
      <c r="F50" s="6">
        <v>7</v>
      </c>
    </row>
    <row r="51" spans="2:6">
      <c r="B51" s="3" t="str">
        <f t="shared" si="1"/>
        <v>TOMASYVALIENTE</v>
      </c>
      <c r="C51" s="3" t="s">
        <v>74</v>
      </c>
      <c r="D51" s="3" t="s">
        <v>9</v>
      </c>
      <c r="F51" s="6">
        <v>7</v>
      </c>
    </row>
    <row r="52" spans="2:6">
      <c r="B52" s="3" t="str">
        <f t="shared" si="1"/>
        <v>SANTAGEMMA</v>
      </c>
      <c r="C52" s="3" t="s">
        <v>75</v>
      </c>
      <c r="D52" s="3" t="s">
        <v>9</v>
      </c>
      <c r="F52" s="6">
        <v>7</v>
      </c>
    </row>
    <row r="53" spans="2:6">
      <c r="B53" s="3" t="str">
        <f t="shared" si="1"/>
        <v>LLARGATERRAMELAR</v>
      </c>
      <c r="C53" s="3" t="s">
        <v>76</v>
      </c>
      <c r="D53" s="3" t="s">
        <v>9</v>
      </c>
      <c r="F53" s="6">
        <v>7</v>
      </c>
    </row>
    <row r="54" spans="2:6">
      <c r="B54" s="3" t="str">
        <f t="shared" si="1"/>
        <v>TVV</v>
      </c>
      <c r="C54" s="3" t="s">
        <v>77</v>
      </c>
      <c r="D54" s="3" t="s">
        <v>9</v>
      </c>
      <c r="F54" s="6">
        <v>7</v>
      </c>
    </row>
    <row r="55" spans="2:6">
      <c r="B55" s="3" t="str">
        <f t="shared" si="1"/>
        <v>FIRA</v>
      </c>
      <c r="C55" s="3" t="s">
        <v>78</v>
      </c>
      <c r="D55" s="3" t="s">
        <v>9</v>
      </c>
      <c r="F55" s="6">
        <v>7</v>
      </c>
    </row>
    <row r="56" spans="2:6">
      <c r="B56" s="3" t="str">
        <f t="shared" si="1"/>
        <v>VAESTELLES</v>
      </c>
      <c r="C56" s="3" t="s">
        <v>79</v>
      </c>
      <c r="D56" s="3" t="s">
        <v>9</v>
      </c>
      <c r="F56" s="6">
        <v>7</v>
      </c>
    </row>
    <row r="57" spans="2:6">
      <c r="B57" s="3" t="str">
        <f t="shared" si="1"/>
        <v>CAMPUS</v>
      </c>
      <c r="C57" s="3" t="s">
        <v>80</v>
      </c>
      <c r="D57" s="3" t="s">
        <v>9</v>
      </c>
      <c r="F57" s="6">
        <v>7</v>
      </c>
    </row>
    <row r="58" spans="2:6">
      <c r="B58" s="3" t="str">
        <f t="shared" si="1"/>
        <v>SANTJOAN</v>
      </c>
      <c r="C58" s="3" t="s">
        <v>81</v>
      </c>
      <c r="D58" s="3" t="s">
        <v>9</v>
      </c>
      <c r="F58" s="6">
        <v>7</v>
      </c>
    </row>
    <row r="59" spans="2:6">
      <c r="B59" s="3" t="str">
        <f t="shared" si="1"/>
        <v>LAGRANJA</v>
      </c>
      <c r="C59" s="3" t="s">
        <v>82</v>
      </c>
      <c r="D59" s="3" t="s">
        <v>9</v>
      </c>
      <c r="F59" s="6">
        <v>7</v>
      </c>
    </row>
    <row r="60" spans="2:6">
      <c r="B60" s="3" t="str">
        <f t="shared" si="1"/>
        <v>EMPALMEL4</v>
      </c>
      <c r="C60" s="3" t="s">
        <v>83</v>
      </c>
      <c r="D60" s="3" t="s">
        <v>9</v>
      </c>
      <c r="F60" s="6">
        <v>7</v>
      </c>
    </row>
    <row r="61" spans="2:6">
      <c r="B61" s="3" t="str">
        <f t="shared" si="1"/>
        <v>FACULTATS</v>
      </c>
      <c r="C61" s="3" t="s">
        <v>84</v>
      </c>
      <c r="D61" s="3" t="s">
        <v>9</v>
      </c>
      <c r="F61" s="6">
        <v>8</v>
      </c>
    </row>
    <row r="62" spans="2:6">
      <c r="B62" s="3" t="str">
        <f t="shared" si="1"/>
        <v>ALFAUIR</v>
      </c>
      <c r="C62" s="3" t="s">
        <v>85</v>
      </c>
      <c r="D62" s="3" t="s">
        <v>9</v>
      </c>
      <c r="F62" s="6">
        <v>9</v>
      </c>
    </row>
    <row r="63" spans="2:6">
      <c r="B63" s="3" t="str">
        <f t="shared" si="1"/>
        <v>ORRIOLS</v>
      </c>
      <c r="C63" s="3" t="s">
        <v>86</v>
      </c>
      <c r="D63" s="3" t="s">
        <v>9</v>
      </c>
      <c r="F63" s="6">
        <v>9</v>
      </c>
    </row>
    <row r="64" spans="2:6">
      <c r="B64" s="3" t="str">
        <f t="shared" si="1"/>
        <v>ESTADILLEVANT</v>
      </c>
      <c r="C64" s="3" t="s">
        <v>87</v>
      </c>
      <c r="D64" s="3" t="s">
        <v>9</v>
      </c>
      <c r="F64" s="6">
        <v>9</v>
      </c>
    </row>
    <row r="65" spans="2:6">
      <c r="B65" s="3" t="str">
        <f t="shared" si="1"/>
        <v>SMIQUELDELSREIS</v>
      </c>
      <c r="C65" s="3" t="s">
        <v>88</v>
      </c>
      <c r="D65" s="3" t="s">
        <v>9</v>
      </c>
      <c r="F65" s="6">
        <v>9</v>
      </c>
    </row>
    <row r="66" spans="2:6">
      <c r="B66" s="3" t="str">
        <f t="shared" si="1"/>
        <v>TOSSALDELREI</v>
      </c>
      <c r="C66" s="3" t="s">
        <v>89</v>
      </c>
      <c r="D66" s="3" t="s">
        <v>9</v>
      </c>
      <c r="F66" s="6">
        <v>9</v>
      </c>
    </row>
    <row r="67" spans="2:6">
      <c r="B67" s="3" t="str">
        <f t="shared" si="1"/>
        <v>TMACHADO</v>
      </c>
      <c r="C67" s="3" t="s">
        <v>90</v>
      </c>
      <c r="D67" s="3" t="s">
        <v>9</v>
      </c>
      <c r="F67" s="6">
        <v>9</v>
      </c>
    </row>
    <row r="68" spans="2:6">
      <c r="B68" s="3" t="str">
        <f t="shared" si="1"/>
        <v>MACHADO</v>
      </c>
      <c r="C68" s="3" t="s">
        <v>91</v>
      </c>
      <c r="D68" s="3" t="s">
        <v>9</v>
      </c>
      <c r="F68" s="6">
        <v>9</v>
      </c>
    </row>
    <row r="69" spans="2:6">
      <c r="B69" s="3" t="str">
        <f t="shared" si="1"/>
        <v>PALMARET</v>
      </c>
      <c r="C69" s="3" t="s">
        <v>92</v>
      </c>
      <c r="D69" s="3" t="s">
        <v>9</v>
      </c>
      <c r="F69" s="6">
        <v>9</v>
      </c>
    </row>
    <row r="70" spans="2:6">
      <c r="B70" s="3" t="str">
        <f t="shared" si="1"/>
        <v>ARAGON</v>
      </c>
      <c r="C70" s="3" t="s">
        <v>93</v>
      </c>
      <c r="D70" s="3" t="s">
        <v>9</v>
      </c>
      <c r="F70" s="6">
        <v>10</v>
      </c>
    </row>
    <row r="71" spans="2:6">
      <c r="B71" s="3" t="str">
        <f t="shared" si="1"/>
        <v>AMISTAT</v>
      </c>
      <c r="C71" s="3" t="s">
        <v>94</v>
      </c>
      <c r="D71" s="3" t="s">
        <v>9</v>
      </c>
      <c r="F71" s="6">
        <v>10</v>
      </c>
    </row>
    <row r="72" spans="2:6">
      <c r="B72" s="3" t="str">
        <f t="shared" si="1"/>
        <v>AYORA</v>
      </c>
      <c r="C72" s="3" t="s">
        <v>95</v>
      </c>
      <c r="D72" s="3" t="s">
        <v>9</v>
      </c>
      <c r="F72" s="6">
        <v>10</v>
      </c>
    </row>
    <row r="73" spans="2:6">
      <c r="B73" s="3" t="str">
        <f t="shared" si="1"/>
        <v>FRANCESCCUBELLS</v>
      </c>
      <c r="C73" s="3" t="s">
        <v>96</v>
      </c>
      <c r="D73" s="3" t="s">
        <v>9</v>
      </c>
      <c r="F73" s="6">
        <v>11</v>
      </c>
    </row>
    <row r="74" spans="2:6">
      <c r="B74" s="3" t="str">
        <f t="shared" si="1"/>
        <v>NEPTU</v>
      </c>
      <c r="C74" s="3" t="s">
        <v>97</v>
      </c>
      <c r="D74" s="3" t="s">
        <v>9</v>
      </c>
      <c r="F74" s="6">
        <v>11</v>
      </c>
    </row>
    <row r="75" spans="2:6">
      <c r="B75" s="3" t="str">
        <f t="shared" si="1"/>
        <v>GRAU</v>
      </c>
      <c r="C75" s="3" t="s">
        <v>98</v>
      </c>
      <c r="D75" s="3" t="s">
        <v>9</v>
      </c>
      <c r="F75" s="6">
        <v>11</v>
      </c>
    </row>
    <row r="76" spans="2:6">
      <c r="B76" s="3" t="str">
        <f t="shared" si="1"/>
        <v>MEDITERRANI</v>
      </c>
      <c r="C76" s="3" t="s">
        <v>99</v>
      </c>
      <c r="D76" s="3" t="s">
        <v>9</v>
      </c>
      <c r="F76" s="6">
        <v>11</v>
      </c>
    </row>
    <row r="77" spans="2:6">
      <c r="B77" s="3" t="str">
        <f t="shared" si="1"/>
        <v>LAMARINA</v>
      </c>
      <c r="C77" s="3" t="s">
        <v>100</v>
      </c>
      <c r="D77" s="3" t="s">
        <v>9</v>
      </c>
      <c r="F77" s="6">
        <v>11</v>
      </c>
    </row>
    <row r="78" spans="2:6">
      <c r="B78" s="3" t="str">
        <f t="shared" si="1"/>
        <v>DRLLUCH</v>
      </c>
      <c r="C78" s="3" t="s">
        <v>101</v>
      </c>
      <c r="D78" s="3" t="s">
        <v>9</v>
      </c>
      <c r="F78" s="6">
        <v>11</v>
      </c>
    </row>
    <row r="79" spans="2:6">
      <c r="B79" s="3" t="str">
        <f t="shared" si="1"/>
        <v>LESARENES</v>
      </c>
      <c r="C79" s="3" t="s">
        <v>102</v>
      </c>
      <c r="D79" s="3" t="s">
        <v>9</v>
      </c>
      <c r="F79" s="6">
        <v>11</v>
      </c>
    </row>
    <row r="80" spans="2:6">
      <c r="B80" s="3" t="str">
        <f t="shared" si="1"/>
        <v>EUGENIAVINYES</v>
      </c>
      <c r="C80" s="3" t="s">
        <v>103</v>
      </c>
      <c r="D80" s="3" t="s">
        <v>9</v>
      </c>
      <c r="F80" s="6">
        <v>11</v>
      </c>
    </row>
    <row r="81" spans="2:6">
      <c r="B81" s="3" t="str">
        <f t="shared" si="1"/>
        <v>LACADENA</v>
      </c>
      <c r="C81" s="3" t="s">
        <v>104</v>
      </c>
      <c r="D81" s="3" t="s">
        <v>9</v>
      </c>
      <c r="F81" s="6">
        <v>11</v>
      </c>
    </row>
    <row r="82" spans="2:6">
      <c r="B82" s="3" t="str">
        <f t="shared" ref="B82:B87" si="2">UPPER(SUBSTITUTE(SUBSTITUTE(SUBSTITUTE(SUBSTITUTE(SUBSTITUTE(SUBSTITUTE(SUBSTITUTE(SUBSTITUTE(LOWER($C82)," ",""),"á","a"),"é","e"),"í","i"),"ó","o"),"ú","u"),"'",""),".",""))</f>
        <v>TNARANJOS</v>
      </c>
      <c r="C82" s="3" t="s">
        <v>105</v>
      </c>
      <c r="D82" s="3" t="s">
        <v>9</v>
      </c>
      <c r="F82" s="6">
        <v>11</v>
      </c>
    </row>
    <row r="83" spans="2:6">
      <c r="B83" s="3" t="str">
        <f t="shared" si="2"/>
        <v>SERRERIA</v>
      </c>
      <c r="C83" s="3" t="s">
        <v>106</v>
      </c>
      <c r="D83" s="3" t="s">
        <v>9</v>
      </c>
      <c r="F83" s="6">
        <v>11</v>
      </c>
    </row>
    <row r="84" spans="2:6">
      <c r="B84" s="3" t="str">
        <f t="shared" si="2"/>
        <v>TARONGERS</v>
      </c>
      <c r="C84" s="3" t="s">
        <v>107</v>
      </c>
      <c r="D84" s="3" t="s">
        <v>9</v>
      </c>
      <c r="F84" s="6">
        <v>11</v>
      </c>
    </row>
    <row r="85" spans="2:6">
      <c r="B85" s="3" t="str">
        <f t="shared" si="2"/>
        <v>LACARRASCA</v>
      </c>
      <c r="C85" s="3" t="s">
        <v>108</v>
      </c>
      <c r="D85" s="3" t="s">
        <v>9</v>
      </c>
      <c r="F85" s="6">
        <v>11</v>
      </c>
    </row>
    <row r="86" spans="2:6">
      <c r="B86" s="3" t="str">
        <f t="shared" si="2"/>
        <v>UPOLITECNICA</v>
      </c>
      <c r="C86" s="3" t="s">
        <v>109</v>
      </c>
      <c r="D86" s="3" t="s">
        <v>9</v>
      </c>
      <c r="F86" s="6">
        <v>11</v>
      </c>
    </row>
    <row r="87" spans="2:6">
      <c r="B87" s="3" t="str">
        <f t="shared" si="2"/>
        <v>VZARAGOZA</v>
      </c>
      <c r="C87" s="3" t="s">
        <v>110</v>
      </c>
      <c r="D87" s="3" t="s">
        <v>9</v>
      </c>
      <c r="F87" s="6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A3" sqref="A3"/>
    </sheetView>
  </sheetViews>
  <sheetFormatPr baseColWidth="10" defaultRowHeight="15"/>
  <cols>
    <col min="1" max="1" width="30.5703125" customWidth="1"/>
    <col min="2" max="2" width="22.7109375" style="3" customWidth="1"/>
    <col min="3" max="6" width="20.5703125" style="3" customWidth="1"/>
  </cols>
  <sheetData>
    <row r="2" spans="1:6">
      <c r="A2" s="1"/>
      <c r="B2" s="7" t="s">
        <v>112</v>
      </c>
      <c r="C2" s="8" t="s">
        <v>113</v>
      </c>
      <c r="D2" s="8" t="s">
        <v>112</v>
      </c>
      <c r="E2" s="8" t="s">
        <v>112</v>
      </c>
      <c r="F2" s="9" t="s">
        <v>112</v>
      </c>
    </row>
    <row r="3" spans="1:6">
      <c r="A3" s="1" t="s">
        <v>13</v>
      </c>
      <c r="B3" s="2" t="s">
        <v>18</v>
      </c>
      <c r="C3" s="2" t="s">
        <v>16</v>
      </c>
      <c r="D3" s="2" t="s">
        <v>19</v>
      </c>
      <c r="E3" s="2" t="s">
        <v>14</v>
      </c>
      <c r="F3" s="2" t="s">
        <v>15</v>
      </c>
    </row>
    <row r="4" spans="1:6">
      <c r="B4" s="3" t="s">
        <v>35</v>
      </c>
      <c r="C4" s="3">
        <v>3</v>
      </c>
      <c r="D4" s="3" t="s">
        <v>20</v>
      </c>
      <c r="E4" s="3" t="s">
        <v>21</v>
      </c>
      <c r="F4" s="3" t="s">
        <v>21</v>
      </c>
    </row>
    <row r="5" spans="1:6">
      <c r="B5" s="3" t="s">
        <v>35</v>
      </c>
      <c r="C5" s="3">
        <v>4</v>
      </c>
      <c r="D5" s="3" t="s">
        <v>20</v>
      </c>
      <c r="E5" s="3" t="s">
        <v>21</v>
      </c>
      <c r="F5" s="3" t="s">
        <v>22</v>
      </c>
    </row>
    <row r="6" spans="1:6">
      <c r="B6" s="3" t="s">
        <v>35</v>
      </c>
      <c r="C6" s="3">
        <v>5</v>
      </c>
      <c r="D6" s="3" t="s">
        <v>20</v>
      </c>
      <c r="E6" s="3" t="s">
        <v>21</v>
      </c>
    </row>
    <row r="7" spans="1:6">
      <c r="B7" s="3" t="s">
        <v>36</v>
      </c>
      <c r="C7" s="3">
        <v>3</v>
      </c>
      <c r="D7" s="3" t="s">
        <v>20</v>
      </c>
      <c r="E7" s="3" t="s">
        <v>21</v>
      </c>
      <c r="F7" s="3" t="s">
        <v>21</v>
      </c>
    </row>
    <row r="8" spans="1:6">
      <c r="B8" s="3" t="s">
        <v>36</v>
      </c>
      <c r="C8" s="3">
        <v>4</v>
      </c>
      <c r="D8" s="3" t="s">
        <v>20</v>
      </c>
      <c r="E8" s="3" t="s">
        <v>21</v>
      </c>
      <c r="F8" s="3" t="s">
        <v>22</v>
      </c>
    </row>
    <row r="9" spans="1:6">
      <c r="B9" s="3" t="s">
        <v>36</v>
      </c>
      <c r="C9" s="3">
        <v>5</v>
      </c>
      <c r="D9" s="3" t="s">
        <v>20</v>
      </c>
      <c r="E9" s="3" t="s">
        <v>21</v>
      </c>
    </row>
    <row r="11" spans="1:6">
      <c r="A11" s="1"/>
      <c r="B11" s="7" t="s">
        <v>112</v>
      </c>
      <c r="C11" s="8" t="s">
        <v>113</v>
      </c>
      <c r="D11" s="8" t="s">
        <v>112</v>
      </c>
      <c r="E11" s="8" t="s">
        <v>112</v>
      </c>
      <c r="F11" s="9" t="s">
        <v>112</v>
      </c>
    </row>
    <row r="12" spans="1:6">
      <c r="A12" s="1" t="s">
        <v>17</v>
      </c>
      <c r="B12" s="2" t="s">
        <v>18</v>
      </c>
      <c r="C12" s="2" t="s">
        <v>16</v>
      </c>
      <c r="D12" s="2" t="s">
        <v>19</v>
      </c>
      <c r="E12" s="2" t="s">
        <v>14</v>
      </c>
      <c r="F12" s="2" t="s">
        <v>15</v>
      </c>
    </row>
    <row r="13" spans="1:6">
      <c r="B13" s="3" t="s">
        <v>27</v>
      </c>
      <c r="C13" s="3">
        <v>3</v>
      </c>
      <c r="D13" s="3" t="s">
        <v>20</v>
      </c>
      <c r="E13" s="3" t="s">
        <v>23</v>
      </c>
      <c r="F13" s="3" t="s">
        <v>22</v>
      </c>
    </row>
    <row r="14" spans="1:6">
      <c r="B14" s="3" t="s">
        <v>27</v>
      </c>
      <c r="C14" s="3">
        <v>4</v>
      </c>
      <c r="D14" s="3" t="s">
        <v>20</v>
      </c>
      <c r="E14" s="3" t="s">
        <v>23</v>
      </c>
    </row>
    <row r="15" spans="1:6">
      <c r="B15" s="3" t="s">
        <v>34</v>
      </c>
      <c r="C15" s="3">
        <v>3</v>
      </c>
      <c r="D15" s="3" t="s">
        <v>20</v>
      </c>
      <c r="E15" s="3" t="s">
        <v>23</v>
      </c>
      <c r="F15" s="3" t="s">
        <v>22</v>
      </c>
    </row>
    <row r="16" spans="1:6">
      <c r="B16" s="3" t="s">
        <v>34</v>
      </c>
      <c r="C16" s="3">
        <v>4</v>
      </c>
      <c r="D16" s="3" t="s">
        <v>20</v>
      </c>
      <c r="E16" s="3" t="s">
        <v>23</v>
      </c>
    </row>
    <row r="17" spans="2:6">
      <c r="B17" s="3" t="s">
        <v>30</v>
      </c>
      <c r="C17" s="3">
        <v>3</v>
      </c>
      <c r="D17" s="3" t="s">
        <v>20</v>
      </c>
      <c r="E17" s="3" t="s">
        <v>23</v>
      </c>
      <c r="F17" s="3" t="s">
        <v>22</v>
      </c>
    </row>
    <row r="18" spans="2:6">
      <c r="B18" s="3" t="s">
        <v>30</v>
      </c>
      <c r="C18" s="3">
        <v>4</v>
      </c>
      <c r="D18" s="3" t="s">
        <v>20</v>
      </c>
      <c r="E18" s="3" t="s">
        <v>23</v>
      </c>
    </row>
    <row r="19" spans="2:6">
      <c r="B19" s="3" t="s">
        <v>28</v>
      </c>
      <c r="C19" s="3">
        <v>3</v>
      </c>
      <c r="D19" s="3" t="s">
        <v>20</v>
      </c>
      <c r="E19" s="3" t="s">
        <v>23</v>
      </c>
      <c r="F19" s="3" t="s">
        <v>22</v>
      </c>
    </row>
    <row r="20" spans="2:6">
      <c r="B20" s="3" t="s">
        <v>28</v>
      </c>
      <c r="C20" s="3">
        <v>4</v>
      </c>
      <c r="D20" s="3" t="s">
        <v>20</v>
      </c>
      <c r="E20" s="3" t="s">
        <v>23</v>
      </c>
      <c r="F20" s="3" t="s">
        <v>22</v>
      </c>
    </row>
    <row r="21" spans="2:6">
      <c r="B21" s="3" t="s">
        <v>29</v>
      </c>
      <c r="C21" s="3">
        <v>3</v>
      </c>
      <c r="D21" s="3" t="s">
        <v>20</v>
      </c>
      <c r="E21" s="3" t="s">
        <v>23</v>
      </c>
      <c r="F21" s="3" t="s">
        <v>22</v>
      </c>
    </row>
    <row r="22" spans="2:6">
      <c r="B22" s="3" t="s">
        <v>29</v>
      </c>
      <c r="C22" s="3">
        <v>4</v>
      </c>
      <c r="D22" s="3" t="s">
        <v>20</v>
      </c>
      <c r="E22" s="3" t="s">
        <v>23</v>
      </c>
    </row>
    <row r="23" spans="2:6">
      <c r="B23" s="3" t="s">
        <v>37</v>
      </c>
      <c r="C23" s="3">
        <v>3</v>
      </c>
      <c r="D23" s="3" t="s">
        <v>20</v>
      </c>
      <c r="E23" s="3" t="s">
        <v>23</v>
      </c>
      <c r="F23" s="3" t="s">
        <v>22</v>
      </c>
    </row>
    <row r="24" spans="2:6">
      <c r="B24" s="3" t="s">
        <v>37</v>
      </c>
      <c r="C24" s="3">
        <v>4</v>
      </c>
      <c r="D24" s="3" t="s">
        <v>20</v>
      </c>
      <c r="E24" s="3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P18"/>
  <sheetViews>
    <sheetView workbookViewId="0">
      <pane ySplit="4" topLeftCell="A5" activePane="bottomLeft" state="frozen"/>
      <selection pane="bottomLeft" activeCell="A4" sqref="A4"/>
    </sheetView>
  </sheetViews>
  <sheetFormatPr baseColWidth="10" defaultRowHeight="15"/>
  <cols>
    <col min="1" max="1" width="26.7109375" customWidth="1"/>
    <col min="2" max="2" width="22" style="3" customWidth="1"/>
    <col min="3" max="5" width="14.5703125" style="3" customWidth="1"/>
    <col min="6" max="6" width="18.140625" style="3" customWidth="1"/>
    <col min="7" max="7" width="21" customWidth="1"/>
    <col min="8" max="8" width="15" style="3" customWidth="1"/>
    <col min="9" max="9" width="21.28515625" style="3" customWidth="1"/>
    <col min="10" max="12" width="14.5703125" style="6" customWidth="1"/>
    <col min="13" max="13" width="18.140625" style="6" customWidth="1"/>
    <col min="14" max="14" width="21" customWidth="1"/>
    <col min="15" max="15" width="15" style="3" customWidth="1"/>
  </cols>
  <sheetData>
    <row r="2" spans="1:16" ht="30" customHeight="1">
      <c r="B2" s="7" t="s">
        <v>11</v>
      </c>
      <c r="C2" s="8"/>
      <c r="D2" s="8"/>
      <c r="E2" s="8"/>
      <c r="F2" s="8"/>
      <c r="G2" s="8"/>
      <c r="H2" s="8"/>
      <c r="I2" s="12" t="s">
        <v>114</v>
      </c>
      <c r="J2" s="11"/>
      <c r="K2" s="11"/>
      <c r="L2" s="11"/>
      <c r="M2" s="11"/>
      <c r="N2" s="8"/>
      <c r="O2" s="9"/>
    </row>
    <row r="3" spans="1:16">
      <c r="A3" s="1"/>
      <c r="B3" s="7" t="s">
        <v>112</v>
      </c>
      <c r="C3" s="8" t="s">
        <v>113</v>
      </c>
      <c r="D3" s="8" t="s">
        <v>113</v>
      </c>
      <c r="E3" s="8" t="s">
        <v>113</v>
      </c>
      <c r="F3" s="8" t="s">
        <v>190</v>
      </c>
      <c r="G3" s="8" t="s">
        <v>112</v>
      </c>
      <c r="H3" s="8" t="s">
        <v>112</v>
      </c>
      <c r="I3" s="8" t="s">
        <v>112</v>
      </c>
      <c r="J3" s="8" t="s">
        <v>113</v>
      </c>
      <c r="K3" s="8" t="s">
        <v>113</v>
      </c>
      <c r="L3" s="8" t="s">
        <v>113</v>
      </c>
      <c r="M3" s="8" t="s">
        <v>190</v>
      </c>
      <c r="N3" s="8" t="s">
        <v>112</v>
      </c>
      <c r="O3" s="9" t="s">
        <v>113</v>
      </c>
      <c r="P3" s="10"/>
    </row>
    <row r="4" spans="1:16">
      <c r="A4" s="1" t="s">
        <v>115</v>
      </c>
      <c r="B4" s="13" t="s">
        <v>10</v>
      </c>
      <c r="C4" s="13" t="s">
        <v>16</v>
      </c>
      <c r="D4" s="13" t="s">
        <v>24</v>
      </c>
      <c r="E4" s="13" t="s">
        <v>25</v>
      </c>
      <c r="F4" s="13" t="s">
        <v>191</v>
      </c>
      <c r="G4" s="13" t="s">
        <v>26</v>
      </c>
      <c r="H4" s="13" t="s">
        <v>118</v>
      </c>
      <c r="I4" s="13" t="s">
        <v>10</v>
      </c>
      <c r="J4" s="14" t="s">
        <v>16</v>
      </c>
      <c r="K4" s="14" t="s">
        <v>24</v>
      </c>
      <c r="L4" s="14" t="s">
        <v>25</v>
      </c>
      <c r="M4" s="14" t="s">
        <v>191</v>
      </c>
      <c r="N4" s="13" t="s">
        <v>26</v>
      </c>
      <c r="O4" s="13" t="s">
        <v>193</v>
      </c>
    </row>
    <row r="5" spans="1:16">
      <c r="B5" s="3" t="s">
        <v>35</v>
      </c>
      <c r="C5" s="3">
        <v>3</v>
      </c>
      <c r="D5" s="3">
        <v>1</v>
      </c>
      <c r="E5" s="3">
        <v>1</v>
      </c>
      <c r="G5" s="4" t="s">
        <v>32</v>
      </c>
      <c r="H5" s="3" t="s">
        <v>38</v>
      </c>
      <c r="I5" s="3" t="s">
        <v>36</v>
      </c>
      <c r="J5" s="6">
        <v>3</v>
      </c>
      <c r="K5" s="6">
        <v>1</v>
      </c>
      <c r="L5" s="6">
        <v>1</v>
      </c>
      <c r="N5" s="4" t="s">
        <v>32</v>
      </c>
      <c r="O5" s="3">
        <v>1</v>
      </c>
    </row>
    <row r="6" spans="1:16">
      <c r="B6" s="3" t="s">
        <v>35</v>
      </c>
      <c r="C6" s="3">
        <v>4</v>
      </c>
      <c r="D6" s="3">
        <v>1</v>
      </c>
      <c r="E6" s="3">
        <v>1</v>
      </c>
      <c r="G6" s="4" t="s">
        <v>32</v>
      </c>
      <c r="H6" s="3" t="s">
        <v>38</v>
      </c>
      <c r="I6" s="3" t="s">
        <v>36</v>
      </c>
      <c r="J6" s="6">
        <v>4</v>
      </c>
      <c r="K6" s="6">
        <v>1</v>
      </c>
      <c r="L6" s="6">
        <v>1</v>
      </c>
      <c r="N6" s="4" t="s">
        <v>32</v>
      </c>
      <c r="O6" s="3">
        <v>1</v>
      </c>
    </row>
    <row r="7" spans="1:16">
      <c r="B7" s="3" t="s">
        <v>35</v>
      </c>
      <c r="C7" s="3">
        <v>5</v>
      </c>
      <c r="D7" s="3">
        <v>1</v>
      </c>
      <c r="E7" s="3">
        <v>1</v>
      </c>
      <c r="G7" s="4" t="s">
        <v>31</v>
      </c>
      <c r="H7" s="3" t="s">
        <v>39</v>
      </c>
      <c r="I7" s="3" t="s">
        <v>27</v>
      </c>
      <c r="J7" s="6">
        <v>3</v>
      </c>
      <c r="K7" s="6">
        <v>1</v>
      </c>
      <c r="L7" s="6">
        <v>1</v>
      </c>
      <c r="N7" s="4" t="s">
        <v>31</v>
      </c>
    </row>
    <row r="8" spans="1:16">
      <c r="B8" s="3" t="s">
        <v>35</v>
      </c>
      <c r="C8" s="3">
        <v>3</v>
      </c>
      <c r="D8" s="3">
        <v>1</v>
      </c>
      <c r="E8" s="3">
        <v>2</v>
      </c>
      <c r="G8" s="4" t="s">
        <v>33</v>
      </c>
      <c r="H8" s="3" t="s">
        <v>39</v>
      </c>
      <c r="I8" s="3" t="s">
        <v>34</v>
      </c>
      <c r="J8" s="6">
        <v>3</v>
      </c>
      <c r="K8" s="6">
        <v>1</v>
      </c>
      <c r="L8" s="6">
        <v>1</v>
      </c>
      <c r="N8" s="4" t="s">
        <v>33</v>
      </c>
    </row>
    <row r="9" spans="1:16">
      <c r="B9" s="3" t="s">
        <v>35</v>
      </c>
      <c r="C9" s="3">
        <v>4</v>
      </c>
      <c r="D9" s="3">
        <v>1</v>
      </c>
      <c r="E9" s="3">
        <v>2</v>
      </c>
      <c r="G9" s="4" t="s">
        <v>31</v>
      </c>
      <c r="H9" s="3" t="s">
        <v>39</v>
      </c>
      <c r="I9" s="3" t="s">
        <v>30</v>
      </c>
      <c r="J9" s="6">
        <v>3</v>
      </c>
      <c r="K9" s="6">
        <v>1</v>
      </c>
      <c r="L9" s="6">
        <v>1</v>
      </c>
      <c r="N9" s="4" t="s">
        <v>31</v>
      </c>
    </row>
    <row r="10" spans="1:16">
      <c r="B10" s="3" t="s">
        <v>35</v>
      </c>
      <c r="C10" s="3">
        <v>5</v>
      </c>
      <c r="D10" s="3">
        <v>1</v>
      </c>
      <c r="E10" s="3">
        <v>2</v>
      </c>
      <c r="G10" s="5" t="s">
        <v>33</v>
      </c>
      <c r="H10" s="3" t="s">
        <v>39</v>
      </c>
      <c r="I10" s="3" t="s">
        <v>28</v>
      </c>
      <c r="J10" s="6">
        <v>3</v>
      </c>
      <c r="K10" s="6">
        <v>1</v>
      </c>
      <c r="L10" s="6">
        <v>1</v>
      </c>
      <c r="N10" s="5" t="s">
        <v>33</v>
      </c>
    </row>
    <row r="11" spans="1:16">
      <c r="B11" s="3" t="s">
        <v>35</v>
      </c>
      <c r="C11" s="3">
        <v>3</v>
      </c>
      <c r="D11" s="3">
        <v>2</v>
      </c>
      <c r="E11" s="3">
        <v>1</v>
      </c>
      <c r="G11" s="5" t="s">
        <v>31</v>
      </c>
      <c r="H11" s="3" t="s">
        <v>39</v>
      </c>
      <c r="I11" s="3" t="s">
        <v>29</v>
      </c>
      <c r="J11" s="6">
        <v>3</v>
      </c>
      <c r="K11" s="6">
        <v>1</v>
      </c>
      <c r="L11" s="6">
        <v>1</v>
      </c>
      <c r="N11" s="5" t="s">
        <v>31</v>
      </c>
    </row>
    <row r="12" spans="1:16">
      <c r="B12" s="3" t="s">
        <v>35</v>
      </c>
      <c r="C12" s="3">
        <v>3</v>
      </c>
      <c r="D12" s="3">
        <v>2</v>
      </c>
      <c r="E12" s="3">
        <v>2</v>
      </c>
      <c r="G12" s="5" t="s">
        <v>33</v>
      </c>
      <c r="H12" s="3" t="s">
        <v>39</v>
      </c>
      <c r="I12" s="3" t="s">
        <v>37</v>
      </c>
      <c r="J12" s="6">
        <v>3</v>
      </c>
      <c r="K12" s="6">
        <v>1</v>
      </c>
      <c r="L12" s="6">
        <v>1</v>
      </c>
      <c r="N12" s="5" t="s">
        <v>33</v>
      </c>
    </row>
    <row r="13" spans="1:16">
      <c r="B13" s="3" t="s">
        <v>36</v>
      </c>
      <c r="C13" s="3">
        <v>5</v>
      </c>
      <c r="D13" s="3">
        <v>1</v>
      </c>
      <c r="E13" s="3">
        <v>1</v>
      </c>
      <c r="G13" s="4" t="s">
        <v>31</v>
      </c>
      <c r="H13" s="3" t="s">
        <v>39</v>
      </c>
      <c r="I13" s="3" t="s">
        <v>27</v>
      </c>
      <c r="J13" s="6">
        <v>4</v>
      </c>
      <c r="K13" s="6">
        <v>1</v>
      </c>
      <c r="L13" s="6">
        <v>1</v>
      </c>
      <c r="N13" s="4" t="s">
        <v>31</v>
      </c>
    </row>
    <row r="14" spans="1:16">
      <c r="B14" s="3" t="s">
        <v>36</v>
      </c>
      <c r="C14" s="3">
        <v>3</v>
      </c>
      <c r="D14" s="3">
        <v>1</v>
      </c>
      <c r="E14" s="3">
        <v>2</v>
      </c>
      <c r="G14" s="4" t="s">
        <v>33</v>
      </c>
      <c r="H14" s="3" t="s">
        <v>39</v>
      </c>
      <c r="I14" s="3" t="s">
        <v>34</v>
      </c>
      <c r="J14" s="6">
        <v>4</v>
      </c>
      <c r="K14" s="6">
        <v>1</v>
      </c>
      <c r="L14" s="6">
        <v>1</v>
      </c>
      <c r="N14" s="4" t="s">
        <v>33</v>
      </c>
    </row>
    <row r="15" spans="1:16">
      <c r="B15" s="3" t="s">
        <v>36</v>
      </c>
      <c r="C15" s="3">
        <v>4</v>
      </c>
      <c r="D15" s="3">
        <v>1</v>
      </c>
      <c r="E15" s="3">
        <v>2</v>
      </c>
      <c r="G15" s="4" t="s">
        <v>31</v>
      </c>
      <c r="H15" s="3" t="s">
        <v>39</v>
      </c>
      <c r="I15" s="3" t="s">
        <v>30</v>
      </c>
      <c r="J15" s="6">
        <v>4</v>
      </c>
      <c r="K15" s="6">
        <v>1</v>
      </c>
      <c r="L15" s="6">
        <v>1</v>
      </c>
      <c r="N15" s="4" t="s">
        <v>31</v>
      </c>
    </row>
    <row r="16" spans="1:16">
      <c r="B16" s="3" t="s">
        <v>36</v>
      </c>
      <c r="C16" s="3">
        <v>5</v>
      </c>
      <c r="D16" s="3">
        <v>1</v>
      </c>
      <c r="E16" s="3">
        <v>2</v>
      </c>
      <c r="G16" s="5" t="s">
        <v>33</v>
      </c>
      <c r="H16" s="3" t="s">
        <v>39</v>
      </c>
      <c r="I16" s="3" t="s">
        <v>28</v>
      </c>
      <c r="J16" s="6">
        <v>4</v>
      </c>
      <c r="K16" s="6">
        <v>1</v>
      </c>
      <c r="L16" s="6">
        <v>1</v>
      </c>
      <c r="N16" s="5" t="s">
        <v>33</v>
      </c>
    </row>
    <row r="17" spans="2:14">
      <c r="B17" s="3" t="s">
        <v>36</v>
      </c>
      <c r="C17" s="3">
        <v>3</v>
      </c>
      <c r="D17" s="3">
        <v>2</v>
      </c>
      <c r="E17" s="3">
        <v>1</v>
      </c>
      <c r="G17" s="5" t="s">
        <v>31</v>
      </c>
      <c r="H17" s="3" t="s">
        <v>39</v>
      </c>
      <c r="I17" s="3" t="s">
        <v>29</v>
      </c>
      <c r="J17" s="6">
        <v>4</v>
      </c>
      <c r="K17" s="6">
        <v>1</v>
      </c>
      <c r="L17" s="6">
        <v>1</v>
      </c>
      <c r="N17" s="5" t="s">
        <v>31</v>
      </c>
    </row>
    <row r="18" spans="2:14">
      <c r="B18" s="3" t="s">
        <v>36</v>
      </c>
      <c r="C18" s="3">
        <v>3</v>
      </c>
      <c r="D18" s="3">
        <v>2</v>
      </c>
      <c r="E18" s="3">
        <v>2</v>
      </c>
      <c r="G18" s="5" t="s">
        <v>33</v>
      </c>
      <c r="H18" s="3" t="s">
        <v>39</v>
      </c>
      <c r="I18" s="3" t="s">
        <v>37</v>
      </c>
      <c r="J18" s="6">
        <v>4</v>
      </c>
      <c r="K18" s="6">
        <v>1</v>
      </c>
      <c r="L18" s="6">
        <v>1</v>
      </c>
      <c r="N18" s="5" t="s">
        <v>33</v>
      </c>
    </row>
  </sheetData>
  <autoFilter ref="B4:O4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M85"/>
  <sheetViews>
    <sheetView workbookViewId="0">
      <pane ySplit="4" topLeftCell="A5" activePane="bottomLeft" state="frozen"/>
      <selection pane="bottomLeft" activeCell="A4" sqref="A4"/>
    </sheetView>
  </sheetViews>
  <sheetFormatPr baseColWidth="10" defaultRowHeight="15"/>
  <cols>
    <col min="1" max="1" width="26.7109375" customWidth="1"/>
    <col min="2" max="2" width="26" style="3" customWidth="1"/>
    <col min="3" max="3" width="12.28515625" style="6" customWidth="1"/>
    <col min="4" max="4" width="14.5703125" style="3" customWidth="1"/>
    <col min="5" max="5" width="18.140625" style="3" customWidth="1"/>
    <col min="6" max="6" width="21" customWidth="1"/>
    <col min="7" max="7" width="15" style="3" customWidth="1"/>
    <col min="8" max="8" width="26" style="3" customWidth="1"/>
    <col min="9" max="11" width="14.5703125" style="6" customWidth="1"/>
    <col min="12" max="12" width="18.140625" style="6" customWidth="1"/>
    <col min="13" max="13" width="21" customWidth="1"/>
  </cols>
  <sheetData>
    <row r="2" spans="1:13" ht="45.75" customHeight="1">
      <c r="B2" s="7" t="s">
        <v>6</v>
      </c>
      <c r="C2" s="8"/>
      <c r="D2" s="8"/>
      <c r="E2" s="8"/>
      <c r="F2" s="8"/>
      <c r="G2" s="8"/>
      <c r="H2" s="12" t="s">
        <v>117</v>
      </c>
      <c r="I2" s="11"/>
      <c r="J2" s="11"/>
      <c r="K2" s="11"/>
      <c r="L2" s="11"/>
      <c r="M2" s="9"/>
    </row>
    <row r="3" spans="1:13">
      <c r="A3" s="1"/>
      <c r="B3" s="7" t="s">
        <v>112</v>
      </c>
      <c r="C3" s="8"/>
      <c r="D3" s="8" t="s">
        <v>113</v>
      </c>
      <c r="E3" s="8" t="s">
        <v>190</v>
      </c>
      <c r="F3" s="8" t="s">
        <v>112</v>
      </c>
      <c r="G3" s="8" t="s">
        <v>112</v>
      </c>
      <c r="H3" s="8" t="s">
        <v>112</v>
      </c>
      <c r="I3" s="8" t="s">
        <v>113</v>
      </c>
      <c r="J3" s="8" t="s">
        <v>113</v>
      </c>
      <c r="K3" s="8" t="s">
        <v>113</v>
      </c>
      <c r="L3" s="8" t="s">
        <v>190</v>
      </c>
      <c r="M3" s="9" t="s">
        <v>112</v>
      </c>
    </row>
    <row r="4" spans="1:13">
      <c r="A4" s="1" t="s">
        <v>116</v>
      </c>
      <c r="B4" s="13" t="s">
        <v>10</v>
      </c>
      <c r="C4" s="15" t="s">
        <v>194</v>
      </c>
      <c r="D4" s="13" t="s">
        <v>25</v>
      </c>
      <c r="E4" s="13" t="s">
        <v>191</v>
      </c>
      <c r="F4" s="13" t="s">
        <v>26</v>
      </c>
      <c r="G4" s="13" t="s">
        <v>118</v>
      </c>
      <c r="H4" s="13" t="s">
        <v>10</v>
      </c>
      <c r="I4" s="14" t="s">
        <v>16</v>
      </c>
      <c r="J4" s="14" t="s">
        <v>24</v>
      </c>
      <c r="K4" s="14" t="s">
        <v>25</v>
      </c>
      <c r="L4" s="14" t="s">
        <v>191</v>
      </c>
      <c r="M4" s="13" t="s">
        <v>26</v>
      </c>
    </row>
    <row r="5" spans="1:13">
      <c r="B5" s="3" t="s">
        <v>119</v>
      </c>
      <c r="C5" s="6">
        <f>VLOOKUP($B5,nodos!$B$18:$G$88,5,FALSE)</f>
        <v>1</v>
      </c>
      <c r="D5" s="3">
        <v>1</v>
      </c>
      <c r="F5" s="4" t="str">
        <f>IF($G5="TIER3","1000BASE-BX-U","1000BASE-BX-D")</f>
        <v>1000BASE-BX-D</v>
      </c>
      <c r="G5" s="3" t="s">
        <v>39</v>
      </c>
      <c r="H5" s="3" t="s">
        <v>27</v>
      </c>
      <c r="I5" s="6">
        <v>3</v>
      </c>
      <c r="J5" s="6">
        <v>2</v>
      </c>
      <c r="K5" s="6">
        <v>1</v>
      </c>
      <c r="M5" s="4" t="str">
        <f>IF($F5="1000BASE-BX-D","1000BASE-BX-U",IF($F5="1000BASE-BX-U","1000BASE-BX-D",""))</f>
        <v>1000BASE-BX-U</v>
      </c>
    </row>
    <row r="6" spans="1:13">
      <c r="B6" s="3" t="s">
        <v>119</v>
      </c>
      <c r="C6" s="6">
        <f>VLOOKUP($B6,nodos!$B$18:$G$88,5,FALSE)</f>
        <v>1</v>
      </c>
      <c r="D6" s="3">
        <v>2</v>
      </c>
      <c r="F6" s="4" t="str">
        <f t="shared" ref="F6:F69" si="0">IF($G6="TIER3","1000BASE-BX-U","1000BASE-BX-D")</f>
        <v>1000BASE-BX-U</v>
      </c>
      <c r="G6" s="3" t="s">
        <v>188</v>
      </c>
      <c r="H6" s="3" t="s">
        <v>120</v>
      </c>
      <c r="K6" s="6">
        <v>1</v>
      </c>
      <c r="M6" s="4" t="str">
        <f t="shared" ref="M6:M69" si="1">IF($F6="1000BASE-BX-D","1000BASE-BX-U",IF($F6="1000BASE-BX-U","1000BASE-BX-D",""))</f>
        <v>1000BASE-BX-D</v>
      </c>
    </row>
    <row r="7" spans="1:13">
      <c r="B7" s="3" t="s">
        <v>120</v>
      </c>
      <c r="C7" s="6">
        <f>VLOOKUP($B7,nodos!$B$18:$G$88,5,FALSE)</f>
        <v>1</v>
      </c>
      <c r="D7" s="3">
        <v>2</v>
      </c>
      <c r="F7" s="4" t="str">
        <f t="shared" si="0"/>
        <v>1000BASE-BX-U</v>
      </c>
      <c r="G7" s="3" t="s">
        <v>188</v>
      </c>
      <c r="H7" s="3" t="s">
        <v>121</v>
      </c>
      <c r="K7" s="6">
        <v>1</v>
      </c>
      <c r="M7" s="4" t="str">
        <f t="shared" si="1"/>
        <v>1000BASE-BX-D</v>
      </c>
    </row>
    <row r="8" spans="1:13">
      <c r="B8" s="3" t="s">
        <v>121</v>
      </c>
      <c r="C8" s="6">
        <f>VLOOKUP($B8,nodos!$B$18:$G$88,5,FALSE)</f>
        <v>1</v>
      </c>
      <c r="D8" s="3">
        <v>2</v>
      </c>
      <c r="F8" s="4" t="str">
        <f t="shared" si="0"/>
        <v>1000BASE-BX-U</v>
      </c>
      <c r="G8" s="3" t="s">
        <v>188</v>
      </c>
      <c r="H8" s="3" t="s">
        <v>122</v>
      </c>
      <c r="K8" s="6">
        <v>1</v>
      </c>
      <c r="M8" s="4" t="str">
        <f t="shared" si="1"/>
        <v>1000BASE-BX-D</v>
      </c>
    </row>
    <row r="9" spans="1:13">
      <c r="B9" s="3" t="s">
        <v>122</v>
      </c>
      <c r="C9" s="6">
        <f>VLOOKUP($B9,nodos!$B$18:$G$88,5,FALSE)</f>
        <v>1</v>
      </c>
      <c r="D9" s="3">
        <v>2</v>
      </c>
      <c r="F9" s="4" t="str">
        <f t="shared" si="0"/>
        <v>1000BASE-BX-U</v>
      </c>
      <c r="G9" s="3" t="s">
        <v>188</v>
      </c>
      <c r="H9" s="3" t="s">
        <v>123</v>
      </c>
      <c r="K9" s="6">
        <v>1</v>
      </c>
      <c r="M9" s="4" t="str">
        <f t="shared" si="1"/>
        <v>1000BASE-BX-D</v>
      </c>
    </row>
    <row r="10" spans="1:13">
      <c r="B10" s="3" t="s">
        <v>123</v>
      </c>
      <c r="C10" s="6">
        <f>VLOOKUP($B10,nodos!$B$18:$G$88,5,FALSE)</f>
        <v>1</v>
      </c>
      <c r="D10" s="3">
        <v>2</v>
      </c>
      <c r="F10" s="4" t="str">
        <f t="shared" si="0"/>
        <v>1000BASE-BX-U</v>
      </c>
      <c r="G10" s="3" t="s">
        <v>188</v>
      </c>
      <c r="H10" s="3" t="s">
        <v>124</v>
      </c>
      <c r="K10" s="6">
        <v>1</v>
      </c>
      <c r="M10" s="4" t="str">
        <f t="shared" si="1"/>
        <v>1000BASE-BX-D</v>
      </c>
    </row>
    <row r="11" spans="1:13">
      <c r="B11" s="3" t="s">
        <v>124</v>
      </c>
      <c r="C11" s="6">
        <f>VLOOKUP($B11,nodos!$B$18:$G$88,5,FALSE)</f>
        <v>1</v>
      </c>
      <c r="D11" s="3">
        <v>2</v>
      </c>
      <c r="F11" s="4" t="str">
        <f t="shared" si="0"/>
        <v>1000BASE-BX-U</v>
      </c>
      <c r="G11" s="3" t="s">
        <v>188</v>
      </c>
      <c r="H11" s="3" t="s">
        <v>125</v>
      </c>
      <c r="K11" s="6">
        <v>1</v>
      </c>
      <c r="M11" s="4" t="str">
        <f t="shared" si="1"/>
        <v>1000BASE-BX-D</v>
      </c>
    </row>
    <row r="12" spans="1:13">
      <c r="B12" s="3" t="s">
        <v>125</v>
      </c>
      <c r="C12" s="6">
        <f>VLOOKUP($B12,nodos!$B$18:$G$88,5,FALSE)</f>
        <v>1</v>
      </c>
      <c r="D12" s="3">
        <v>2</v>
      </c>
      <c r="F12" s="4" t="str">
        <f t="shared" si="0"/>
        <v>1000BASE-BX-U</v>
      </c>
      <c r="G12" s="3" t="s">
        <v>188</v>
      </c>
      <c r="H12" s="3" t="s">
        <v>126</v>
      </c>
      <c r="K12" s="6">
        <v>1</v>
      </c>
      <c r="M12" s="4" t="str">
        <f t="shared" si="1"/>
        <v>1000BASE-BX-D</v>
      </c>
    </row>
    <row r="13" spans="1:13">
      <c r="B13" s="3" t="s">
        <v>126</v>
      </c>
      <c r="C13" s="6">
        <f>VLOOKUP($B13,nodos!$B$18:$G$88,5,FALSE)</f>
        <v>1</v>
      </c>
      <c r="D13" s="3">
        <v>2</v>
      </c>
      <c r="F13" s="4" t="str">
        <f t="shared" si="0"/>
        <v>1000BASE-BX-U</v>
      </c>
      <c r="G13" s="3" t="s">
        <v>188</v>
      </c>
      <c r="H13" s="3" t="s">
        <v>127</v>
      </c>
      <c r="K13" s="6">
        <v>2</v>
      </c>
      <c r="M13" s="4" t="str">
        <f t="shared" si="1"/>
        <v>1000BASE-BX-D</v>
      </c>
    </row>
    <row r="14" spans="1:13">
      <c r="B14" s="3" t="s">
        <v>127</v>
      </c>
      <c r="C14" s="6">
        <f>VLOOKUP($B14,nodos!$B$18:$G$88,5,FALSE)</f>
        <v>1</v>
      </c>
      <c r="D14" s="3">
        <v>1</v>
      </c>
      <c r="F14" s="4" t="str">
        <f t="shared" si="0"/>
        <v>1000BASE-BX-D</v>
      </c>
      <c r="G14" s="3" t="s">
        <v>39</v>
      </c>
      <c r="H14" s="3" t="s">
        <v>34</v>
      </c>
      <c r="I14" s="6">
        <v>3</v>
      </c>
      <c r="J14" s="6">
        <v>2</v>
      </c>
      <c r="K14" s="6">
        <v>1</v>
      </c>
      <c r="M14" s="4" t="str">
        <f t="shared" si="1"/>
        <v>1000BASE-BX-U</v>
      </c>
    </row>
    <row r="15" spans="1:13">
      <c r="B15" s="3" t="s">
        <v>128</v>
      </c>
      <c r="C15" s="6">
        <f>VLOOKUP($B15,nodos!$B$18:$G$88,5,FALSE)</f>
        <v>2</v>
      </c>
      <c r="D15" s="3">
        <v>1</v>
      </c>
      <c r="F15" s="4" t="str">
        <f t="shared" si="0"/>
        <v>1000BASE-BX-D</v>
      </c>
      <c r="G15" s="3" t="s">
        <v>39</v>
      </c>
      <c r="H15" s="3" t="s">
        <v>27</v>
      </c>
      <c r="I15" s="6">
        <v>3</v>
      </c>
      <c r="J15" s="6">
        <v>2</v>
      </c>
      <c r="K15" s="6">
        <v>2</v>
      </c>
      <c r="M15" s="4" t="str">
        <f t="shared" si="1"/>
        <v>1000BASE-BX-U</v>
      </c>
    </row>
    <row r="16" spans="1:13">
      <c r="B16" s="3" t="s">
        <v>128</v>
      </c>
      <c r="C16" s="6">
        <f>VLOOKUP($B16,nodos!$B$18:$G$88,5,FALSE)</f>
        <v>2</v>
      </c>
      <c r="D16" s="3">
        <v>2</v>
      </c>
      <c r="F16" s="4" t="str">
        <f t="shared" si="0"/>
        <v>1000BASE-BX-U</v>
      </c>
      <c r="G16" s="3" t="s">
        <v>188</v>
      </c>
      <c r="H16" s="3" t="s">
        <v>129</v>
      </c>
      <c r="K16" s="6">
        <v>1</v>
      </c>
      <c r="M16" s="4" t="str">
        <f t="shared" si="1"/>
        <v>1000BASE-BX-D</v>
      </c>
    </row>
    <row r="17" spans="2:13">
      <c r="B17" s="3" t="s">
        <v>129</v>
      </c>
      <c r="C17" s="6">
        <f>VLOOKUP($B17,nodos!$B$18:$G$88,5,FALSE)</f>
        <v>2</v>
      </c>
      <c r="D17" s="3">
        <v>2</v>
      </c>
      <c r="F17" s="4" t="str">
        <f t="shared" si="0"/>
        <v>1000BASE-BX-U</v>
      </c>
      <c r="G17" s="3" t="s">
        <v>188</v>
      </c>
      <c r="H17" s="3" t="s">
        <v>130</v>
      </c>
      <c r="K17" s="6">
        <v>1</v>
      </c>
      <c r="M17" s="4" t="str">
        <f t="shared" si="1"/>
        <v>1000BASE-BX-D</v>
      </c>
    </row>
    <row r="18" spans="2:13">
      <c r="B18" s="3" t="s">
        <v>130</v>
      </c>
      <c r="C18" s="6">
        <f>VLOOKUP($B18,nodos!$B$18:$G$88,5,FALSE)</f>
        <v>2</v>
      </c>
      <c r="D18" s="3">
        <v>2</v>
      </c>
      <c r="F18" s="4" t="str">
        <f t="shared" si="0"/>
        <v>1000BASE-BX-U</v>
      </c>
      <c r="G18" s="3" t="s">
        <v>188</v>
      </c>
      <c r="H18" s="3" t="s">
        <v>131</v>
      </c>
      <c r="K18" s="6">
        <v>2</v>
      </c>
      <c r="M18" s="4" t="str">
        <f t="shared" si="1"/>
        <v>1000BASE-BX-D</v>
      </c>
    </row>
    <row r="19" spans="2:13">
      <c r="B19" s="3" t="s">
        <v>131</v>
      </c>
      <c r="C19" s="6">
        <f>VLOOKUP($B19,nodos!$B$18:$G$88,5,FALSE)</f>
        <v>2</v>
      </c>
      <c r="D19" s="3">
        <v>1</v>
      </c>
      <c r="F19" s="4" t="str">
        <f t="shared" si="0"/>
        <v>1000BASE-BX-D</v>
      </c>
      <c r="G19" s="3" t="s">
        <v>39</v>
      </c>
      <c r="H19" s="3" t="s">
        <v>34</v>
      </c>
      <c r="I19" s="6">
        <v>3</v>
      </c>
      <c r="J19" s="6">
        <v>2</v>
      </c>
      <c r="K19" s="6">
        <v>2</v>
      </c>
      <c r="M19" s="4" t="str">
        <f t="shared" si="1"/>
        <v>1000BASE-BX-U</v>
      </c>
    </row>
    <row r="20" spans="2:13">
      <c r="B20" s="3" t="s">
        <v>132</v>
      </c>
      <c r="C20" s="6">
        <f>VLOOKUP($B20,nodos!$B$18:$G$88,5,FALSE)</f>
        <v>3</v>
      </c>
      <c r="D20" s="3">
        <v>1</v>
      </c>
      <c r="F20" s="4" t="str">
        <f t="shared" si="0"/>
        <v>1000BASE-BX-D</v>
      </c>
      <c r="G20" s="3" t="s">
        <v>39</v>
      </c>
      <c r="H20" s="3" t="s">
        <v>34</v>
      </c>
      <c r="I20" s="6">
        <v>3</v>
      </c>
      <c r="J20" s="6">
        <v>2</v>
      </c>
      <c r="K20" s="6">
        <v>3</v>
      </c>
      <c r="M20" s="4" t="str">
        <f t="shared" si="1"/>
        <v>1000BASE-BX-U</v>
      </c>
    </row>
    <row r="21" spans="2:13">
      <c r="B21" s="3" t="s">
        <v>132</v>
      </c>
      <c r="C21" s="6">
        <f>VLOOKUP($B21,nodos!$B$18:$G$88,5,FALSE)</f>
        <v>3</v>
      </c>
      <c r="D21" s="3">
        <v>2</v>
      </c>
      <c r="F21" s="4" t="str">
        <f t="shared" si="0"/>
        <v>1000BASE-BX-U</v>
      </c>
      <c r="G21" s="3" t="s">
        <v>188</v>
      </c>
      <c r="H21" s="3" t="s">
        <v>133</v>
      </c>
      <c r="K21" s="6">
        <v>1</v>
      </c>
      <c r="M21" s="4" t="str">
        <f t="shared" si="1"/>
        <v>1000BASE-BX-D</v>
      </c>
    </row>
    <row r="22" spans="2:13">
      <c r="B22" s="3" t="s">
        <v>133</v>
      </c>
      <c r="C22" s="6">
        <f>VLOOKUP($B22,nodos!$B$18:$G$88,5,FALSE)</f>
        <v>3</v>
      </c>
      <c r="D22" s="3">
        <v>2</v>
      </c>
      <c r="F22" s="4" t="str">
        <f t="shared" si="0"/>
        <v>1000BASE-BX-U</v>
      </c>
      <c r="G22" s="3" t="s">
        <v>188</v>
      </c>
      <c r="H22" s="3" t="s">
        <v>134</v>
      </c>
      <c r="K22" s="6">
        <v>2</v>
      </c>
      <c r="M22" s="4" t="str">
        <f t="shared" si="1"/>
        <v>1000BASE-BX-D</v>
      </c>
    </row>
    <row r="23" spans="2:13">
      <c r="B23" s="3" t="s">
        <v>134</v>
      </c>
      <c r="C23" s="6">
        <f>VLOOKUP($B23,nodos!$B$18:$G$88,5,FALSE)</f>
        <v>3</v>
      </c>
      <c r="D23" s="3">
        <v>1</v>
      </c>
      <c r="F23" s="4" t="str">
        <f t="shared" si="0"/>
        <v>1000BASE-BX-D</v>
      </c>
      <c r="G23" s="3" t="s">
        <v>39</v>
      </c>
      <c r="H23" s="3" t="s">
        <v>30</v>
      </c>
      <c r="I23" s="6">
        <v>3</v>
      </c>
      <c r="J23" s="6">
        <v>2</v>
      </c>
      <c r="K23" s="6">
        <v>1</v>
      </c>
      <c r="M23" s="4" t="str">
        <f t="shared" si="1"/>
        <v>1000BASE-BX-U</v>
      </c>
    </row>
    <row r="24" spans="2:13">
      <c r="B24" s="3" t="s">
        <v>135</v>
      </c>
      <c r="C24" s="6">
        <f>VLOOKUP($B24,nodos!$B$18:$G$88,5,FALSE)</f>
        <v>4</v>
      </c>
      <c r="D24" s="3">
        <f>IF($G24="TIER3",2,1)</f>
        <v>1</v>
      </c>
      <c r="F24" s="4" t="str">
        <f t="shared" si="0"/>
        <v>1000BASE-BX-D</v>
      </c>
      <c r="G24" s="3" t="s">
        <v>38</v>
      </c>
      <c r="H24" s="3" t="s">
        <v>35</v>
      </c>
      <c r="I24" s="6">
        <v>4</v>
      </c>
      <c r="J24" s="6">
        <v>2</v>
      </c>
      <c r="K24" s="6">
        <v>1</v>
      </c>
      <c r="M24" s="4" t="str">
        <f t="shared" si="1"/>
        <v>1000BASE-BX-U</v>
      </c>
    </row>
    <row r="25" spans="2:13">
      <c r="B25" s="3" t="s">
        <v>135</v>
      </c>
      <c r="C25" s="6">
        <f>VLOOKUP($B25,nodos!$B$18:$G$88,5,FALSE)</f>
        <v>4</v>
      </c>
      <c r="D25" s="3">
        <v>2</v>
      </c>
      <c r="F25" s="4" t="str">
        <f t="shared" si="0"/>
        <v>1000BASE-BX-D</v>
      </c>
      <c r="G25" s="3" t="s">
        <v>38</v>
      </c>
      <c r="H25" s="3" t="s">
        <v>36</v>
      </c>
      <c r="I25" s="6">
        <v>4</v>
      </c>
      <c r="J25" s="6">
        <v>2</v>
      </c>
      <c r="K25" s="6">
        <v>1</v>
      </c>
      <c r="M25" s="4" t="str">
        <f t="shared" si="1"/>
        <v>1000BASE-BX-U</v>
      </c>
    </row>
    <row r="26" spans="2:13">
      <c r="B26" s="3" t="s">
        <v>136</v>
      </c>
      <c r="C26" s="6">
        <f>VLOOKUP($B26,nodos!$B$18:$G$88,5,FALSE)</f>
        <v>5</v>
      </c>
      <c r="D26" s="3">
        <v>1</v>
      </c>
      <c r="F26" s="4" t="str">
        <f t="shared" si="0"/>
        <v>1000BASE-BX-D</v>
      </c>
      <c r="G26" s="3" t="s">
        <v>39</v>
      </c>
      <c r="H26" s="3" t="s">
        <v>34</v>
      </c>
      <c r="I26" s="6">
        <v>3</v>
      </c>
      <c r="J26" s="6">
        <v>2</v>
      </c>
      <c r="K26" s="6">
        <v>4</v>
      </c>
      <c r="M26" s="4" t="str">
        <f t="shared" si="1"/>
        <v>1000BASE-BX-U</v>
      </c>
    </row>
    <row r="27" spans="2:13">
      <c r="B27" s="3" t="s">
        <v>136</v>
      </c>
      <c r="C27" s="6">
        <f>VLOOKUP($B27,nodos!$B$18:$G$88,5,FALSE)</f>
        <v>5</v>
      </c>
      <c r="D27" s="3">
        <v>2</v>
      </c>
      <c r="F27" s="4" t="str">
        <f t="shared" si="0"/>
        <v>1000BASE-BX-U</v>
      </c>
      <c r="G27" s="3" t="s">
        <v>188</v>
      </c>
      <c r="H27" s="3" t="s">
        <v>137</v>
      </c>
      <c r="K27" s="6">
        <v>1</v>
      </c>
      <c r="M27" s="4" t="str">
        <f t="shared" si="1"/>
        <v>1000BASE-BX-D</v>
      </c>
    </row>
    <row r="28" spans="2:13">
      <c r="B28" s="3" t="s">
        <v>137</v>
      </c>
      <c r="C28" s="6">
        <f>VLOOKUP($B28,nodos!$B$18:$G$88,5,FALSE)</f>
        <v>5</v>
      </c>
      <c r="D28" s="3">
        <v>2</v>
      </c>
      <c r="F28" s="4" t="str">
        <f t="shared" si="0"/>
        <v>1000BASE-BX-U</v>
      </c>
      <c r="G28" s="3" t="s">
        <v>188</v>
      </c>
      <c r="H28" s="3" t="s">
        <v>138</v>
      </c>
      <c r="K28" s="6">
        <v>2</v>
      </c>
      <c r="M28" s="4" t="str">
        <f t="shared" si="1"/>
        <v>1000BASE-BX-D</v>
      </c>
    </row>
    <row r="29" spans="2:13">
      <c r="B29" s="3" t="s">
        <v>138</v>
      </c>
      <c r="C29" s="6">
        <f>VLOOKUP($B29,nodos!$B$18:$G$88,5,FALSE)</f>
        <v>5</v>
      </c>
      <c r="D29" s="3">
        <v>1</v>
      </c>
      <c r="F29" s="4" t="str">
        <f t="shared" si="0"/>
        <v>1000BASE-BX-D</v>
      </c>
      <c r="G29" s="3" t="s">
        <v>39</v>
      </c>
      <c r="H29" s="3" t="s">
        <v>29</v>
      </c>
      <c r="I29" s="6">
        <v>3</v>
      </c>
      <c r="J29" s="6">
        <v>2</v>
      </c>
      <c r="K29" s="6">
        <v>1</v>
      </c>
      <c r="M29" s="4" t="str">
        <f t="shared" si="1"/>
        <v>1000BASE-BX-U</v>
      </c>
    </row>
    <row r="30" spans="2:13">
      <c r="B30" s="3" t="s">
        <v>139</v>
      </c>
      <c r="C30" s="6">
        <f>VLOOKUP($B30,nodos!$B$18:$G$88,5,FALSE)</f>
        <v>6</v>
      </c>
      <c r="D30" s="3">
        <v>1</v>
      </c>
      <c r="F30" s="4" t="str">
        <f t="shared" si="0"/>
        <v>1000BASE-BX-D</v>
      </c>
      <c r="G30" s="3" t="s">
        <v>39</v>
      </c>
      <c r="H30" s="3" t="s">
        <v>30</v>
      </c>
      <c r="I30" s="6">
        <v>3</v>
      </c>
      <c r="J30" s="6">
        <v>2</v>
      </c>
      <c r="K30" s="6">
        <v>2</v>
      </c>
      <c r="M30" s="4" t="str">
        <f t="shared" si="1"/>
        <v>1000BASE-BX-U</v>
      </c>
    </row>
    <row r="31" spans="2:13">
      <c r="B31" s="3" t="s">
        <v>139</v>
      </c>
      <c r="C31" s="6">
        <f>VLOOKUP($B31,nodos!$B$18:$G$88,5,FALSE)</f>
        <v>6</v>
      </c>
      <c r="D31" s="3">
        <v>2</v>
      </c>
      <c r="F31" s="4" t="str">
        <f t="shared" si="0"/>
        <v>1000BASE-BX-U</v>
      </c>
      <c r="G31" s="3" t="s">
        <v>188</v>
      </c>
      <c r="H31" s="3" t="s">
        <v>140</v>
      </c>
      <c r="K31" s="6">
        <v>1</v>
      </c>
      <c r="M31" s="4" t="str">
        <f t="shared" si="1"/>
        <v>1000BASE-BX-D</v>
      </c>
    </row>
    <row r="32" spans="2:13">
      <c r="B32" s="3" t="s">
        <v>140</v>
      </c>
      <c r="C32" s="6">
        <f>VLOOKUP($B32,nodos!$B$18:$G$88,5,FALSE)</f>
        <v>6</v>
      </c>
      <c r="D32" s="3">
        <v>2</v>
      </c>
      <c r="F32" s="4" t="str">
        <f t="shared" si="0"/>
        <v>1000BASE-BX-U</v>
      </c>
      <c r="G32" s="3" t="s">
        <v>188</v>
      </c>
      <c r="H32" s="3" t="s">
        <v>141</v>
      </c>
      <c r="K32" s="6">
        <v>1</v>
      </c>
      <c r="M32" s="4" t="str">
        <f t="shared" si="1"/>
        <v>1000BASE-BX-D</v>
      </c>
    </row>
    <row r="33" spans="2:13">
      <c r="B33" s="3" t="s">
        <v>141</v>
      </c>
      <c r="C33" s="6">
        <f>VLOOKUP($B33,nodos!$B$18:$G$88,5,FALSE)</f>
        <v>6</v>
      </c>
      <c r="D33" s="3">
        <v>2</v>
      </c>
      <c r="F33" s="4" t="str">
        <f t="shared" si="0"/>
        <v>1000BASE-BX-U</v>
      </c>
      <c r="G33" s="3" t="s">
        <v>188</v>
      </c>
      <c r="H33" s="3" t="s">
        <v>142</v>
      </c>
      <c r="K33" s="6">
        <v>1</v>
      </c>
      <c r="M33" s="4" t="str">
        <f t="shared" si="1"/>
        <v>1000BASE-BX-D</v>
      </c>
    </row>
    <row r="34" spans="2:13">
      <c r="B34" s="3" t="s">
        <v>142</v>
      </c>
      <c r="C34" s="6">
        <f>VLOOKUP($B34,nodos!$B$18:$G$88,5,FALSE)</f>
        <v>6</v>
      </c>
      <c r="D34" s="3">
        <v>2</v>
      </c>
      <c r="F34" s="4" t="str">
        <f t="shared" si="0"/>
        <v>1000BASE-BX-U</v>
      </c>
      <c r="G34" s="3" t="s">
        <v>188</v>
      </c>
      <c r="H34" s="3" t="s">
        <v>143</v>
      </c>
      <c r="K34" s="6">
        <v>1</v>
      </c>
      <c r="M34" s="4" t="str">
        <f t="shared" si="1"/>
        <v>1000BASE-BX-D</v>
      </c>
    </row>
    <row r="35" spans="2:13">
      <c r="B35" s="3" t="s">
        <v>143</v>
      </c>
      <c r="C35" s="6">
        <f>VLOOKUP($B35,nodos!$B$18:$G$88,5,FALSE)</f>
        <v>6</v>
      </c>
      <c r="D35" s="3">
        <v>2</v>
      </c>
      <c r="F35" s="4" t="str">
        <f t="shared" si="0"/>
        <v>1000BASE-BX-U</v>
      </c>
      <c r="G35" s="3" t="s">
        <v>188</v>
      </c>
      <c r="H35" s="3" t="s">
        <v>144</v>
      </c>
      <c r="K35" s="6">
        <v>1</v>
      </c>
      <c r="M35" s="4" t="str">
        <f t="shared" si="1"/>
        <v>1000BASE-BX-D</v>
      </c>
    </row>
    <row r="36" spans="2:13">
      <c r="B36" s="3" t="s">
        <v>144</v>
      </c>
      <c r="C36" s="6">
        <f>VLOOKUP($B36,nodos!$B$18:$G$88,5,FALSE)</f>
        <v>6</v>
      </c>
      <c r="D36" s="3">
        <v>2</v>
      </c>
      <c r="F36" s="4" t="str">
        <f t="shared" si="0"/>
        <v>1000BASE-BX-U</v>
      </c>
      <c r="G36" s="3" t="s">
        <v>188</v>
      </c>
      <c r="H36" s="3" t="s">
        <v>145</v>
      </c>
      <c r="K36" s="6">
        <v>1</v>
      </c>
      <c r="M36" s="4" t="str">
        <f t="shared" si="1"/>
        <v>1000BASE-BX-D</v>
      </c>
    </row>
    <row r="37" spans="2:13">
      <c r="B37" s="3" t="s">
        <v>145</v>
      </c>
      <c r="C37" s="6">
        <f>VLOOKUP($B37,nodos!$B$18:$G$88,5,FALSE)</f>
        <v>6</v>
      </c>
      <c r="D37" s="3">
        <v>2</v>
      </c>
      <c r="F37" s="4" t="str">
        <f t="shared" si="0"/>
        <v>1000BASE-BX-U</v>
      </c>
      <c r="G37" s="3" t="s">
        <v>188</v>
      </c>
      <c r="H37" s="3" t="s">
        <v>146</v>
      </c>
      <c r="K37" s="6">
        <v>1</v>
      </c>
      <c r="M37" s="4" t="str">
        <f t="shared" si="1"/>
        <v>1000BASE-BX-D</v>
      </c>
    </row>
    <row r="38" spans="2:13">
      <c r="B38" s="3" t="s">
        <v>146</v>
      </c>
      <c r="C38" s="6">
        <f>VLOOKUP($B38,nodos!$B$18:$G$88,5,FALSE)</f>
        <v>6</v>
      </c>
      <c r="D38" s="3">
        <v>2</v>
      </c>
      <c r="F38" s="4" t="str">
        <f t="shared" si="0"/>
        <v>1000BASE-BX-U</v>
      </c>
      <c r="G38" s="3" t="s">
        <v>188</v>
      </c>
      <c r="H38" s="3" t="s">
        <v>147</v>
      </c>
      <c r="K38" s="6">
        <v>1</v>
      </c>
      <c r="M38" s="4" t="str">
        <f t="shared" si="1"/>
        <v>1000BASE-BX-D</v>
      </c>
    </row>
    <row r="39" spans="2:13">
      <c r="B39" s="3" t="s">
        <v>147</v>
      </c>
      <c r="C39" s="6">
        <f>VLOOKUP($B39,nodos!$B$18:$G$88,5,FALSE)</f>
        <v>6</v>
      </c>
      <c r="D39" s="3">
        <v>2</v>
      </c>
      <c r="F39" s="4" t="str">
        <f t="shared" si="0"/>
        <v>1000BASE-BX-U</v>
      </c>
      <c r="G39" s="3" t="s">
        <v>188</v>
      </c>
      <c r="H39" s="3" t="s">
        <v>148</v>
      </c>
      <c r="K39" s="6">
        <v>1</v>
      </c>
      <c r="M39" s="4" t="str">
        <f t="shared" si="1"/>
        <v>1000BASE-BX-D</v>
      </c>
    </row>
    <row r="40" spans="2:13">
      <c r="B40" s="3" t="s">
        <v>148</v>
      </c>
      <c r="C40" s="6">
        <f>VLOOKUP($B40,nodos!$B$18:$G$88,5,FALSE)</f>
        <v>6</v>
      </c>
      <c r="D40" s="3">
        <v>2</v>
      </c>
      <c r="F40" s="4" t="str">
        <f t="shared" si="0"/>
        <v>1000BASE-BX-U</v>
      </c>
      <c r="G40" s="3" t="s">
        <v>188</v>
      </c>
      <c r="H40" s="3" t="s">
        <v>149</v>
      </c>
      <c r="K40" s="6">
        <v>2</v>
      </c>
      <c r="M40" s="4" t="str">
        <f t="shared" si="1"/>
        <v>1000BASE-BX-D</v>
      </c>
    </row>
    <row r="41" spans="2:13">
      <c r="B41" s="3" t="s">
        <v>149</v>
      </c>
      <c r="C41" s="6">
        <f>VLOOKUP($B41,nodos!$B$18:$G$88,5,FALSE)</f>
        <v>6</v>
      </c>
      <c r="D41" s="3">
        <v>1</v>
      </c>
      <c r="F41" s="4" t="str">
        <f t="shared" si="0"/>
        <v>1000BASE-BX-D</v>
      </c>
      <c r="G41" s="3" t="s">
        <v>39</v>
      </c>
      <c r="H41" s="3" t="s">
        <v>28</v>
      </c>
      <c r="I41" s="6">
        <v>3</v>
      </c>
      <c r="J41" s="6">
        <v>2</v>
      </c>
      <c r="K41" s="6">
        <v>1</v>
      </c>
      <c r="M41" s="4" t="str">
        <f t="shared" si="1"/>
        <v>1000BASE-BX-U</v>
      </c>
    </row>
    <row r="42" spans="2:13">
      <c r="B42" s="3" t="s">
        <v>150</v>
      </c>
      <c r="C42" s="6">
        <f>VLOOKUP($B42,nodos!$B$18:$G$88,5,FALSE)</f>
        <v>7</v>
      </c>
      <c r="D42" s="3">
        <v>1</v>
      </c>
      <c r="F42" s="4" t="str">
        <f t="shared" si="0"/>
        <v>1000BASE-BX-D</v>
      </c>
      <c r="G42" s="3" t="s">
        <v>39</v>
      </c>
      <c r="H42" s="3" t="s">
        <v>30</v>
      </c>
      <c r="I42" s="6">
        <v>3</v>
      </c>
      <c r="J42" s="6">
        <v>2</v>
      </c>
      <c r="K42" s="6">
        <v>3</v>
      </c>
      <c r="M42" s="4" t="str">
        <f t="shared" si="1"/>
        <v>1000BASE-BX-U</v>
      </c>
    </row>
    <row r="43" spans="2:13">
      <c r="B43" s="3" t="s">
        <v>150</v>
      </c>
      <c r="C43" s="6">
        <f>VLOOKUP($B43,nodos!$B$18:$G$88,5,FALSE)</f>
        <v>7</v>
      </c>
      <c r="D43" s="3">
        <v>2</v>
      </c>
      <c r="F43" s="4" t="str">
        <f t="shared" si="0"/>
        <v>1000BASE-BX-U</v>
      </c>
      <c r="G43" s="3" t="s">
        <v>188</v>
      </c>
      <c r="H43" s="3" t="s">
        <v>151</v>
      </c>
      <c r="K43" s="6">
        <v>1</v>
      </c>
      <c r="M43" s="4" t="str">
        <f t="shared" si="1"/>
        <v>1000BASE-BX-D</v>
      </c>
    </row>
    <row r="44" spans="2:13">
      <c r="B44" s="3" t="s">
        <v>151</v>
      </c>
      <c r="C44" s="6">
        <f>VLOOKUP($B44,nodos!$B$18:$G$88,5,FALSE)</f>
        <v>7</v>
      </c>
      <c r="D44" s="3">
        <v>2</v>
      </c>
      <c r="F44" s="4" t="str">
        <f t="shared" si="0"/>
        <v>1000BASE-BX-U</v>
      </c>
      <c r="G44" s="3" t="s">
        <v>188</v>
      </c>
      <c r="H44" s="3" t="s">
        <v>152</v>
      </c>
      <c r="K44" s="6">
        <v>1</v>
      </c>
      <c r="M44" s="4" t="str">
        <f t="shared" si="1"/>
        <v>1000BASE-BX-D</v>
      </c>
    </row>
    <row r="45" spans="2:13">
      <c r="B45" s="3" t="s">
        <v>152</v>
      </c>
      <c r="C45" s="6">
        <f>VLOOKUP($B45,nodos!$B$18:$G$88,5,FALSE)</f>
        <v>7</v>
      </c>
      <c r="D45" s="3">
        <v>2</v>
      </c>
      <c r="F45" s="4" t="str">
        <f t="shared" si="0"/>
        <v>1000BASE-BX-U</v>
      </c>
      <c r="G45" s="3" t="s">
        <v>188</v>
      </c>
      <c r="H45" s="3" t="s">
        <v>153</v>
      </c>
      <c r="K45" s="6">
        <v>1</v>
      </c>
      <c r="M45" s="4" t="str">
        <f t="shared" si="1"/>
        <v>1000BASE-BX-D</v>
      </c>
    </row>
    <row r="46" spans="2:13">
      <c r="B46" s="3" t="s">
        <v>153</v>
      </c>
      <c r="C46" s="6">
        <f>VLOOKUP($B46,nodos!$B$18:$G$88,5,FALSE)</f>
        <v>7</v>
      </c>
      <c r="D46" s="3">
        <v>2</v>
      </c>
      <c r="F46" s="4" t="str">
        <f t="shared" si="0"/>
        <v>1000BASE-BX-U</v>
      </c>
      <c r="G46" s="3" t="s">
        <v>188</v>
      </c>
      <c r="H46" s="3" t="s">
        <v>154</v>
      </c>
      <c r="K46" s="6">
        <v>1</v>
      </c>
      <c r="M46" s="4" t="str">
        <f t="shared" si="1"/>
        <v>1000BASE-BX-D</v>
      </c>
    </row>
    <row r="47" spans="2:13">
      <c r="B47" s="3" t="s">
        <v>154</v>
      </c>
      <c r="C47" s="6">
        <f>VLOOKUP($B47,nodos!$B$18:$G$88,5,FALSE)</f>
        <v>7</v>
      </c>
      <c r="D47" s="3">
        <v>2</v>
      </c>
      <c r="F47" s="4" t="str">
        <f t="shared" si="0"/>
        <v>1000BASE-BX-U</v>
      </c>
      <c r="G47" s="3" t="s">
        <v>188</v>
      </c>
      <c r="H47" s="3" t="s">
        <v>77</v>
      </c>
      <c r="K47" s="6">
        <v>1</v>
      </c>
      <c r="M47" s="4" t="str">
        <f t="shared" si="1"/>
        <v>1000BASE-BX-D</v>
      </c>
    </row>
    <row r="48" spans="2:13">
      <c r="B48" s="3" t="s">
        <v>77</v>
      </c>
      <c r="C48" s="6">
        <f>VLOOKUP($B48,nodos!$B$18:$G$88,5,FALSE)</f>
        <v>7</v>
      </c>
      <c r="D48" s="3">
        <v>2</v>
      </c>
      <c r="F48" s="4" t="str">
        <f t="shared" si="0"/>
        <v>1000BASE-BX-U</v>
      </c>
      <c r="G48" s="3" t="s">
        <v>188</v>
      </c>
      <c r="H48" s="3" t="s">
        <v>155</v>
      </c>
      <c r="K48" s="6">
        <v>1</v>
      </c>
      <c r="M48" s="4" t="str">
        <f t="shared" si="1"/>
        <v>1000BASE-BX-D</v>
      </c>
    </row>
    <row r="49" spans="2:13">
      <c r="B49" s="3" t="s">
        <v>155</v>
      </c>
      <c r="C49" s="6">
        <f>VLOOKUP($B49,nodos!$B$18:$G$88,5,FALSE)</f>
        <v>7</v>
      </c>
      <c r="D49" s="3">
        <v>2</v>
      </c>
      <c r="F49" s="4" t="str">
        <f t="shared" si="0"/>
        <v>1000BASE-BX-U</v>
      </c>
      <c r="G49" s="3" t="s">
        <v>188</v>
      </c>
      <c r="H49" s="3" t="s">
        <v>156</v>
      </c>
      <c r="K49" s="6">
        <v>1</v>
      </c>
      <c r="M49" s="4" t="str">
        <f t="shared" si="1"/>
        <v>1000BASE-BX-D</v>
      </c>
    </row>
    <row r="50" spans="2:13">
      <c r="B50" s="3" t="s">
        <v>156</v>
      </c>
      <c r="C50" s="6">
        <f>VLOOKUP($B50,nodos!$B$18:$G$88,5,FALSE)</f>
        <v>7</v>
      </c>
      <c r="D50" s="3">
        <v>2</v>
      </c>
      <c r="F50" s="4" t="str">
        <f t="shared" si="0"/>
        <v>1000BASE-BX-U</v>
      </c>
      <c r="G50" s="3" t="s">
        <v>188</v>
      </c>
      <c r="H50" s="3" t="s">
        <v>157</v>
      </c>
      <c r="K50" s="6">
        <v>1</v>
      </c>
      <c r="M50" s="4" t="str">
        <f t="shared" si="1"/>
        <v>1000BASE-BX-D</v>
      </c>
    </row>
    <row r="51" spans="2:13">
      <c r="B51" s="3" t="s">
        <v>157</v>
      </c>
      <c r="C51" s="6">
        <f>VLOOKUP($B51,nodos!$B$18:$G$88,5,FALSE)</f>
        <v>7</v>
      </c>
      <c r="D51" s="3">
        <v>2</v>
      </c>
      <c r="F51" s="4" t="str">
        <f t="shared" si="0"/>
        <v>1000BASE-BX-U</v>
      </c>
      <c r="G51" s="3" t="s">
        <v>188</v>
      </c>
      <c r="H51" s="3" t="s">
        <v>158</v>
      </c>
      <c r="K51" s="6">
        <v>1</v>
      </c>
      <c r="M51" s="4" t="str">
        <f t="shared" si="1"/>
        <v>1000BASE-BX-D</v>
      </c>
    </row>
    <row r="52" spans="2:13">
      <c r="B52" s="3" t="s">
        <v>158</v>
      </c>
      <c r="C52" s="6">
        <f>VLOOKUP($B52,nodos!$B$18:$G$88,5,FALSE)</f>
        <v>7</v>
      </c>
      <c r="D52" s="3">
        <v>2</v>
      </c>
      <c r="F52" s="4" t="str">
        <f t="shared" si="0"/>
        <v>1000BASE-BX-U</v>
      </c>
      <c r="G52" s="3" t="s">
        <v>188</v>
      </c>
      <c r="H52" s="3" t="s">
        <v>159</v>
      </c>
      <c r="K52" s="6">
        <v>1</v>
      </c>
      <c r="M52" s="4" t="str">
        <f t="shared" si="1"/>
        <v>1000BASE-BX-D</v>
      </c>
    </row>
    <row r="53" spans="2:13">
      <c r="B53" s="3" t="s">
        <v>159</v>
      </c>
      <c r="C53" s="6">
        <f>VLOOKUP($B53,nodos!$B$18:$G$88,5,FALSE)</f>
        <v>7</v>
      </c>
      <c r="D53" s="3">
        <v>2</v>
      </c>
      <c r="F53" s="4" t="str">
        <f t="shared" si="0"/>
        <v>1000BASE-BX-U</v>
      </c>
      <c r="G53" s="3" t="s">
        <v>188</v>
      </c>
      <c r="H53" s="3" t="s">
        <v>160</v>
      </c>
      <c r="K53" s="6">
        <v>2</v>
      </c>
      <c r="M53" s="4" t="str">
        <f t="shared" si="1"/>
        <v>1000BASE-BX-D</v>
      </c>
    </row>
    <row r="54" spans="2:13">
      <c r="B54" s="3" t="s">
        <v>160</v>
      </c>
      <c r="C54" s="6">
        <f>VLOOKUP($B54,nodos!$B$18:$G$88,5,FALSE)</f>
        <v>7</v>
      </c>
      <c r="D54" s="3">
        <v>1</v>
      </c>
      <c r="F54" s="4" t="str">
        <f t="shared" si="0"/>
        <v>1000BASE-BX-D</v>
      </c>
      <c r="G54" s="3" t="s">
        <v>39</v>
      </c>
      <c r="H54" s="3" t="s">
        <v>28</v>
      </c>
      <c r="I54" s="6">
        <v>3</v>
      </c>
      <c r="J54" s="6">
        <v>2</v>
      </c>
      <c r="K54" s="6">
        <v>2</v>
      </c>
      <c r="M54" s="4" t="str">
        <f t="shared" si="1"/>
        <v>1000BASE-BX-U</v>
      </c>
    </row>
    <row r="55" spans="2:13">
      <c r="B55" s="3" t="s">
        <v>161</v>
      </c>
      <c r="C55" s="6">
        <f>VLOOKUP($B55,nodos!$B$18:$G$88,5,FALSE)</f>
        <v>8</v>
      </c>
      <c r="D55" s="3">
        <v>1</v>
      </c>
      <c r="F55" s="4" t="str">
        <f t="shared" si="0"/>
        <v>1000BASE-BX-D</v>
      </c>
      <c r="G55" s="3" t="s">
        <v>39</v>
      </c>
      <c r="H55" s="3" t="s">
        <v>28</v>
      </c>
      <c r="I55" s="6">
        <v>3</v>
      </c>
      <c r="J55" s="6">
        <v>2</v>
      </c>
      <c r="K55" s="6">
        <v>3</v>
      </c>
      <c r="M55" s="4" t="str">
        <f t="shared" si="1"/>
        <v>1000BASE-BX-U</v>
      </c>
    </row>
    <row r="56" spans="2:13">
      <c r="B56" s="3" t="s">
        <v>161</v>
      </c>
      <c r="C56" s="6">
        <f>VLOOKUP($B56,nodos!$B$18:$G$88,5,FALSE)</f>
        <v>8</v>
      </c>
      <c r="D56" s="3">
        <v>2</v>
      </c>
      <c r="F56" s="4" t="str">
        <f t="shared" si="0"/>
        <v>1000BASE-BX-D</v>
      </c>
      <c r="G56" s="3" t="s">
        <v>39</v>
      </c>
      <c r="H56" s="3" t="s">
        <v>29</v>
      </c>
      <c r="I56" s="6">
        <v>3</v>
      </c>
      <c r="J56" s="6">
        <v>2</v>
      </c>
      <c r="K56" s="6">
        <v>2</v>
      </c>
      <c r="M56" s="4" t="str">
        <f t="shared" si="1"/>
        <v>1000BASE-BX-U</v>
      </c>
    </row>
    <row r="57" spans="2:13">
      <c r="B57" s="3" t="s">
        <v>162</v>
      </c>
      <c r="C57" s="6">
        <f>VLOOKUP($B57,nodos!$B$18:$G$88,5,FALSE)</f>
        <v>9</v>
      </c>
      <c r="D57" s="3">
        <v>1</v>
      </c>
      <c r="F57" s="4" t="str">
        <f t="shared" si="0"/>
        <v>1000BASE-BX-D</v>
      </c>
      <c r="G57" s="3" t="s">
        <v>39</v>
      </c>
      <c r="H57" s="3" t="s">
        <v>28</v>
      </c>
      <c r="I57" s="6">
        <v>4</v>
      </c>
      <c r="J57" s="6">
        <v>2</v>
      </c>
      <c r="K57" s="6">
        <v>1</v>
      </c>
      <c r="M57" s="4" t="str">
        <f t="shared" si="1"/>
        <v>1000BASE-BX-U</v>
      </c>
    </row>
    <row r="58" spans="2:13">
      <c r="B58" s="3" t="s">
        <v>162</v>
      </c>
      <c r="C58" s="6">
        <f>VLOOKUP($B58,nodos!$B$18:$G$88,5,FALSE)</f>
        <v>9</v>
      </c>
      <c r="D58" s="3">
        <v>2</v>
      </c>
      <c r="F58" s="4" t="str">
        <f t="shared" si="0"/>
        <v>1000BASE-BX-U</v>
      </c>
      <c r="G58" s="3" t="s">
        <v>188</v>
      </c>
      <c r="H58" s="3" t="s">
        <v>163</v>
      </c>
      <c r="K58" s="6">
        <v>1</v>
      </c>
      <c r="M58" s="4" t="str">
        <f t="shared" si="1"/>
        <v>1000BASE-BX-D</v>
      </c>
    </row>
    <row r="59" spans="2:13">
      <c r="B59" s="3" t="s">
        <v>163</v>
      </c>
      <c r="C59" s="6">
        <f>VLOOKUP($B59,nodos!$B$18:$G$88,5,FALSE)</f>
        <v>9</v>
      </c>
      <c r="D59" s="3">
        <v>2</v>
      </c>
      <c r="F59" s="4" t="str">
        <f t="shared" si="0"/>
        <v>1000BASE-BX-U</v>
      </c>
      <c r="G59" s="3" t="s">
        <v>188</v>
      </c>
      <c r="H59" s="3" t="s">
        <v>164</v>
      </c>
      <c r="K59" s="6">
        <v>1</v>
      </c>
      <c r="M59" s="4" t="str">
        <f t="shared" si="1"/>
        <v>1000BASE-BX-D</v>
      </c>
    </row>
    <row r="60" spans="2:13">
      <c r="B60" s="3" t="s">
        <v>164</v>
      </c>
      <c r="C60" s="6">
        <f>VLOOKUP($B60,nodos!$B$18:$G$88,5,FALSE)</f>
        <v>9</v>
      </c>
      <c r="D60" s="3">
        <v>2</v>
      </c>
      <c r="F60" s="4" t="str">
        <f t="shared" si="0"/>
        <v>1000BASE-BX-U</v>
      </c>
      <c r="G60" s="3" t="s">
        <v>188</v>
      </c>
      <c r="H60" s="3" t="s">
        <v>165</v>
      </c>
      <c r="K60" s="6">
        <v>1</v>
      </c>
      <c r="M60" s="4" t="str">
        <f t="shared" si="1"/>
        <v>1000BASE-BX-D</v>
      </c>
    </row>
    <row r="61" spans="2:13">
      <c r="B61" s="3" t="s">
        <v>165</v>
      </c>
      <c r="C61" s="6">
        <f>VLOOKUP($B61,nodos!$B$18:$G$88,5,FALSE)</f>
        <v>9</v>
      </c>
      <c r="D61" s="3">
        <v>2</v>
      </c>
      <c r="F61" s="4" t="str">
        <f t="shared" si="0"/>
        <v>1000BASE-BX-U</v>
      </c>
      <c r="G61" s="3" t="s">
        <v>188</v>
      </c>
      <c r="H61" s="3" t="s">
        <v>166</v>
      </c>
      <c r="K61" s="6">
        <v>1</v>
      </c>
      <c r="M61" s="4" t="str">
        <f t="shared" si="1"/>
        <v>1000BASE-BX-D</v>
      </c>
    </row>
    <row r="62" spans="2:13">
      <c r="B62" s="3" t="s">
        <v>166</v>
      </c>
      <c r="C62" s="6">
        <f>VLOOKUP($B62,nodos!$B$18:$G$88,5,FALSE)</f>
        <v>9</v>
      </c>
      <c r="D62" s="3">
        <v>2</v>
      </c>
      <c r="F62" s="4" t="str">
        <f t="shared" si="0"/>
        <v>1000BASE-BX-U</v>
      </c>
      <c r="G62" s="3" t="s">
        <v>188</v>
      </c>
      <c r="H62" s="3" t="s">
        <v>167</v>
      </c>
      <c r="K62" s="6">
        <v>1</v>
      </c>
      <c r="M62" s="4" t="str">
        <f t="shared" si="1"/>
        <v>1000BASE-BX-D</v>
      </c>
    </row>
    <row r="63" spans="2:13">
      <c r="B63" s="3" t="s">
        <v>167</v>
      </c>
      <c r="C63" s="6">
        <f>VLOOKUP($B63,nodos!$B$18:$G$88,5,FALSE)</f>
        <v>9</v>
      </c>
      <c r="D63" s="3">
        <v>2</v>
      </c>
      <c r="F63" s="4" t="str">
        <f t="shared" si="0"/>
        <v>1000BASE-BX-U</v>
      </c>
      <c r="G63" s="3" t="s">
        <v>188</v>
      </c>
      <c r="H63" s="3" t="s">
        <v>168</v>
      </c>
      <c r="K63" s="6">
        <v>1</v>
      </c>
      <c r="M63" s="4" t="str">
        <f t="shared" si="1"/>
        <v>1000BASE-BX-D</v>
      </c>
    </row>
    <row r="64" spans="2:13">
      <c r="B64" s="3" t="s">
        <v>168</v>
      </c>
      <c r="C64" s="6">
        <f>VLOOKUP($B64,nodos!$B$18:$G$88,5,FALSE)</f>
        <v>9</v>
      </c>
      <c r="D64" s="3">
        <v>2</v>
      </c>
      <c r="F64" s="4" t="str">
        <f t="shared" si="0"/>
        <v>1000BASE-BX-U</v>
      </c>
      <c r="G64" s="3" t="s">
        <v>188</v>
      </c>
      <c r="H64" s="3" t="s">
        <v>169</v>
      </c>
      <c r="K64" s="6">
        <v>2</v>
      </c>
      <c r="M64" s="4" t="str">
        <f t="shared" si="1"/>
        <v>1000BASE-BX-D</v>
      </c>
    </row>
    <row r="65" spans="2:13">
      <c r="B65" s="3" t="s">
        <v>169</v>
      </c>
      <c r="C65" s="6">
        <f>VLOOKUP($B65,nodos!$B$18:$G$88,5,FALSE)</f>
        <v>9</v>
      </c>
      <c r="D65" s="3">
        <v>1</v>
      </c>
      <c r="F65" s="4" t="str">
        <f t="shared" si="0"/>
        <v>1000BASE-BX-D</v>
      </c>
      <c r="G65" s="3" t="s">
        <v>39</v>
      </c>
      <c r="H65" s="3" t="s">
        <v>29</v>
      </c>
      <c r="I65" s="6">
        <v>3</v>
      </c>
      <c r="J65" s="6">
        <v>2</v>
      </c>
      <c r="K65" s="6">
        <v>3</v>
      </c>
      <c r="M65" s="4" t="str">
        <f t="shared" si="1"/>
        <v>1000BASE-BX-U</v>
      </c>
    </row>
    <row r="66" spans="2:13">
      <c r="B66" s="3" t="s">
        <v>170</v>
      </c>
      <c r="C66" s="6">
        <f>VLOOKUP($B66,nodos!$B$18:$G$88,5,FALSE)</f>
        <v>10</v>
      </c>
      <c r="D66" s="3">
        <v>1</v>
      </c>
      <c r="F66" s="4" t="str">
        <f t="shared" si="0"/>
        <v>1000BASE-BX-D</v>
      </c>
      <c r="G66" s="3" t="s">
        <v>39</v>
      </c>
      <c r="H66" s="3" t="s">
        <v>29</v>
      </c>
      <c r="I66" s="6">
        <v>3</v>
      </c>
      <c r="J66" s="6">
        <v>2</v>
      </c>
      <c r="K66" s="6">
        <v>4</v>
      </c>
      <c r="M66" s="4" t="str">
        <f t="shared" si="1"/>
        <v>1000BASE-BX-U</v>
      </c>
    </row>
    <row r="67" spans="2:13">
      <c r="B67" s="3" t="s">
        <v>170</v>
      </c>
      <c r="C67" s="6">
        <f>VLOOKUP($B67,nodos!$B$18:$G$88,5,FALSE)</f>
        <v>10</v>
      </c>
      <c r="D67" s="3">
        <v>2</v>
      </c>
      <c r="F67" s="4" t="str">
        <f t="shared" si="0"/>
        <v>1000BASE-BX-U</v>
      </c>
      <c r="G67" s="3" t="s">
        <v>188</v>
      </c>
      <c r="H67" s="3" t="s">
        <v>171</v>
      </c>
      <c r="K67" s="6">
        <v>1</v>
      </c>
      <c r="M67" s="4" t="str">
        <f t="shared" si="1"/>
        <v>1000BASE-BX-D</v>
      </c>
    </row>
    <row r="68" spans="2:13">
      <c r="B68" s="3" t="s">
        <v>171</v>
      </c>
      <c r="C68" s="6">
        <f>VLOOKUP($B68,nodos!$B$18:$G$88,5,FALSE)</f>
        <v>10</v>
      </c>
      <c r="D68" s="3">
        <v>2</v>
      </c>
      <c r="F68" s="4" t="str">
        <f t="shared" si="0"/>
        <v>1000BASE-BX-U</v>
      </c>
      <c r="G68" s="3" t="s">
        <v>188</v>
      </c>
      <c r="H68" s="3" t="s">
        <v>172</v>
      </c>
      <c r="K68" s="6">
        <v>2</v>
      </c>
      <c r="M68" s="4" t="str">
        <f t="shared" si="1"/>
        <v>1000BASE-BX-D</v>
      </c>
    </row>
    <row r="69" spans="2:13">
      <c r="B69" s="3" t="s">
        <v>172</v>
      </c>
      <c r="C69" s="6">
        <f>VLOOKUP($B69,nodos!$B$18:$G$88,5,FALSE)</f>
        <v>10</v>
      </c>
      <c r="D69" s="3">
        <v>1</v>
      </c>
      <c r="F69" s="4" t="str">
        <f t="shared" si="0"/>
        <v>1000BASE-BX-D</v>
      </c>
      <c r="G69" s="3" t="s">
        <v>39</v>
      </c>
      <c r="H69" s="3" t="s">
        <v>37</v>
      </c>
      <c r="I69" s="6">
        <v>3</v>
      </c>
      <c r="J69" s="6">
        <v>2</v>
      </c>
      <c r="K69" s="6">
        <v>1</v>
      </c>
      <c r="M69" s="4" t="str">
        <f t="shared" si="1"/>
        <v>1000BASE-BX-U</v>
      </c>
    </row>
    <row r="70" spans="2:13">
      <c r="B70" s="3" t="s">
        <v>173</v>
      </c>
      <c r="C70" s="6">
        <f>VLOOKUP($B70,nodos!$B$18:$G$88,5,FALSE)</f>
        <v>11</v>
      </c>
      <c r="D70" s="3">
        <v>1</v>
      </c>
      <c r="F70" s="4" t="str">
        <f t="shared" ref="F70:F85" si="2">IF($G70="TIER3","1000BASE-BX-U","1000BASE-BX-D")</f>
        <v>1000BASE-BX-D</v>
      </c>
      <c r="G70" s="3" t="s">
        <v>39</v>
      </c>
      <c r="H70" s="3" t="s">
        <v>37</v>
      </c>
      <c r="I70" s="6">
        <v>3</v>
      </c>
      <c r="J70" s="6">
        <v>2</v>
      </c>
      <c r="K70" s="6">
        <v>2</v>
      </c>
      <c r="M70" s="4" t="str">
        <f t="shared" ref="M70:M85" si="3">IF($F70="1000BASE-BX-D","1000BASE-BX-U",IF($F70="1000BASE-BX-U","1000BASE-BX-D",""))</f>
        <v>1000BASE-BX-U</v>
      </c>
    </row>
    <row r="71" spans="2:13">
      <c r="B71" s="3" t="s">
        <v>173</v>
      </c>
      <c r="C71" s="6">
        <f>VLOOKUP($B71,nodos!$B$18:$G$88,5,FALSE)</f>
        <v>11</v>
      </c>
      <c r="D71" s="3">
        <v>2</v>
      </c>
      <c r="F71" s="4" t="str">
        <f t="shared" si="2"/>
        <v>1000BASE-BX-U</v>
      </c>
      <c r="G71" s="3" t="s">
        <v>188</v>
      </c>
      <c r="H71" s="3" t="s">
        <v>174</v>
      </c>
      <c r="K71" s="6">
        <v>1</v>
      </c>
      <c r="M71" s="4" t="str">
        <f t="shared" si="3"/>
        <v>1000BASE-BX-D</v>
      </c>
    </row>
    <row r="72" spans="2:13">
      <c r="B72" s="3" t="s">
        <v>174</v>
      </c>
      <c r="C72" s="6">
        <f>VLOOKUP($B72,nodos!$B$18:$G$88,5,FALSE)</f>
        <v>11</v>
      </c>
      <c r="D72" s="3">
        <v>2</v>
      </c>
      <c r="F72" s="4" t="str">
        <f t="shared" si="2"/>
        <v>1000BASE-BX-U</v>
      </c>
      <c r="G72" s="3" t="s">
        <v>188</v>
      </c>
      <c r="H72" s="3" t="s">
        <v>175</v>
      </c>
      <c r="K72" s="6">
        <v>1</v>
      </c>
      <c r="M72" s="4" t="str">
        <f t="shared" si="3"/>
        <v>1000BASE-BX-D</v>
      </c>
    </row>
    <row r="73" spans="2:13">
      <c r="B73" s="3" t="s">
        <v>175</v>
      </c>
      <c r="C73" s="6">
        <f>VLOOKUP($B73,nodos!$B$18:$G$88,5,FALSE)</f>
        <v>11</v>
      </c>
      <c r="D73" s="3">
        <v>2</v>
      </c>
      <c r="F73" s="4" t="str">
        <f t="shared" si="2"/>
        <v>1000BASE-BX-U</v>
      </c>
      <c r="G73" s="3" t="s">
        <v>188</v>
      </c>
      <c r="H73" s="3" t="s">
        <v>176</v>
      </c>
      <c r="K73" s="6">
        <v>1</v>
      </c>
      <c r="M73" s="4" t="str">
        <f t="shared" si="3"/>
        <v>1000BASE-BX-D</v>
      </c>
    </row>
    <row r="74" spans="2:13">
      <c r="B74" s="3" t="s">
        <v>176</v>
      </c>
      <c r="C74" s="6">
        <f>VLOOKUP($B74,nodos!$B$18:$G$88,5,FALSE)</f>
        <v>11</v>
      </c>
      <c r="D74" s="3">
        <v>2</v>
      </c>
      <c r="F74" s="4" t="str">
        <f t="shared" si="2"/>
        <v>1000BASE-BX-U</v>
      </c>
      <c r="G74" s="3" t="s">
        <v>188</v>
      </c>
      <c r="H74" s="3" t="s">
        <v>177</v>
      </c>
      <c r="K74" s="6">
        <v>1</v>
      </c>
      <c r="M74" s="4" t="str">
        <f t="shared" si="3"/>
        <v>1000BASE-BX-D</v>
      </c>
    </row>
    <row r="75" spans="2:13">
      <c r="B75" s="3" t="s">
        <v>177</v>
      </c>
      <c r="C75" s="6">
        <f>VLOOKUP($B75,nodos!$B$18:$G$88,5,FALSE)</f>
        <v>11</v>
      </c>
      <c r="D75" s="3">
        <v>2</v>
      </c>
      <c r="F75" s="4" t="str">
        <f t="shared" si="2"/>
        <v>1000BASE-BX-U</v>
      </c>
      <c r="G75" s="3" t="s">
        <v>188</v>
      </c>
      <c r="H75" s="3" t="s">
        <v>178</v>
      </c>
      <c r="K75" s="6">
        <v>1</v>
      </c>
      <c r="M75" s="4" t="str">
        <f t="shared" si="3"/>
        <v>1000BASE-BX-D</v>
      </c>
    </row>
    <row r="76" spans="2:13">
      <c r="B76" s="3" t="s">
        <v>178</v>
      </c>
      <c r="C76" s="6">
        <f>VLOOKUP($B76,nodos!$B$18:$G$88,5,FALSE)</f>
        <v>11</v>
      </c>
      <c r="D76" s="3">
        <v>2</v>
      </c>
      <c r="F76" s="4" t="str">
        <f t="shared" si="2"/>
        <v>1000BASE-BX-U</v>
      </c>
      <c r="G76" s="3" t="s">
        <v>188</v>
      </c>
      <c r="H76" s="3" t="s">
        <v>179</v>
      </c>
      <c r="K76" s="6">
        <v>1</v>
      </c>
      <c r="M76" s="4" t="str">
        <f t="shared" si="3"/>
        <v>1000BASE-BX-D</v>
      </c>
    </row>
    <row r="77" spans="2:13">
      <c r="B77" s="3" t="s">
        <v>179</v>
      </c>
      <c r="C77" s="6">
        <f>VLOOKUP($B77,nodos!$B$18:$G$88,5,FALSE)</f>
        <v>11</v>
      </c>
      <c r="D77" s="3">
        <v>2</v>
      </c>
      <c r="F77" s="4" t="str">
        <f t="shared" si="2"/>
        <v>1000BASE-BX-U</v>
      </c>
      <c r="G77" s="3" t="s">
        <v>188</v>
      </c>
      <c r="H77" s="3" t="s">
        <v>180</v>
      </c>
      <c r="K77" s="6">
        <v>1</v>
      </c>
      <c r="M77" s="4" t="str">
        <f t="shared" si="3"/>
        <v>1000BASE-BX-D</v>
      </c>
    </row>
    <row r="78" spans="2:13">
      <c r="B78" s="3" t="s">
        <v>180</v>
      </c>
      <c r="C78" s="6">
        <f>VLOOKUP($B78,nodos!$B$18:$G$88,5,FALSE)</f>
        <v>11</v>
      </c>
      <c r="D78" s="3">
        <v>2</v>
      </c>
      <c r="F78" s="4" t="str">
        <f t="shared" si="2"/>
        <v>1000BASE-BX-U</v>
      </c>
      <c r="G78" s="3" t="s">
        <v>188</v>
      </c>
      <c r="H78" s="3" t="s">
        <v>181</v>
      </c>
      <c r="K78" s="6">
        <v>1</v>
      </c>
      <c r="M78" s="4" t="str">
        <f t="shared" si="3"/>
        <v>1000BASE-BX-D</v>
      </c>
    </row>
    <row r="79" spans="2:13">
      <c r="B79" s="3" t="s">
        <v>181</v>
      </c>
      <c r="C79" s="6">
        <f>VLOOKUP($B79,nodos!$B$18:$G$88,5,FALSE)</f>
        <v>11</v>
      </c>
      <c r="D79" s="3">
        <v>2</v>
      </c>
      <c r="F79" s="4" t="str">
        <f t="shared" si="2"/>
        <v>1000BASE-BX-U</v>
      </c>
      <c r="G79" s="3" t="s">
        <v>188</v>
      </c>
      <c r="H79" s="3" t="s">
        <v>182</v>
      </c>
      <c r="K79" s="6">
        <v>1</v>
      </c>
      <c r="M79" s="4" t="str">
        <f t="shared" si="3"/>
        <v>1000BASE-BX-D</v>
      </c>
    </row>
    <row r="80" spans="2:13">
      <c r="B80" s="3" t="s">
        <v>182</v>
      </c>
      <c r="C80" s="6">
        <f>VLOOKUP($B80,nodos!$B$18:$G$88,5,FALSE)</f>
        <v>11</v>
      </c>
      <c r="D80" s="3">
        <v>2</v>
      </c>
      <c r="F80" s="4" t="str">
        <f t="shared" si="2"/>
        <v>1000BASE-BX-U</v>
      </c>
      <c r="G80" s="3" t="s">
        <v>188</v>
      </c>
      <c r="H80" s="3" t="s">
        <v>183</v>
      </c>
      <c r="K80" s="6">
        <v>1</v>
      </c>
      <c r="M80" s="4" t="str">
        <f t="shared" si="3"/>
        <v>1000BASE-BX-D</v>
      </c>
    </row>
    <row r="81" spans="2:13">
      <c r="B81" s="3" t="s">
        <v>183</v>
      </c>
      <c r="C81" s="6">
        <f>VLOOKUP($B81,nodos!$B$18:$G$88,5,FALSE)</f>
        <v>11</v>
      </c>
      <c r="D81" s="3">
        <v>2</v>
      </c>
      <c r="F81" s="4" t="str">
        <f t="shared" si="2"/>
        <v>1000BASE-BX-U</v>
      </c>
      <c r="G81" s="3" t="s">
        <v>188</v>
      </c>
      <c r="H81" s="3" t="s">
        <v>184</v>
      </c>
      <c r="K81" s="6">
        <v>1</v>
      </c>
      <c r="M81" s="4" t="str">
        <f t="shared" si="3"/>
        <v>1000BASE-BX-D</v>
      </c>
    </row>
    <row r="82" spans="2:13">
      <c r="B82" s="3" t="s">
        <v>184</v>
      </c>
      <c r="C82" s="6">
        <f>VLOOKUP($B82,nodos!$B$18:$G$88,5,FALSE)</f>
        <v>11</v>
      </c>
      <c r="D82" s="3">
        <v>2</v>
      </c>
      <c r="F82" s="4" t="str">
        <f t="shared" si="2"/>
        <v>1000BASE-BX-U</v>
      </c>
      <c r="G82" s="3" t="s">
        <v>188</v>
      </c>
      <c r="H82" s="3" t="s">
        <v>185</v>
      </c>
      <c r="K82" s="6">
        <v>1</v>
      </c>
      <c r="M82" s="4" t="str">
        <f t="shared" si="3"/>
        <v>1000BASE-BX-D</v>
      </c>
    </row>
    <row r="83" spans="2:13">
      <c r="B83" s="3" t="s">
        <v>185</v>
      </c>
      <c r="C83" s="6">
        <f>VLOOKUP($B83,nodos!$B$18:$G$88,5,FALSE)</f>
        <v>11</v>
      </c>
      <c r="D83" s="3">
        <v>2</v>
      </c>
      <c r="F83" s="4" t="str">
        <f t="shared" si="2"/>
        <v>1000BASE-BX-U</v>
      </c>
      <c r="G83" s="3" t="s">
        <v>188</v>
      </c>
      <c r="H83" s="3" t="s">
        <v>186</v>
      </c>
      <c r="K83" s="6">
        <v>1</v>
      </c>
      <c r="M83" s="4" t="str">
        <f t="shared" si="3"/>
        <v>1000BASE-BX-D</v>
      </c>
    </row>
    <row r="84" spans="2:13">
      <c r="B84" s="3" t="s">
        <v>186</v>
      </c>
      <c r="C84" s="6">
        <f>VLOOKUP($B84,nodos!$B$18:$G$88,5,FALSE)</f>
        <v>11</v>
      </c>
      <c r="D84" s="3">
        <v>2</v>
      </c>
      <c r="F84" s="4" t="str">
        <f t="shared" si="2"/>
        <v>1000BASE-BX-U</v>
      </c>
      <c r="G84" s="3" t="s">
        <v>188</v>
      </c>
      <c r="H84" s="3" t="s">
        <v>187</v>
      </c>
      <c r="K84" s="6">
        <v>2</v>
      </c>
      <c r="M84" s="4" t="str">
        <f t="shared" si="3"/>
        <v>1000BASE-BX-D</v>
      </c>
    </row>
    <row r="85" spans="2:13">
      <c r="B85" s="3" t="s">
        <v>187</v>
      </c>
      <c r="C85" s="6">
        <f>VLOOKUP($B85,nodos!$B$18:$G$88,5,FALSE)</f>
        <v>11</v>
      </c>
      <c r="D85" s="3">
        <v>1</v>
      </c>
      <c r="F85" s="4" t="str">
        <f t="shared" si="2"/>
        <v>1000BASE-BX-D</v>
      </c>
      <c r="G85" s="3" t="s">
        <v>39</v>
      </c>
      <c r="H85" s="3" t="s">
        <v>28</v>
      </c>
      <c r="I85" s="6">
        <v>4</v>
      </c>
      <c r="J85" s="6">
        <v>2</v>
      </c>
      <c r="K85" s="6">
        <v>2</v>
      </c>
      <c r="M85" s="4" t="str">
        <f t="shared" si="3"/>
        <v>1000BASE-BX-U</v>
      </c>
    </row>
  </sheetData>
  <autoFilter ref="B4:M4">
    <filterColumn colId="1"/>
    <filterColumn colId="3"/>
    <filterColumn colId="10"/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nodos</vt:lpstr>
      <vt:lpstr>ioms</vt:lpstr>
      <vt:lpstr>enlacesCentrales</vt:lpstr>
      <vt:lpstr>enlacesSubestaciones</vt:lpstr>
      <vt:lpstr>enlacesSubestaciones!_FilterDatabase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Rivero</dc:creator>
  <cp:lastModifiedBy>Rafael Rivero</cp:lastModifiedBy>
  <dcterms:created xsi:type="dcterms:W3CDTF">2010-07-19T07:38:00Z</dcterms:created>
  <dcterms:modified xsi:type="dcterms:W3CDTF">2010-09-01T12:29:55Z</dcterms:modified>
</cp:coreProperties>
</file>