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<sst xmlns="http://schemas.openxmlformats.org/spreadsheetml/2006/main" count="1565" uniqueCount="24">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</sst>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6">
    <font>
      <sz val="10.0"/>
      <color rgb="FF000000"/>
      <name val="Arial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  <font>
      <sz val="11.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5" numFmtId="10" xfId="0" applyAlignment="1" applyBorder="1" applyFont="1" applyNumberForma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4" xfId="0" applyAlignment="1" applyBorder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axId val="662511911"/>
        <c:axId val="628646375"/>
      </c:barChart>
      <c:catAx>
        <c:axId val="662511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646375"/>
      </c:catAx>
      <c:valAx>
        <c:axId val="628646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511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2126576597"/>
        <c:axId val="1776215827"/>
      </c:barChart>
      <c:catAx>
        <c:axId val="2126576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215827"/>
      </c:catAx>
      <c:valAx>
        <c:axId val="1776215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576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114300</xdr:rowOff>
    </xdr:from>
    <xdr:ext cx="475297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</xdr:colOff>
      <xdr:row>8</xdr:row>
      <xdr:rowOff>9525</xdr:rowOff>
    </xdr:from>
    <xdr:ext cx="3581400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152400</xdr:colOff>
      <xdr:row>0</xdr:row>
      <xdr:rowOff>152400</xdr:rowOff>
    </xdr:from>
    <xdr:ext cx="3419475" cy="19050"/>
    <xdr:grpSp>
      <xdr:nvGrpSpPr>
        <xdr:cNvPr id="2" name="Shape 2" title="Drawing"/>
        <xdr:cNvGrpSpPr/>
      </xdr:nvGrpSpPr>
      <xdr:grpSpPr>
        <a:xfrm>
          <a:off x="904775" y="2035775"/>
          <a:ext cx="3402900" cy="0"/>
          <a:chOff x="904775" y="2035775"/>
          <a:chExt cx="3402900" cy="0"/>
        </a:xfrm>
      </xdr:grpSpPr>
      <xdr:cxnSp>
        <xdr:nvCxnSpPr>
          <xdr:cNvPr id="3" name="Shape 3"/>
          <xdr:cNvCxnSpPr/>
        </xdr:nvCxnSpPr>
        <xdr:spPr>
          <a:xfrm>
            <a:off x="904775" y="2035775"/>
            <a:ext cx="3402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9525</xdr:colOff>
      <xdr:row>0</xdr:row>
      <xdr:rowOff>0</xdr:rowOff>
    </xdr:from>
    <xdr:ext cx="3629025" cy="190500"/>
    <xdr:grpSp>
      <xdr:nvGrpSpPr>
        <xdr:cNvPr id="2" name="Shape 2" title="Drawing"/>
        <xdr:cNvGrpSpPr/>
      </xdr:nvGrpSpPr>
      <xdr:grpSpPr>
        <a:xfrm>
          <a:off x="1229325" y="1937350"/>
          <a:ext cx="3117600" cy="9900"/>
          <a:chOff x="1229325" y="1937350"/>
          <a:chExt cx="3117600" cy="9900"/>
        </a:xfrm>
      </xdr:grpSpPr>
      <xdr:cxnSp>
        <xdr:nvCxnSpPr>
          <xdr:cNvPr id="4" name="Shape 4"/>
          <xdr:cNvCxnSpPr/>
        </xdr:nvCxnSpPr>
        <xdr:spPr>
          <a:xfrm flipH="1" rot="10800000">
            <a:off x="1229325" y="1937350"/>
            <a:ext cx="3117600" cy="99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828675</xdr:colOff>
      <xdr:row>12</xdr:row>
      <xdr:rowOff>152400</xdr:rowOff>
    </xdr:from>
    <xdr:ext cx="3781425" cy="190500"/>
    <xdr:grpSp>
      <xdr:nvGrpSpPr>
        <xdr:cNvPr id="2" name="Shape 2" title="Drawing"/>
        <xdr:cNvGrpSpPr/>
      </xdr:nvGrpSpPr>
      <xdr:grpSpPr>
        <a:xfrm>
          <a:off x="1150650" y="1848900"/>
          <a:ext cx="3156900" cy="0"/>
          <a:chOff x="1150650" y="1848900"/>
          <a:chExt cx="3156900" cy="0"/>
        </a:xfrm>
      </xdr:grpSpPr>
      <xdr:cxnSp>
        <xdr:nvCxnSpPr>
          <xdr:cNvPr id="5" name="Shape 5"/>
          <xdr:cNvCxnSpPr/>
        </xdr:nvCxnSpPr>
        <xdr:spPr>
          <a:xfrm>
            <a:off x="1150650" y="1848900"/>
            <a:ext cx="3156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8905875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9.57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4">
        <f>(AVERAGE(AMZN!H3:H1510)+1)^21-1</f>
        <v>0.02536601711</v>
      </c>
      <c r="D2" s="14">
        <f>(AVERAGE(AAPL!H3:H1510)+1)^21-1</f>
        <v>0.02236262114</v>
      </c>
      <c r="E2" s="14">
        <f>(AVERAGE(NFLX!H3:H1510)+1)^21-1</f>
        <v>0.03322937053</v>
      </c>
      <c r="F2" s="14">
        <f>(AVERAGE(GOOG!H3:H1510)+1)^21-1</f>
        <v>0.01464725156</v>
      </c>
      <c r="G2" s="14">
        <f>(AVERAGE(SPX!G3:G1510)+1)^21-1</f>
        <v>0.008604957351</v>
      </c>
      <c r="H2" s="14">
        <f>0.2*B2+0.2*C2+0.2*D2+0.2*E2+0.2*F2</f>
        <v>0.02357179561</v>
      </c>
    </row>
    <row r="3" ht="15.75" customHeight="1">
      <c r="A3" s="12" t="s">
        <v>19</v>
      </c>
      <c r="B3" s="14">
        <f>(stdev(FB!H3:H1510))*sqrt(21)</f>
        <v>0.08544219175</v>
      </c>
      <c r="C3" s="14">
        <f>STDEV(AMZN!H3:H1510)*SQRT(21)</f>
        <v>0.08602502563</v>
      </c>
      <c r="D3" s="14">
        <f>STDEV(AAPL!H3:H1510)*SQRT(21)</f>
        <v>0.07024287132</v>
      </c>
      <c r="E3" s="14">
        <f>STDEV(NFLX!H3:H1510)*SQRT(21)</f>
        <v>0.1205951975</v>
      </c>
      <c r="F3" s="14">
        <f>STDEV(GOOG!H3:H1510)*SQRT(21)</f>
        <v>0.0680371628</v>
      </c>
      <c r="G3" s="14">
        <f>STDEV(SPX!G3:G1510)*SQRT(21)</f>
        <v>0.03784969109</v>
      </c>
      <c r="H3" s="15"/>
    </row>
    <row r="4" ht="15.75" customHeight="1">
      <c r="A4" s="12" t="s">
        <v>20</v>
      </c>
      <c r="B4" s="16">
        <f>COVAR(FB!H3:H1510,SPX!G3:G1510)/VAR(SPX!G3:G1510)</f>
        <v>1.256177842</v>
      </c>
      <c r="C4" s="16">
        <f>COVAR(AMZN!H3:H1510,SPX!G3:G1510)/VAR(SPX!G3:G1510)</f>
        <v>1.337624053</v>
      </c>
      <c r="D4" s="16">
        <f>COVAR(AAPL!H3:H1510,SPX!G3:G1510)/VAR(SPX!G3:G1510)</f>
        <v>1.188473216</v>
      </c>
      <c r="E4" s="16">
        <f>COVAR(NFLX!H3:H1510,SPX!G3:G1510)/VAR(SPX!G3:G1510)</f>
        <v>1.48994756</v>
      </c>
      <c r="F4" s="16">
        <f>COVAR(GOOG!H3:H1510,SPX!G3:G1510)/VAR(SPX!G3:G1510)</f>
        <v>1.204128987</v>
      </c>
      <c r="G4" s="17"/>
      <c r="H4" s="18">
        <f>0.2*B4+0.2*C4+0.2*D4+0.2*E4+0.2*F4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5"/>
      <c r="H5" s="14">
        <f>(H2-0.19%)/H4</f>
        <v>0.0167314846</v>
      </c>
    </row>
    <row r="6" ht="15.75" customHeight="1">
      <c r="A6" s="12" t="s">
        <v>22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9"/>
      <c r="H6" s="19"/>
    </row>
    <row r="7" ht="15.75" customHeight="1">
      <c r="A7" s="12" t="s">
        <v>23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9"/>
      <c r="H7" s="19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