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timho\Desktop\"/>
    </mc:Choice>
  </mc:AlternateContent>
  <xr:revisionPtr revIDLastSave="0" documentId="13_ncr:1_{5A66EE5F-4E72-40D2-AC10-1C597805346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sk1" sheetId="1" r:id="rId1"/>
    <sheet name="Task2" sheetId="2" r:id="rId2"/>
  </sheets>
  <calcPr calcId="191029"/>
</workbook>
</file>

<file path=xl/calcChain.xml><?xml version="1.0" encoding="utf-8"?>
<calcChain xmlns="http://schemas.openxmlformats.org/spreadsheetml/2006/main">
  <c r="B33" i="2" l="1"/>
  <c r="B31" i="2"/>
  <c r="B29" i="2"/>
  <c r="B27" i="2"/>
  <c r="B25" i="2"/>
  <c r="B23" i="2"/>
  <c r="D21" i="2"/>
  <c r="D20" i="2"/>
  <c r="B19" i="2"/>
  <c r="D17" i="2"/>
  <c r="B16" i="2"/>
  <c r="D14" i="2"/>
  <c r="J13" i="2"/>
  <c r="D36" i="2" s="1"/>
  <c r="B13" i="2"/>
  <c r="L12" i="2"/>
  <c r="J12" i="2"/>
  <c r="D12" i="2"/>
  <c r="D11" i="2"/>
  <c r="L10" i="2"/>
  <c r="J10" i="2"/>
  <c r="B10" i="2"/>
  <c r="B8" i="2"/>
  <c r="B6" i="2"/>
  <c r="C6" i="2" s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C12" i="1"/>
  <c r="B12" i="1"/>
  <c r="B11" i="1"/>
  <c r="B10" i="1"/>
  <c r="B9" i="1"/>
  <c r="B8" i="1"/>
  <c r="B7" i="1"/>
  <c r="B6" i="1"/>
  <c r="B5" i="1"/>
  <c r="B4" i="1"/>
  <c r="B3" i="1"/>
  <c r="K2" i="1"/>
  <c r="D31" i="1" s="1"/>
  <c r="J2" i="1"/>
  <c r="C2" i="1" s="1"/>
  <c r="D2" i="1"/>
  <c r="B2" i="1"/>
  <c r="B35" i="2" l="1"/>
  <c r="C6" i="1"/>
  <c r="C26" i="1"/>
  <c r="C4" i="1"/>
  <c r="C10" i="1"/>
  <c r="C16" i="1"/>
  <c r="C20" i="1"/>
  <c r="C24" i="1"/>
  <c r="C30" i="1"/>
  <c r="D6" i="1"/>
  <c r="D10" i="1"/>
  <c r="D12" i="1"/>
  <c r="D14" i="1"/>
  <c r="D16" i="1"/>
  <c r="D18" i="1"/>
  <c r="D20" i="1"/>
  <c r="D22" i="1"/>
  <c r="D24" i="1"/>
  <c r="D28" i="1"/>
  <c r="D30" i="1"/>
  <c r="D6" i="2"/>
  <c r="D8" i="2"/>
  <c r="D10" i="2"/>
  <c r="B12" i="2"/>
  <c r="J14" i="2"/>
  <c r="J20" i="2"/>
  <c r="L20" i="2" s="1"/>
  <c r="D23" i="2"/>
  <c r="D25" i="2"/>
  <c r="D27" i="2"/>
  <c r="D29" i="2"/>
  <c r="D31" i="2"/>
  <c r="D33" i="2"/>
  <c r="D35" i="2"/>
  <c r="C8" i="1"/>
  <c r="C14" i="1"/>
  <c r="C18" i="1"/>
  <c r="C22" i="1"/>
  <c r="C28" i="1"/>
  <c r="D4" i="1"/>
  <c r="D8" i="1"/>
  <c r="D26" i="1"/>
  <c r="B7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B9" i="2"/>
  <c r="D13" i="2"/>
  <c r="B15" i="2"/>
  <c r="D16" i="2"/>
  <c r="B18" i="2"/>
  <c r="D19" i="2"/>
  <c r="B22" i="2"/>
  <c r="B24" i="2"/>
  <c r="B26" i="2"/>
  <c r="B28" i="2"/>
  <c r="B30" i="2"/>
  <c r="B32" i="2"/>
  <c r="B34" i="2"/>
  <c r="B36" i="2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B21" i="2"/>
  <c r="D3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7" i="2"/>
  <c r="D9" i="2"/>
  <c r="B11" i="2"/>
  <c r="B14" i="2"/>
  <c r="D15" i="2"/>
  <c r="B17" i="2"/>
  <c r="D18" i="2"/>
  <c r="B20" i="2"/>
  <c r="D22" i="2"/>
  <c r="D24" i="2"/>
  <c r="D26" i="2"/>
  <c r="D28" i="2"/>
  <c r="D30" i="2"/>
  <c r="D32" i="2"/>
  <c r="D34" i="2"/>
  <c r="J16" i="2" l="1"/>
  <c r="J19" i="2" s="1"/>
  <c r="J18" i="2"/>
  <c r="J21" i="2"/>
  <c r="L21" i="2" s="1"/>
  <c r="J17" i="2"/>
  <c r="J15" i="2"/>
</calcChain>
</file>

<file path=xl/sharedStrings.xml><?xml version="1.0" encoding="utf-8"?>
<sst xmlns="http://schemas.openxmlformats.org/spreadsheetml/2006/main" count="74" uniqueCount="66">
  <si>
    <t>P</t>
  </si>
  <si>
    <t>P’(H = 0)</t>
  </si>
  <si>
    <t>P'(H=r*K/8)</t>
  </si>
  <si>
    <t>P'(H=r*K/2)</t>
  </si>
  <si>
    <t>r</t>
  </si>
  <si>
    <t>K</t>
  </si>
  <si>
    <t>H=0</t>
  </si>
  <si>
    <t>H=r*K/8</t>
  </si>
  <si>
    <t>H=r*K/2</t>
  </si>
  <si>
    <t xml:space="preserve">This could be used in a Unity Persuasion Game Simulation of Fish Harvesting to simulate the effects of harvesting fish.    </t>
  </si>
  <si>
    <t>This could be used in a Unity Persuasion Game Simulation of other "harvesting" situations to simulate the effects of harvesting other species of animal.</t>
  </si>
  <si>
    <t>Duration of observation (mins)</t>
  </si>
  <si>
    <t>mins</t>
  </si>
  <si>
    <t>Cheatsheet:</t>
  </si>
  <si>
    <t>Tim Hortons Drive-In Queue Simulation (M/M/1[/D=inf/E=inf/F=FIFO])</t>
  </si>
  <si>
    <t>Total number of cars per hour:</t>
  </si>
  <si>
    <t>cars</t>
  </si>
  <si>
    <t>Lambda</t>
  </si>
  <si>
    <t>Average service time (mins)</t>
  </si>
  <si>
    <t xml:space="preserve">min </t>
  </si>
  <si>
    <t>Index</t>
  </si>
  <si>
    <t>P(n)</t>
  </si>
  <si>
    <t>cumulative_prob_calc(n)</t>
  </si>
  <si>
    <t>p(&gt;=n)</t>
  </si>
  <si>
    <t>Metric</t>
  </si>
  <si>
    <t>Symbol</t>
  </si>
  <si>
    <t>Value</t>
  </si>
  <si>
    <t>Remarks</t>
  </si>
  <si>
    <t>Mean Arrival Rate</t>
  </si>
  <si>
    <t>lambda</t>
  </si>
  <si>
    <t>30 cars/hour</t>
  </si>
  <si>
    <t>Mean inter-arrival time</t>
  </si>
  <si>
    <t>1/lambda</t>
  </si>
  <si>
    <t>hours</t>
  </si>
  <si>
    <t>Mean Rate of Service</t>
  </si>
  <si>
    <t>mu</t>
  </si>
  <si>
    <t>60 serviced / hour</t>
  </si>
  <si>
    <t>Mean inter-service time</t>
  </si>
  <si>
    <t>1/mu</t>
  </si>
  <si>
    <t>Service Intensity</t>
  </si>
  <si>
    <t>rho=lambda/mu</t>
  </si>
  <si>
    <t>Probab. System is busy</t>
  </si>
  <si>
    <t>rho</t>
  </si>
  <si>
    <t>Probab. System is idle</t>
  </si>
  <si>
    <t>1-rho</t>
  </si>
  <si>
    <t>Probab. Cust. Doesn.t wait</t>
  </si>
  <si>
    <t>Mean Number of Cust in System</t>
  </si>
  <si>
    <t>rho/(1-rho)</t>
  </si>
  <si>
    <t>Mean Number of Cust in Queue(&gt;=0)</t>
  </si>
  <si>
    <t>rho^2/(1-rho)</t>
  </si>
  <si>
    <t>Mean Number of Cust in Queue(&gt;=1)</t>
  </si>
  <si>
    <t>1/(1-rho)</t>
  </si>
  <si>
    <t>Mean time a Cust. Spends in queue</t>
  </si>
  <si>
    <t>rho/(1-rho)*1/mu</t>
  </si>
  <si>
    <t>Mean time a Cust. Spends in system</t>
  </si>
  <si>
    <t>1/(1-rho)*1/mu</t>
  </si>
  <si>
    <t>Q1: What is the probability that the server is idle</t>
  </si>
  <si>
    <t>Answer: P(server is idle)</t>
  </si>
  <si>
    <t>Q2 What is the average number of cars waiting in line for coffee?.</t>
  </si>
  <si>
    <t>Answer: Average number of cars waiting</t>
  </si>
  <si>
    <t>Q3 What is the amount of time a customer spends in the drive througharea (including serving time)?</t>
  </si>
  <si>
    <t xml:space="preserve">Answer: amount of time a customer spends in the drivethru: </t>
  </si>
  <si>
    <t>2 Mins</t>
  </si>
  <si>
    <t>Q4  How many customers per hour will be server by this shop</t>
  </si>
  <si>
    <t>serviced/hour</t>
  </si>
  <si>
    <t>Q5 Create a graph with probabilities that there are n cars in the queue for n from 0 to 30.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</si>
</sst>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4" fillId="2" borderId="0" xfId="0" applyFont="1" applyFill="1"/>
    <xf numFmtId="0" fontId="5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9" fontId="2" fillId="0" borderId="0" xfId="0" applyNumberFormat="1" applyFont="1" applyAlignment="1"/>
    <xf numFmtId="0" fontId="5" fillId="0" borderId="0" xfId="0" applyFont="1" applyAlignment="1"/>
    <xf numFmtId="0" fontId="0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P’(H=0) - No Harvesting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Task1!$B$1</c:f>
              <c:strCache>
                <c:ptCount val="1"/>
                <c:pt idx="0">
                  <c:v>P’(H = 0)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Task1!$A$2:$A$31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cat>
          <c:val>
            <c:numRef>
              <c:f>Task1!$B$2:$B$31</c:f>
              <c:numCache>
                <c:formatCode>General</c:formatCode>
                <c:ptCount val="30"/>
                <c:pt idx="0">
                  <c:v>1.9960000000000002E-2</c:v>
                </c:pt>
                <c:pt idx="1">
                  <c:v>2.9909999999999999E-2</c:v>
                </c:pt>
                <c:pt idx="2">
                  <c:v>3.984E-2</c:v>
                </c:pt>
                <c:pt idx="3">
                  <c:v>4.9750000000000003E-2</c:v>
                </c:pt>
                <c:pt idx="4">
                  <c:v>5.9640000000000006E-2</c:v>
                </c:pt>
                <c:pt idx="5">
                  <c:v>6.9510000000000002E-2</c:v>
                </c:pt>
                <c:pt idx="6">
                  <c:v>7.936E-2</c:v>
                </c:pt>
                <c:pt idx="7">
                  <c:v>8.9190000000000005E-2</c:v>
                </c:pt>
                <c:pt idx="8">
                  <c:v>9.9000000000000005E-2</c:v>
                </c:pt>
                <c:pt idx="9">
                  <c:v>0.10879</c:v>
                </c:pt>
                <c:pt idx="10">
                  <c:v>0.11856</c:v>
                </c:pt>
                <c:pt idx="11">
                  <c:v>0.12831000000000001</c:v>
                </c:pt>
                <c:pt idx="12">
                  <c:v>0.13804</c:v>
                </c:pt>
                <c:pt idx="13">
                  <c:v>0.14774999999999999</c:v>
                </c:pt>
                <c:pt idx="14">
                  <c:v>0.15744</c:v>
                </c:pt>
                <c:pt idx="15">
                  <c:v>0.16711000000000001</c:v>
                </c:pt>
                <c:pt idx="16">
                  <c:v>0.17676</c:v>
                </c:pt>
                <c:pt idx="17">
                  <c:v>0.18639</c:v>
                </c:pt>
                <c:pt idx="18">
                  <c:v>0.19600000000000001</c:v>
                </c:pt>
                <c:pt idx="19">
                  <c:v>0.20558999999999999</c:v>
                </c:pt>
                <c:pt idx="20">
                  <c:v>0.21516000000000002</c:v>
                </c:pt>
                <c:pt idx="21">
                  <c:v>0.22470999999999999</c:v>
                </c:pt>
                <c:pt idx="22">
                  <c:v>0.23424</c:v>
                </c:pt>
                <c:pt idx="23">
                  <c:v>0.24374999999999999</c:v>
                </c:pt>
                <c:pt idx="24">
                  <c:v>0.25324000000000002</c:v>
                </c:pt>
                <c:pt idx="25">
                  <c:v>0.26271</c:v>
                </c:pt>
                <c:pt idx="26">
                  <c:v>0.27215999999999996</c:v>
                </c:pt>
                <c:pt idx="27">
                  <c:v>0.28159000000000001</c:v>
                </c:pt>
                <c:pt idx="28">
                  <c:v>0.29100000000000004</c:v>
                </c:pt>
                <c:pt idx="29">
                  <c:v>0.30039000000000005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6-4140-AD8D-BB0FDCEE3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211697"/>
        <c:axId val="276342796"/>
      </c:lineChart>
      <c:catAx>
        <c:axId val="1094211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6342796"/>
        <c:crosses val="autoZero"/>
        <c:auto val="1"/>
        <c:lblAlgn val="ctr"/>
        <c:lblOffset val="100"/>
        <c:noMultiLvlLbl val="1"/>
      </c:catAx>
      <c:valAx>
        <c:axId val="276342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P’=r(1-P/K)*P-H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42116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P'(H=r*K/8) - Sub-Critical Harvesting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Task1!$C$1</c:f>
              <c:strCache>
                <c:ptCount val="1"/>
                <c:pt idx="0">
                  <c:v>P'(H=r*K/8)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Task1!$A$2:$A$31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cat>
          <c:val>
            <c:numRef>
              <c:f>Task1!$C$2:$C$31</c:f>
              <c:numCache>
                <c:formatCode>General</c:formatCode>
                <c:ptCount val="30"/>
                <c:pt idx="0">
                  <c:v>-1.23004</c:v>
                </c:pt>
                <c:pt idx="1">
                  <c:v>-1.2200899999999999</c:v>
                </c:pt>
                <c:pt idx="2">
                  <c:v>-1.2101599999999999</c:v>
                </c:pt>
                <c:pt idx="3">
                  <c:v>-1.20025</c:v>
                </c:pt>
                <c:pt idx="4">
                  <c:v>-1.1903600000000001</c:v>
                </c:pt>
                <c:pt idx="5">
                  <c:v>-1.18049</c:v>
                </c:pt>
                <c:pt idx="6">
                  <c:v>-1.1706399999999999</c:v>
                </c:pt>
                <c:pt idx="7">
                  <c:v>-1.1608099999999999</c:v>
                </c:pt>
                <c:pt idx="8">
                  <c:v>-1.151</c:v>
                </c:pt>
                <c:pt idx="9">
                  <c:v>-1.1412100000000001</c:v>
                </c:pt>
                <c:pt idx="10">
                  <c:v>-1.13144</c:v>
                </c:pt>
                <c:pt idx="11">
                  <c:v>-1.1216900000000001</c:v>
                </c:pt>
                <c:pt idx="12">
                  <c:v>-1.1119600000000001</c:v>
                </c:pt>
                <c:pt idx="13">
                  <c:v>-1.10225</c:v>
                </c:pt>
                <c:pt idx="14">
                  <c:v>-1.09256</c:v>
                </c:pt>
                <c:pt idx="15">
                  <c:v>-1.0828899999999999</c:v>
                </c:pt>
                <c:pt idx="16">
                  <c:v>-1.07324</c:v>
                </c:pt>
                <c:pt idx="17">
                  <c:v>-1.0636099999999999</c:v>
                </c:pt>
                <c:pt idx="18">
                  <c:v>-1.054</c:v>
                </c:pt>
                <c:pt idx="19">
                  <c:v>-1.0444100000000001</c:v>
                </c:pt>
                <c:pt idx="20">
                  <c:v>-1.03484</c:v>
                </c:pt>
                <c:pt idx="21">
                  <c:v>-1.02529</c:v>
                </c:pt>
                <c:pt idx="22">
                  <c:v>-1.01576</c:v>
                </c:pt>
                <c:pt idx="23">
                  <c:v>-1.0062500000000001</c:v>
                </c:pt>
                <c:pt idx="24">
                  <c:v>-0.99675999999999998</c:v>
                </c:pt>
                <c:pt idx="25">
                  <c:v>-0.98729</c:v>
                </c:pt>
                <c:pt idx="26">
                  <c:v>-0.97784000000000004</c:v>
                </c:pt>
                <c:pt idx="27">
                  <c:v>-0.96840999999999999</c:v>
                </c:pt>
                <c:pt idx="28">
                  <c:v>-0.95899999999999996</c:v>
                </c:pt>
                <c:pt idx="29">
                  <c:v>-0.94960999999999995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8-4629-B41B-E99EDEC82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0277"/>
        <c:axId val="2084688112"/>
      </c:lineChart>
      <c:catAx>
        <c:axId val="120180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4688112"/>
        <c:crosses val="autoZero"/>
        <c:auto val="1"/>
        <c:lblAlgn val="ctr"/>
        <c:lblOffset val="100"/>
        <c:noMultiLvlLbl val="1"/>
      </c:catAx>
      <c:valAx>
        <c:axId val="2084688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P'(H=r*K/8)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1802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P'(H=r*K/2) - Supercritical Harvesting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Task1!$A$2:$A$31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cat>
          <c:val>
            <c:numRef>
              <c:f>Task1!$D$2:$D$31</c:f>
              <c:numCache>
                <c:formatCode>General</c:formatCode>
                <c:ptCount val="30"/>
                <c:pt idx="0">
                  <c:v>-4.9800399999999998</c:v>
                </c:pt>
                <c:pt idx="1">
                  <c:v>-4.9700899999999999</c:v>
                </c:pt>
                <c:pt idx="2">
                  <c:v>-4.9601600000000001</c:v>
                </c:pt>
                <c:pt idx="3">
                  <c:v>-4.9502499999999996</c:v>
                </c:pt>
                <c:pt idx="4">
                  <c:v>-4.9403600000000001</c:v>
                </c:pt>
                <c:pt idx="5">
                  <c:v>-4.9304899999999998</c:v>
                </c:pt>
                <c:pt idx="6">
                  <c:v>-4.9206399999999997</c:v>
                </c:pt>
                <c:pt idx="7">
                  <c:v>-4.9108099999999997</c:v>
                </c:pt>
                <c:pt idx="8">
                  <c:v>-4.9009999999999998</c:v>
                </c:pt>
                <c:pt idx="9">
                  <c:v>-4.8912100000000001</c:v>
                </c:pt>
                <c:pt idx="10">
                  <c:v>-4.8814399999999996</c:v>
                </c:pt>
                <c:pt idx="11">
                  <c:v>-4.8716900000000001</c:v>
                </c:pt>
                <c:pt idx="12">
                  <c:v>-4.8619599999999998</c:v>
                </c:pt>
                <c:pt idx="13">
                  <c:v>-4.8522499999999997</c:v>
                </c:pt>
                <c:pt idx="14">
                  <c:v>-4.8425599999999998</c:v>
                </c:pt>
                <c:pt idx="15">
                  <c:v>-4.8328899999999999</c:v>
                </c:pt>
                <c:pt idx="16">
                  <c:v>-4.8232400000000002</c:v>
                </c:pt>
                <c:pt idx="17">
                  <c:v>-4.8136099999999997</c:v>
                </c:pt>
                <c:pt idx="18">
                  <c:v>-4.8040000000000003</c:v>
                </c:pt>
                <c:pt idx="19">
                  <c:v>-4.7944100000000001</c:v>
                </c:pt>
                <c:pt idx="20">
                  <c:v>-4.78484</c:v>
                </c:pt>
                <c:pt idx="21">
                  <c:v>-4.77529</c:v>
                </c:pt>
                <c:pt idx="22">
                  <c:v>-4.7657600000000002</c:v>
                </c:pt>
                <c:pt idx="23">
                  <c:v>-4.7562499999999996</c:v>
                </c:pt>
                <c:pt idx="24">
                  <c:v>-4.7467600000000001</c:v>
                </c:pt>
                <c:pt idx="25">
                  <c:v>-4.7372899999999998</c:v>
                </c:pt>
                <c:pt idx="26">
                  <c:v>-4.7278400000000005</c:v>
                </c:pt>
                <c:pt idx="27">
                  <c:v>-4.7184100000000004</c:v>
                </c:pt>
                <c:pt idx="28">
                  <c:v>-4.7089999999999996</c:v>
                </c:pt>
                <c:pt idx="29">
                  <c:v>-4.6996099999999998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5-4CBE-9ED4-630DFFF98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122291"/>
        <c:axId val="2063124715"/>
      </c:lineChart>
      <c:catAx>
        <c:axId val="1805122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3124715"/>
        <c:crosses val="autoZero"/>
        <c:auto val="1"/>
        <c:lblAlgn val="ctr"/>
        <c:lblOffset val="100"/>
        <c:noMultiLvlLbl val="1"/>
      </c:catAx>
      <c:valAx>
        <c:axId val="2063124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P'(H=r*K/2)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51222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P(n), cumulative_prob_calc(n) and p(&gt;=n)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Task2!$B$5</c:f>
              <c:strCache>
                <c:ptCount val="1"/>
                <c:pt idx="0">
                  <c:v>P(n)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Task2!$A$6:$A$36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Task2!$B$6:$B$36</c:f>
              <c:numCache>
                <c:formatCode>General</c:formatCode>
                <c:ptCount val="31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  <c:pt idx="8">
                  <c:v>1.953125E-3</c:v>
                </c:pt>
                <c:pt idx="9">
                  <c:v>9.765625E-4</c:v>
                </c:pt>
                <c:pt idx="10">
                  <c:v>4.8828125E-4</c:v>
                </c:pt>
                <c:pt idx="11">
                  <c:v>2.44140625E-4</c:v>
                </c:pt>
                <c:pt idx="12">
                  <c:v>1.220703125E-4</c:v>
                </c:pt>
                <c:pt idx="13">
                  <c:v>6.103515625E-5</c:v>
                </c:pt>
                <c:pt idx="14">
                  <c:v>3.0517578125E-5</c:v>
                </c:pt>
                <c:pt idx="15">
                  <c:v>1.52587890625E-5</c:v>
                </c:pt>
                <c:pt idx="16">
                  <c:v>7.62939453125E-6</c:v>
                </c:pt>
                <c:pt idx="17">
                  <c:v>3.814697265625E-6</c:v>
                </c:pt>
                <c:pt idx="18">
                  <c:v>1.9073486328125E-6</c:v>
                </c:pt>
                <c:pt idx="19">
                  <c:v>9.5367431640625E-7</c:v>
                </c:pt>
                <c:pt idx="20">
                  <c:v>4.76837158203125E-7</c:v>
                </c:pt>
                <c:pt idx="21">
                  <c:v>2.384185791015625E-7</c:v>
                </c:pt>
                <c:pt idx="22">
                  <c:v>1.1920928955078125E-7</c:v>
                </c:pt>
                <c:pt idx="23">
                  <c:v>5.9604644775390625E-8</c:v>
                </c:pt>
                <c:pt idx="24">
                  <c:v>2.9802322387695313E-8</c:v>
                </c:pt>
                <c:pt idx="25">
                  <c:v>1.4901161193847656E-8</c:v>
                </c:pt>
                <c:pt idx="26">
                  <c:v>7.4505805969238281E-9</c:v>
                </c:pt>
                <c:pt idx="27">
                  <c:v>3.7252902984619141E-9</c:v>
                </c:pt>
                <c:pt idx="28">
                  <c:v>1.862645149230957E-9</c:v>
                </c:pt>
                <c:pt idx="29">
                  <c:v>9.3132257461547852E-10</c:v>
                </c:pt>
                <c:pt idx="30">
                  <c:v>4.6566128730773926E-10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B-43ED-8B5A-6C1E578881B2}"/>
            </c:ext>
          </c:extLst>
        </c:ser>
        <c:ser>
          <c:idx val="1"/>
          <c:order val="1"/>
          <c:tx>
            <c:strRef>
              <c:f>Task2!$C$5</c:f>
              <c:strCache>
                <c:ptCount val="1"/>
                <c:pt idx="0">
                  <c:v>cumulative_prob_calc(n)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Task2!$A$6:$A$36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Task2!$C$6:$C$36</c:f>
              <c:numCache>
                <c:formatCode>General</c:formatCode>
                <c:ptCount val="3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0.9375</c:v>
                </c:pt>
                <c:pt idx="4">
                  <c:v>0.96875</c:v>
                </c:pt>
                <c:pt idx="5">
                  <c:v>0.984375</c:v>
                </c:pt>
                <c:pt idx="6">
                  <c:v>0.9921875</c:v>
                </c:pt>
                <c:pt idx="7">
                  <c:v>0.99609375</c:v>
                </c:pt>
                <c:pt idx="8">
                  <c:v>0.998046875</c:v>
                </c:pt>
                <c:pt idx="9">
                  <c:v>0.9990234375</c:v>
                </c:pt>
                <c:pt idx="10">
                  <c:v>0.99951171875</c:v>
                </c:pt>
                <c:pt idx="11">
                  <c:v>0.999755859375</c:v>
                </c:pt>
                <c:pt idx="12">
                  <c:v>0.9998779296875</c:v>
                </c:pt>
                <c:pt idx="13">
                  <c:v>0.99993896484375</c:v>
                </c:pt>
                <c:pt idx="14">
                  <c:v>0.999969482421875</c:v>
                </c:pt>
                <c:pt idx="15">
                  <c:v>0.9999847412109375</c:v>
                </c:pt>
                <c:pt idx="16">
                  <c:v>0.99999237060546875</c:v>
                </c:pt>
                <c:pt idx="17">
                  <c:v>0.99999618530273438</c:v>
                </c:pt>
                <c:pt idx="18">
                  <c:v>0.99999809265136719</c:v>
                </c:pt>
                <c:pt idx="19">
                  <c:v>0.99999904632568359</c:v>
                </c:pt>
                <c:pt idx="20">
                  <c:v>0.9999995231628418</c:v>
                </c:pt>
                <c:pt idx="21">
                  <c:v>0.9999997615814209</c:v>
                </c:pt>
                <c:pt idx="22">
                  <c:v>0.99999988079071045</c:v>
                </c:pt>
                <c:pt idx="23">
                  <c:v>0.99999994039535522</c:v>
                </c:pt>
                <c:pt idx="24">
                  <c:v>0.99999997019767761</c:v>
                </c:pt>
                <c:pt idx="25">
                  <c:v>0.99999998509883881</c:v>
                </c:pt>
                <c:pt idx="26">
                  <c:v>0.9999999925494194</c:v>
                </c:pt>
                <c:pt idx="27">
                  <c:v>0.9999999962747097</c:v>
                </c:pt>
                <c:pt idx="28">
                  <c:v>0.99999999813735485</c:v>
                </c:pt>
                <c:pt idx="29">
                  <c:v>0.99999999906867743</c:v>
                </c:pt>
                <c:pt idx="30">
                  <c:v>0.99999999953433871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B-43ED-8B5A-6C1E578881B2}"/>
            </c:ext>
          </c:extLst>
        </c:ser>
        <c:ser>
          <c:idx val="2"/>
          <c:order val="2"/>
          <c:tx>
            <c:strRef>
              <c:f>Task2!$D$5</c:f>
              <c:strCache>
                <c:ptCount val="1"/>
                <c:pt idx="0">
                  <c:v>p(&gt;=n)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Task2!$A$6:$A$36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Task2!$D$6:$D$36</c:f>
              <c:numCache>
                <c:formatCode>General</c:formatCode>
                <c:ptCount val="3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  <c:pt idx="21">
                  <c:v>4.76837158203125E-7</c:v>
                </c:pt>
                <c:pt idx="22">
                  <c:v>2.384185791015625E-7</c:v>
                </c:pt>
                <c:pt idx="23">
                  <c:v>1.1920928955078125E-7</c:v>
                </c:pt>
                <c:pt idx="24">
                  <c:v>5.9604644775390625E-8</c:v>
                </c:pt>
                <c:pt idx="25">
                  <c:v>2.9802322387695313E-8</c:v>
                </c:pt>
                <c:pt idx="26">
                  <c:v>1.4901161193847656E-8</c:v>
                </c:pt>
                <c:pt idx="27">
                  <c:v>7.4505805969238281E-9</c:v>
                </c:pt>
                <c:pt idx="28">
                  <c:v>3.7252902984619141E-9</c:v>
                </c:pt>
                <c:pt idx="29">
                  <c:v>1.862645149230957E-9</c:v>
                </c:pt>
                <c:pt idx="30">
                  <c:v>9.3132257461547852E-10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4B-43ED-8B5A-6C1E57888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101385"/>
        <c:axId val="497438539"/>
      </c:lineChart>
      <c:catAx>
        <c:axId val="1330101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7438539"/>
        <c:crosses val="autoZero"/>
        <c:auto val="1"/>
        <c:lblAlgn val="ctr"/>
        <c:lblOffset val="100"/>
        <c:noMultiLvlLbl val="1"/>
      </c:catAx>
      <c:valAx>
        <c:axId val="497438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010138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35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952500</xdr:colOff>
      <xdr:row>35</xdr:row>
      <xdr:rowOff>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9525</xdr:colOff>
      <xdr:row>35</xdr:row>
      <xdr:rowOff>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85725</xdr:colOff>
      <xdr:row>2</xdr:row>
      <xdr:rowOff>28575</xdr:rowOff>
    </xdr:from>
    <xdr:ext cx="6238875" cy="4229100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972175" y="409575"/>
          <a:ext cx="6238875" cy="42291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</xdr:colOff>
      <xdr:row>37</xdr:row>
      <xdr:rowOff>57150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38100</xdr:colOff>
      <xdr:row>1</xdr:row>
      <xdr:rowOff>85725</xdr:rowOff>
    </xdr:from>
    <xdr:ext cx="7277100" cy="10858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9"/>
  <sheetViews>
    <sheetView tabSelected="1" workbookViewId="0">
      <selection activeCell="F11" sqref="F11"/>
    </sheetView>
  </sheetViews>
  <sheetFormatPr defaultColWidth="14.42578125" defaultRowHeight="15.75" customHeight="1" x14ac:dyDescent="0.2"/>
  <cols>
    <col min="1" max="1" width="14.140625" customWidth="1"/>
    <col min="2" max="2" width="16.42578125" customWidth="1"/>
  </cols>
  <sheetData>
    <row r="1" spans="1:13" ht="15" x14ac:dyDescent="0.25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  <c r="H1" s="2" t="s">
        <v>5</v>
      </c>
      <c r="I1" s="3" t="s">
        <v>6</v>
      </c>
      <c r="J1" s="3" t="s">
        <v>7</v>
      </c>
      <c r="K1" s="3" t="s">
        <v>8</v>
      </c>
      <c r="L1" s="3"/>
      <c r="M1" s="3"/>
    </row>
    <row r="2" spans="1:13" ht="15" x14ac:dyDescent="0.25">
      <c r="A2" s="2">
        <v>2</v>
      </c>
      <c r="B2" s="2">
        <f>G2*(1-A2/H2)*A2-I2</f>
        <v>1.9960000000000002E-2</v>
      </c>
      <c r="C2" s="4">
        <f>G2*(1-A2/H2)*A2-J2</f>
        <v>-1.23004</v>
      </c>
      <c r="D2" s="4">
        <f>G2*(1-A2/H2)*A2-K2</f>
        <v>-4.9800399999999998</v>
      </c>
      <c r="G2" s="2">
        <v>0.01</v>
      </c>
      <c r="H2" s="2">
        <v>1000</v>
      </c>
      <c r="I2" s="5">
        <v>0</v>
      </c>
      <c r="J2" s="5">
        <f>G2*H2/8</f>
        <v>1.25</v>
      </c>
      <c r="K2" s="5">
        <f>G2*H2/2</f>
        <v>5</v>
      </c>
      <c r="L2" s="5"/>
      <c r="M2" s="5"/>
    </row>
    <row r="3" spans="1:13" ht="12.75" x14ac:dyDescent="0.2">
      <c r="A3" s="2">
        <v>3</v>
      </c>
      <c r="B3" s="2">
        <f>G2*(1-A3/H2)*A3-I2</f>
        <v>2.9909999999999999E-2</v>
      </c>
      <c r="C3" s="4">
        <f>G2*(1-A3/H2)*A3-J2</f>
        <v>-1.2200899999999999</v>
      </c>
      <c r="D3" s="4">
        <f>G2*(1-A3/H2)*A3-K2</f>
        <v>-4.9700899999999999</v>
      </c>
    </row>
    <row r="4" spans="1:13" ht="12.75" x14ac:dyDescent="0.2">
      <c r="A4" s="2">
        <v>4</v>
      </c>
      <c r="B4" s="2">
        <f>G2*(1-A4/H2)*A4-I2</f>
        <v>3.984E-2</v>
      </c>
      <c r="C4" s="4">
        <f>G2*(1-A4/H2)*A4-J2</f>
        <v>-1.2101599999999999</v>
      </c>
      <c r="D4" s="4">
        <f>G2*(1-A4/H2)*A4-K2</f>
        <v>-4.9601600000000001</v>
      </c>
    </row>
    <row r="5" spans="1:13" ht="12.75" x14ac:dyDescent="0.2">
      <c r="A5" s="2">
        <v>5</v>
      </c>
      <c r="B5" s="2">
        <f>G2*(1-A5/H2)*A5-I2</f>
        <v>4.9750000000000003E-2</v>
      </c>
      <c r="C5" s="4">
        <f>G2*(1-A5/H2)*A5-J2</f>
        <v>-1.20025</v>
      </c>
      <c r="D5" s="4">
        <f>G2*(1-A5/H2)*A5-K2</f>
        <v>-4.9502499999999996</v>
      </c>
    </row>
    <row r="6" spans="1:13" ht="12.75" x14ac:dyDescent="0.2">
      <c r="A6" s="2">
        <v>6</v>
      </c>
      <c r="B6" s="2">
        <f>G2*(1-A6/H2)*A6-I2</f>
        <v>5.9640000000000006E-2</v>
      </c>
      <c r="C6" s="4">
        <f>G2*(1-A6/H2)*A6-J2</f>
        <v>-1.1903600000000001</v>
      </c>
      <c r="D6" s="4">
        <f>G2*(1-A6/H2)*A6-K2</f>
        <v>-4.9403600000000001</v>
      </c>
    </row>
    <row r="7" spans="1:13" ht="12.75" x14ac:dyDescent="0.2">
      <c r="A7" s="2">
        <v>7</v>
      </c>
      <c r="B7" s="2">
        <f>G2*(1-A7/H2)*A7-I2</f>
        <v>6.9510000000000002E-2</v>
      </c>
      <c r="C7" s="4">
        <f>G2*(1-A7/H2)*A7-J2</f>
        <v>-1.18049</v>
      </c>
      <c r="D7" s="4">
        <f>G2*(1-A7/H2)*A7-K2</f>
        <v>-4.9304899999999998</v>
      </c>
    </row>
    <row r="8" spans="1:13" ht="12.75" x14ac:dyDescent="0.2">
      <c r="A8" s="2">
        <v>8</v>
      </c>
      <c r="B8" s="2">
        <f>G2*(1-A8/H2)*A8-I2</f>
        <v>7.936E-2</v>
      </c>
      <c r="C8" s="4">
        <f>G2*(1-A8/H2)*A8-J2</f>
        <v>-1.1706399999999999</v>
      </c>
      <c r="D8" s="4">
        <f>G2*(1-A8/H2)*A8-K2</f>
        <v>-4.9206399999999997</v>
      </c>
    </row>
    <row r="9" spans="1:13" ht="12.75" x14ac:dyDescent="0.2">
      <c r="A9" s="2">
        <v>9</v>
      </c>
      <c r="B9" s="2">
        <f>G2*(1-A9/H2)*A9-I2</f>
        <v>8.9190000000000005E-2</v>
      </c>
      <c r="C9" s="4">
        <f>G2*(1-A9/H2)*A9-J2</f>
        <v>-1.1608099999999999</v>
      </c>
      <c r="D9" s="4">
        <f>G2*(1-A9/H2)*A9-K2</f>
        <v>-4.9108099999999997</v>
      </c>
    </row>
    <row r="10" spans="1:13" ht="12.75" x14ac:dyDescent="0.2">
      <c r="A10" s="2">
        <v>10</v>
      </c>
      <c r="B10" s="2">
        <f>G2*(1-A10/H2)*A10-I2</f>
        <v>9.9000000000000005E-2</v>
      </c>
      <c r="C10" s="4">
        <f>G2*(1-A10/H2)*A10-J2</f>
        <v>-1.151</v>
      </c>
      <c r="D10" s="4">
        <f>G2*(1-A10/H2)*A10-K2</f>
        <v>-4.9009999999999998</v>
      </c>
    </row>
    <row r="11" spans="1:13" ht="12.75" x14ac:dyDescent="0.2">
      <c r="A11" s="2">
        <v>11</v>
      </c>
      <c r="B11" s="2">
        <f>G2*(1-A11/H2)*A11-I2</f>
        <v>0.10879</v>
      </c>
      <c r="C11" s="4">
        <f>G2*(1-A11/H2)*A11-J2</f>
        <v>-1.1412100000000001</v>
      </c>
      <c r="D11" s="4">
        <f>G2*(1-A11/H2)*A11-K2</f>
        <v>-4.8912100000000001</v>
      </c>
    </row>
    <row r="12" spans="1:13" ht="12.75" x14ac:dyDescent="0.2">
      <c r="A12" s="2">
        <v>12</v>
      </c>
      <c r="B12" s="2">
        <f>G2*(1-A12/H2)*A12-I2</f>
        <v>0.11856</v>
      </c>
      <c r="C12" s="4">
        <f>G2*(1-A12/H2)*A12-J2</f>
        <v>-1.13144</v>
      </c>
      <c r="D12" s="4">
        <f>G2*(1-A12/H2)*A12-K2</f>
        <v>-4.8814399999999996</v>
      </c>
    </row>
    <row r="13" spans="1:13" ht="12.75" x14ac:dyDescent="0.2">
      <c r="A13" s="2">
        <v>13</v>
      </c>
      <c r="B13" s="2">
        <f>G2*(1-A13/H2)*A13-I2</f>
        <v>0.12831000000000001</v>
      </c>
      <c r="C13" s="4">
        <f>G2*(1-A13/H2)*A13-J2</f>
        <v>-1.1216900000000001</v>
      </c>
      <c r="D13" s="4">
        <f>G2*(1-A13/H2)*A13-K2</f>
        <v>-4.8716900000000001</v>
      </c>
    </row>
    <row r="14" spans="1:13" ht="12.75" x14ac:dyDescent="0.2">
      <c r="A14" s="2">
        <v>14</v>
      </c>
      <c r="B14" s="2">
        <f>G2*(1-A14/H2)*A14-I2</f>
        <v>0.13804</v>
      </c>
      <c r="C14" s="4">
        <f>G2*(1-A14/H2)*A14-J2</f>
        <v>-1.1119600000000001</v>
      </c>
      <c r="D14" s="4">
        <f>G2*(1-A14/H2)*A14-K2</f>
        <v>-4.8619599999999998</v>
      </c>
    </row>
    <row r="15" spans="1:13" ht="12.75" x14ac:dyDescent="0.2">
      <c r="A15" s="2">
        <v>15</v>
      </c>
      <c r="B15" s="2">
        <f>G2*(1-A15/H2)*A15-I2</f>
        <v>0.14774999999999999</v>
      </c>
      <c r="C15" s="4">
        <f>G2*(1-A15/H2)*A15-J2</f>
        <v>-1.10225</v>
      </c>
      <c r="D15" s="4">
        <f>G2*(1-A15/H2)*A15-K2</f>
        <v>-4.8522499999999997</v>
      </c>
    </row>
    <row r="16" spans="1:13" ht="12.75" x14ac:dyDescent="0.2">
      <c r="A16" s="2">
        <v>16</v>
      </c>
      <c r="B16" s="2">
        <f>G2*(1-A16/H2)*A16-I2</f>
        <v>0.15744</v>
      </c>
      <c r="C16" s="4">
        <f>G2*(1-A16/H2)*A16-J2</f>
        <v>-1.09256</v>
      </c>
      <c r="D16" s="4">
        <f>G2*(1-A16/H2)*A16-K2</f>
        <v>-4.8425599999999998</v>
      </c>
    </row>
    <row r="17" spans="1:7" ht="12.75" x14ac:dyDescent="0.2">
      <c r="A17" s="2">
        <v>17</v>
      </c>
      <c r="B17" s="2">
        <f>G2*(1-A17/H2)*A17-I2</f>
        <v>0.16711000000000001</v>
      </c>
      <c r="C17" s="4">
        <f>G2*(1-A17/H2)*A17-J2</f>
        <v>-1.0828899999999999</v>
      </c>
      <c r="D17" s="4">
        <f>G2*(1-A17/H2)*A17-K2</f>
        <v>-4.8328899999999999</v>
      </c>
    </row>
    <row r="18" spans="1:7" ht="12.75" x14ac:dyDescent="0.2">
      <c r="A18" s="2">
        <v>18</v>
      </c>
      <c r="B18" s="2">
        <f>G2*(1-A18/H2)*A18-I2</f>
        <v>0.17676</v>
      </c>
      <c r="C18" s="4">
        <f>G2*(1-A18/H2)*A18-J2</f>
        <v>-1.07324</v>
      </c>
      <c r="D18" s="4">
        <f>G2*(1-A18/H2)*A18-K2</f>
        <v>-4.8232400000000002</v>
      </c>
    </row>
    <row r="19" spans="1:7" ht="12.75" x14ac:dyDescent="0.2">
      <c r="A19" s="2">
        <v>19</v>
      </c>
      <c r="B19" s="2">
        <f>G2*(1-A19/H2)*A19-I2</f>
        <v>0.18639</v>
      </c>
      <c r="C19" s="4">
        <f>G2*(1-A19/H2)*A19-J2</f>
        <v>-1.0636099999999999</v>
      </c>
      <c r="D19" s="4">
        <f>G2*(1-A19/H2)*A19-K2</f>
        <v>-4.8136099999999997</v>
      </c>
    </row>
    <row r="20" spans="1:7" ht="12.75" x14ac:dyDescent="0.2">
      <c r="A20" s="2">
        <v>20</v>
      </c>
      <c r="B20" s="2">
        <f>G2*(1-A20/H2)*A20-I2</f>
        <v>0.19600000000000001</v>
      </c>
      <c r="C20" s="4">
        <f>G2*(1-A20/H2)*A20-J2</f>
        <v>-1.054</v>
      </c>
      <c r="D20" s="4">
        <f>G2*(1-A20/H2)*A20-K2</f>
        <v>-4.8040000000000003</v>
      </c>
    </row>
    <row r="21" spans="1:7" ht="12.75" x14ac:dyDescent="0.2">
      <c r="A21" s="2">
        <v>21</v>
      </c>
      <c r="B21" s="2">
        <f>G2*(1-A21/H2)*A21-I2</f>
        <v>0.20558999999999999</v>
      </c>
      <c r="C21" s="4">
        <f>G2*(1-A21/H2)*A21-J2</f>
        <v>-1.0444100000000001</v>
      </c>
      <c r="D21" s="4">
        <f>G2*(1-A21/H2)*A21-K2</f>
        <v>-4.7944100000000001</v>
      </c>
    </row>
    <row r="22" spans="1:7" ht="12.75" x14ac:dyDescent="0.2">
      <c r="A22" s="2">
        <v>22</v>
      </c>
      <c r="B22" s="2">
        <f>G2*(1-A22/H2)*A22-I2</f>
        <v>0.21516000000000002</v>
      </c>
      <c r="C22" s="4">
        <f>G2*(1-A22/H2)*A22-J2</f>
        <v>-1.03484</v>
      </c>
      <c r="D22" s="4">
        <f>G2*(1-A22/H2)*A22-K2</f>
        <v>-4.78484</v>
      </c>
    </row>
    <row r="23" spans="1:7" ht="12.75" x14ac:dyDescent="0.2">
      <c r="A23" s="2">
        <v>23</v>
      </c>
      <c r="B23" s="2">
        <f>G2*(1-A23/H2)*A23-I2</f>
        <v>0.22470999999999999</v>
      </c>
      <c r="C23" s="4">
        <f>G2*(1-A23/H2)*A23-J2</f>
        <v>-1.02529</v>
      </c>
      <c r="D23" s="4">
        <f>G2*(1-A23/H2)*A23-K2</f>
        <v>-4.77529</v>
      </c>
    </row>
    <row r="24" spans="1:7" ht="12.75" x14ac:dyDescent="0.2">
      <c r="A24" s="2">
        <v>24</v>
      </c>
      <c r="B24" s="2">
        <f>G2*(1-A24/H2)*A24-I2</f>
        <v>0.23424</v>
      </c>
      <c r="C24" s="4">
        <f>G2*(1-A24/H2)*A24-J2</f>
        <v>-1.01576</v>
      </c>
      <c r="D24" s="4">
        <f>G2*(1-A24/H2)*A24-K2</f>
        <v>-4.7657600000000002</v>
      </c>
    </row>
    <row r="25" spans="1:7" ht="12.75" x14ac:dyDescent="0.2">
      <c r="A25" s="2">
        <v>25</v>
      </c>
      <c r="B25" s="2">
        <f>G2*(1-A25/H2)*A25-I2</f>
        <v>0.24374999999999999</v>
      </c>
      <c r="C25" s="4">
        <f>G2*(1-A25/H2)*A25-J2</f>
        <v>-1.0062500000000001</v>
      </c>
      <c r="D25" s="4">
        <f>G2*(1-A25/H2)*A25-K2</f>
        <v>-4.7562499999999996</v>
      </c>
    </row>
    <row r="26" spans="1:7" ht="12.75" x14ac:dyDescent="0.2">
      <c r="A26" s="2">
        <v>26</v>
      </c>
      <c r="B26" s="2">
        <f>G2*(1-A26/H2)*A26-I2</f>
        <v>0.25324000000000002</v>
      </c>
      <c r="C26" s="4">
        <f>G2*(1-A26/H2)*A26-J2</f>
        <v>-0.99675999999999998</v>
      </c>
      <c r="D26" s="4">
        <f>G2*(1-A26/H2)*A26-K2</f>
        <v>-4.7467600000000001</v>
      </c>
    </row>
    <row r="27" spans="1:7" ht="12.75" x14ac:dyDescent="0.2">
      <c r="A27" s="2">
        <v>27</v>
      </c>
      <c r="B27" s="2">
        <f>G2*(1-A27/H2)*A27-I2</f>
        <v>0.26271</v>
      </c>
      <c r="C27" s="4">
        <f>G2*(1-A27/H2)*A27-J2</f>
        <v>-0.98729</v>
      </c>
      <c r="D27" s="4">
        <f>G2*(1-A27/H2)*A27-K2</f>
        <v>-4.7372899999999998</v>
      </c>
    </row>
    <row r="28" spans="1:7" ht="12.75" x14ac:dyDescent="0.2">
      <c r="A28" s="2">
        <v>28</v>
      </c>
      <c r="B28" s="2">
        <f>G2*(1-A28/H2)*A28-I2</f>
        <v>0.27215999999999996</v>
      </c>
      <c r="C28" s="4">
        <f>G2*(1-A28/H2)*A28-J2</f>
        <v>-0.97784000000000004</v>
      </c>
      <c r="D28" s="4">
        <f>G2*(1-A28/H2)*A28-K2</f>
        <v>-4.7278400000000005</v>
      </c>
    </row>
    <row r="29" spans="1:7" ht="12.75" x14ac:dyDescent="0.2">
      <c r="A29" s="2">
        <v>29</v>
      </c>
      <c r="B29" s="2">
        <f>G2*(1-A29/H2)*A29-I2</f>
        <v>0.28159000000000001</v>
      </c>
      <c r="C29" s="4">
        <f>G2*(1-A29/H2)*A29-J2</f>
        <v>-0.96840999999999999</v>
      </c>
      <c r="D29" s="4">
        <f>G2*(1-A29/H2)*A29-K2</f>
        <v>-4.7184100000000004</v>
      </c>
    </row>
    <row r="30" spans="1:7" ht="12.75" x14ac:dyDescent="0.2">
      <c r="A30" s="2">
        <v>30</v>
      </c>
      <c r="B30" s="2">
        <f>G2*(1-A30/H2)*A30-I2</f>
        <v>0.29100000000000004</v>
      </c>
      <c r="C30" s="4">
        <f>G2*(1-A30/H2)*A30-J2</f>
        <v>-0.95899999999999996</v>
      </c>
      <c r="D30" s="4">
        <f>G2*(1-A30/H2)*A30-K2</f>
        <v>-4.7089999999999996</v>
      </c>
      <c r="G30" s="1" t="s">
        <v>9</v>
      </c>
    </row>
    <row r="31" spans="1:7" ht="12.75" x14ac:dyDescent="0.2">
      <c r="A31" s="2">
        <v>31</v>
      </c>
      <c r="B31" s="2">
        <f>G2*(1-A31/H2)*A31-I2</f>
        <v>0.30039000000000005</v>
      </c>
      <c r="C31" s="4">
        <f>G2*(1-A31/H2)*A31-J2</f>
        <v>-0.94960999999999995</v>
      </c>
      <c r="D31" s="4">
        <f>G2*(1-A31/H2)*A31-K2</f>
        <v>-4.6996099999999998</v>
      </c>
    </row>
    <row r="32" spans="1:7" ht="15" customHeight="1" x14ac:dyDescent="0.2">
      <c r="B32" s="6"/>
      <c r="G32" s="1" t="s">
        <v>10</v>
      </c>
    </row>
    <row r="33" spans="2:7" ht="14.25" x14ac:dyDescent="0.2">
      <c r="B33" s="6"/>
    </row>
    <row r="34" spans="2:7" ht="14.25" x14ac:dyDescent="0.2">
      <c r="B34" s="6"/>
      <c r="G34" s="1"/>
    </row>
    <row r="35" spans="2:7" ht="14.25" x14ac:dyDescent="0.2">
      <c r="B35" s="6"/>
    </row>
    <row r="36" spans="2:7" ht="14.25" x14ac:dyDescent="0.2">
      <c r="B36" s="6"/>
    </row>
    <row r="37" spans="2:7" ht="14.25" x14ac:dyDescent="0.2">
      <c r="B37" s="6"/>
    </row>
    <row r="38" spans="2:7" ht="14.25" x14ac:dyDescent="0.2">
      <c r="B38" s="6"/>
    </row>
    <row r="39" spans="2:7" ht="14.25" x14ac:dyDescent="0.2">
      <c r="B39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37"/>
  <sheetViews>
    <sheetView workbookViewId="0"/>
  </sheetViews>
  <sheetFormatPr defaultColWidth="14.42578125" defaultRowHeight="15.75" customHeight="1" x14ac:dyDescent="0.2"/>
  <cols>
    <col min="2" max="2" width="23.5703125" customWidth="1"/>
    <col min="3" max="3" width="26.28515625" customWidth="1"/>
    <col min="4" max="4" width="22.85546875" customWidth="1"/>
    <col min="8" max="8" width="37.85546875" customWidth="1"/>
    <col min="9" max="9" width="20.28515625" customWidth="1"/>
  </cols>
  <sheetData>
    <row r="1" spans="1:13" ht="15.75" customHeight="1" x14ac:dyDescent="0.25">
      <c r="A1" s="2" t="s">
        <v>11</v>
      </c>
      <c r="C1" s="2">
        <v>60</v>
      </c>
      <c r="D1" s="2" t="s">
        <v>12</v>
      </c>
      <c r="H1" s="2" t="s">
        <v>13</v>
      </c>
      <c r="I1" s="11" t="s">
        <v>14</v>
      </c>
      <c r="J1" s="12"/>
    </row>
    <row r="2" spans="1:13" x14ac:dyDescent="0.2">
      <c r="A2" s="2" t="s">
        <v>15</v>
      </c>
      <c r="C2" s="2">
        <v>30</v>
      </c>
      <c r="D2" s="2" t="s">
        <v>16</v>
      </c>
      <c r="E2" s="2" t="s">
        <v>17</v>
      </c>
    </row>
    <row r="3" spans="1:13" x14ac:dyDescent="0.2">
      <c r="A3" s="2" t="s">
        <v>18</v>
      </c>
      <c r="C3" s="2">
        <v>1</v>
      </c>
      <c r="D3" s="2" t="s">
        <v>19</v>
      </c>
    </row>
    <row r="5" spans="1:13" x14ac:dyDescent="0.2">
      <c r="A5" s="1" t="s">
        <v>20</v>
      </c>
      <c r="B5" s="1" t="s">
        <v>21</v>
      </c>
      <c r="C5" s="1" t="s">
        <v>22</v>
      </c>
      <c r="D5" s="1" t="s">
        <v>23</v>
      </c>
    </row>
    <row r="6" spans="1:13" x14ac:dyDescent="0.2">
      <c r="A6" s="2">
        <v>0</v>
      </c>
      <c r="B6" s="4">
        <f t="shared" ref="B6:B36" si="0">$J$13^A6*(1-$J$13)</f>
        <v>0.5</v>
      </c>
      <c r="C6" s="4">
        <f>B6</f>
        <v>0.5</v>
      </c>
      <c r="D6" s="4">
        <f t="shared" ref="D6:D36" si="1">$J$13^A6</f>
        <v>1</v>
      </c>
    </row>
    <row r="7" spans="1:13" x14ac:dyDescent="0.2">
      <c r="A7" s="2">
        <v>1</v>
      </c>
      <c r="B7" s="4">
        <f t="shared" si="0"/>
        <v>0.25</v>
      </c>
      <c r="C7" s="4">
        <f t="shared" ref="C7:C36" si="2">C6+B7</f>
        <v>0.75</v>
      </c>
      <c r="D7" s="4">
        <f t="shared" si="1"/>
        <v>0.5</v>
      </c>
    </row>
    <row r="8" spans="1:13" ht="15.75" customHeight="1" x14ac:dyDescent="0.25">
      <c r="A8" s="2">
        <v>2</v>
      </c>
      <c r="B8" s="4">
        <f t="shared" si="0"/>
        <v>0.125</v>
      </c>
      <c r="C8" s="4">
        <f t="shared" si="2"/>
        <v>0.875</v>
      </c>
      <c r="D8" s="4">
        <f t="shared" si="1"/>
        <v>0.25</v>
      </c>
      <c r="H8" s="7" t="s">
        <v>24</v>
      </c>
      <c r="I8" s="7" t="s">
        <v>25</v>
      </c>
      <c r="J8" s="7" t="s">
        <v>26</v>
      </c>
      <c r="K8" s="7" t="s">
        <v>27</v>
      </c>
      <c r="L8" s="8"/>
      <c r="M8" s="8"/>
    </row>
    <row r="9" spans="1:13" ht="15.75" customHeight="1" x14ac:dyDescent="0.25">
      <c r="A9" s="2">
        <v>3</v>
      </c>
      <c r="B9" s="4">
        <f t="shared" si="0"/>
        <v>6.25E-2</v>
      </c>
      <c r="C9" s="4">
        <f t="shared" si="2"/>
        <v>0.9375</v>
      </c>
      <c r="D9" s="4">
        <f t="shared" si="1"/>
        <v>0.125</v>
      </c>
      <c r="H9" s="3" t="s">
        <v>28</v>
      </c>
      <c r="I9" s="3" t="s">
        <v>29</v>
      </c>
      <c r="J9" s="5">
        <v>30</v>
      </c>
      <c r="K9" s="13" t="s">
        <v>30</v>
      </c>
      <c r="L9" s="12"/>
      <c r="M9" s="9"/>
    </row>
    <row r="10" spans="1:13" ht="15.75" customHeight="1" x14ac:dyDescent="0.25">
      <c r="A10" s="2">
        <v>4</v>
      </c>
      <c r="B10" s="4">
        <f t="shared" si="0"/>
        <v>3.125E-2</v>
      </c>
      <c r="C10" s="4">
        <f t="shared" si="2"/>
        <v>0.96875</v>
      </c>
      <c r="D10" s="4">
        <f t="shared" si="1"/>
        <v>6.25E-2</v>
      </c>
      <c r="H10" s="3" t="s">
        <v>31</v>
      </c>
      <c r="I10" s="3" t="s">
        <v>32</v>
      </c>
      <c r="J10" s="5">
        <f>1/J9</f>
        <v>3.3333333333333333E-2</v>
      </c>
      <c r="K10" s="3" t="s">
        <v>33</v>
      </c>
      <c r="L10" s="5">
        <f>J10*60</f>
        <v>2</v>
      </c>
      <c r="M10" s="3" t="s">
        <v>12</v>
      </c>
    </row>
    <row r="11" spans="1:13" ht="15.75" customHeight="1" x14ac:dyDescent="0.25">
      <c r="A11" s="2">
        <v>5</v>
      </c>
      <c r="B11" s="4">
        <f t="shared" si="0"/>
        <v>1.5625E-2</v>
      </c>
      <c r="C11" s="4">
        <f t="shared" si="2"/>
        <v>0.984375</v>
      </c>
      <c r="D11" s="4">
        <f t="shared" si="1"/>
        <v>3.125E-2</v>
      </c>
      <c r="H11" s="3" t="s">
        <v>34</v>
      </c>
      <c r="I11" s="3" t="s">
        <v>35</v>
      </c>
      <c r="J11" s="5">
        <v>60</v>
      </c>
      <c r="K11" s="13" t="s">
        <v>36</v>
      </c>
      <c r="L11" s="12"/>
      <c r="M11" s="9"/>
    </row>
    <row r="12" spans="1:13" ht="15.75" customHeight="1" x14ac:dyDescent="0.25">
      <c r="A12" s="2">
        <v>6</v>
      </c>
      <c r="B12" s="4">
        <f t="shared" si="0"/>
        <v>7.8125E-3</v>
      </c>
      <c r="C12" s="4">
        <f t="shared" si="2"/>
        <v>0.9921875</v>
      </c>
      <c r="D12" s="4">
        <f t="shared" si="1"/>
        <v>1.5625E-2</v>
      </c>
      <c r="H12" s="3" t="s">
        <v>37</v>
      </c>
      <c r="I12" s="3" t="s">
        <v>38</v>
      </c>
      <c r="J12" s="5">
        <f>1/J11</f>
        <v>1.6666666666666666E-2</v>
      </c>
      <c r="K12" s="3" t="s">
        <v>33</v>
      </c>
      <c r="L12" s="5">
        <f>J12*60</f>
        <v>1</v>
      </c>
      <c r="M12" s="3" t="s">
        <v>12</v>
      </c>
    </row>
    <row r="13" spans="1:13" ht="15.75" customHeight="1" x14ac:dyDescent="0.25">
      <c r="A13" s="2">
        <v>7</v>
      </c>
      <c r="B13" s="4">
        <f t="shared" si="0"/>
        <v>3.90625E-3</v>
      </c>
      <c r="C13" s="4">
        <f t="shared" si="2"/>
        <v>0.99609375</v>
      </c>
      <c r="D13" s="4">
        <f t="shared" si="1"/>
        <v>7.8125E-3</v>
      </c>
      <c r="H13" s="3" t="s">
        <v>39</v>
      </c>
      <c r="I13" s="3" t="s">
        <v>40</v>
      </c>
      <c r="J13" s="5">
        <f>J9/J11</f>
        <v>0.5</v>
      </c>
      <c r="K13" s="9"/>
      <c r="L13" s="9"/>
      <c r="M13" s="9"/>
    </row>
    <row r="14" spans="1:13" ht="15.75" customHeight="1" x14ac:dyDescent="0.25">
      <c r="A14" s="2">
        <v>8</v>
      </c>
      <c r="B14" s="4">
        <f t="shared" si="0"/>
        <v>1.953125E-3</v>
      </c>
      <c r="C14" s="4">
        <f t="shared" si="2"/>
        <v>0.998046875</v>
      </c>
      <c r="D14" s="4">
        <f t="shared" si="1"/>
        <v>3.90625E-3</v>
      </c>
      <c r="H14" s="3" t="s">
        <v>41</v>
      </c>
      <c r="I14" s="3" t="s">
        <v>42</v>
      </c>
      <c r="J14" s="5">
        <f>J13</f>
        <v>0.5</v>
      </c>
      <c r="K14" s="9"/>
      <c r="L14" s="9"/>
      <c r="M14" s="9"/>
    </row>
    <row r="15" spans="1:13" ht="15.75" customHeight="1" x14ac:dyDescent="0.25">
      <c r="A15" s="2">
        <v>9</v>
      </c>
      <c r="B15" s="4">
        <f t="shared" si="0"/>
        <v>9.765625E-4</v>
      </c>
      <c r="C15" s="4">
        <f t="shared" si="2"/>
        <v>0.9990234375</v>
      </c>
      <c r="D15" s="4">
        <f t="shared" si="1"/>
        <v>1.953125E-3</v>
      </c>
      <c r="H15" s="3" t="s">
        <v>43</v>
      </c>
      <c r="I15" s="3" t="s">
        <v>44</v>
      </c>
      <c r="J15" s="5">
        <f>1-J14</f>
        <v>0.5</v>
      </c>
      <c r="K15" s="9"/>
      <c r="L15" s="9"/>
      <c r="M15" s="9"/>
    </row>
    <row r="16" spans="1:13" ht="15.75" customHeight="1" x14ac:dyDescent="0.25">
      <c r="A16" s="2">
        <v>10</v>
      </c>
      <c r="B16" s="4">
        <f t="shared" si="0"/>
        <v>4.8828125E-4</v>
      </c>
      <c r="C16" s="4">
        <f t="shared" si="2"/>
        <v>0.99951171875</v>
      </c>
      <c r="D16" s="4">
        <f t="shared" si="1"/>
        <v>9.765625E-4</v>
      </c>
      <c r="H16" s="3" t="s">
        <v>45</v>
      </c>
      <c r="I16" s="3" t="s">
        <v>44</v>
      </c>
      <c r="J16" s="5">
        <f>1-J14</f>
        <v>0.5</v>
      </c>
      <c r="K16" s="9"/>
      <c r="L16" s="9"/>
      <c r="M16" s="9"/>
    </row>
    <row r="17" spans="1:13" ht="15.75" customHeight="1" x14ac:dyDescent="0.25">
      <c r="A17" s="2">
        <v>11</v>
      </c>
      <c r="B17" s="4">
        <f t="shared" si="0"/>
        <v>2.44140625E-4</v>
      </c>
      <c r="C17" s="4">
        <f t="shared" si="2"/>
        <v>0.999755859375</v>
      </c>
      <c r="D17" s="4">
        <f t="shared" si="1"/>
        <v>4.8828125E-4</v>
      </c>
      <c r="H17" s="3" t="s">
        <v>46</v>
      </c>
      <c r="I17" s="3" t="s">
        <v>47</v>
      </c>
      <c r="J17" s="5">
        <f>J14/J16</f>
        <v>1</v>
      </c>
      <c r="K17" s="9"/>
      <c r="L17" s="9"/>
      <c r="M17" s="9"/>
    </row>
    <row r="18" spans="1:13" ht="15.75" customHeight="1" x14ac:dyDescent="0.25">
      <c r="A18" s="2">
        <v>12</v>
      </c>
      <c r="B18" s="4">
        <f t="shared" si="0"/>
        <v>1.220703125E-4</v>
      </c>
      <c r="C18" s="4">
        <f t="shared" si="2"/>
        <v>0.9998779296875</v>
      </c>
      <c r="D18" s="4">
        <f t="shared" si="1"/>
        <v>2.44140625E-4</v>
      </c>
      <c r="H18" s="3" t="s">
        <v>48</v>
      </c>
      <c r="I18" s="3" t="s">
        <v>49</v>
      </c>
      <c r="J18" s="5">
        <f>J14^2/J16</f>
        <v>0.5</v>
      </c>
      <c r="K18" s="9"/>
      <c r="L18" s="9"/>
      <c r="M18" s="9"/>
    </row>
    <row r="19" spans="1:13" ht="15.75" customHeight="1" x14ac:dyDescent="0.25">
      <c r="A19" s="2">
        <v>13</v>
      </c>
      <c r="B19" s="4">
        <f t="shared" si="0"/>
        <v>6.103515625E-5</v>
      </c>
      <c r="C19" s="4">
        <f t="shared" si="2"/>
        <v>0.99993896484375</v>
      </c>
      <c r="D19" s="4">
        <f t="shared" si="1"/>
        <v>1.220703125E-4</v>
      </c>
      <c r="H19" s="3" t="s">
        <v>50</v>
      </c>
      <c r="I19" s="3" t="s">
        <v>51</v>
      </c>
      <c r="J19" s="5">
        <f>1/J16</f>
        <v>2</v>
      </c>
      <c r="K19" s="9"/>
      <c r="L19" s="9"/>
      <c r="M19" s="9"/>
    </row>
    <row r="20" spans="1:13" ht="15.75" customHeight="1" x14ac:dyDescent="0.25">
      <c r="A20" s="2">
        <v>14</v>
      </c>
      <c r="B20" s="4">
        <f t="shared" si="0"/>
        <v>3.0517578125E-5</v>
      </c>
      <c r="C20" s="4">
        <f t="shared" si="2"/>
        <v>0.999969482421875</v>
      </c>
      <c r="D20" s="4">
        <f t="shared" si="1"/>
        <v>6.103515625E-5</v>
      </c>
      <c r="H20" s="3" t="s">
        <v>52</v>
      </c>
      <c r="I20" s="3" t="s">
        <v>53</v>
      </c>
      <c r="J20" s="5">
        <f>J13/(1-J13)/J11</f>
        <v>1.6666666666666666E-2</v>
      </c>
      <c r="K20" s="3" t="s">
        <v>33</v>
      </c>
      <c r="L20" s="5">
        <f t="shared" ref="L20:L21" si="3">J20*60</f>
        <v>1</v>
      </c>
      <c r="M20" s="3" t="s">
        <v>12</v>
      </c>
    </row>
    <row r="21" spans="1:13" ht="15.75" customHeight="1" x14ac:dyDescent="0.25">
      <c r="A21" s="2">
        <v>15</v>
      </c>
      <c r="B21" s="4">
        <f t="shared" si="0"/>
        <v>1.52587890625E-5</v>
      </c>
      <c r="C21" s="4">
        <f t="shared" si="2"/>
        <v>0.9999847412109375</v>
      </c>
      <c r="D21" s="4">
        <f t="shared" si="1"/>
        <v>3.0517578125E-5</v>
      </c>
      <c r="H21" s="3" t="s">
        <v>54</v>
      </c>
      <c r="I21" s="3" t="s">
        <v>55</v>
      </c>
      <c r="J21" s="5">
        <f>1/(1-J14)/J11</f>
        <v>3.3333333333333333E-2</v>
      </c>
      <c r="K21" s="3" t="s">
        <v>33</v>
      </c>
      <c r="L21" s="5">
        <f t="shared" si="3"/>
        <v>2</v>
      </c>
      <c r="M21" s="3" t="s">
        <v>12</v>
      </c>
    </row>
    <row r="22" spans="1:13" x14ac:dyDescent="0.2">
      <c r="A22" s="2">
        <v>16</v>
      </c>
      <c r="B22" s="4">
        <f t="shared" si="0"/>
        <v>7.62939453125E-6</v>
      </c>
      <c r="C22" s="4">
        <f t="shared" si="2"/>
        <v>0.99999237060546875</v>
      </c>
      <c r="D22" s="4">
        <f t="shared" si="1"/>
        <v>1.52587890625E-5</v>
      </c>
    </row>
    <row r="23" spans="1:13" x14ac:dyDescent="0.2">
      <c r="A23" s="2">
        <v>17</v>
      </c>
      <c r="B23" s="4">
        <f t="shared" si="0"/>
        <v>3.814697265625E-6</v>
      </c>
      <c r="C23" s="4">
        <f t="shared" si="2"/>
        <v>0.99999618530273438</v>
      </c>
      <c r="D23" s="4">
        <f t="shared" si="1"/>
        <v>7.62939453125E-6</v>
      </c>
    </row>
    <row r="24" spans="1:13" x14ac:dyDescent="0.2">
      <c r="A24" s="2">
        <v>18</v>
      </c>
      <c r="B24" s="4">
        <f t="shared" si="0"/>
        <v>1.9073486328125E-6</v>
      </c>
      <c r="C24" s="4">
        <f t="shared" si="2"/>
        <v>0.99999809265136719</v>
      </c>
      <c r="D24" s="4">
        <f t="shared" si="1"/>
        <v>3.814697265625E-6</v>
      </c>
    </row>
    <row r="25" spans="1:13" ht="12.75" x14ac:dyDescent="0.2">
      <c r="A25" s="2">
        <v>19</v>
      </c>
      <c r="B25" s="4">
        <f t="shared" si="0"/>
        <v>9.5367431640625E-7</v>
      </c>
      <c r="C25" s="4">
        <f t="shared" si="2"/>
        <v>0.99999904632568359</v>
      </c>
      <c r="D25" s="4">
        <f t="shared" si="1"/>
        <v>1.9073486328125E-6</v>
      </c>
      <c r="H25" s="2" t="s">
        <v>56</v>
      </c>
    </row>
    <row r="26" spans="1:13" ht="12.75" x14ac:dyDescent="0.2">
      <c r="A26" s="2">
        <v>20</v>
      </c>
      <c r="B26" s="4">
        <f t="shared" si="0"/>
        <v>4.76837158203125E-7</v>
      </c>
      <c r="C26" s="4">
        <f t="shared" si="2"/>
        <v>0.9999995231628418</v>
      </c>
      <c r="D26" s="4">
        <f t="shared" si="1"/>
        <v>9.5367431640625E-7</v>
      </c>
      <c r="H26" s="2" t="s">
        <v>57</v>
      </c>
      <c r="I26" s="2">
        <v>0.5</v>
      </c>
      <c r="J26" s="10">
        <v>0.5</v>
      </c>
    </row>
    <row r="27" spans="1:13" ht="12.75" x14ac:dyDescent="0.2">
      <c r="A27" s="2">
        <v>21</v>
      </c>
      <c r="B27" s="4">
        <f t="shared" si="0"/>
        <v>2.384185791015625E-7</v>
      </c>
      <c r="C27" s="4">
        <f t="shared" si="2"/>
        <v>0.9999997615814209</v>
      </c>
      <c r="D27" s="4">
        <f t="shared" si="1"/>
        <v>4.76837158203125E-7</v>
      </c>
    </row>
    <row r="28" spans="1:13" ht="12.75" x14ac:dyDescent="0.2">
      <c r="A28" s="2">
        <v>22</v>
      </c>
      <c r="B28" s="4">
        <f t="shared" si="0"/>
        <v>1.1920928955078125E-7</v>
      </c>
      <c r="C28" s="4">
        <f t="shared" si="2"/>
        <v>0.99999988079071045</v>
      </c>
      <c r="D28" s="4">
        <f t="shared" si="1"/>
        <v>2.384185791015625E-7</v>
      </c>
      <c r="H28" s="2" t="s">
        <v>58</v>
      </c>
    </row>
    <row r="29" spans="1:13" ht="12.75" x14ac:dyDescent="0.2">
      <c r="A29" s="2">
        <v>23</v>
      </c>
      <c r="B29" s="4">
        <f t="shared" si="0"/>
        <v>5.9604644775390625E-8</v>
      </c>
      <c r="C29" s="4">
        <f t="shared" si="2"/>
        <v>0.99999994039535522</v>
      </c>
      <c r="D29" s="4">
        <f t="shared" si="1"/>
        <v>1.1920928955078125E-7</v>
      </c>
      <c r="H29" s="2" t="s">
        <v>59</v>
      </c>
      <c r="I29" s="1">
        <v>1</v>
      </c>
    </row>
    <row r="30" spans="1:13" ht="12.75" x14ac:dyDescent="0.2">
      <c r="A30" s="2">
        <v>24</v>
      </c>
      <c r="B30" s="4">
        <f t="shared" si="0"/>
        <v>2.9802322387695313E-8</v>
      </c>
      <c r="C30" s="4">
        <f t="shared" si="2"/>
        <v>0.99999997019767761</v>
      </c>
      <c r="D30" s="4">
        <f t="shared" si="1"/>
        <v>5.9604644775390625E-8</v>
      </c>
    </row>
    <row r="31" spans="1:13" ht="12.75" x14ac:dyDescent="0.2">
      <c r="A31" s="2">
        <v>25</v>
      </c>
      <c r="B31" s="4">
        <f t="shared" si="0"/>
        <v>1.4901161193847656E-8</v>
      </c>
      <c r="C31" s="4">
        <f t="shared" si="2"/>
        <v>0.99999998509883881</v>
      </c>
      <c r="D31" s="4">
        <f t="shared" si="1"/>
        <v>2.9802322387695313E-8</v>
      </c>
      <c r="H31" s="2" t="s">
        <v>60</v>
      </c>
    </row>
    <row r="32" spans="1:13" ht="12.75" x14ac:dyDescent="0.2">
      <c r="A32" s="2">
        <v>26</v>
      </c>
      <c r="B32" s="4">
        <f t="shared" si="0"/>
        <v>7.4505805969238281E-9</v>
      </c>
      <c r="C32" s="4">
        <f t="shared" si="2"/>
        <v>0.9999999925494194</v>
      </c>
      <c r="D32" s="4">
        <f t="shared" si="1"/>
        <v>1.4901161193847656E-8</v>
      </c>
      <c r="H32" s="2" t="s">
        <v>61</v>
      </c>
      <c r="J32" s="2" t="s">
        <v>62</v>
      </c>
    </row>
    <row r="33" spans="1:11" ht="12.75" x14ac:dyDescent="0.2">
      <c r="A33" s="2">
        <v>27</v>
      </c>
      <c r="B33" s="4">
        <f t="shared" si="0"/>
        <v>3.7252902984619141E-9</v>
      </c>
      <c r="C33" s="4">
        <f t="shared" si="2"/>
        <v>0.9999999962747097</v>
      </c>
      <c r="D33" s="4">
        <f t="shared" si="1"/>
        <v>7.4505805969238281E-9</v>
      </c>
    </row>
    <row r="34" spans="1:11" ht="12.75" x14ac:dyDescent="0.2">
      <c r="A34" s="2">
        <v>28</v>
      </c>
      <c r="B34" s="4">
        <f t="shared" si="0"/>
        <v>1.862645149230957E-9</v>
      </c>
      <c r="C34" s="4">
        <f t="shared" si="2"/>
        <v>0.99999999813735485</v>
      </c>
      <c r="D34" s="4">
        <f t="shared" si="1"/>
        <v>3.7252902984619141E-9</v>
      </c>
      <c r="H34" s="2" t="s">
        <v>63</v>
      </c>
      <c r="J34" s="2">
        <v>60</v>
      </c>
      <c r="K34" s="2" t="s">
        <v>64</v>
      </c>
    </row>
    <row r="35" spans="1:11" ht="12.75" x14ac:dyDescent="0.2">
      <c r="A35" s="2">
        <v>29</v>
      </c>
      <c r="B35" s="4">
        <f t="shared" si="0"/>
        <v>9.3132257461547852E-10</v>
      </c>
      <c r="C35" s="4">
        <f t="shared" si="2"/>
        <v>0.99999999906867743</v>
      </c>
      <c r="D35" s="4">
        <f t="shared" si="1"/>
        <v>1.862645149230957E-9</v>
      </c>
    </row>
    <row r="36" spans="1:11" ht="12.75" x14ac:dyDescent="0.2">
      <c r="A36" s="2">
        <v>30</v>
      </c>
      <c r="B36" s="4">
        <f t="shared" si="0"/>
        <v>4.6566128730773926E-10</v>
      </c>
      <c r="C36" s="4">
        <f t="shared" si="2"/>
        <v>0.99999999953433871</v>
      </c>
      <c r="D36" s="4">
        <f t="shared" si="1"/>
        <v>9.3132257461547852E-10</v>
      </c>
    </row>
    <row r="37" spans="1:11" ht="12.75" x14ac:dyDescent="0.2">
      <c r="H37" s="2" t="s">
        <v>65</v>
      </c>
    </row>
  </sheetData>
  <mergeCells count="3">
    <mergeCell ref="I1:J1"/>
    <mergeCell ref="K9:L9"/>
    <mergeCell ref="K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Task1</vt:lpstr>
      <vt:lpstr>Task2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Garcia</cp:lastModifiedBy>
  <dcterms:modified xsi:type="dcterms:W3CDTF">2021-03-09T01:58:14Z</dcterms:modified>
</cp:coreProperties>
</file>