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43" documentId="13_ncr:1_{4BBF6CCA-4CA5-40A3-A02E-E2F3542C927D}" xr6:coauthVersionLast="47" xr6:coauthVersionMax="47" xr10:uidLastSave="{7E45E891-31A7-41B9-A71D-B618000DD864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9" i="1" l="1"/>
  <c r="I609" i="1"/>
  <c r="H609" i="1"/>
  <c r="H608" i="1"/>
  <c r="H607" i="1"/>
  <c r="I608" i="1"/>
  <c r="I607" i="1"/>
  <c r="J608" i="1"/>
  <c r="H606" i="1"/>
  <c r="I606" i="1"/>
  <c r="J606" i="1"/>
  <c r="J605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K14" i="4"/>
  <c r="K12" i="4"/>
  <c r="L14" i="4"/>
  <c r="K15" i="4" s="1"/>
  <c r="I589" i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  <author>Eve Steigerwalt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K599" authorId="1" shapeId="0" xr:uid="{71BF6002-E2F8-4CE6-B771-78CF99CFB747}">
      <text>
        <r>
          <rPr>
            <sz val="11"/>
            <color theme="1"/>
            <rFont val="Calibri"/>
            <family val="2"/>
            <scheme val="minor"/>
          </rPr>
          <t>Eve Steigerwalt:
Maxed out</t>
        </r>
      </text>
    </comment>
  </commentList>
</comments>
</file>

<file path=xl/sharedStrings.xml><?xml version="1.0" encoding="utf-8"?>
<sst xmlns="http://schemas.openxmlformats.org/spreadsheetml/2006/main" count="792" uniqueCount="124">
  <si>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</si>
  <si>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</si>
  <si>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</si>
  <si>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</si>
  <si>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</si>
  <si>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</si>
  <si>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</si>
  <si>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</si>
  <si>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</si>
  <si>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</si>
  <si>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</si>
  <si>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</si>
  <si>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</si>
  <si>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</si>
  <si>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</si>
  <si>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</si>
  <si>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</si>
  <si>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</si>
  <si>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</si>
  <si>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</si>
  <si>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</si>
  <si>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</si>
  <si>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</si>
  <si>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</si>
  <si>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</si>
  <si>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</si>
  <si>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</si>
  <si>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</si>
  <si>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</si>
  <si>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</si>
  <si>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</si>
  <si>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</si>
  <si>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</si>
  <si>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</si>
  <si>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</si>
  <si>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</si>
  <si>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</si>
  <si>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</si>
  <si>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</si>
  <si>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</si>
  <si>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</si>
  <si>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</si>
  <si>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</si>
  <si>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</si>
  <si>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</si>
  <si>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</si>
  <si>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</si>
  <si>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</si>
  <si>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</si>
  <si>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</si>
  <si>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</si>
  <si>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</si>
  <si>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Addtional turbidity measurement: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</si>
  <si>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</si>
  <si>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</si>
  <si>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</si>
  <si>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</si>
  <si>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</si>
  <si>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</si>
  <si>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</si>
  <si>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</si>
  <si>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</si>
  <si>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</si>
  <si>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</si>
  <si>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Ecoli / g 2mm-4mm sediment</t>
  </si>
  <si>
    <t>Coley Davis Water Column Sample</t>
  </si>
  <si>
    <t>Coley Davis Sediment Sample (&lt; 2 mm) had 10.5g sediment</t>
  </si>
  <si>
    <t>Took 13 mL of solution which contained 10.5 g of sediment and 900 mL of DI water. The 13 mL was added to 87 mL to get sample for analysis</t>
  </si>
  <si>
    <t>Ecoli / g &lt; 2mm sediment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</si>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</sst>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  <xf numFmtId="0" fontId="0" fillId="34" borderId="0" xfId="0" applyFill="1"/>
    <xf numFmtId="14" fontId="0" fillId="34" borderId="0" xfId="0" applyNumberFormat="1" applyFill="1"/>
    <xf numFmtId="20" fontId="0" fillId="34" borderId="0" xfId="0" applyNumberFormat="1" applyFill="1"/>
    <xf numFmtId="166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611"/>
  <sheetViews>
    <sheetView tabSelected="1" workbookViewId="0">
      <pane ySplit="1" topLeftCell="A596" activePane="bottomLeft" state="frozen"/>
      <selection pane="bottomLeft" activeCell="G611" sqref="G611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  <c r="H590" s="11">
        <f t="shared" ref="H590:H593" si="20">+AVERAGE(E590:G590,P590)</f>
        <v>5.5766666666666671</v>
      </c>
      <c r="I590">
        <f t="shared" ref="I590:I593" si="21">+K590*J590</f>
        <v>344.8</v>
      </c>
      <c r="J590">
        <v>1</v>
      </c>
      <c r="K590">
        <v>344.8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  <c r="H591" s="11">
        <f t="shared" si="20"/>
        <v>3.1266666666666665</v>
      </c>
      <c r="I591">
        <f t="shared" si="21"/>
        <v>235.9</v>
      </c>
      <c r="J591">
        <v>1</v>
      </c>
      <c r="K591">
        <v>235.9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  <c r="H592" s="11">
        <f t="shared" si="20"/>
        <v>1.0166666666666666</v>
      </c>
      <c r="I592">
        <f t="shared" si="21"/>
        <v>151.5</v>
      </c>
      <c r="J592">
        <v>1</v>
      </c>
      <c r="K592">
        <v>151.5</v>
      </c>
    </row>
    <row r="593" spans="1:1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  <c r="H593" s="11">
        <f t="shared" si="20"/>
        <v>9.5666666666666664</v>
      </c>
      <c r="I593">
        <f t="shared" si="21"/>
        <v>35.9</v>
      </c>
      <c r="J593">
        <v>1</v>
      </c>
      <c r="K593">
        <v>35.9</v>
      </c>
    </row>
    <row r="594" spans="1:17">
      <c r="A594" s="1">
        <v>45552</v>
      </c>
      <c r="B594" s="10">
        <v>0.52430555555555558</v>
      </c>
      <c r="D594" t="s">
        <v>26</v>
      </c>
      <c r="E594">
        <v>0.65</v>
      </c>
      <c r="F594">
        <v>0.52</v>
      </c>
      <c r="G594">
        <v>0.69</v>
      </c>
      <c r="H594" s="11">
        <f t="shared" ref="H594:H595" si="22">+AVERAGE(E594:G594,P594)</f>
        <v>0.62</v>
      </c>
      <c r="I594">
        <f t="shared" ref="I594:I596" si="23">+K594*J594</f>
        <v>365.4</v>
      </c>
      <c r="J594">
        <v>1</v>
      </c>
      <c r="K594">
        <v>365.4</v>
      </c>
    </row>
    <row r="595" spans="1:17">
      <c r="A595" s="1">
        <v>45553</v>
      </c>
      <c r="B595" s="10">
        <v>0.44305555555555554</v>
      </c>
      <c r="D595" t="s">
        <v>50</v>
      </c>
      <c r="E595">
        <v>0.88</v>
      </c>
      <c r="F595">
        <v>0.9</v>
      </c>
      <c r="G595">
        <v>0.94</v>
      </c>
      <c r="H595" s="11">
        <f t="shared" si="22"/>
        <v>0.90666666666666662</v>
      </c>
      <c r="I595">
        <f t="shared" si="23"/>
        <v>178.2</v>
      </c>
      <c r="J595">
        <v>1</v>
      </c>
      <c r="K595">
        <v>178.2</v>
      </c>
    </row>
    <row r="596" spans="1:17">
      <c r="A596" s="1">
        <v>45552</v>
      </c>
      <c r="B596" s="10">
        <v>0.52083333333333337</v>
      </c>
      <c r="D596" t="s">
        <v>28</v>
      </c>
      <c r="E596">
        <v>16.940000000000001</v>
      </c>
      <c r="F596">
        <v>11.9</v>
      </c>
      <c r="G596">
        <v>7.93</v>
      </c>
      <c r="H596" s="22">
        <f>+AVERAGE(E596:G596,Q596)</f>
        <v>15.517500000000002</v>
      </c>
      <c r="I596">
        <f t="shared" si="23"/>
        <v>116.9</v>
      </c>
      <c r="J596">
        <v>1</v>
      </c>
      <c r="K596">
        <v>116.9</v>
      </c>
      <c r="P596" t="s">
        <v>52</v>
      </c>
      <c r="Q596">
        <v>25.3</v>
      </c>
    </row>
    <row r="597" spans="1:17">
      <c r="A597" s="1">
        <v>45559</v>
      </c>
      <c r="B597" s="10">
        <v>0.375</v>
      </c>
      <c r="D597" t="s">
        <v>19</v>
      </c>
      <c r="E597">
        <v>8.8699999999999992</v>
      </c>
      <c r="F597">
        <v>9.0299999999999994</v>
      </c>
      <c r="G597">
        <v>8.52</v>
      </c>
      <c r="H597" s="22">
        <f t="shared" ref="H597:H601" si="24">+AVERAGE(E597:G597,Q597)</f>
        <v>8.8066666666666666</v>
      </c>
      <c r="I597">
        <f t="shared" ref="I597:I601" si="25">+K597*J597</f>
        <v>126.7</v>
      </c>
      <c r="J597">
        <v>1</v>
      </c>
      <c r="K597">
        <v>126.7</v>
      </c>
    </row>
    <row r="598" spans="1:17">
      <c r="A598" s="1">
        <v>45558</v>
      </c>
      <c r="B598" s="10">
        <v>0.63541666666666663</v>
      </c>
      <c r="D598" t="s">
        <v>31</v>
      </c>
      <c r="E598" s="23">
        <v>8.24</v>
      </c>
      <c r="F598">
        <v>7.41</v>
      </c>
      <c r="G598">
        <v>11.18</v>
      </c>
      <c r="H598" s="22">
        <f t="shared" si="24"/>
        <v>8.9433333333333334</v>
      </c>
      <c r="I598">
        <f t="shared" si="25"/>
        <v>10.7</v>
      </c>
      <c r="J598">
        <v>1</v>
      </c>
      <c r="K598">
        <v>10.7</v>
      </c>
    </row>
    <row r="599" spans="1:17">
      <c r="A599" s="1">
        <v>45559</v>
      </c>
      <c r="B599" s="10">
        <v>0.4381944444444445</v>
      </c>
      <c r="D599" t="s">
        <v>50</v>
      </c>
      <c r="E599">
        <v>3.32</v>
      </c>
      <c r="F599">
        <v>3.08</v>
      </c>
      <c r="G599">
        <v>3.73</v>
      </c>
      <c r="H599" s="22">
        <f t="shared" si="24"/>
        <v>3.3766666666666669</v>
      </c>
      <c r="I599">
        <f t="shared" si="25"/>
        <v>2419.6</v>
      </c>
      <c r="J599">
        <v>1</v>
      </c>
      <c r="K599">
        <v>2419.6</v>
      </c>
    </row>
    <row r="600" spans="1:17">
      <c r="A600" s="1">
        <v>45559</v>
      </c>
      <c r="B600" s="10">
        <v>0.4381944444444445</v>
      </c>
      <c r="D600" t="s">
        <v>22</v>
      </c>
      <c r="E600">
        <v>0.73</v>
      </c>
      <c r="F600">
        <v>0.72</v>
      </c>
      <c r="G600">
        <v>0.67</v>
      </c>
      <c r="H600" s="22">
        <f t="shared" si="24"/>
        <v>0.70666666666666667</v>
      </c>
      <c r="I600">
        <f t="shared" si="25"/>
        <v>686.7</v>
      </c>
      <c r="J600">
        <v>1</v>
      </c>
      <c r="K600">
        <v>686.7</v>
      </c>
    </row>
    <row r="601" spans="1:17">
      <c r="A601" s="1">
        <v>45559</v>
      </c>
      <c r="B601" s="10">
        <v>0.44513888888888892</v>
      </c>
      <c r="D601" t="s">
        <v>33</v>
      </c>
      <c r="E601">
        <v>2.2200000000000002</v>
      </c>
      <c r="F601">
        <v>2.14</v>
      </c>
      <c r="G601">
        <v>2.31</v>
      </c>
      <c r="H601" s="22">
        <f t="shared" si="24"/>
        <v>2.2233333333333332</v>
      </c>
      <c r="I601">
        <f t="shared" si="25"/>
        <v>549.29999999999995</v>
      </c>
      <c r="J601">
        <v>1</v>
      </c>
      <c r="K601">
        <v>549.29999999999995</v>
      </c>
    </row>
    <row r="602" spans="1:17">
      <c r="A602" s="1">
        <v>45559</v>
      </c>
      <c r="B602" s="10">
        <v>0.77430555555555547</v>
      </c>
      <c r="D602" t="s">
        <v>34</v>
      </c>
      <c r="E602">
        <v>3.49</v>
      </c>
      <c r="F602">
        <v>3.81</v>
      </c>
      <c r="G602">
        <v>2.68</v>
      </c>
      <c r="H602" s="22">
        <f t="shared" ref="H602:H604" si="26">+AVERAGE(E602:G602,Q602)</f>
        <v>3.3266666666666667</v>
      </c>
      <c r="I602">
        <f t="shared" ref="I602:I604" si="27">+K602*J602</f>
        <v>38.4</v>
      </c>
      <c r="J602">
        <v>1</v>
      </c>
      <c r="K602">
        <v>38.4</v>
      </c>
    </row>
    <row r="603" spans="1:17">
      <c r="A603" s="1">
        <v>45559</v>
      </c>
      <c r="B603" s="10">
        <v>0.6875</v>
      </c>
      <c r="D603" t="s">
        <v>38</v>
      </c>
      <c r="E603">
        <v>13.03</v>
      </c>
      <c r="F603">
        <v>12.01</v>
      </c>
      <c r="G603">
        <v>12.91</v>
      </c>
      <c r="H603" s="22">
        <f t="shared" si="26"/>
        <v>12.65</v>
      </c>
      <c r="I603">
        <f t="shared" si="27"/>
        <v>72.3</v>
      </c>
      <c r="J603">
        <v>1</v>
      </c>
      <c r="K603">
        <v>72.3</v>
      </c>
    </row>
    <row r="604" spans="1:17">
      <c r="A604" s="1">
        <v>45559</v>
      </c>
      <c r="B604" s="10">
        <v>0.52083333333333337</v>
      </c>
      <c r="D604" t="s">
        <v>28</v>
      </c>
      <c r="E604">
        <v>1.82</v>
      </c>
      <c r="F604">
        <v>1.84</v>
      </c>
      <c r="G604">
        <v>2.1</v>
      </c>
      <c r="H604" s="22">
        <f t="shared" si="26"/>
        <v>1.92</v>
      </c>
      <c r="I604">
        <f t="shared" si="27"/>
        <v>110.6</v>
      </c>
      <c r="J604">
        <v>1</v>
      </c>
      <c r="K604">
        <v>110.6</v>
      </c>
    </row>
    <row r="605" spans="1:17">
      <c r="A605" s="1">
        <v>45560</v>
      </c>
      <c r="B605" s="10">
        <v>0.54097222222222219</v>
      </c>
      <c r="D605" t="s">
        <v>26</v>
      </c>
      <c r="E605">
        <v>2.29</v>
      </c>
      <c r="F605">
        <v>1.83</v>
      </c>
      <c r="G605">
        <v>2.08</v>
      </c>
      <c r="H605" s="22">
        <f t="shared" ref="H605:H608" si="28">+AVERAGE(E605:G605,Q605)</f>
        <v>2.0666666666666669</v>
      </c>
      <c r="I605">
        <f t="shared" ref="I605:I608" si="29">+K605*J605</f>
        <v>1483.08</v>
      </c>
      <c r="J605">
        <f>102/50</f>
        <v>2.04</v>
      </c>
      <c r="K605">
        <v>727</v>
      </c>
    </row>
    <row r="606" spans="1:17">
      <c r="A606" s="1">
        <v>45566</v>
      </c>
      <c r="B606" s="10">
        <v>0.41180555555555554</v>
      </c>
      <c r="D606" t="s">
        <v>33</v>
      </c>
      <c r="E606">
        <v>4.12</v>
      </c>
      <c r="F606">
        <v>3.67</v>
      </c>
      <c r="G606">
        <v>4.47</v>
      </c>
      <c r="H606" s="22">
        <f t="shared" si="28"/>
        <v>4.0866666666666669</v>
      </c>
      <c r="I606">
        <f t="shared" si="29"/>
        <v>0</v>
      </c>
      <c r="J606">
        <f>100/50</f>
        <v>2</v>
      </c>
    </row>
    <row r="607" spans="1:17">
      <c r="A607" s="1">
        <v>45565</v>
      </c>
      <c r="B607" s="10">
        <v>0.64583333333333337</v>
      </c>
      <c r="D607" t="s">
        <v>31</v>
      </c>
      <c r="E607">
        <v>8.49</v>
      </c>
      <c r="F607">
        <v>4.29</v>
      </c>
      <c r="G607">
        <v>5.05</v>
      </c>
      <c r="H607" s="22">
        <f t="shared" si="28"/>
        <v>5.9433333333333342</v>
      </c>
      <c r="I607">
        <f t="shared" si="29"/>
        <v>0</v>
      </c>
      <c r="J607">
        <v>1</v>
      </c>
    </row>
    <row r="608" spans="1:17">
      <c r="A608" s="1">
        <v>45566</v>
      </c>
      <c r="B608" s="10">
        <v>0.48888888888888887</v>
      </c>
      <c r="D608" t="s">
        <v>50</v>
      </c>
      <c r="E608">
        <v>2.99</v>
      </c>
      <c r="F608">
        <v>3.12</v>
      </c>
      <c r="G608">
        <v>5.2</v>
      </c>
      <c r="H608" s="22">
        <f t="shared" si="28"/>
        <v>3.77</v>
      </c>
      <c r="I608">
        <f t="shared" si="29"/>
        <v>0</v>
      </c>
      <c r="J608">
        <f>100/50</f>
        <v>2</v>
      </c>
    </row>
    <row r="609" spans="1:10">
      <c r="A609" s="1">
        <v>45566</v>
      </c>
      <c r="B609" s="10">
        <v>0.46388888888888885</v>
      </c>
      <c r="D609" t="s">
        <v>22</v>
      </c>
      <c r="E609">
        <v>1.1499999999999999</v>
      </c>
      <c r="F609">
        <v>3.61</v>
      </c>
      <c r="G609">
        <v>0.94</v>
      </c>
      <c r="H609" s="22">
        <f t="shared" ref="H609" si="30">+AVERAGE(E609:G609,Q609)</f>
        <v>1.8999999999999997</v>
      </c>
      <c r="I609">
        <f t="shared" ref="I609" si="31">+K609*J609</f>
        <v>0</v>
      </c>
      <c r="J609">
        <f>100/50</f>
        <v>2</v>
      </c>
    </row>
    <row r="610" spans="1:10">
      <c r="A610" s="1">
        <v>45566</v>
      </c>
      <c r="B610" s="10">
        <v>0.77500000000000002</v>
      </c>
      <c r="D610" t="s">
        <v>34</v>
      </c>
      <c r="E610">
        <v>6.51</v>
      </c>
      <c r="F610">
        <v>5.25</v>
      </c>
      <c r="G610">
        <v>4.3899999999999997</v>
      </c>
    </row>
    <row r="611" spans="1:10">
      <c r="A611" s="1">
        <v>45567</v>
      </c>
      <c r="B611" s="10">
        <v>0.36458333333333331</v>
      </c>
      <c r="D611" t="s">
        <v>19</v>
      </c>
      <c r="E611">
        <v>14.66</v>
      </c>
      <c r="F611">
        <v>14.01</v>
      </c>
    </row>
  </sheetData>
  <autoFilter ref="A1:L604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5"/>
  <sheetViews>
    <sheetView topLeftCell="D1" workbookViewId="0">
      <selection activeCell="K14" sqref="K14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53</v>
      </c>
    </row>
    <row r="2" spans="1:15">
      <c r="A2" s="1">
        <v>45469</v>
      </c>
      <c r="B2" s="2">
        <v>0.40486111111111112</v>
      </c>
      <c r="D2" t="s">
        <v>54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55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56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57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58</v>
      </c>
    </row>
    <row r="7" spans="1:15">
      <c r="A7" s="1">
        <v>45491</v>
      </c>
      <c r="B7" s="2">
        <v>0.44027777777777777</v>
      </c>
      <c r="D7" t="s">
        <v>59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60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61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61</v>
      </c>
      <c r="E10" s="1">
        <v>45538</v>
      </c>
      <c r="K10">
        <f>L10*M10</f>
        <v>9678.4</v>
      </c>
      <c r="L10">
        <v>4</v>
      </c>
      <c r="M10">
        <v>2419.6</v>
      </c>
      <c r="O10" t="s">
        <v>62</v>
      </c>
    </row>
    <row r="11" spans="1:15">
      <c r="D11" s="24" t="s">
        <v>63</v>
      </c>
      <c r="E11" s="25">
        <v>45545</v>
      </c>
      <c r="F11" s="26">
        <v>0.46388888888888885</v>
      </c>
      <c r="G11" s="24"/>
      <c r="H11" s="24"/>
      <c r="I11" s="24"/>
      <c r="J11" s="24"/>
      <c r="K11" s="24">
        <f>M11*L11</f>
        <v>850</v>
      </c>
      <c r="L11" s="24">
        <v>10</v>
      </c>
      <c r="M11" s="24">
        <v>85</v>
      </c>
    </row>
    <row r="12" spans="1:15">
      <c r="D12" s="24" t="s">
        <v>64</v>
      </c>
      <c r="E12" s="25"/>
      <c r="F12" s="26"/>
      <c r="G12" s="24"/>
      <c r="H12" s="24"/>
      <c r="I12" s="24"/>
      <c r="J12" s="24"/>
      <c r="K12" s="27">
        <f>+K11/13.5</f>
        <v>62.962962962962962</v>
      </c>
      <c r="L12" s="24"/>
      <c r="M12" s="24"/>
    </row>
    <row r="13" spans="1:15">
      <c r="D13" s="24" t="s">
        <v>65</v>
      </c>
      <c r="E13" s="25">
        <v>45545</v>
      </c>
      <c r="F13" s="26">
        <v>0.46388888888888885</v>
      </c>
      <c r="G13" s="24"/>
      <c r="H13" s="24"/>
      <c r="I13" s="24"/>
      <c r="J13" s="24"/>
      <c r="K13" s="27">
        <v>45</v>
      </c>
      <c r="L13" s="24"/>
      <c r="M13" s="24"/>
    </row>
    <row r="14" spans="1:15">
      <c r="D14" s="24" t="s">
        <v>66</v>
      </c>
      <c r="E14" s="25">
        <v>45545</v>
      </c>
      <c r="F14" s="26">
        <v>0.46388888888888885</v>
      </c>
      <c r="G14" s="24"/>
      <c r="H14" s="24"/>
      <c r="I14" s="24"/>
      <c r="J14" s="24"/>
      <c r="K14" s="28">
        <f>M14*L14*(900/13)</f>
        <v>73278.106508875731</v>
      </c>
      <c r="L14" s="27">
        <f>100/13</f>
        <v>7.6923076923076925</v>
      </c>
      <c r="M14" s="24">
        <v>137.6</v>
      </c>
      <c r="O14" t="s">
        <v>67</v>
      </c>
    </row>
    <row r="15" spans="1:15">
      <c r="D15" s="24" t="s">
        <v>68</v>
      </c>
      <c r="E15" s="24"/>
      <c r="F15" s="24"/>
      <c r="G15" s="24"/>
      <c r="H15" s="24"/>
      <c r="I15" s="24"/>
      <c r="J15" s="24"/>
      <c r="K15" s="28">
        <f>+K14/10.5</f>
        <v>6978.8672865595936</v>
      </c>
      <c r="L15" s="24"/>
      <c r="M15" s="2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53</v>
      </c>
    </row>
    <row r="2" spans="1:9">
      <c r="A2" t="s">
        <v>17</v>
      </c>
      <c r="B2" t="s">
        <v>76</v>
      </c>
      <c r="C2" t="s">
        <v>77</v>
      </c>
      <c r="D2" s="7" t="s">
        <v>78</v>
      </c>
      <c r="E2" s="8">
        <v>89.1</v>
      </c>
      <c r="F2" t="s">
        <v>79</v>
      </c>
      <c r="G2">
        <v>35.909429000000003</v>
      </c>
      <c r="H2">
        <v>-86.855795999999998</v>
      </c>
    </row>
    <row r="3" spans="1:9">
      <c r="A3" t="s">
        <v>16</v>
      </c>
      <c r="B3" t="s">
        <v>76</v>
      </c>
      <c r="C3" t="s">
        <v>80</v>
      </c>
      <c r="D3" s="7" t="s">
        <v>78</v>
      </c>
      <c r="E3" s="8">
        <v>68.400000000000006</v>
      </c>
      <c r="F3" t="s">
        <v>81</v>
      </c>
      <c r="G3">
        <v>36.017164000000001</v>
      </c>
      <c r="H3">
        <v>-86.900035000000003</v>
      </c>
    </row>
    <row r="4" spans="1:9">
      <c r="A4" t="s">
        <v>14</v>
      </c>
      <c r="B4" t="s">
        <v>76</v>
      </c>
      <c r="C4" t="s">
        <v>82</v>
      </c>
      <c r="D4" s="7" t="s">
        <v>78</v>
      </c>
      <c r="E4" s="8">
        <v>62</v>
      </c>
      <c r="F4" t="s">
        <v>83</v>
      </c>
      <c r="G4">
        <v>36.054386999999998</v>
      </c>
      <c r="H4">
        <v>-86.928715999999994</v>
      </c>
    </row>
    <row r="5" spans="1:9">
      <c r="A5" t="s">
        <v>19</v>
      </c>
      <c r="B5" t="s">
        <v>76</v>
      </c>
      <c r="C5" t="s">
        <v>84</v>
      </c>
      <c r="D5" s="7" t="s">
        <v>78</v>
      </c>
      <c r="E5" s="8">
        <v>32.200000000000003</v>
      </c>
      <c r="F5" t="s">
        <v>85</v>
      </c>
      <c r="G5">
        <v>36.123683</v>
      </c>
      <c r="H5">
        <v>-87.099001999999999</v>
      </c>
    </row>
    <row r="6" spans="1:9">
      <c r="A6" t="s">
        <v>22</v>
      </c>
      <c r="B6" t="s">
        <v>86</v>
      </c>
      <c r="C6" t="s">
        <v>87</v>
      </c>
      <c r="D6" s="7" t="s">
        <v>88</v>
      </c>
      <c r="E6" s="8" t="s">
        <v>89</v>
      </c>
      <c r="F6" t="s">
        <v>90</v>
      </c>
      <c r="G6">
        <v>36.112737000000003</v>
      </c>
      <c r="H6">
        <v>-86.862464000000003</v>
      </c>
    </row>
    <row r="7" spans="1:9">
      <c r="A7" t="s">
        <v>21</v>
      </c>
      <c r="B7" t="s">
        <v>86</v>
      </c>
      <c r="C7" t="s">
        <v>91</v>
      </c>
      <c r="D7" s="7" t="s">
        <v>88</v>
      </c>
      <c r="E7" s="8">
        <v>5</v>
      </c>
      <c r="F7" t="s">
        <v>90</v>
      </c>
      <c r="G7">
        <v>36.132171</v>
      </c>
      <c r="H7">
        <v>-86.848483999999999</v>
      </c>
    </row>
    <row r="8" spans="1:9">
      <c r="A8" t="s">
        <v>23</v>
      </c>
      <c r="B8" t="s">
        <v>92</v>
      </c>
      <c r="C8" t="s">
        <v>93</v>
      </c>
      <c r="D8" s="7" t="s">
        <v>88</v>
      </c>
      <c r="E8" s="8" t="s">
        <v>94</v>
      </c>
      <c r="F8" t="s">
        <v>95</v>
      </c>
      <c r="G8">
        <v>36.012873999999996</v>
      </c>
      <c r="H8">
        <v>-86.685050000000004</v>
      </c>
    </row>
    <row r="9" spans="1:9">
      <c r="A9" t="s">
        <v>24</v>
      </c>
      <c r="B9" t="s">
        <v>92</v>
      </c>
      <c r="C9" t="s">
        <v>96</v>
      </c>
      <c r="D9" s="7" t="s">
        <v>88</v>
      </c>
      <c r="E9" s="8" t="s">
        <v>97</v>
      </c>
      <c r="F9" t="s">
        <v>98</v>
      </c>
      <c r="G9">
        <v>36.118186999999999</v>
      </c>
      <c r="H9">
        <v>-86.724369999999993</v>
      </c>
    </row>
    <row r="10" spans="1:9">
      <c r="A10" t="s">
        <v>26</v>
      </c>
      <c r="B10" t="s">
        <v>99</v>
      </c>
      <c r="C10" t="s">
        <v>100</v>
      </c>
      <c r="D10" s="7" t="s">
        <v>88</v>
      </c>
      <c r="E10">
        <v>0.1</v>
      </c>
      <c r="F10" t="s">
        <v>101</v>
      </c>
      <c r="G10">
        <v>36.114162999999998</v>
      </c>
      <c r="H10">
        <v>-86.777017000000001</v>
      </c>
    </row>
    <row r="11" spans="1:9">
      <c r="A11" t="s">
        <v>28</v>
      </c>
      <c r="B11" t="s">
        <v>102</v>
      </c>
      <c r="C11" t="s">
        <v>103</v>
      </c>
      <c r="D11" s="7" t="s">
        <v>88</v>
      </c>
      <c r="E11" s="8" t="s">
        <v>104</v>
      </c>
      <c r="F11" t="s">
        <v>105</v>
      </c>
      <c r="G11">
        <v>36.21208</v>
      </c>
      <c r="H11">
        <v>-86.825408999999993</v>
      </c>
    </row>
    <row r="12" spans="1:9">
      <c r="A12" t="s">
        <v>31</v>
      </c>
      <c r="B12" t="s">
        <v>106</v>
      </c>
      <c r="C12" t="s">
        <v>107</v>
      </c>
      <c r="D12" s="7" t="s">
        <v>88</v>
      </c>
      <c r="E12">
        <v>191</v>
      </c>
      <c r="F12" t="s">
        <v>108</v>
      </c>
      <c r="G12">
        <v>36.165491000000003</v>
      </c>
      <c r="H12">
        <v>-86.775768999999997</v>
      </c>
    </row>
    <row r="13" spans="1:9">
      <c r="A13" t="s">
        <v>34</v>
      </c>
      <c r="B13" t="s">
        <v>109</v>
      </c>
      <c r="C13" t="s">
        <v>110</v>
      </c>
      <c r="D13" s="7" t="s">
        <v>111</v>
      </c>
      <c r="E13">
        <v>10.1</v>
      </c>
      <c r="F13" t="s">
        <v>112</v>
      </c>
      <c r="G13">
        <v>35.941533</v>
      </c>
      <c r="H13">
        <v>-86.378028999999998</v>
      </c>
      <c r="I13" t="s">
        <v>113</v>
      </c>
    </row>
    <row r="14" spans="1:9">
      <c r="A14" t="s">
        <v>38</v>
      </c>
      <c r="B14" t="s">
        <v>114</v>
      </c>
      <c r="C14" t="s">
        <v>115</v>
      </c>
      <c r="D14" s="7" t="s">
        <v>116</v>
      </c>
      <c r="E14">
        <v>72.599999999999994</v>
      </c>
      <c r="F14" t="s">
        <v>117</v>
      </c>
      <c r="G14">
        <v>35.785136999999999</v>
      </c>
      <c r="H14">
        <v>-87.460560000000001</v>
      </c>
    </row>
    <row r="15" spans="1:9">
      <c r="A15" t="s">
        <v>18</v>
      </c>
      <c r="B15" t="s">
        <v>76</v>
      </c>
      <c r="C15" t="s">
        <v>118</v>
      </c>
      <c r="D15" s="7" t="s">
        <v>78</v>
      </c>
      <c r="E15">
        <v>57.3</v>
      </c>
      <c r="F15" t="s">
        <v>83</v>
      </c>
      <c r="G15">
        <v>36.077539999999999</v>
      </c>
      <c r="H15">
        <v>-86.962377000000004</v>
      </c>
    </row>
    <row r="16" spans="1:9">
      <c r="A16" t="s">
        <v>33</v>
      </c>
      <c r="B16" t="s">
        <v>119</v>
      </c>
      <c r="C16" t="s">
        <v>120</v>
      </c>
      <c r="D16" s="7" t="s">
        <v>78</v>
      </c>
      <c r="E16">
        <v>1.8</v>
      </c>
      <c r="F16" t="s">
        <v>121</v>
      </c>
      <c r="G16">
        <v>36.048997</v>
      </c>
      <c r="H16">
        <v>-86.906251999999995</v>
      </c>
    </row>
    <row r="18" spans="1:6">
      <c r="A18" t="s">
        <v>122</v>
      </c>
    </row>
    <row r="19" spans="1:6">
      <c r="A19" t="s">
        <v>123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2024-10-02T15:14:06Z</dcterms:modified>
  <cp:category/>
  <cp:contentStatus/>
</cp:coreProperties>
</file>