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1"/>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2003" documentId="13_ncr:1_{AB1B74D9-F963-4697-8695-D6254C10D8C4}" xr6:coauthVersionLast="47" xr6:coauthVersionMax="47" xr10:uidLastSave="{AAB85409-B004-467C-8E95-980642A59BDD}"/>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68" i="1" l="1"/>
  <c r="H867" i="1"/>
  <c r="H866" i="1"/>
  <c r="H865" i="1"/>
  <c r="H864" i="1"/>
  <c r="H863" i="1"/>
  <c r="H862" i="1"/>
  <c r="H869" i="1"/>
  <c r="I861" i="1"/>
  <c r="H858" i="1"/>
  <c r="H859" i="1"/>
  <c r="H860" i="1"/>
  <c r="H861" i="1"/>
  <c r="I859" i="1"/>
  <c r="I860" i="1"/>
  <c r="I858" i="1"/>
  <c r="I857" i="1"/>
  <c r="H857" i="1"/>
  <c r="I856" i="1"/>
  <c r="H856" i="1"/>
  <c r="I855" i="1"/>
  <c r="H855" i="1"/>
  <c r="I854" i="1"/>
  <c r="H854" i="1"/>
  <c r="I853" i="1"/>
  <c r="H853" i="1"/>
  <c r="I852" i="1"/>
  <c r="H852" i="1"/>
  <c r="I851" i="1"/>
  <c r="H851" i="1"/>
  <c r="I850" i="1"/>
  <c r="H850" i="1"/>
  <c r="H849" i="1"/>
  <c r="I849" i="1"/>
  <c r="I848" i="1"/>
  <c r="I847" i="1"/>
  <c r="I846" i="1"/>
  <c r="I845" i="1"/>
  <c r="I844" i="1"/>
  <c r="I843" i="1"/>
  <c r="I842" i="1"/>
  <c r="I841" i="1"/>
  <c r="I840" i="1"/>
  <c r="I839" i="1"/>
  <c r="I838" i="1"/>
  <c r="H848" i="1"/>
  <c r="H847" i="1"/>
  <c r="H846" i="1"/>
  <c r="H845" i="1"/>
  <c r="H844" i="1"/>
  <c r="H843" i="1"/>
  <c r="H842" i="1"/>
  <c r="H841" i="1"/>
  <c r="H840" i="1"/>
  <c r="H839" i="1"/>
  <c r="H838" i="1"/>
  <c r="I837" i="1"/>
  <c r="I836" i="1"/>
  <c r="I835" i="1"/>
  <c r="I834" i="1"/>
  <c r="I833" i="1"/>
  <c r="I832" i="1"/>
  <c r="I831" i="1"/>
  <c r="I830" i="1"/>
  <c r="I829" i="1"/>
  <c r="I828" i="1"/>
  <c r="I827" i="1"/>
  <c r="I826" i="1"/>
  <c r="I825" i="1"/>
  <c r="I824" i="1"/>
  <c r="I823" i="1"/>
  <c r="H837" i="1"/>
  <c r="H836" i="1"/>
  <c r="H835" i="1"/>
  <c r="H834" i="1"/>
  <c r="H833" i="1"/>
  <c r="H832" i="1"/>
  <c r="H831" i="1"/>
  <c r="H830" i="1"/>
  <c r="H829" i="1"/>
  <c r="H828" i="1"/>
  <c r="H827" i="1"/>
  <c r="H826" i="1"/>
  <c r="H825" i="1"/>
  <c r="H824" i="1"/>
  <c r="H823" i="1"/>
  <c r="I822" i="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<sst xmlns="http://schemas.openxmlformats.org/spreadsheetml/2006/main" count="1109" uniqueCount="168">
  <si>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</si>
  <si>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</si>
  <si>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</si>
  <si>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</si>
  <si>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</si>
  <si>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</si>
  <si>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</si>
  <si>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</si>
  <si>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</si>
  <si>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</si>
  <si>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</si>
  <si>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</si>
  <si>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</si>
  <si>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</si>
  <si>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</si>
  <si>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</si>
  <si>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</si>
  <si>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</si>
  <si>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</si>
  <si>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</si>
  <si>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</si>
  <si>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</si>
  <si>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</si>
  <si>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</si>
  <si>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</si>
  <si>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</si>
  <si>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</si>
  <si>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</si>
  <si>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</si>
  <si>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</si>
  <si>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</si>
  <si>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</si>
  <si>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</si>
  <si>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</si>
  <si>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</si>
  <si>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</si>
  <si>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</si>
  <si>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</si>
  <si>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</si>
  <si>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</si>
  <si>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</si>
  <si>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</si>
  <si>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</si>
  <si>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</si>
  <si>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</si>
  <si>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</si>
  <si>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</si>
  <si>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</si>
  <si>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</si>
  <si>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</si>
  <si>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</si>
  <si>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</si>
  <si>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</si>
  <si>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</si>
  <si>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</si>
  <si>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</si>
  <si>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</si>
  <si>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</si>
  <si>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</si>
  <si>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</si>
  <si>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</si>
  <si>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</si>
  <si>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</si>
  <si>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</si>
  <si>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</si>
  <si>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</si>
  <si>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</si>
  <si>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</si>
  <si>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Trace sediment on bottom of bottle</t>
  </si>
  <si>
    <t>Richland Creek @ Belle Meade Winery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</si>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</sst>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70"/>
  <sheetViews>
    <sheetView tabSelected="1" workbookViewId="0">
      <pane ySplit="1" topLeftCell="A860" activePane="bottomLeft" state="frozen"/>
      <selection pane="bottomLeft" activeCell="G870" sqref="G870"/>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139.6</v>
      </c>
      <c r="J765">
        <v>1</v>
      </c>
      <c r="K765">
        <v>139.6</v>
      </c>
    </row>
    <row r="766" spans="1:1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c r="A767" s="1">
        <v>45866</v>
      </c>
      <c r="B767" s="10">
        <v>0.43263888888888891</v>
      </c>
      <c r="D767" t="s">
        <v>33</v>
      </c>
      <c r="E767">
        <v>3.08</v>
      </c>
      <c r="F767">
        <v>2.83</v>
      </c>
      <c r="G767">
        <v>3.11</v>
      </c>
      <c r="H767" s="11">
        <f t="shared" si="48"/>
        <v>3.0066666666666664</v>
      </c>
      <c r="I767">
        <f t="shared" si="47"/>
        <v>328.2</v>
      </c>
      <c r="J767">
        <v>1</v>
      </c>
      <c r="K767">
        <v>328.2</v>
      </c>
    </row>
    <row r="768" spans="1:1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c r="A769" s="1">
        <v>45866</v>
      </c>
      <c r="B769" s="10">
        <v>0.34513888888888888</v>
      </c>
      <c r="D769" t="s">
        <v>16</v>
      </c>
      <c r="E769">
        <v>18.8</v>
      </c>
      <c r="F769">
        <v>20.100000000000001</v>
      </c>
      <c r="G769">
        <v>20.5</v>
      </c>
      <c r="H769" s="11">
        <f t="shared" si="48"/>
        <v>19.8</v>
      </c>
      <c r="I769">
        <f t="shared" ref="I769:I832" si="49">J769*K769</f>
        <v>137.4</v>
      </c>
      <c r="J769">
        <v>1</v>
      </c>
      <c r="K769">
        <v>137.4</v>
      </c>
    </row>
    <row r="770" spans="1:11">
      <c r="A770" s="1">
        <v>45866</v>
      </c>
      <c r="B770" s="10">
        <v>0.3527777777777778</v>
      </c>
      <c r="D770" t="s">
        <v>17</v>
      </c>
      <c r="E770">
        <v>9.52</v>
      </c>
      <c r="F770">
        <v>9.48</v>
      </c>
      <c r="G770">
        <v>9.06</v>
      </c>
      <c r="H770" s="11">
        <f t="shared" si="48"/>
        <v>9.3533333333333335</v>
      </c>
      <c r="I770">
        <f t="shared" si="49"/>
        <v>161.6</v>
      </c>
      <c r="J770">
        <v>1</v>
      </c>
      <c r="K770" s="20">
        <v>161.6</v>
      </c>
    </row>
    <row r="771" spans="1:11">
      <c r="A771" s="1">
        <v>45866</v>
      </c>
      <c r="B771" s="10">
        <v>0.4236111111111111</v>
      </c>
      <c r="D771" t="s">
        <v>64</v>
      </c>
      <c r="E771">
        <v>1.58</v>
      </c>
      <c r="F771" s="11">
        <v>1.4</v>
      </c>
      <c r="G771">
        <v>1.44</v>
      </c>
      <c r="H771" s="11">
        <f t="shared" si="48"/>
        <v>1.4733333333333334</v>
      </c>
      <c r="I771">
        <f t="shared" si="49"/>
        <v>488.4</v>
      </c>
      <c r="J771">
        <v>1</v>
      </c>
      <c r="K771">
        <v>488.4</v>
      </c>
    </row>
    <row r="772" spans="1:11">
      <c r="A772" s="1">
        <v>45866</v>
      </c>
      <c r="B772" s="10">
        <v>0.34722222222222221</v>
      </c>
      <c r="D772" t="s">
        <v>24</v>
      </c>
      <c r="E772">
        <v>4.82</v>
      </c>
      <c r="F772" s="11">
        <v>5.8</v>
      </c>
      <c r="G772">
        <v>5.47</v>
      </c>
      <c r="H772" s="11">
        <f t="shared" si="48"/>
        <v>5.3633333333333333</v>
      </c>
      <c r="I772">
        <f t="shared" si="49"/>
        <v>365.4</v>
      </c>
      <c r="J772">
        <v>1</v>
      </c>
      <c r="K772" s="20">
        <v>365.4</v>
      </c>
    </row>
    <row r="773" spans="1:11">
      <c r="A773" s="1">
        <v>45866</v>
      </c>
      <c r="B773" s="10">
        <v>0.46736111111111112</v>
      </c>
      <c r="D773" t="s">
        <v>18</v>
      </c>
      <c r="E773" s="11">
        <v>13.3</v>
      </c>
      <c r="F773">
        <v>11.76</v>
      </c>
      <c r="G773">
        <v>13.14</v>
      </c>
      <c r="H773" s="11">
        <f t="shared" si="48"/>
        <v>12.733333333333334</v>
      </c>
      <c r="I773">
        <f t="shared" si="49"/>
        <v>111.2</v>
      </c>
      <c r="J773">
        <v>1</v>
      </c>
      <c r="K773">
        <v>111.2</v>
      </c>
    </row>
    <row r="774" spans="1:11">
      <c r="A774" s="1">
        <v>45865</v>
      </c>
      <c r="B774" s="10">
        <v>0.56111111111111112</v>
      </c>
      <c r="D774" t="s">
        <v>38</v>
      </c>
      <c r="E774">
        <v>10.52</v>
      </c>
      <c r="F774" s="11">
        <v>12.6</v>
      </c>
      <c r="G774">
        <v>13.05</v>
      </c>
      <c r="H774" s="11">
        <f t="shared" si="48"/>
        <v>12.056666666666667</v>
      </c>
      <c r="I774">
        <f t="shared" si="49"/>
        <v>14.8</v>
      </c>
      <c r="J774">
        <v>1</v>
      </c>
      <c r="K774" s="20">
        <v>14.8</v>
      </c>
    </row>
    <row r="775" spans="1:11">
      <c r="A775" s="1">
        <v>45866</v>
      </c>
      <c r="B775" s="10">
        <v>0.5</v>
      </c>
      <c r="D775" t="s">
        <v>23</v>
      </c>
      <c r="E775">
        <v>4.5599999999999996</v>
      </c>
      <c r="F775">
        <v>4.49</v>
      </c>
      <c r="G775">
        <v>4.2300000000000004</v>
      </c>
      <c r="H775" s="11">
        <f t="shared" si="48"/>
        <v>4.4266666666666667</v>
      </c>
      <c r="I775">
        <f t="shared" si="49"/>
        <v>27.8</v>
      </c>
      <c r="J775">
        <v>1</v>
      </c>
      <c r="K775">
        <v>27.8</v>
      </c>
    </row>
    <row r="776" spans="1:11">
      <c r="A776" s="1">
        <v>45866</v>
      </c>
      <c r="B776" s="10">
        <v>0.53125</v>
      </c>
      <c r="D776" t="s">
        <v>19</v>
      </c>
      <c r="E776">
        <v>11.61</v>
      </c>
      <c r="F776">
        <v>11.64</v>
      </c>
      <c r="G776">
        <v>12.28</v>
      </c>
      <c r="H776" s="11">
        <f t="shared" si="48"/>
        <v>11.843333333333334</v>
      </c>
      <c r="I776">
        <f t="shared" si="49"/>
        <v>25</v>
      </c>
      <c r="J776">
        <v>1</v>
      </c>
      <c r="K776" s="20">
        <v>25</v>
      </c>
    </row>
    <row r="777" spans="1:11">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c r="A779" s="1">
        <v>45873</v>
      </c>
      <c r="B779" s="10">
        <v>0.35069444444444442</v>
      </c>
      <c r="D779" t="s">
        <v>16</v>
      </c>
      <c r="E779">
        <v>15.5</v>
      </c>
      <c r="F779">
        <v>13.92</v>
      </c>
      <c r="G779">
        <v>12.62</v>
      </c>
      <c r="H779" s="11">
        <f t="shared" si="48"/>
        <v>14.013333333333334</v>
      </c>
      <c r="I779">
        <f t="shared" si="49"/>
        <v>1553.1</v>
      </c>
      <c r="J779">
        <v>1</v>
      </c>
      <c r="K779">
        <v>1553.1</v>
      </c>
    </row>
    <row r="780" spans="1:11">
      <c r="A780" s="1">
        <v>45873</v>
      </c>
      <c r="B780" s="10">
        <v>0.34027777777777779</v>
      </c>
      <c r="D780" t="s">
        <v>18</v>
      </c>
      <c r="E780">
        <v>13.92</v>
      </c>
      <c r="F780">
        <v>13.97</v>
      </c>
      <c r="G780">
        <v>13.67</v>
      </c>
      <c r="H780" s="11">
        <f t="shared" si="48"/>
        <v>13.853333333333333</v>
      </c>
      <c r="I780">
        <f t="shared" si="49"/>
        <v>82</v>
      </c>
      <c r="J780">
        <v>1</v>
      </c>
      <c r="K780" s="20">
        <v>82</v>
      </c>
    </row>
    <row r="781" spans="1:11">
      <c r="A781" s="1">
        <v>45873</v>
      </c>
      <c r="B781" s="10">
        <v>0.42083333333333334</v>
      </c>
      <c r="D781" t="s">
        <v>23</v>
      </c>
      <c r="E781">
        <v>5.75</v>
      </c>
      <c r="F781">
        <v>5.23</v>
      </c>
      <c r="G781">
        <v>5.25</v>
      </c>
      <c r="H781" s="11">
        <f t="shared" si="48"/>
        <v>5.41</v>
      </c>
      <c r="I781">
        <f>J781*K781</f>
        <v>82.3</v>
      </c>
      <c r="J781">
        <v>1</v>
      </c>
      <c r="K781">
        <v>82.3</v>
      </c>
    </row>
    <row r="782" spans="1:11">
      <c r="A782" s="1">
        <v>45873</v>
      </c>
      <c r="B782" s="10">
        <v>0.54097222222222219</v>
      </c>
      <c r="D782" t="s">
        <v>21</v>
      </c>
      <c r="E782">
        <v>1.92</v>
      </c>
      <c r="F782">
        <v>2.61</v>
      </c>
      <c r="G782">
        <v>1.9</v>
      </c>
      <c r="H782" s="11">
        <f t="shared" si="48"/>
        <v>2.1433333333333331</v>
      </c>
      <c r="I782">
        <f t="shared" si="49"/>
        <v>130.1</v>
      </c>
      <c r="J782">
        <v>1</v>
      </c>
      <c r="K782">
        <v>130.1</v>
      </c>
    </row>
    <row r="783" spans="1:11">
      <c r="A783" s="1">
        <v>45873</v>
      </c>
      <c r="B783" s="10">
        <v>0.375</v>
      </c>
      <c r="D783" t="s">
        <v>22</v>
      </c>
      <c r="E783">
        <v>1.1299999999999999</v>
      </c>
      <c r="F783">
        <v>1.21</v>
      </c>
      <c r="G783">
        <v>1.1299999999999999</v>
      </c>
      <c r="H783" s="11">
        <f t="shared" si="48"/>
        <v>1.1566666666666665</v>
      </c>
      <c r="I783">
        <f t="shared" si="49"/>
        <v>435.2</v>
      </c>
      <c r="J783">
        <v>1</v>
      </c>
      <c r="K783">
        <v>435.2</v>
      </c>
    </row>
    <row r="784" spans="1:11">
      <c r="A784" s="1">
        <v>45873</v>
      </c>
      <c r="B784" s="10">
        <v>0.37638888888888888</v>
      </c>
      <c r="D784" t="s">
        <v>17</v>
      </c>
      <c r="E784">
        <v>11.3</v>
      </c>
      <c r="F784">
        <v>11.17</v>
      </c>
      <c r="G784">
        <v>8.24</v>
      </c>
      <c r="H784" s="11">
        <f t="shared" si="48"/>
        <v>10.236666666666666</v>
      </c>
      <c r="I784">
        <f t="shared" si="49"/>
        <v>547.5</v>
      </c>
      <c r="J784">
        <v>1</v>
      </c>
      <c r="K784">
        <v>547.5</v>
      </c>
    </row>
    <row r="785" spans="1:11">
      <c r="A785" s="1">
        <v>45873</v>
      </c>
      <c r="B785" s="10">
        <v>0.39444444444444443</v>
      </c>
      <c r="D785" t="s">
        <v>33</v>
      </c>
      <c r="E785">
        <v>2.52</v>
      </c>
      <c r="F785">
        <v>2.33</v>
      </c>
      <c r="G785">
        <v>2.76</v>
      </c>
      <c r="H785" s="11">
        <f t="shared" si="48"/>
        <v>2.5366666666666666</v>
      </c>
      <c r="I785">
        <f t="shared" si="49"/>
        <v>238.2</v>
      </c>
      <c r="J785">
        <v>1</v>
      </c>
      <c r="K785">
        <v>238.2</v>
      </c>
    </row>
    <row r="786" spans="1:11">
      <c r="A786" s="1">
        <v>45872</v>
      </c>
      <c r="B786" s="10">
        <v>0.54236111111111107</v>
      </c>
      <c r="D786" t="s">
        <v>38</v>
      </c>
      <c r="E786">
        <v>4.88</v>
      </c>
      <c r="F786">
        <v>4.95</v>
      </c>
      <c r="G786">
        <v>4.9000000000000004</v>
      </c>
      <c r="H786" s="11">
        <f t="shared" si="48"/>
        <v>4.91</v>
      </c>
      <c r="I786">
        <f t="shared" si="49"/>
        <v>33.6</v>
      </c>
      <c r="J786">
        <v>1</v>
      </c>
      <c r="K786">
        <v>33.6</v>
      </c>
    </row>
    <row r="787" spans="1:11">
      <c r="A787" s="1">
        <v>45873</v>
      </c>
      <c r="B787" s="10">
        <v>0.3125</v>
      </c>
      <c r="D787" t="s">
        <v>61</v>
      </c>
      <c r="E787">
        <v>6.71</v>
      </c>
      <c r="F787">
        <v>6.21</v>
      </c>
      <c r="G787">
        <v>6.59</v>
      </c>
      <c r="H787" s="11">
        <f t="shared" si="48"/>
        <v>6.503333333333333</v>
      </c>
      <c r="I787">
        <f t="shared" si="49"/>
        <v>103.4</v>
      </c>
      <c r="J787">
        <v>1</v>
      </c>
      <c r="K787">
        <v>103.4</v>
      </c>
    </row>
    <row r="788" spans="1:11">
      <c r="A788" s="1">
        <v>45872</v>
      </c>
      <c r="B788" s="10">
        <v>0.4513888888888889</v>
      </c>
      <c r="D788" t="s">
        <v>19</v>
      </c>
      <c r="E788">
        <v>10.19</v>
      </c>
      <c r="F788">
        <v>11.37</v>
      </c>
      <c r="G788">
        <v>9.83</v>
      </c>
      <c r="H788" s="11">
        <f t="shared" si="48"/>
        <v>10.463333333333333</v>
      </c>
      <c r="I788">
        <f t="shared" si="49"/>
        <v>47.3</v>
      </c>
      <c r="J788">
        <v>1</v>
      </c>
      <c r="K788">
        <v>47.3</v>
      </c>
    </row>
    <row r="789" spans="1:11">
      <c r="A789" s="1">
        <v>45873</v>
      </c>
      <c r="B789" s="10">
        <v>0.4284722222222222</v>
      </c>
      <c r="D789" t="s">
        <v>64</v>
      </c>
      <c r="E789">
        <v>1.41</v>
      </c>
      <c r="F789">
        <v>1.52</v>
      </c>
      <c r="G789">
        <v>1.31</v>
      </c>
      <c r="H789" s="11">
        <f t="shared" si="48"/>
        <v>1.4133333333333333</v>
      </c>
      <c r="I789">
        <f t="shared" si="49"/>
        <v>770.1</v>
      </c>
      <c r="J789">
        <v>1</v>
      </c>
      <c r="K789">
        <v>770.1</v>
      </c>
    </row>
    <row r="790" spans="1:11">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c r="A791" s="1">
        <v>45873</v>
      </c>
      <c r="B791" s="10">
        <v>0.52430555555555558</v>
      </c>
      <c r="D791" t="s">
        <v>31</v>
      </c>
      <c r="E791">
        <v>11.92</v>
      </c>
      <c r="F791">
        <v>9.7899999999999991</v>
      </c>
      <c r="G791">
        <v>13.32</v>
      </c>
      <c r="H791" s="11">
        <f t="shared" si="48"/>
        <v>11.676666666666668</v>
      </c>
      <c r="I791">
        <f t="shared" si="49"/>
        <v>344.1</v>
      </c>
      <c r="J791">
        <v>1</v>
      </c>
      <c r="K791">
        <v>344.1</v>
      </c>
    </row>
    <row r="792" spans="1:11">
      <c r="A792" s="1">
        <v>45873</v>
      </c>
      <c r="B792" s="10">
        <v>0.77083333333333337</v>
      </c>
      <c r="D792" t="s">
        <v>34</v>
      </c>
      <c r="E792">
        <v>6.11</v>
      </c>
      <c r="F792">
        <v>5.03</v>
      </c>
      <c r="G792">
        <v>5.81</v>
      </c>
      <c r="H792" s="11">
        <f t="shared" si="48"/>
        <v>5.6499999999999995</v>
      </c>
      <c r="I792">
        <f t="shared" si="49"/>
        <v>387.3</v>
      </c>
      <c r="J792">
        <v>1</v>
      </c>
      <c r="K792">
        <v>387.3</v>
      </c>
    </row>
    <row r="793" spans="1:11">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c r="A794" s="1">
        <v>45880</v>
      </c>
      <c r="B794" s="10">
        <v>0.44374999999999998</v>
      </c>
      <c r="D794" t="s">
        <v>33</v>
      </c>
      <c r="E794" s="11">
        <v>2.6</v>
      </c>
      <c r="F794">
        <v>2.34</v>
      </c>
      <c r="G794">
        <v>2.54</v>
      </c>
      <c r="H794" s="11">
        <f t="shared" si="48"/>
        <v>2.4933333333333332</v>
      </c>
      <c r="I794">
        <f t="shared" si="49"/>
        <v>198.9</v>
      </c>
      <c r="J794">
        <v>1</v>
      </c>
      <c r="K794">
        <v>198.9</v>
      </c>
    </row>
    <row r="795" spans="1:11">
      <c r="A795" s="1">
        <v>45880</v>
      </c>
      <c r="B795" s="10">
        <v>0.5625</v>
      </c>
      <c r="D795" t="s">
        <v>17</v>
      </c>
      <c r="E795">
        <v>4.32</v>
      </c>
      <c r="F795">
        <v>3.88</v>
      </c>
      <c r="G795">
        <v>4.12</v>
      </c>
      <c r="H795" s="11">
        <f t="shared" si="48"/>
        <v>4.1066666666666665</v>
      </c>
      <c r="I795">
        <f t="shared" si="49"/>
        <v>93.3</v>
      </c>
      <c r="J795">
        <v>1</v>
      </c>
      <c r="K795">
        <v>93.3</v>
      </c>
    </row>
    <row r="796" spans="1:11">
      <c r="A796" s="1">
        <v>45880</v>
      </c>
      <c r="B796" s="10">
        <v>0.30902777777777779</v>
      </c>
      <c r="D796" t="s">
        <v>16</v>
      </c>
      <c r="E796">
        <v>15.53</v>
      </c>
      <c r="F796" s="20">
        <v>19</v>
      </c>
      <c r="G796" s="20">
        <v>19</v>
      </c>
      <c r="H796" s="11">
        <f t="shared" si="48"/>
        <v>17.843333333333334</v>
      </c>
      <c r="I796">
        <f t="shared" si="49"/>
        <v>48.8</v>
      </c>
      <c r="J796">
        <v>1</v>
      </c>
      <c r="K796">
        <v>48.8</v>
      </c>
    </row>
    <row r="797" spans="1:11">
      <c r="A797" s="1">
        <v>45880</v>
      </c>
      <c r="B797" s="10">
        <v>0.4375</v>
      </c>
      <c r="D797" t="s">
        <v>64</v>
      </c>
      <c r="E797">
        <v>1.65</v>
      </c>
      <c r="F797" s="11">
        <v>1.5</v>
      </c>
      <c r="G797">
        <v>1.49</v>
      </c>
      <c r="H797" s="11">
        <f t="shared" si="48"/>
        <v>1.5466666666666666</v>
      </c>
      <c r="I797">
        <f t="shared" si="49"/>
        <v>517.20000000000005</v>
      </c>
      <c r="J797">
        <v>1</v>
      </c>
      <c r="K797">
        <v>517.20000000000005</v>
      </c>
    </row>
    <row r="798" spans="1:11">
      <c r="A798" s="1">
        <v>45880</v>
      </c>
      <c r="B798" s="10">
        <v>0.62013888888888891</v>
      </c>
      <c r="D798" t="s">
        <v>61</v>
      </c>
      <c r="E798">
        <v>6.98</v>
      </c>
      <c r="F798">
        <v>6.41</v>
      </c>
      <c r="G798">
        <v>7.28</v>
      </c>
      <c r="H798" s="11">
        <f t="shared" si="48"/>
        <v>6.8900000000000006</v>
      </c>
      <c r="I798">
        <f t="shared" si="49"/>
        <v>53</v>
      </c>
      <c r="J798">
        <v>1</v>
      </c>
      <c r="K798" s="20">
        <v>53</v>
      </c>
    </row>
    <row r="799" spans="1:11">
      <c r="A799" s="1">
        <v>45880</v>
      </c>
      <c r="B799" s="10">
        <v>0.3576388888888889</v>
      </c>
      <c r="D799" t="s">
        <v>18</v>
      </c>
      <c r="E799">
        <v>14.35</v>
      </c>
      <c r="F799">
        <v>13.66</v>
      </c>
      <c r="G799">
        <v>14.74</v>
      </c>
      <c r="H799" s="11">
        <f t="shared" si="48"/>
        <v>14.25</v>
      </c>
      <c r="I799">
        <f t="shared" si="49"/>
        <v>50.4</v>
      </c>
      <c r="J799">
        <v>1</v>
      </c>
      <c r="K799">
        <v>50.4</v>
      </c>
    </row>
    <row r="800" spans="1:11">
      <c r="A800" s="1">
        <v>45880</v>
      </c>
      <c r="B800" s="10">
        <v>0.37152777777777779</v>
      </c>
      <c r="D800" t="s">
        <v>22</v>
      </c>
      <c r="E800">
        <v>1.36</v>
      </c>
      <c r="F800">
        <v>1.37</v>
      </c>
      <c r="G800">
        <v>1.56</v>
      </c>
      <c r="H800" s="11">
        <f t="shared" si="48"/>
        <v>1.4300000000000004</v>
      </c>
      <c r="I800">
        <f t="shared" si="49"/>
        <v>224.7</v>
      </c>
      <c r="J800">
        <v>1</v>
      </c>
      <c r="K800">
        <v>224.7</v>
      </c>
    </row>
    <row r="801" spans="1:15">
      <c r="A801" s="1">
        <v>45879</v>
      </c>
      <c r="B801" s="10">
        <v>0.56805555555555554</v>
      </c>
      <c r="D801" t="s">
        <v>38</v>
      </c>
      <c r="E801">
        <v>24.6</v>
      </c>
      <c r="F801">
        <v>25.1</v>
      </c>
      <c r="G801">
        <v>28.2</v>
      </c>
      <c r="H801" s="11">
        <f t="shared" si="48"/>
        <v>25.966666666666669</v>
      </c>
      <c r="I801">
        <f t="shared" si="49"/>
        <v>52.1</v>
      </c>
      <c r="J801">
        <v>1</v>
      </c>
      <c r="K801">
        <v>52.1</v>
      </c>
    </row>
    <row r="802" spans="1:15">
      <c r="A802" s="1">
        <v>45880</v>
      </c>
      <c r="B802" s="10">
        <v>0.51458333333333328</v>
      </c>
      <c r="D802" t="s">
        <v>21</v>
      </c>
      <c r="E802" s="11">
        <v>11.3</v>
      </c>
      <c r="F802">
        <v>11.73</v>
      </c>
      <c r="G802">
        <v>13.74</v>
      </c>
      <c r="H802" s="11">
        <f t="shared" si="48"/>
        <v>12.256666666666668</v>
      </c>
      <c r="I802">
        <f t="shared" si="49"/>
        <v>209.8</v>
      </c>
      <c r="J802">
        <v>1</v>
      </c>
      <c r="K802">
        <v>209.8</v>
      </c>
    </row>
    <row r="803" spans="1:1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c r="A804" s="1">
        <v>45880</v>
      </c>
      <c r="B804" s="10">
        <v>0.44097222222222221</v>
      </c>
      <c r="D804" t="s">
        <v>23</v>
      </c>
      <c r="E804">
        <v>258</v>
      </c>
      <c r="F804">
        <v>305</v>
      </c>
      <c r="G804">
        <v>304</v>
      </c>
      <c r="H804" s="11">
        <f t="shared" si="48"/>
        <v>289</v>
      </c>
      <c r="I804">
        <f>J804*K804</f>
        <v>1500</v>
      </c>
      <c r="J804">
        <f>100/10</f>
        <v>10</v>
      </c>
      <c r="K804">
        <v>150</v>
      </c>
      <c r="O804" t="s">
        <v>67</v>
      </c>
    </row>
    <row r="805" spans="1:15">
      <c r="A805" s="1">
        <v>45881</v>
      </c>
      <c r="B805" s="10">
        <v>0.4548611111111111</v>
      </c>
      <c r="D805" t="s">
        <v>19</v>
      </c>
      <c r="E805">
        <v>20.2</v>
      </c>
      <c r="F805">
        <v>17.34</v>
      </c>
      <c r="G805">
        <v>20.3</v>
      </c>
      <c r="H805" s="11">
        <f t="shared" si="48"/>
        <v>19.28</v>
      </c>
      <c r="I805">
        <f t="shared" si="49"/>
        <v>49.5</v>
      </c>
      <c r="J805">
        <v>1</v>
      </c>
      <c r="K805">
        <v>49.5</v>
      </c>
    </row>
    <row r="806" spans="1:15">
      <c r="A806" s="1">
        <v>45880</v>
      </c>
      <c r="B806" s="10">
        <v>0.53125</v>
      </c>
      <c r="D806" t="s">
        <v>28</v>
      </c>
      <c r="E806">
        <v>9.3699999999999992</v>
      </c>
      <c r="F806">
        <v>8.99</v>
      </c>
      <c r="G806">
        <v>8.86</v>
      </c>
      <c r="H806" s="11">
        <f t="shared" si="48"/>
        <v>9.0733333333333324</v>
      </c>
      <c r="I806">
        <f t="shared" si="49"/>
        <v>135.4</v>
      </c>
      <c r="J806">
        <v>1</v>
      </c>
      <c r="K806">
        <v>135.4</v>
      </c>
    </row>
    <row r="807" spans="1:15">
      <c r="A807" s="1">
        <v>45880</v>
      </c>
      <c r="B807" s="10">
        <v>0.52083333333333337</v>
      </c>
      <c r="D807" t="s">
        <v>31</v>
      </c>
      <c r="E807">
        <v>5.15</v>
      </c>
      <c r="F807">
        <v>9.83</v>
      </c>
      <c r="G807">
        <v>10.07</v>
      </c>
      <c r="H807" s="11">
        <f>+AVERAGE(E807:G807,O807)</f>
        <v>8.4450000000000003</v>
      </c>
      <c r="I807">
        <f t="shared" si="49"/>
        <v>5.2</v>
      </c>
      <c r="J807">
        <v>1</v>
      </c>
      <c r="K807">
        <v>5.2</v>
      </c>
      <c r="O807">
        <v>8.73</v>
      </c>
    </row>
    <row r="808" spans="1:15">
      <c r="A808" s="1">
        <v>45886</v>
      </c>
      <c r="B808" s="10">
        <v>0.54166666666666663</v>
      </c>
      <c r="D808" t="s">
        <v>17</v>
      </c>
      <c r="E808">
        <v>5.72</v>
      </c>
      <c r="F808">
        <v>5.14</v>
      </c>
      <c r="G808">
        <v>4.91</v>
      </c>
      <c r="H808" s="11">
        <f t="shared" ref="H808:H849" si="50">+AVERAGE(E808:G808,O808)</f>
        <v>5.2566666666666668</v>
      </c>
      <c r="I808">
        <f t="shared" si="49"/>
        <v>115.3</v>
      </c>
      <c r="J808">
        <v>1</v>
      </c>
      <c r="K808">
        <v>115.3</v>
      </c>
    </row>
    <row r="809" spans="1:1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c r="A810" s="1">
        <v>45887</v>
      </c>
      <c r="B810" s="10">
        <v>0.55208333333333337</v>
      </c>
      <c r="D810" t="s">
        <v>28</v>
      </c>
      <c r="E810">
        <v>6.47</v>
      </c>
      <c r="F810">
        <v>6.85</v>
      </c>
      <c r="G810">
        <v>4.95</v>
      </c>
      <c r="H810" s="11">
        <f t="shared" si="50"/>
        <v>6.09</v>
      </c>
      <c r="I810">
        <f t="shared" si="49"/>
        <v>88</v>
      </c>
      <c r="J810">
        <v>1</v>
      </c>
      <c r="K810">
        <v>88</v>
      </c>
    </row>
    <row r="811" spans="1:15">
      <c r="A811" s="1">
        <v>45887</v>
      </c>
      <c r="B811" s="10">
        <v>0.45833333333333331</v>
      </c>
      <c r="D811" t="s">
        <v>31</v>
      </c>
      <c r="E811">
        <v>13.46</v>
      </c>
      <c r="F811">
        <v>13.92</v>
      </c>
      <c r="G811">
        <v>12.54</v>
      </c>
      <c r="H811" s="11">
        <f t="shared" si="50"/>
        <v>13.306666666666667</v>
      </c>
      <c r="I811">
        <f t="shared" si="49"/>
        <v>113</v>
      </c>
      <c r="J811">
        <v>1</v>
      </c>
      <c r="K811">
        <v>113</v>
      </c>
    </row>
    <row r="812" spans="1:1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c r="A813" s="1">
        <v>45887</v>
      </c>
      <c r="B813" s="10">
        <v>0.41388888888888886</v>
      </c>
      <c r="D813" t="s">
        <v>18</v>
      </c>
      <c r="E813">
        <v>6.54</v>
      </c>
      <c r="F813">
        <v>5.85</v>
      </c>
      <c r="G813">
        <v>5.88</v>
      </c>
      <c r="H813" s="11">
        <f t="shared" si="50"/>
        <v>6.09</v>
      </c>
      <c r="I813">
        <f t="shared" si="49"/>
        <v>249.5</v>
      </c>
      <c r="J813">
        <v>1</v>
      </c>
      <c r="K813">
        <v>249.5</v>
      </c>
    </row>
    <row r="814" spans="1:15">
      <c r="A814" s="1">
        <v>45887</v>
      </c>
      <c r="B814" s="10">
        <v>0.375</v>
      </c>
      <c r="D814" t="s">
        <v>23</v>
      </c>
      <c r="E814">
        <v>4.7699999999999996</v>
      </c>
      <c r="F814">
        <v>5.05</v>
      </c>
      <c r="G814">
        <v>5.01</v>
      </c>
      <c r="H814" s="11">
        <f t="shared" si="50"/>
        <v>4.9433333333333334</v>
      </c>
      <c r="I814">
        <f t="shared" si="49"/>
        <v>126.7</v>
      </c>
      <c r="J814">
        <v>1</v>
      </c>
      <c r="K814">
        <v>126.7</v>
      </c>
    </row>
    <row r="815" spans="1:15">
      <c r="A815" s="1">
        <v>45887</v>
      </c>
      <c r="B815" s="10">
        <v>0.53125</v>
      </c>
      <c r="D815" t="s">
        <v>21</v>
      </c>
      <c r="E815">
        <v>2.14</v>
      </c>
      <c r="F815">
        <v>2.09</v>
      </c>
      <c r="G815">
        <v>1.97</v>
      </c>
      <c r="H815" s="11">
        <f t="shared" si="50"/>
        <v>2.0666666666666669</v>
      </c>
      <c r="I815">
        <f t="shared" si="49"/>
        <v>105.9</v>
      </c>
      <c r="J815">
        <v>1</v>
      </c>
      <c r="K815">
        <v>105.9</v>
      </c>
    </row>
    <row r="816" spans="1:15">
      <c r="A816" s="1">
        <v>45887</v>
      </c>
      <c r="B816" s="10">
        <v>0.39583333333333331</v>
      </c>
      <c r="D816" t="s">
        <v>22</v>
      </c>
      <c r="E816">
        <v>4.78</v>
      </c>
      <c r="F816">
        <v>4.2300000000000004</v>
      </c>
      <c r="G816">
        <v>3.98</v>
      </c>
      <c r="H816" s="11">
        <f t="shared" si="50"/>
        <v>4.330000000000001</v>
      </c>
      <c r="I816">
        <f t="shared" si="49"/>
        <v>135.4</v>
      </c>
      <c r="J816">
        <v>1</v>
      </c>
      <c r="K816">
        <v>135.4</v>
      </c>
    </row>
    <row r="817" spans="1:15">
      <c r="A817" s="1">
        <v>45887</v>
      </c>
      <c r="B817" s="10">
        <v>0.49305555555555558</v>
      </c>
      <c r="D817" t="s">
        <v>26</v>
      </c>
      <c r="E817">
        <v>1.1599999999999999</v>
      </c>
      <c r="F817">
        <v>1.22</v>
      </c>
      <c r="G817">
        <v>1.07</v>
      </c>
      <c r="H817" s="11">
        <f t="shared" si="50"/>
        <v>1.1500000000000001</v>
      </c>
      <c r="I817">
        <f t="shared" si="49"/>
        <v>410.6</v>
      </c>
      <c r="J817">
        <v>1</v>
      </c>
      <c r="K817">
        <v>410.6</v>
      </c>
    </row>
    <row r="818" spans="1:15">
      <c r="A818" s="1">
        <v>45887</v>
      </c>
      <c r="B818" s="10">
        <v>0.40763888888888888</v>
      </c>
      <c r="D818" t="s">
        <v>33</v>
      </c>
      <c r="E818">
        <v>2.4500000000000002</v>
      </c>
      <c r="F818">
        <v>3.06</v>
      </c>
      <c r="G818">
        <v>2.66</v>
      </c>
      <c r="H818" s="11">
        <f t="shared" si="50"/>
        <v>2.7233333333333332</v>
      </c>
      <c r="I818">
        <f t="shared" si="49"/>
        <v>272.3</v>
      </c>
      <c r="J818">
        <v>1</v>
      </c>
      <c r="K818">
        <v>272.3</v>
      </c>
    </row>
    <row r="819" spans="1:1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5">
      <c r="A820" s="1">
        <v>45887</v>
      </c>
      <c r="B820" s="10">
        <v>0.44444444444444442</v>
      </c>
      <c r="D820" t="s">
        <v>64</v>
      </c>
      <c r="E820">
        <v>2.09</v>
      </c>
      <c r="F820">
        <v>2.23</v>
      </c>
      <c r="G820">
        <v>2.04</v>
      </c>
      <c r="H820" s="11">
        <f t="shared" si="50"/>
        <v>2.12</v>
      </c>
      <c r="I820">
        <f t="shared" si="49"/>
        <v>1299.7</v>
      </c>
      <c r="J820">
        <v>1</v>
      </c>
      <c r="K820">
        <v>1299.7</v>
      </c>
    </row>
    <row r="821" spans="1:15">
      <c r="A821" s="1">
        <v>45887</v>
      </c>
      <c r="B821" s="10">
        <v>0.76041666666666663</v>
      </c>
      <c r="D821" t="s">
        <v>34</v>
      </c>
      <c r="E821">
        <v>6.87</v>
      </c>
      <c r="F821">
        <v>7.48</v>
      </c>
      <c r="G821">
        <v>7.72</v>
      </c>
      <c r="H821" s="11">
        <f t="shared" si="50"/>
        <v>7.3566666666666665</v>
      </c>
      <c r="I821">
        <f t="shared" si="49"/>
        <v>65</v>
      </c>
      <c r="J821">
        <v>1</v>
      </c>
      <c r="K821">
        <v>65</v>
      </c>
    </row>
    <row r="822" spans="1:15">
      <c r="A822" s="1">
        <v>45889</v>
      </c>
      <c r="B822" s="10">
        <v>0.47916666666666669</v>
      </c>
      <c r="D822" t="s">
        <v>24</v>
      </c>
      <c r="E822">
        <v>3.69</v>
      </c>
      <c r="F822">
        <v>3.99</v>
      </c>
      <c r="G822">
        <v>4.29</v>
      </c>
      <c r="H822" s="11">
        <f t="shared" si="50"/>
        <v>3.9899999999999998</v>
      </c>
      <c r="I822">
        <f t="shared" si="49"/>
        <v>51.2</v>
      </c>
      <c r="J822">
        <v>1</v>
      </c>
      <c r="K822">
        <v>51.2</v>
      </c>
    </row>
    <row r="823" spans="1:15">
      <c r="A823" s="1">
        <v>45894</v>
      </c>
      <c r="B823" s="10">
        <v>0.56944444444444442</v>
      </c>
      <c r="D823" t="s">
        <v>33</v>
      </c>
      <c r="E823">
        <v>2.36</v>
      </c>
      <c r="F823">
        <v>2.44</v>
      </c>
      <c r="G823">
        <v>2.35</v>
      </c>
      <c r="H823" s="11">
        <f t="shared" si="50"/>
        <v>2.3833333333333333</v>
      </c>
      <c r="I823">
        <f t="shared" si="49"/>
        <v>95.9</v>
      </c>
      <c r="J823">
        <v>1</v>
      </c>
      <c r="K823">
        <v>95.9</v>
      </c>
    </row>
    <row r="824" spans="1:15">
      <c r="A824" s="1">
        <v>45894</v>
      </c>
      <c r="B824" s="10">
        <v>0.55208333333333337</v>
      </c>
      <c r="D824" t="s">
        <v>17</v>
      </c>
      <c r="E824">
        <v>7.73</v>
      </c>
      <c r="F824">
        <v>8.2200000000000006</v>
      </c>
      <c r="G824">
        <v>7.46</v>
      </c>
      <c r="H824" s="11">
        <f t="shared" si="50"/>
        <v>7.8033333333333337</v>
      </c>
      <c r="I824">
        <f t="shared" si="49"/>
        <v>39.1</v>
      </c>
      <c r="J824">
        <v>1</v>
      </c>
      <c r="K824">
        <v>39.1</v>
      </c>
    </row>
    <row r="825" spans="1:15">
      <c r="A825" s="1">
        <v>45894</v>
      </c>
      <c r="B825" s="10">
        <v>0.46875</v>
      </c>
      <c r="D825" t="s">
        <v>19</v>
      </c>
      <c r="E825">
        <v>22.7</v>
      </c>
      <c r="F825">
        <v>21.3</v>
      </c>
      <c r="G825">
        <v>21.4</v>
      </c>
      <c r="H825" s="11">
        <f t="shared" si="50"/>
        <v>21.8</v>
      </c>
      <c r="I825">
        <f t="shared" si="49"/>
        <v>17.100000000000001</v>
      </c>
      <c r="J825">
        <v>1</v>
      </c>
      <c r="K825">
        <v>17.100000000000001</v>
      </c>
    </row>
    <row r="826" spans="1:15">
      <c r="A826" s="1">
        <v>45894</v>
      </c>
      <c r="B826" s="10">
        <v>0.38541666666666669</v>
      </c>
      <c r="D826" t="s">
        <v>22</v>
      </c>
      <c r="E826">
        <v>1.52</v>
      </c>
      <c r="F826">
        <v>1.47</v>
      </c>
      <c r="G826">
        <v>1.78</v>
      </c>
      <c r="H826" s="11">
        <f t="shared" si="50"/>
        <v>1.59</v>
      </c>
      <c r="I826">
        <f t="shared" si="49"/>
        <v>78.900000000000006</v>
      </c>
      <c r="J826">
        <v>1</v>
      </c>
      <c r="K826">
        <v>78.900000000000006</v>
      </c>
    </row>
    <row r="827" spans="1:15">
      <c r="A827" s="1">
        <v>45894</v>
      </c>
      <c r="B827" s="10">
        <v>0.36458333333333331</v>
      </c>
      <c r="D827" t="s">
        <v>18</v>
      </c>
      <c r="E827">
        <v>22.1</v>
      </c>
      <c r="F827">
        <v>20.6</v>
      </c>
      <c r="G827">
        <v>24.1</v>
      </c>
      <c r="H827" s="11">
        <f t="shared" si="50"/>
        <v>22.266666666666669</v>
      </c>
      <c r="I827">
        <f t="shared" si="49"/>
        <v>91</v>
      </c>
      <c r="J827">
        <v>1</v>
      </c>
      <c r="K827" s="20">
        <v>91</v>
      </c>
      <c r="O827" t="s">
        <v>68</v>
      </c>
    </row>
    <row r="828" spans="1:15">
      <c r="A828" s="1">
        <v>45894</v>
      </c>
      <c r="B828" s="10">
        <v>0.44444444444444442</v>
      </c>
      <c r="D828" t="s">
        <v>64</v>
      </c>
      <c r="E828">
        <v>0.94</v>
      </c>
      <c r="F828">
        <v>0.98</v>
      </c>
      <c r="G828" s="11">
        <v>1.5</v>
      </c>
      <c r="H828" s="11">
        <f t="shared" si="50"/>
        <v>1.1399999999999999</v>
      </c>
      <c r="I828">
        <f t="shared" si="49"/>
        <v>920.8</v>
      </c>
      <c r="J828">
        <v>1</v>
      </c>
      <c r="K828">
        <v>920.8</v>
      </c>
    </row>
    <row r="829" spans="1:15">
      <c r="A829" s="1">
        <v>45894</v>
      </c>
      <c r="B829" s="10">
        <v>0.40972222222222221</v>
      </c>
      <c r="D829" t="s">
        <v>23</v>
      </c>
      <c r="E829">
        <v>3.15</v>
      </c>
      <c r="F829">
        <v>4.53</v>
      </c>
      <c r="G829">
        <v>4.1100000000000003</v>
      </c>
      <c r="H829" s="11">
        <f t="shared" si="50"/>
        <v>3.9299999999999997</v>
      </c>
      <c r="I829">
        <f t="shared" si="49"/>
        <v>88.2</v>
      </c>
      <c r="J829">
        <v>1</v>
      </c>
      <c r="K829">
        <v>88.2</v>
      </c>
    </row>
    <row r="830" spans="1:15">
      <c r="A830" s="1">
        <v>45894</v>
      </c>
      <c r="B830" s="10">
        <v>0.53541666666666665</v>
      </c>
      <c r="D830" t="s">
        <v>21</v>
      </c>
      <c r="E830">
        <v>7.05</v>
      </c>
      <c r="F830">
        <v>6.55</v>
      </c>
      <c r="G830">
        <v>6.39</v>
      </c>
      <c r="H830" s="11">
        <f t="shared" si="50"/>
        <v>6.6633333333333331</v>
      </c>
      <c r="I830">
        <f t="shared" si="49"/>
        <v>816.4</v>
      </c>
      <c r="J830">
        <v>1</v>
      </c>
      <c r="K830">
        <v>816.4</v>
      </c>
    </row>
    <row r="831" spans="1:15">
      <c r="A831" s="1">
        <v>45893</v>
      </c>
      <c r="B831" s="10">
        <v>0.52569444444444446</v>
      </c>
      <c r="D831" t="s">
        <v>38</v>
      </c>
      <c r="E831">
        <v>21.1</v>
      </c>
      <c r="F831">
        <v>22.1</v>
      </c>
      <c r="G831">
        <v>20.7</v>
      </c>
      <c r="H831" s="11">
        <f t="shared" si="50"/>
        <v>21.3</v>
      </c>
      <c r="I831">
        <f t="shared" si="49"/>
        <v>9.6999999999999993</v>
      </c>
      <c r="J831">
        <v>1</v>
      </c>
      <c r="K831">
        <v>9.6999999999999993</v>
      </c>
    </row>
    <row r="832" spans="1:15">
      <c r="A832" s="1">
        <v>45893</v>
      </c>
      <c r="B832" s="10">
        <v>0.5</v>
      </c>
      <c r="D832" t="s">
        <v>61</v>
      </c>
      <c r="E832">
        <v>4.84</v>
      </c>
      <c r="F832">
        <v>4.58</v>
      </c>
      <c r="G832">
        <v>4.95</v>
      </c>
      <c r="H832" s="11">
        <f t="shared" si="50"/>
        <v>4.79</v>
      </c>
      <c r="I832">
        <f t="shared" si="49"/>
        <v>41.4</v>
      </c>
      <c r="J832">
        <v>1</v>
      </c>
      <c r="K832">
        <v>41.4</v>
      </c>
    </row>
    <row r="833" spans="1:11">
      <c r="A833" s="1">
        <v>45894</v>
      </c>
      <c r="B833" s="10">
        <v>0.34722222222222221</v>
      </c>
      <c r="D833" t="s">
        <v>16</v>
      </c>
      <c r="E833">
        <v>17.63</v>
      </c>
      <c r="F833">
        <v>16.77</v>
      </c>
      <c r="G833">
        <v>16.829999999999998</v>
      </c>
      <c r="H833" s="11">
        <f t="shared" si="50"/>
        <v>17.076666666666664</v>
      </c>
      <c r="I833">
        <f t="shared" ref="I833:I849" si="51">J833*K833</f>
        <v>125.9</v>
      </c>
      <c r="J833">
        <v>1</v>
      </c>
      <c r="K833">
        <v>125.9</v>
      </c>
    </row>
    <row r="834" spans="1:11">
      <c r="A834" s="1">
        <v>45894</v>
      </c>
      <c r="B834" s="10">
        <v>0.35902777777777778</v>
      </c>
      <c r="D834" t="s">
        <v>24</v>
      </c>
      <c r="E834">
        <v>4.05</v>
      </c>
      <c r="F834">
        <v>4.63</v>
      </c>
      <c r="G834">
        <v>3.89</v>
      </c>
      <c r="H834" s="11">
        <f t="shared" si="50"/>
        <v>4.1900000000000004</v>
      </c>
      <c r="I834">
        <f t="shared" si="51"/>
        <v>81.3</v>
      </c>
      <c r="J834">
        <v>1</v>
      </c>
      <c r="K834">
        <v>81.3</v>
      </c>
    </row>
    <row r="835" spans="1:11">
      <c r="A835" s="1">
        <v>45894</v>
      </c>
      <c r="B835" s="10">
        <v>0.52083333333333337</v>
      </c>
      <c r="D835" t="s">
        <v>28</v>
      </c>
      <c r="E835">
        <v>7.69</v>
      </c>
      <c r="F835">
        <v>7.57</v>
      </c>
      <c r="G835" s="11">
        <v>8.3000000000000007</v>
      </c>
      <c r="H835" s="11">
        <f t="shared" si="50"/>
        <v>7.8533333333333344</v>
      </c>
      <c r="I835">
        <f t="shared" si="51"/>
        <v>23.5</v>
      </c>
      <c r="J835">
        <v>1</v>
      </c>
      <c r="K835">
        <v>23.5</v>
      </c>
    </row>
    <row r="836" spans="1:11">
      <c r="A836" s="1">
        <v>45894</v>
      </c>
      <c r="B836" s="10">
        <v>0.53125</v>
      </c>
      <c r="D836" t="s">
        <v>31</v>
      </c>
      <c r="E836">
        <v>9.57</v>
      </c>
      <c r="F836">
        <v>10.97</v>
      </c>
      <c r="G836">
        <v>13.57</v>
      </c>
      <c r="H836" s="11">
        <f t="shared" si="50"/>
        <v>11.37</v>
      </c>
      <c r="I836">
        <f t="shared" si="51"/>
        <v>21.1</v>
      </c>
      <c r="J836">
        <v>1</v>
      </c>
      <c r="K836">
        <v>21.1</v>
      </c>
    </row>
    <row r="837" spans="1:11">
      <c r="A837" s="1">
        <v>45894</v>
      </c>
      <c r="B837" s="10">
        <v>0.75694444444444442</v>
      </c>
      <c r="D837" t="s">
        <v>34</v>
      </c>
      <c r="E837">
        <v>3.08</v>
      </c>
      <c r="F837">
        <v>2.82</v>
      </c>
      <c r="G837">
        <v>2.8</v>
      </c>
      <c r="H837" s="11">
        <f t="shared" si="50"/>
        <v>2.9</v>
      </c>
      <c r="I837">
        <f t="shared" si="51"/>
        <v>7.5</v>
      </c>
      <c r="J837">
        <v>1</v>
      </c>
      <c r="K837">
        <v>7.5</v>
      </c>
    </row>
    <row r="838" spans="1:11">
      <c r="A838" s="1">
        <v>45908</v>
      </c>
      <c r="B838" s="10">
        <v>0.41388888888888886</v>
      </c>
      <c r="D838" t="s">
        <v>33</v>
      </c>
      <c r="E838">
        <v>1.58</v>
      </c>
      <c r="F838">
        <v>1.88</v>
      </c>
      <c r="G838">
        <v>1.86</v>
      </c>
      <c r="H838" s="11">
        <f t="shared" si="50"/>
        <v>1.7733333333333334</v>
      </c>
      <c r="I838">
        <f t="shared" si="51"/>
        <v>275.5</v>
      </c>
      <c r="J838">
        <v>1</v>
      </c>
      <c r="K838">
        <v>275.5</v>
      </c>
    </row>
    <row r="839" spans="1:11">
      <c r="A839" s="1">
        <v>45908</v>
      </c>
      <c r="B839" s="10">
        <v>0.39583333333333331</v>
      </c>
      <c r="D839" t="s">
        <v>23</v>
      </c>
      <c r="E839">
        <v>3.96</v>
      </c>
      <c r="F839">
        <v>3.83</v>
      </c>
      <c r="G839" s="11">
        <v>3.8</v>
      </c>
      <c r="H839" s="11">
        <f t="shared" si="50"/>
        <v>3.8633333333333333</v>
      </c>
      <c r="I839">
        <f t="shared" si="51"/>
        <v>93.3</v>
      </c>
      <c r="J839">
        <v>1</v>
      </c>
      <c r="K839">
        <v>93.3</v>
      </c>
    </row>
    <row r="840" spans="1:11">
      <c r="A840" s="1">
        <v>45908</v>
      </c>
      <c r="B840" s="10">
        <v>0.39583333333333331</v>
      </c>
      <c r="D840" t="s">
        <v>61</v>
      </c>
      <c r="E840">
        <v>13.09</v>
      </c>
      <c r="F840">
        <v>10.98</v>
      </c>
      <c r="G840">
        <v>11.81</v>
      </c>
      <c r="H840" s="11">
        <f t="shared" si="50"/>
        <v>11.96</v>
      </c>
      <c r="I840">
        <f t="shared" si="51"/>
        <v>579.4</v>
      </c>
      <c r="J840">
        <v>1</v>
      </c>
      <c r="K840">
        <v>579.4</v>
      </c>
    </row>
    <row r="841" spans="1:11">
      <c r="A841" s="1">
        <v>45908</v>
      </c>
      <c r="B841" s="10">
        <v>0.3923611111111111</v>
      </c>
      <c r="D841" t="s">
        <v>18</v>
      </c>
      <c r="E841">
        <v>24.6</v>
      </c>
      <c r="F841">
        <v>26.1</v>
      </c>
      <c r="G841" s="20">
        <v>25</v>
      </c>
      <c r="H841" s="11">
        <f t="shared" si="50"/>
        <v>25.233333333333334</v>
      </c>
      <c r="I841">
        <f t="shared" si="51"/>
        <v>129.6</v>
      </c>
      <c r="J841">
        <v>1</v>
      </c>
      <c r="K841">
        <v>129.6</v>
      </c>
    </row>
    <row r="842" spans="1:11">
      <c r="A842" s="1">
        <v>45908</v>
      </c>
      <c r="B842" s="10">
        <v>0.4375</v>
      </c>
      <c r="D842" t="s">
        <v>64</v>
      </c>
      <c r="E842">
        <v>1.81</v>
      </c>
      <c r="F842">
        <v>1.92</v>
      </c>
      <c r="G842">
        <v>1.52</v>
      </c>
      <c r="H842" s="11">
        <f t="shared" si="50"/>
        <v>1.75</v>
      </c>
      <c r="I842">
        <f t="shared" si="51"/>
        <v>770.1</v>
      </c>
      <c r="J842">
        <v>1</v>
      </c>
      <c r="K842">
        <v>770.1</v>
      </c>
    </row>
    <row r="843" spans="1:11">
      <c r="A843" s="1">
        <v>45908</v>
      </c>
      <c r="B843" s="10">
        <v>0.51180555555555551</v>
      </c>
      <c r="D843" t="s">
        <v>21</v>
      </c>
      <c r="E843">
        <v>2.4300000000000002</v>
      </c>
      <c r="F843">
        <v>1.81</v>
      </c>
      <c r="G843">
        <v>1.71</v>
      </c>
      <c r="H843" s="11">
        <f t="shared" si="50"/>
        <v>1.9833333333333334</v>
      </c>
      <c r="I843">
        <f t="shared" si="51"/>
        <v>114.5</v>
      </c>
      <c r="J843">
        <v>1</v>
      </c>
      <c r="K843">
        <v>114.5</v>
      </c>
    </row>
    <row r="844" spans="1:11">
      <c r="A844" s="1">
        <v>45907</v>
      </c>
      <c r="B844" s="10">
        <v>0.56041666666666667</v>
      </c>
      <c r="D844" t="s">
        <v>38</v>
      </c>
      <c r="E844">
        <v>28.5</v>
      </c>
      <c r="F844">
        <v>31.3</v>
      </c>
      <c r="G844">
        <v>33.299999999999997</v>
      </c>
      <c r="H844" s="11">
        <f t="shared" si="50"/>
        <v>31.033333333333331</v>
      </c>
      <c r="I844">
        <f t="shared" si="51"/>
        <v>248.1</v>
      </c>
      <c r="J844">
        <v>1</v>
      </c>
      <c r="K844">
        <v>248.1</v>
      </c>
    </row>
    <row r="845" spans="1:11">
      <c r="A845" s="1">
        <v>45908</v>
      </c>
      <c r="B845" s="10">
        <v>0.4</v>
      </c>
      <c r="D845" t="s">
        <v>26</v>
      </c>
      <c r="E845">
        <v>0.86</v>
      </c>
      <c r="F845">
        <v>0.93</v>
      </c>
      <c r="G845">
        <v>1.1599999999999999</v>
      </c>
      <c r="H845" s="11">
        <f t="shared" si="50"/>
        <v>0.98333333333333339</v>
      </c>
      <c r="I845">
        <f t="shared" si="51"/>
        <v>410.6</v>
      </c>
      <c r="J845">
        <v>1</v>
      </c>
      <c r="K845">
        <v>410.6</v>
      </c>
    </row>
    <row r="846" spans="1:11">
      <c r="A846" s="1">
        <v>45908</v>
      </c>
      <c r="B846" s="10">
        <v>0.54513888888888884</v>
      </c>
      <c r="D846" t="s">
        <v>22</v>
      </c>
      <c r="E846">
        <v>1.1499999999999999</v>
      </c>
      <c r="F846">
        <v>1.1100000000000001</v>
      </c>
      <c r="G846" s="11">
        <v>0.8</v>
      </c>
      <c r="H846" s="11">
        <f t="shared" si="50"/>
        <v>1.0199999999999998</v>
      </c>
      <c r="I846">
        <f t="shared" si="51"/>
        <v>290.89999999999998</v>
      </c>
      <c r="J846">
        <v>1</v>
      </c>
      <c r="K846">
        <v>290.89999999999998</v>
      </c>
    </row>
    <row r="847" spans="1:11">
      <c r="A847" s="1">
        <v>45908</v>
      </c>
      <c r="B847" s="10">
        <v>0.49652777777777779</v>
      </c>
      <c r="D847" t="s">
        <v>24</v>
      </c>
      <c r="E847">
        <v>4.26</v>
      </c>
      <c r="F847">
        <v>4.18</v>
      </c>
      <c r="G847">
        <v>4.18</v>
      </c>
      <c r="H847" s="11">
        <f t="shared" si="50"/>
        <v>4.2066666666666661</v>
      </c>
      <c r="I847">
        <f t="shared" si="51"/>
        <v>186</v>
      </c>
      <c r="J847">
        <v>1</v>
      </c>
      <c r="K847" s="20">
        <v>186</v>
      </c>
    </row>
    <row r="848" spans="1:11">
      <c r="A848" s="1">
        <v>45908</v>
      </c>
      <c r="B848" s="10">
        <v>0.52083333333333337</v>
      </c>
      <c r="D848" t="s">
        <v>31</v>
      </c>
      <c r="E848">
        <v>9.99</v>
      </c>
      <c r="F848">
        <v>10.220000000000001</v>
      </c>
      <c r="G848">
        <v>9.77</v>
      </c>
      <c r="H848" s="11">
        <f t="shared" si="50"/>
        <v>9.9933333333333341</v>
      </c>
      <c r="I848">
        <f t="shared" si="51"/>
        <v>14.6</v>
      </c>
      <c r="J848">
        <v>1</v>
      </c>
      <c r="K848">
        <v>14.6</v>
      </c>
    </row>
    <row r="849" spans="1:11">
      <c r="A849" s="1">
        <v>45908</v>
      </c>
      <c r="B849" s="10">
        <v>0.52083333333333337</v>
      </c>
      <c r="D849" t="s">
        <v>28</v>
      </c>
      <c r="E849">
        <v>2.87</v>
      </c>
      <c r="F849">
        <v>3.07</v>
      </c>
      <c r="G849">
        <v>2.95</v>
      </c>
      <c r="H849" s="11">
        <f t="shared" si="50"/>
        <v>2.9633333333333334</v>
      </c>
      <c r="I849">
        <f t="shared" si="51"/>
        <v>34.1</v>
      </c>
      <c r="J849">
        <v>1</v>
      </c>
      <c r="K849">
        <v>34.1</v>
      </c>
    </row>
    <row r="850" spans="1:11">
      <c r="A850" s="1">
        <v>45914</v>
      </c>
      <c r="B850" s="10">
        <v>0.55763888888888891</v>
      </c>
      <c r="D850" t="s">
        <v>17</v>
      </c>
      <c r="E850">
        <v>4.1100000000000003</v>
      </c>
      <c r="F850">
        <v>3.77</v>
      </c>
      <c r="G850">
        <v>4.76</v>
      </c>
      <c r="H850" s="11">
        <f t="shared" ref="H850:H868" si="52">+AVERAGE(E850:G850,O850)</f>
        <v>4.2133333333333338</v>
      </c>
      <c r="I850">
        <f t="shared" ref="I850:I861" si="53">J850*K850</f>
        <v>68.3</v>
      </c>
      <c r="J850">
        <v>1</v>
      </c>
      <c r="K850">
        <v>68.3</v>
      </c>
    </row>
    <row r="851" spans="1:11">
      <c r="A851" s="1">
        <v>45915</v>
      </c>
      <c r="B851" s="10">
        <v>0.39583333333333331</v>
      </c>
      <c r="D851" t="s">
        <v>23</v>
      </c>
      <c r="E851">
        <v>2.94</v>
      </c>
      <c r="F851">
        <v>3.29</v>
      </c>
      <c r="G851">
        <v>2.83</v>
      </c>
      <c r="H851" s="11">
        <f t="shared" si="52"/>
        <v>3.02</v>
      </c>
      <c r="I851">
        <f t="shared" si="53"/>
        <v>50.4</v>
      </c>
      <c r="J851">
        <v>1</v>
      </c>
      <c r="K851">
        <v>50.4</v>
      </c>
    </row>
    <row r="852" spans="1:11">
      <c r="A852" s="1">
        <v>45915</v>
      </c>
      <c r="B852" s="10">
        <v>0.4284722222222222</v>
      </c>
      <c r="D852" t="s">
        <v>64</v>
      </c>
      <c r="E852">
        <v>0.95</v>
      </c>
      <c r="F852">
        <v>0.98</v>
      </c>
      <c r="G852">
        <v>1.63</v>
      </c>
      <c r="H852" s="11">
        <f t="shared" si="52"/>
        <v>1.1866666666666665</v>
      </c>
      <c r="I852">
        <f t="shared" si="53"/>
        <v>1986.3</v>
      </c>
      <c r="J852">
        <v>1</v>
      </c>
      <c r="K852">
        <v>1986.3</v>
      </c>
    </row>
    <row r="853" spans="1:11">
      <c r="A853" s="1">
        <v>45915</v>
      </c>
      <c r="B853" s="10">
        <v>0.37847222222222221</v>
      </c>
      <c r="D853" t="s">
        <v>18</v>
      </c>
      <c r="E853">
        <v>12.28</v>
      </c>
      <c r="F853">
        <v>12.39</v>
      </c>
      <c r="G853">
        <v>12.27</v>
      </c>
      <c r="H853" s="11">
        <f t="shared" si="52"/>
        <v>12.313333333333333</v>
      </c>
      <c r="I853">
        <f t="shared" si="53"/>
        <v>48.1</v>
      </c>
      <c r="J853">
        <v>1</v>
      </c>
      <c r="K853">
        <v>48.1</v>
      </c>
    </row>
    <row r="854" spans="1:11">
      <c r="A854" s="1">
        <v>45914</v>
      </c>
      <c r="B854" s="10">
        <v>0.51666666666666672</v>
      </c>
      <c r="D854" t="s">
        <v>38</v>
      </c>
      <c r="E854">
        <v>12.61</v>
      </c>
      <c r="F854">
        <v>9.44</v>
      </c>
      <c r="G854">
        <v>11.02</v>
      </c>
      <c r="H854" s="11">
        <f t="shared" si="52"/>
        <v>11.023333333333332</v>
      </c>
      <c r="I854">
        <f t="shared" si="53"/>
        <v>72.3</v>
      </c>
      <c r="J854">
        <v>1</v>
      </c>
      <c r="K854">
        <v>72.3</v>
      </c>
    </row>
    <row r="855" spans="1:11">
      <c r="A855" s="1">
        <v>45915</v>
      </c>
      <c r="B855" s="10">
        <v>0.4597222222222222</v>
      </c>
      <c r="D855" t="s">
        <v>16</v>
      </c>
      <c r="E855">
        <v>12.44</v>
      </c>
      <c r="F855">
        <v>11.73</v>
      </c>
      <c r="G855">
        <v>11.27</v>
      </c>
      <c r="H855" s="11">
        <f t="shared" si="52"/>
        <v>11.813333333333333</v>
      </c>
      <c r="I855">
        <f t="shared" si="53"/>
        <v>107.6</v>
      </c>
      <c r="J855">
        <v>1</v>
      </c>
      <c r="K855">
        <v>107.6</v>
      </c>
    </row>
    <row r="856" spans="1:11">
      <c r="A856" s="1">
        <v>45915</v>
      </c>
      <c r="B856" s="10">
        <v>0.44305555555555554</v>
      </c>
      <c r="D856" t="s">
        <v>33</v>
      </c>
      <c r="E856">
        <v>2.5299999999999998</v>
      </c>
      <c r="F856">
        <v>2.3199999999999998</v>
      </c>
      <c r="G856">
        <v>2.0499999999999998</v>
      </c>
      <c r="H856" s="11">
        <f t="shared" si="52"/>
        <v>2.2999999999999998</v>
      </c>
      <c r="I856">
        <f t="shared" si="53"/>
        <v>613.1</v>
      </c>
      <c r="J856">
        <v>1</v>
      </c>
      <c r="K856">
        <v>613.1</v>
      </c>
    </row>
    <row r="857" spans="1:11">
      <c r="A857" s="1">
        <v>45915</v>
      </c>
      <c r="B857" s="10">
        <v>0.49652777777777779</v>
      </c>
      <c r="D857" t="s">
        <v>26</v>
      </c>
      <c r="E857">
        <v>1.1200000000000001</v>
      </c>
      <c r="F857" s="11">
        <v>1</v>
      </c>
      <c r="G857">
        <v>1.18</v>
      </c>
      <c r="H857" s="11">
        <f t="shared" si="52"/>
        <v>1.0999999999999999</v>
      </c>
      <c r="I857">
        <f t="shared" si="53"/>
        <v>1046.2</v>
      </c>
      <c r="J857">
        <v>1</v>
      </c>
      <c r="K857">
        <v>1046.2</v>
      </c>
    </row>
    <row r="858" spans="1:11">
      <c r="A858" s="1">
        <v>45915</v>
      </c>
      <c r="B858" s="10">
        <v>0.54166666666666663</v>
      </c>
      <c r="D858" t="s">
        <v>28</v>
      </c>
      <c r="E858">
        <v>3.96</v>
      </c>
      <c r="F858">
        <v>4.4800000000000004</v>
      </c>
      <c r="G858">
        <v>4.8899999999999997</v>
      </c>
      <c r="H858" s="11">
        <f t="shared" si="52"/>
        <v>4.4433333333333342</v>
      </c>
      <c r="I858">
        <f t="shared" si="53"/>
        <v>93.4</v>
      </c>
      <c r="J858">
        <v>1</v>
      </c>
      <c r="K858">
        <v>93.4</v>
      </c>
    </row>
    <row r="859" spans="1:11">
      <c r="A859" s="1">
        <v>45915</v>
      </c>
      <c r="B859" s="10">
        <v>0.41666666666666669</v>
      </c>
      <c r="D859" t="s">
        <v>31</v>
      </c>
      <c r="E859">
        <v>6.55</v>
      </c>
      <c r="F859">
        <v>8.77</v>
      </c>
      <c r="G859">
        <v>7.99</v>
      </c>
      <c r="H859" s="11">
        <f t="shared" si="52"/>
        <v>7.7700000000000005</v>
      </c>
      <c r="I859">
        <f t="shared" si="53"/>
        <v>4.0999999999999996</v>
      </c>
      <c r="J859">
        <v>1</v>
      </c>
      <c r="K859">
        <v>4.0999999999999996</v>
      </c>
    </row>
    <row r="860" spans="1:11">
      <c r="A860" s="1">
        <v>45916</v>
      </c>
      <c r="B860" s="10">
        <v>0.52847222222222223</v>
      </c>
      <c r="D860" t="s">
        <v>21</v>
      </c>
      <c r="E860">
        <v>5.1100000000000003</v>
      </c>
      <c r="F860">
        <v>4.38</v>
      </c>
      <c r="G860">
        <v>5.44</v>
      </c>
      <c r="H860" s="11">
        <f t="shared" si="52"/>
        <v>4.9766666666666666</v>
      </c>
      <c r="I860">
        <f t="shared" si="53"/>
        <v>65.099999999999994</v>
      </c>
      <c r="J860">
        <v>1</v>
      </c>
      <c r="K860">
        <v>65.099999999999994</v>
      </c>
    </row>
    <row r="861" spans="1:11">
      <c r="A861" s="1">
        <v>45917</v>
      </c>
      <c r="B861" s="10">
        <v>0.36805555555555558</v>
      </c>
      <c r="D861" t="s">
        <v>24</v>
      </c>
      <c r="E861">
        <v>3.78</v>
      </c>
      <c r="F861">
        <v>3.74</v>
      </c>
      <c r="G861">
        <v>4.16</v>
      </c>
      <c r="H861" s="11">
        <f t="shared" si="52"/>
        <v>3.8933333333333331</v>
      </c>
      <c r="I861">
        <f t="shared" si="53"/>
        <v>109.4</v>
      </c>
      <c r="J861">
        <v>2</v>
      </c>
      <c r="K861">
        <v>54.7</v>
      </c>
    </row>
    <row r="862" spans="1:11">
      <c r="A862" s="1">
        <v>45921</v>
      </c>
      <c r="B862" s="10">
        <v>0.58333333333333337</v>
      </c>
      <c r="D862" t="s">
        <v>38</v>
      </c>
      <c r="E862">
        <v>11.88</v>
      </c>
      <c r="F862">
        <v>10.17</v>
      </c>
      <c r="G862" s="11">
        <v>11.4</v>
      </c>
      <c r="H862" s="11">
        <f t="shared" si="52"/>
        <v>11.15</v>
      </c>
    </row>
    <row r="863" spans="1:11">
      <c r="A863" s="1">
        <v>45922</v>
      </c>
      <c r="B863" s="10">
        <v>0.53263888888888888</v>
      </c>
      <c r="D863" t="s">
        <v>21</v>
      </c>
      <c r="E863">
        <v>2.52</v>
      </c>
      <c r="F863">
        <v>3.29</v>
      </c>
      <c r="G863">
        <v>4.26</v>
      </c>
      <c r="H863" s="11">
        <f t="shared" si="52"/>
        <v>3.3566666666666669</v>
      </c>
    </row>
    <row r="864" spans="1:11">
      <c r="A864" s="1">
        <v>45922</v>
      </c>
      <c r="B864" s="10">
        <v>0.41666666666666669</v>
      </c>
      <c r="D864" t="s">
        <v>61</v>
      </c>
      <c r="E864">
        <v>6.03</v>
      </c>
      <c r="F864">
        <v>5.25</v>
      </c>
      <c r="G864">
        <v>5.81</v>
      </c>
      <c r="H864" s="11">
        <f t="shared" si="52"/>
        <v>5.6966666666666663</v>
      </c>
    </row>
    <row r="865" spans="1:15">
      <c r="A865" s="1">
        <v>45922</v>
      </c>
      <c r="B865" s="10">
        <v>0.42708333333333331</v>
      </c>
      <c r="D865" t="s">
        <v>23</v>
      </c>
      <c r="E865">
        <v>2.56</v>
      </c>
      <c r="F865">
        <v>3.07</v>
      </c>
      <c r="G865">
        <v>3.26</v>
      </c>
      <c r="H865" s="11">
        <f t="shared" si="52"/>
        <v>2.9633333333333334</v>
      </c>
    </row>
    <row r="866" spans="1:15">
      <c r="A866" s="1">
        <v>45922</v>
      </c>
      <c r="B866" s="10">
        <v>0.49722222222222223</v>
      </c>
      <c r="D866" t="s">
        <v>17</v>
      </c>
      <c r="E866" s="11">
        <v>16.7</v>
      </c>
      <c r="F866">
        <v>17.53</v>
      </c>
      <c r="G866">
        <v>16.52</v>
      </c>
      <c r="H866" s="11">
        <f t="shared" si="52"/>
        <v>16.916666666666668</v>
      </c>
    </row>
    <row r="867" spans="1:15">
      <c r="A867" s="1">
        <v>45922</v>
      </c>
      <c r="B867" s="10">
        <v>0.41736111111111113</v>
      </c>
      <c r="D867" t="s">
        <v>26</v>
      </c>
      <c r="E867">
        <v>0.82</v>
      </c>
      <c r="F867">
        <v>0.68</v>
      </c>
      <c r="G867">
        <v>0.68</v>
      </c>
      <c r="H867" s="11">
        <f t="shared" si="52"/>
        <v>0.72666666666666668</v>
      </c>
    </row>
    <row r="868" spans="1:15">
      <c r="A868" s="1">
        <v>45922</v>
      </c>
      <c r="B868" s="10">
        <v>0.44097222222222221</v>
      </c>
      <c r="D868" t="s">
        <v>69</v>
      </c>
      <c r="E868" s="11">
        <v>2.4</v>
      </c>
      <c r="F868" s="11">
        <v>1.8</v>
      </c>
      <c r="G868">
        <v>3.03</v>
      </c>
      <c r="H868" s="11">
        <f t="shared" si="52"/>
        <v>2.41</v>
      </c>
    </row>
    <row r="869" spans="1:15">
      <c r="A869" s="1">
        <v>45922</v>
      </c>
      <c r="B869" s="10">
        <v>0.45624999999999999</v>
      </c>
      <c r="D869" t="s">
        <v>33</v>
      </c>
      <c r="E869">
        <v>6.66</v>
      </c>
      <c r="F869">
        <v>5.86</v>
      </c>
      <c r="G869">
        <v>8.35</v>
      </c>
      <c r="H869">
        <f>+AVERAGE(E869:G869,O869)</f>
        <v>6.8149999999999995</v>
      </c>
      <c r="O869">
        <v>6.39</v>
      </c>
    </row>
    <row r="870" spans="1:15">
      <c r="A870" s="1">
        <v>45922</v>
      </c>
      <c r="B870" s="10">
        <v>0.43888888888888888</v>
      </c>
      <c r="D870" t="s">
        <v>64</v>
      </c>
      <c r="E870">
        <v>1.77</v>
      </c>
      <c r="F870">
        <v>1.67</v>
      </c>
    </row>
  </sheetData>
  <autoFilter ref="A1:M86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6708DBA-5BF5-4F26-8421-09E4D69F1023}">
          <x14:formula1>
            <xm:f>'Validation Lists'!$A$3:$A$22</xm:f>
          </x14:formula1>
          <xm:sqref>D1:D867 D869:D1048576</xm:sqref>
        </x14:dataValidation>
        <x14:dataValidation type="list" allowBlank="1" showInputMessage="1" showErrorMessage="1" xr:uid="{A6996FD3-B407-48A4-8DEC-2A0A28772D01}">
          <x14:formula1>
            <xm:f>'Validation Lists'!$A$3:$A$23</xm:f>
          </x14:formula1>
          <xm:sqref>D868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70</v>
      </c>
    </row>
    <row r="2" spans="1:15">
      <c r="A2" s="1">
        <v>45469</v>
      </c>
      <c r="B2" s="2">
        <v>0.40486111111111112</v>
      </c>
      <c r="D2" t="s">
        <v>71</v>
      </c>
      <c r="G2">
        <v>7.98</v>
      </c>
      <c r="H2">
        <v>8.98</v>
      </c>
      <c r="I2">
        <v>8.92</v>
      </c>
      <c r="J2">
        <f>AVERAGE(G2:I2)</f>
        <v>8.6266666666666669</v>
      </c>
      <c r="K2">
        <v>151.5</v>
      </c>
    </row>
    <row r="3" spans="1:15">
      <c r="A3" s="1">
        <v>45469</v>
      </c>
      <c r="B3" s="2">
        <v>0.43194444444444446</v>
      </c>
      <c r="D3" t="s">
        <v>72</v>
      </c>
      <c r="G3">
        <v>6.3</v>
      </c>
      <c r="H3">
        <v>7.32</v>
      </c>
      <c r="I3">
        <v>6.28</v>
      </c>
      <c r="J3">
        <f t="shared" ref="J3:J8" si="0">AVERAGE(G3:I3)</f>
        <v>6.6333333333333337</v>
      </c>
      <c r="K3">
        <v>130.1</v>
      </c>
    </row>
    <row r="4" spans="1:15">
      <c r="A4" s="1">
        <v>45488</v>
      </c>
      <c r="C4" t="s">
        <v>73</v>
      </c>
      <c r="K4">
        <v>0</v>
      </c>
    </row>
    <row r="5" spans="1:15">
      <c r="A5" s="1">
        <v>45489</v>
      </c>
      <c r="B5" s="2">
        <v>0.52430555555555558</v>
      </c>
      <c r="D5" t="s">
        <v>16</v>
      </c>
      <c r="G5">
        <v>9.58</v>
      </c>
      <c r="H5">
        <v>9.07</v>
      </c>
      <c r="I5">
        <v>9.64</v>
      </c>
      <c r="J5">
        <f t="shared" si="0"/>
        <v>9.43</v>
      </c>
      <c r="K5">
        <v>44.8</v>
      </c>
      <c r="O5" t="s">
        <v>74</v>
      </c>
    </row>
    <row r="6" spans="1:15">
      <c r="A6" s="1">
        <v>45489</v>
      </c>
      <c r="B6" s="2">
        <v>0.52430555555555558</v>
      </c>
      <c r="D6" t="s">
        <v>16</v>
      </c>
      <c r="G6">
        <v>12.61</v>
      </c>
      <c r="H6">
        <v>12.35</v>
      </c>
      <c r="I6">
        <v>10.48</v>
      </c>
      <c r="J6">
        <f t="shared" si="0"/>
        <v>11.813333333333333</v>
      </c>
      <c r="K6">
        <v>76.7</v>
      </c>
      <c r="O6" t="s">
        <v>75</v>
      </c>
    </row>
    <row r="7" spans="1:15">
      <c r="A7" s="1">
        <v>45491</v>
      </c>
      <c r="B7" s="2">
        <v>0.44027777777777777</v>
      </c>
      <c r="D7" t="s">
        <v>76</v>
      </c>
      <c r="G7">
        <v>8.4</v>
      </c>
      <c r="H7">
        <v>9.0399999999999991</v>
      </c>
      <c r="I7">
        <v>9.6999999999999993</v>
      </c>
      <c r="J7">
        <f t="shared" si="0"/>
        <v>9.0466666666666651</v>
      </c>
      <c r="K7">
        <v>461.1</v>
      </c>
    </row>
    <row r="8" spans="1:15">
      <c r="A8" s="1">
        <v>45491</v>
      </c>
      <c r="B8" s="2">
        <v>0.45694444444444443</v>
      </c>
      <c r="D8" t="s">
        <v>77</v>
      </c>
      <c r="G8">
        <v>4.0999999999999996</v>
      </c>
      <c r="H8">
        <v>4.6100000000000003</v>
      </c>
      <c r="I8">
        <v>3.78</v>
      </c>
      <c r="J8">
        <f t="shared" si="0"/>
        <v>4.1633333333333331</v>
      </c>
      <c r="K8">
        <v>206.4</v>
      </c>
    </row>
    <row r="9" spans="1:15">
      <c r="A9" s="1">
        <v>45539</v>
      </c>
      <c r="B9" s="2">
        <v>0.52777777777777779</v>
      </c>
      <c r="D9" t="s">
        <v>78</v>
      </c>
      <c r="E9" s="1">
        <v>45538</v>
      </c>
      <c r="K9" t="s">
        <v>49</v>
      </c>
    </row>
    <row r="10" spans="1:15">
      <c r="A10" s="1">
        <v>45539</v>
      </c>
      <c r="B10" s="2">
        <v>0.52777777777777779</v>
      </c>
      <c r="D10" t="s">
        <v>78</v>
      </c>
      <c r="E10" s="1">
        <v>45538</v>
      </c>
      <c r="K10">
        <f>L10*M10</f>
        <v>9678.4</v>
      </c>
      <c r="L10">
        <v>4</v>
      </c>
      <c r="M10">
        <v>2419.6</v>
      </c>
      <c r="O10" t="s">
        <v>79</v>
      </c>
    </row>
    <row r="11" spans="1:15">
      <c r="D11" s="21" t="s">
        <v>80</v>
      </c>
      <c r="E11" s="22">
        <v>45545</v>
      </c>
      <c r="F11" s="23">
        <v>0.46388888888888885</v>
      </c>
      <c r="G11" s="21"/>
      <c r="H11" s="21"/>
      <c r="I11" s="21"/>
      <c r="J11" s="21"/>
      <c r="K11" s="21">
        <f>M11*L11</f>
        <v>850</v>
      </c>
      <c r="L11" s="21">
        <v>10</v>
      </c>
      <c r="M11" s="21">
        <v>85</v>
      </c>
    </row>
    <row r="12" spans="1:15">
      <c r="D12" s="21" t="s">
        <v>81</v>
      </c>
      <c r="E12" s="22"/>
      <c r="F12" s="23"/>
      <c r="G12" s="21"/>
      <c r="H12" s="21"/>
      <c r="I12" s="21"/>
      <c r="J12" s="21"/>
      <c r="K12" s="24">
        <f>+K11/13.5</f>
        <v>62.962962962962962</v>
      </c>
      <c r="L12" s="21"/>
      <c r="M12" s="21"/>
    </row>
    <row r="13" spans="1:15">
      <c r="D13" s="21" t="s">
        <v>82</v>
      </c>
      <c r="E13" s="22">
        <v>45545</v>
      </c>
      <c r="F13" s="23">
        <v>0.46388888888888885</v>
      </c>
      <c r="G13" s="21"/>
      <c r="H13" s="21"/>
      <c r="I13" s="21"/>
      <c r="J13" s="21"/>
      <c r="K13" s="24">
        <v>45</v>
      </c>
      <c r="L13" s="21"/>
      <c r="M13" s="21"/>
    </row>
    <row r="14" spans="1:15">
      <c r="D14" s="21" t="s">
        <v>83</v>
      </c>
      <c r="E14" s="22">
        <v>45545</v>
      </c>
      <c r="F14" s="23">
        <v>0.46388888888888885</v>
      </c>
      <c r="G14" s="21"/>
      <c r="H14" s="21"/>
      <c r="I14" s="21"/>
      <c r="J14" s="21"/>
      <c r="K14" s="25">
        <f>M14*L14*(900/13)</f>
        <v>73278.106508875731</v>
      </c>
      <c r="L14" s="24">
        <f>100/13</f>
        <v>7.6923076923076925</v>
      </c>
      <c r="M14" s="21">
        <v>137.6</v>
      </c>
      <c r="O14" t="s">
        <v>84</v>
      </c>
    </row>
    <row r="15" spans="1:15">
      <c r="D15" s="21" t="s">
        <v>85</v>
      </c>
      <c r="E15" s="21"/>
      <c r="F15" s="21"/>
      <c r="G15" s="21"/>
      <c r="H15" s="21"/>
      <c r="I15" s="21"/>
      <c r="J15" s="21"/>
      <c r="K15" s="25">
        <f>+K14/10.5</f>
        <v>6978.8672865595936</v>
      </c>
      <c r="L15" s="21"/>
      <c r="M15" s="21"/>
    </row>
    <row r="16" spans="1:15">
      <c r="A16" t="s">
        <v>86</v>
      </c>
      <c r="L16" t="s">
        <v>87</v>
      </c>
    </row>
    <row r="17" spans="1:15">
      <c r="A17" s="1">
        <v>45595</v>
      </c>
      <c r="B17" s="2">
        <v>0.52222222222222225</v>
      </c>
      <c r="D17" t="s">
        <v>88</v>
      </c>
      <c r="G17">
        <v>0.52</v>
      </c>
      <c r="H17">
        <v>0.28999999999999998</v>
      </c>
      <c r="I17" s="11">
        <v>0.4</v>
      </c>
      <c r="J17" s="27">
        <f>+AVERAGE(G17:I17)</f>
        <v>0.40333333333333332</v>
      </c>
      <c r="K17">
        <v>275.5</v>
      </c>
      <c r="L17">
        <v>3.99</v>
      </c>
    </row>
    <row r="18" spans="1:15">
      <c r="A18" s="1">
        <v>45595</v>
      </c>
      <c r="B18" s="2">
        <v>0.56597222222222221</v>
      </c>
      <c r="D18" t="s">
        <v>89</v>
      </c>
      <c r="G18">
        <v>0.19</v>
      </c>
      <c r="H18">
        <v>0.18</v>
      </c>
      <c r="I18">
        <v>0.12</v>
      </c>
      <c r="J18" s="27">
        <f t="shared" ref="J18:J19" si="1">+AVERAGE(G18:I18)</f>
        <v>0.16333333333333333</v>
      </c>
      <c r="K18">
        <v>129.6</v>
      </c>
      <c r="L18">
        <v>3.99</v>
      </c>
    </row>
    <row r="19" spans="1:15">
      <c r="A19" s="1">
        <v>45595</v>
      </c>
      <c r="B19" s="2">
        <v>0.54861111111111116</v>
      </c>
      <c r="D19" t="s">
        <v>90</v>
      </c>
      <c r="G19">
        <v>0.56999999999999995</v>
      </c>
      <c r="H19">
        <v>0.62</v>
      </c>
      <c r="I19">
        <v>0.84</v>
      </c>
      <c r="J19" s="27">
        <f t="shared" si="1"/>
        <v>0.67666666666666664</v>
      </c>
      <c r="K19">
        <v>410.6</v>
      </c>
      <c r="L19">
        <v>3.99</v>
      </c>
    </row>
    <row r="21" spans="1:15">
      <c r="A21" t="s">
        <v>91</v>
      </c>
    </row>
    <row r="22" spans="1:15" ht="30">
      <c r="A22" s="1">
        <v>45610</v>
      </c>
      <c r="B22" s="2">
        <v>0.41111111111111109</v>
      </c>
      <c r="C22" s="28" t="s">
        <v>92</v>
      </c>
      <c r="D22" t="s">
        <v>93</v>
      </c>
      <c r="G22">
        <v>12.04</v>
      </c>
      <c r="H22">
        <v>10.23</v>
      </c>
      <c r="I22" s="11">
        <v>10.199999999999999</v>
      </c>
    </row>
    <row r="23" spans="1:15" ht="30">
      <c r="A23" s="1">
        <v>45610</v>
      </c>
      <c r="B23" s="2">
        <v>0.5625</v>
      </c>
      <c r="C23" s="28" t="s">
        <v>92</v>
      </c>
      <c r="D23" t="s">
        <v>94</v>
      </c>
      <c r="G23" s="11">
        <v>6.1</v>
      </c>
      <c r="H23">
        <v>7.22</v>
      </c>
      <c r="I23">
        <v>4.53</v>
      </c>
    </row>
    <row r="26" spans="1:15">
      <c r="A26" s="1">
        <v>45810</v>
      </c>
      <c r="B26" t="s">
        <v>95</v>
      </c>
      <c r="C26" t="s">
        <v>96</v>
      </c>
      <c r="G26" s="11">
        <v>4.7</v>
      </c>
      <c r="H26" s="11">
        <v>4.4000000000000004</v>
      </c>
      <c r="I26">
        <v>4.49</v>
      </c>
      <c r="K26">
        <v>141.4</v>
      </c>
    </row>
    <row r="27" spans="1:15">
      <c r="A27" s="1">
        <v>45817</v>
      </c>
      <c r="B27" t="s">
        <v>95</v>
      </c>
      <c r="C27" t="s">
        <v>96</v>
      </c>
      <c r="G27">
        <v>8.94</v>
      </c>
      <c r="H27">
        <v>8.36</v>
      </c>
      <c r="I27">
        <v>8.31</v>
      </c>
      <c r="K27">
        <v>1299.7</v>
      </c>
    </row>
    <row r="28" spans="1:15">
      <c r="A28" s="1">
        <v>45818</v>
      </c>
      <c r="B28" s="2">
        <v>0.53194444444444444</v>
      </c>
      <c r="C28" t="s">
        <v>97</v>
      </c>
      <c r="G28">
        <v>11.65</v>
      </c>
      <c r="H28">
        <v>10.93</v>
      </c>
      <c r="I28">
        <v>11.72</v>
      </c>
      <c r="K28">
        <v>1046.2</v>
      </c>
    </row>
    <row r="29" spans="1:15">
      <c r="A29" s="1">
        <v>45832</v>
      </c>
      <c r="B29" s="2">
        <v>0.4861111111111111</v>
      </c>
      <c r="C29" t="s">
        <v>98</v>
      </c>
      <c r="K29">
        <v>0</v>
      </c>
    </row>
    <row r="30" spans="1:15">
      <c r="A30" s="1">
        <v>45838</v>
      </c>
      <c r="B30" s="2">
        <v>0.47916666666666669</v>
      </c>
      <c r="C30" t="s">
        <v>99</v>
      </c>
      <c r="K30">
        <v>238.2</v>
      </c>
      <c r="O30" t="s">
        <v>100</v>
      </c>
    </row>
    <row r="31" spans="1:15">
      <c r="A31" s="1"/>
      <c r="B31" s="2"/>
    </row>
    <row r="32" spans="1:15">
      <c r="A32" s="1">
        <v>45864</v>
      </c>
      <c r="B32" s="2">
        <v>0.5083333333333333</v>
      </c>
      <c r="C32">
        <v>3</v>
      </c>
      <c r="D32" t="s">
        <v>101</v>
      </c>
      <c r="G32">
        <v>13.66</v>
      </c>
      <c r="H32">
        <v>13.7</v>
      </c>
      <c r="I32">
        <v>13.52</v>
      </c>
      <c r="J32" s="20">
        <f>AVERAGE(G32:I32)</f>
        <v>13.626666666666665</v>
      </c>
      <c r="K32" s="20">
        <f>M32*L32</f>
        <v>274.8</v>
      </c>
      <c r="L32">
        <v>2</v>
      </c>
      <c r="M32">
        <v>137.4</v>
      </c>
    </row>
    <row r="33" spans="1:13">
      <c r="A33" s="1">
        <v>45864</v>
      </c>
      <c r="B33" s="2">
        <v>0.49305555555555558</v>
      </c>
      <c r="C33">
        <v>2</v>
      </c>
      <c r="D33" t="s">
        <v>102</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103</v>
      </c>
      <c r="G34">
        <v>2.0699999999999998</v>
      </c>
      <c r="H34">
        <v>2.11</v>
      </c>
      <c r="I34">
        <v>3.08</v>
      </c>
      <c r="J34" s="20">
        <f t="shared" si="2"/>
        <v>2.42</v>
      </c>
      <c r="K34" s="20">
        <f t="shared" si="3"/>
        <v>88.4</v>
      </c>
      <c r="L34">
        <v>1</v>
      </c>
      <c r="M34">
        <v>88.4</v>
      </c>
    </row>
    <row r="36" spans="1:13">
      <c r="A36" s="1">
        <v>45868</v>
      </c>
      <c r="B36" s="2">
        <v>0.39930555555555558</v>
      </c>
      <c r="C36">
        <v>1</v>
      </c>
      <c r="D36" t="s">
        <v>104</v>
      </c>
      <c r="K36">
        <v>59.4</v>
      </c>
    </row>
    <row r="37" spans="1:13">
      <c r="A37" s="1">
        <v>45868</v>
      </c>
      <c r="B37" s="2">
        <v>0.40625</v>
      </c>
      <c r="C37">
        <v>2</v>
      </c>
      <c r="D37" t="s">
        <v>105</v>
      </c>
      <c r="K37">
        <v>218.7</v>
      </c>
    </row>
    <row r="38" spans="1:13">
      <c r="A38" s="1">
        <v>45868</v>
      </c>
      <c r="B38" s="2">
        <v>0.40972222222222221</v>
      </c>
      <c r="C38">
        <v>3</v>
      </c>
      <c r="D38" t="s">
        <v>106</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3"/>
  <sheetViews>
    <sheetView topLeftCell="A2" workbookViewId="0">
      <selection activeCell="D21" sqref="D21"/>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row r="23" spans="1:1">
      <c r="A23"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107</v>
      </c>
      <c r="C1" s="6" t="s">
        <v>108</v>
      </c>
      <c r="D1" s="6" t="s">
        <v>109</v>
      </c>
      <c r="E1" s="6" t="s">
        <v>110</v>
      </c>
      <c r="F1" s="6" t="s">
        <v>111</v>
      </c>
      <c r="G1" s="6" t="s">
        <v>112</v>
      </c>
      <c r="H1" s="6" t="s">
        <v>113</v>
      </c>
      <c r="I1" s="6" t="s">
        <v>70</v>
      </c>
    </row>
    <row r="2" spans="1:9">
      <c r="A2" t="s">
        <v>17</v>
      </c>
      <c r="B2" t="s">
        <v>114</v>
      </c>
      <c r="C2" t="s">
        <v>115</v>
      </c>
      <c r="D2" s="7" t="s">
        <v>116</v>
      </c>
      <c r="E2" s="8">
        <v>89.1</v>
      </c>
      <c r="F2" t="s">
        <v>117</v>
      </c>
      <c r="G2">
        <v>35.909429000000003</v>
      </c>
      <c r="H2">
        <v>-86.855795999999998</v>
      </c>
    </row>
    <row r="3" spans="1:9">
      <c r="A3" t="s">
        <v>16</v>
      </c>
      <c r="B3" t="s">
        <v>114</v>
      </c>
      <c r="C3" t="s">
        <v>118</v>
      </c>
      <c r="D3" s="7" t="s">
        <v>116</v>
      </c>
      <c r="E3" s="8">
        <v>68.400000000000006</v>
      </c>
      <c r="F3" t="s">
        <v>119</v>
      </c>
      <c r="G3">
        <v>36.017164000000001</v>
      </c>
      <c r="H3">
        <v>-86.900035000000003</v>
      </c>
    </row>
    <row r="4" spans="1:9">
      <c r="A4" t="s">
        <v>14</v>
      </c>
      <c r="B4" t="s">
        <v>114</v>
      </c>
      <c r="C4" t="s">
        <v>120</v>
      </c>
      <c r="D4" s="7" t="s">
        <v>116</v>
      </c>
      <c r="E4" s="8">
        <v>62</v>
      </c>
      <c r="F4" t="s">
        <v>121</v>
      </c>
      <c r="G4">
        <v>36.054386999999998</v>
      </c>
      <c r="H4">
        <v>-86.928715999999994</v>
      </c>
    </row>
    <row r="5" spans="1:9">
      <c r="A5" t="s">
        <v>19</v>
      </c>
      <c r="B5" t="s">
        <v>114</v>
      </c>
      <c r="C5" t="s">
        <v>122</v>
      </c>
      <c r="D5" s="7" t="s">
        <v>116</v>
      </c>
      <c r="E5" s="8">
        <v>32.200000000000003</v>
      </c>
      <c r="F5" t="s">
        <v>123</v>
      </c>
      <c r="G5">
        <v>36.123683</v>
      </c>
      <c r="H5">
        <v>-87.099001999999999</v>
      </c>
    </row>
    <row r="6" spans="1:9">
      <c r="A6" t="s">
        <v>22</v>
      </c>
      <c r="B6" t="s">
        <v>124</v>
      </c>
      <c r="C6" t="s">
        <v>125</v>
      </c>
      <c r="D6" s="7" t="s">
        <v>126</v>
      </c>
      <c r="E6" s="8" t="s">
        <v>127</v>
      </c>
      <c r="F6" t="s">
        <v>128</v>
      </c>
      <c r="G6">
        <v>36.112737000000003</v>
      </c>
      <c r="H6">
        <v>-86.862464000000003</v>
      </c>
    </row>
    <row r="7" spans="1:9">
      <c r="A7" t="s">
        <v>21</v>
      </c>
      <c r="B7" t="s">
        <v>124</v>
      </c>
      <c r="C7" t="s">
        <v>129</v>
      </c>
      <c r="D7" s="7" t="s">
        <v>126</v>
      </c>
      <c r="E7" s="8">
        <v>5</v>
      </c>
      <c r="F7" t="s">
        <v>128</v>
      </c>
      <c r="G7">
        <v>36.132171</v>
      </c>
      <c r="H7">
        <v>-86.848483999999999</v>
      </c>
    </row>
    <row r="8" spans="1:9">
      <c r="A8" t="s">
        <v>23</v>
      </c>
      <c r="B8" t="s">
        <v>130</v>
      </c>
      <c r="C8" t="s">
        <v>131</v>
      </c>
      <c r="D8" s="7" t="s">
        <v>126</v>
      </c>
      <c r="E8" s="8" t="s">
        <v>132</v>
      </c>
      <c r="F8" t="s">
        <v>133</v>
      </c>
      <c r="G8">
        <v>36.012873999999996</v>
      </c>
      <c r="H8">
        <v>-86.685050000000004</v>
      </c>
    </row>
    <row r="9" spans="1:9">
      <c r="A9" t="s">
        <v>24</v>
      </c>
      <c r="B9" t="s">
        <v>130</v>
      </c>
      <c r="C9" t="s">
        <v>134</v>
      </c>
      <c r="D9" s="7" t="s">
        <v>126</v>
      </c>
      <c r="E9" s="8" t="s">
        <v>135</v>
      </c>
      <c r="F9" t="s">
        <v>136</v>
      </c>
      <c r="G9">
        <v>36.118186999999999</v>
      </c>
      <c r="H9">
        <v>-86.724369999999993</v>
      </c>
    </row>
    <row r="10" spans="1:9">
      <c r="A10" t="s">
        <v>26</v>
      </c>
      <c r="B10" t="s">
        <v>137</v>
      </c>
      <c r="C10" t="s">
        <v>138</v>
      </c>
      <c r="D10" s="7" t="s">
        <v>126</v>
      </c>
      <c r="E10">
        <v>0.1</v>
      </c>
      <c r="F10" t="s">
        <v>139</v>
      </c>
      <c r="G10">
        <v>36.114162999999998</v>
      </c>
      <c r="H10">
        <v>-86.777017000000001</v>
      </c>
    </row>
    <row r="11" spans="1:9">
      <c r="A11" t="s">
        <v>28</v>
      </c>
      <c r="B11" t="s">
        <v>140</v>
      </c>
      <c r="C11" t="s">
        <v>141</v>
      </c>
      <c r="D11" s="7" t="s">
        <v>126</v>
      </c>
      <c r="E11" s="8" t="s">
        <v>142</v>
      </c>
      <c r="F11" t="s">
        <v>143</v>
      </c>
      <c r="G11">
        <v>36.21208</v>
      </c>
      <c r="H11">
        <v>-86.825408999999993</v>
      </c>
    </row>
    <row r="12" spans="1:9">
      <c r="A12" t="s">
        <v>31</v>
      </c>
      <c r="B12" t="s">
        <v>144</v>
      </c>
      <c r="C12" t="s">
        <v>145</v>
      </c>
      <c r="D12" s="7" t="s">
        <v>126</v>
      </c>
      <c r="E12">
        <v>191</v>
      </c>
      <c r="F12" t="s">
        <v>146</v>
      </c>
      <c r="G12">
        <v>36.165491000000003</v>
      </c>
      <c r="H12">
        <v>-86.775768999999997</v>
      </c>
    </row>
    <row r="13" spans="1:9">
      <c r="A13" t="s">
        <v>34</v>
      </c>
      <c r="B13" t="s">
        <v>147</v>
      </c>
      <c r="C13" t="s">
        <v>148</v>
      </c>
      <c r="D13" s="7" t="s">
        <v>149</v>
      </c>
      <c r="E13">
        <v>10.1</v>
      </c>
      <c r="F13" t="s">
        <v>150</v>
      </c>
      <c r="G13">
        <v>35.941533</v>
      </c>
      <c r="H13">
        <v>-86.378028999999998</v>
      </c>
      <c r="I13" t="s">
        <v>151</v>
      </c>
    </row>
    <row r="14" spans="1:9">
      <c r="A14" t="s">
        <v>38</v>
      </c>
      <c r="B14" t="s">
        <v>152</v>
      </c>
      <c r="C14" t="s">
        <v>153</v>
      </c>
      <c r="D14" s="7" t="s">
        <v>154</v>
      </c>
      <c r="E14">
        <v>72.599999999999994</v>
      </c>
      <c r="F14" t="s">
        <v>155</v>
      </c>
      <c r="G14">
        <v>35.785136999999999</v>
      </c>
      <c r="H14">
        <v>-87.460560000000001</v>
      </c>
    </row>
    <row r="15" spans="1:9">
      <c r="A15" t="s">
        <v>18</v>
      </c>
      <c r="B15" t="s">
        <v>114</v>
      </c>
      <c r="C15" t="s">
        <v>156</v>
      </c>
      <c r="D15" s="7" t="s">
        <v>116</v>
      </c>
      <c r="E15">
        <v>57.3</v>
      </c>
      <c r="F15" t="s">
        <v>121</v>
      </c>
      <c r="G15">
        <v>36.077539999999999</v>
      </c>
      <c r="H15">
        <v>-86.962377000000004</v>
      </c>
    </row>
    <row r="16" spans="1:9">
      <c r="A16" t="s">
        <v>33</v>
      </c>
      <c r="B16" t="s">
        <v>157</v>
      </c>
      <c r="C16" t="s">
        <v>158</v>
      </c>
      <c r="D16" s="7" t="s">
        <v>116</v>
      </c>
      <c r="E16">
        <v>1.8</v>
      </c>
      <c r="F16" t="s">
        <v>159</v>
      </c>
      <c r="G16">
        <v>36.048997</v>
      </c>
      <c r="H16">
        <v>-86.906251999999995</v>
      </c>
    </row>
    <row r="17" spans="1:8">
      <c r="A17" s="30" t="s">
        <v>61</v>
      </c>
      <c r="B17" t="s">
        <v>160</v>
      </c>
      <c r="C17" t="s">
        <v>161</v>
      </c>
      <c r="D17" s="7" t="s">
        <v>116</v>
      </c>
      <c r="E17">
        <v>0.3</v>
      </c>
      <c r="F17" t="s">
        <v>162</v>
      </c>
      <c r="G17">
        <v>35.964530000000003</v>
      </c>
      <c r="H17">
        <v>-86.918589999999995</v>
      </c>
    </row>
    <row r="18" spans="1:8">
      <c r="A18" t="s">
        <v>64</v>
      </c>
      <c r="B18" t="s">
        <v>163</v>
      </c>
      <c r="C18" t="s">
        <v>164</v>
      </c>
      <c r="D18" s="7" t="s">
        <v>126</v>
      </c>
      <c r="E18">
        <v>3.8</v>
      </c>
      <c r="F18" t="s">
        <v>165</v>
      </c>
      <c r="G18">
        <v>36.062220000000003</v>
      </c>
      <c r="H18">
        <v>-86.74194</v>
      </c>
    </row>
    <row r="20" spans="1:8">
      <c r="A20" t="s">
        <v>166</v>
      </c>
    </row>
    <row r="21" spans="1:8">
      <c r="A21" t="s">
        <v>167</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2025-09-22T21:14:17Z</dcterms:modified>
  <cp:category/>
  <cp:contentStatus/>
</cp:coreProperties>
</file>