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rkakadia_purdue_edu/Documents/"/>
    </mc:Choice>
  </mc:AlternateContent>
  <xr:revisionPtr revIDLastSave="0" documentId="8_{951B1E1D-E5C8-4E6B-922F-96332CEE7123}" xr6:coauthVersionLast="47" xr6:coauthVersionMax="47" xr10:uidLastSave="{00000000-0000-0000-0000-000000000000}"/>
  <bookViews>
    <workbookView xWindow="-120" yWindow="-120" windowWidth="29040" windowHeight="17520" firstSheet="1" activeTab="1" xr2:uid="{66AD5493-1E9A-F046-BC0F-802F49D38035}"/>
  </bookViews>
  <sheets>
    <sheet name="Simple starter Model" sheetId="2" r:id="rId1"/>
    <sheet name="Master Model with Cost C" sheetId="1" r:id="rId2"/>
    <sheet name="Answer Report 1" sheetId="5" r:id="rId3"/>
  </sheets>
  <definedNames>
    <definedName name="coin_cuttype" localSheetId="1" hidden="1">1</definedName>
    <definedName name="coin_dualtol" localSheetId="1" hidden="1">0.0000001</definedName>
    <definedName name="coin_heurs" localSheetId="1" hidden="1">1</definedName>
    <definedName name="coin_integerpresolve" localSheetId="1" hidden="1">1</definedName>
    <definedName name="coin_presolve1" localSheetId="1" hidden="1">1</definedName>
    <definedName name="coin_primaltol" localSheetId="1" hidden="1">0.0000001</definedName>
    <definedName name="coin_thread_mode" localSheetId="1" hidden="1">0</definedName>
    <definedName name="coin_threads" localSheetId="1" hidden="1">20</definedName>
    <definedName name="solver_adj" localSheetId="1" hidden="1">'Master Model with Cost C'!$B$66:$F$69</definedName>
    <definedName name="solver_adj" localSheetId="0" hidden="1">'Simple starter Model'!$B$57:$F$60</definedName>
    <definedName name="solver_adj_ob" localSheetId="1" hidden="1">1</definedName>
    <definedName name="solver_adj_ob1" localSheetId="1" hidden="1">1</definedName>
    <definedName name="solver_adj_ob2" localSheetId="1" hidden="1">1</definedName>
    <definedName name="solver_adj_ob3" localSheetId="1" hidden="1">1</definedName>
    <definedName name="solver_adj_ob4" localSheetId="1" hidden="1">1</definedName>
    <definedName name="solver_adj_ob5" localSheetId="1" hidden="1">1</definedName>
    <definedName name="solver_adj_ob6" localSheetId="1" hidden="1">1</definedName>
    <definedName name="solver_adj1" localSheetId="1" hidden="1">'Master Model with Cost C'!$I$66:$M$69</definedName>
    <definedName name="solver_adj2" localSheetId="1" hidden="1">'Master Model with Cost C'!$P$66:$T$69</definedName>
    <definedName name="solver_adj3" localSheetId="1" hidden="1">'Master Model with Cost C'!$W$66:$AA$70</definedName>
    <definedName name="solver_adj4" localSheetId="1" hidden="1">'Master Model with Cost C'!$AD$66:$AH$70</definedName>
    <definedName name="solver_adj5" localSheetId="1" hidden="1">'Master Model with Cost C'!$AK$66:$AO$70</definedName>
    <definedName name="solver_adj6" localSheetId="1" hidden="1">'Master Model with Cost C'!$B$112:$B$120</definedName>
    <definedName name="solver_cha" localSheetId="1" hidden="1">0</definedName>
    <definedName name="solver_chc1" localSheetId="1" hidden="1">0</definedName>
    <definedName name="solver_chc10" localSheetId="1" hidden="1">0</definedName>
    <definedName name="solver_chc11" localSheetId="1" hidden="1">0</definedName>
    <definedName name="solver_chc12" localSheetId="1" hidden="1">0</definedName>
    <definedName name="solver_chc13" localSheetId="1" hidden="1">0</definedName>
    <definedName name="solver_chc14" localSheetId="1" hidden="1">0</definedName>
    <definedName name="solver_chc15" localSheetId="1" hidden="1">0</definedName>
    <definedName name="solver_chc16" localSheetId="1" hidden="1">0</definedName>
    <definedName name="solver_chc17" localSheetId="1" hidden="1">0</definedName>
    <definedName name="solver_chc18" localSheetId="1" hidden="1">0</definedName>
    <definedName name="solver_chc19" localSheetId="1" hidden="1">0</definedName>
    <definedName name="solver_chc2" localSheetId="1" hidden="1">0</definedName>
    <definedName name="solver_chc20" localSheetId="1" hidden="1">0</definedName>
    <definedName name="solver_chc21" localSheetId="1" hidden="1">0</definedName>
    <definedName name="solver_chc22" localSheetId="1" hidden="1">0</definedName>
    <definedName name="solver_chc23" localSheetId="1" hidden="1">0</definedName>
    <definedName name="solver_chc24" localSheetId="1" hidden="1">0</definedName>
    <definedName name="solver_chc25" localSheetId="1" hidden="1">0</definedName>
    <definedName name="solver_chc26" localSheetId="1" hidden="1">0</definedName>
    <definedName name="solver_chc27" localSheetId="1" hidden="1">0</definedName>
    <definedName name="solver_chc28" localSheetId="1" hidden="1">0</definedName>
    <definedName name="solver_chc29" localSheetId="1" hidden="1">0</definedName>
    <definedName name="solver_chc3" localSheetId="1" hidden="1">0</definedName>
    <definedName name="solver_chc30" localSheetId="1" hidden="1">0</definedName>
    <definedName name="solver_chc31" localSheetId="1" hidden="1">0</definedName>
    <definedName name="solver_chc32" localSheetId="1" hidden="1">0</definedName>
    <definedName name="solver_chc33" localSheetId="1" hidden="1">0</definedName>
    <definedName name="solver_chc34" localSheetId="1" hidden="1">0</definedName>
    <definedName name="solver_chc35" localSheetId="1" hidden="1">0</definedName>
    <definedName name="solver_chc36" localSheetId="1" hidden="1">0</definedName>
    <definedName name="solver_chc37" localSheetId="1" hidden="1">0</definedName>
    <definedName name="solver_chc38" localSheetId="1" hidden="1">0</definedName>
    <definedName name="solver_chc39" localSheetId="1" hidden="1">0</definedName>
    <definedName name="solver_chc4" localSheetId="1" hidden="1">0</definedName>
    <definedName name="solver_chc40" localSheetId="1" hidden="1">0</definedName>
    <definedName name="solver_chc41" localSheetId="1" hidden="1">0</definedName>
    <definedName name="solver_chc42" localSheetId="1" hidden="1">0</definedName>
    <definedName name="solver_chc43" localSheetId="1" hidden="1">0</definedName>
    <definedName name="solver_chc44" localSheetId="1" hidden="1">0</definedName>
    <definedName name="solver_chc5" localSheetId="1" hidden="1">0</definedName>
    <definedName name="solver_chc6" localSheetId="1" hidden="1">0</definedName>
    <definedName name="solver_chc7" localSheetId="1" hidden="1">0</definedName>
    <definedName name="solver_chc8" localSheetId="1" hidden="1">0</definedName>
    <definedName name="solver_chc9" localSheetId="1" hidden="1">0</definedName>
    <definedName name="solver_chn" localSheetId="1" hidden="1">4</definedName>
    <definedName name="solver_chp1" localSheetId="1" hidden="1">0</definedName>
    <definedName name="solver_chp10" localSheetId="1" hidden="1">0</definedName>
    <definedName name="solver_chp11" localSheetId="1" hidden="1">0</definedName>
    <definedName name="solver_chp12" localSheetId="1" hidden="1">0</definedName>
    <definedName name="solver_chp13" localSheetId="1" hidden="1">0</definedName>
    <definedName name="solver_chp14" localSheetId="1" hidden="1">0</definedName>
    <definedName name="solver_chp15" localSheetId="1" hidden="1">0</definedName>
    <definedName name="solver_chp16" localSheetId="1" hidden="1">0</definedName>
    <definedName name="solver_chp17" localSheetId="1" hidden="1">0</definedName>
    <definedName name="solver_chp18" localSheetId="1" hidden="1">0</definedName>
    <definedName name="solver_chp19" localSheetId="1" hidden="1">0</definedName>
    <definedName name="solver_chp2" localSheetId="1" hidden="1">0</definedName>
    <definedName name="solver_chp20" localSheetId="1" hidden="1">0</definedName>
    <definedName name="solver_chp21" localSheetId="1" hidden="1">0</definedName>
    <definedName name="solver_chp22" localSheetId="1" hidden="1">0</definedName>
    <definedName name="solver_chp23" localSheetId="1" hidden="1">0</definedName>
    <definedName name="solver_chp24" localSheetId="1" hidden="1">0</definedName>
    <definedName name="solver_chp25" localSheetId="1" hidden="1">0</definedName>
    <definedName name="solver_chp26" localSheetId="1" hidden="1">0</definedName>
    <definedName name="solver_chp27" localSheetId="1" hidden="1">0</definedName>
    <definedName name="solver_chp28" localSheetId="1" hidden="1">0</definedName>
    <definedName name="solver_chp29" localSheetId="1" hidden="1">0</definedName>
    <definedName name="solver_chp3" localSheetId="1" hidden="1">0</definedName>
    <definedName name="solver_chp30" localSheetId="1" hidden="1">0</definedName>
    <definedName name="solver_chp31" localSheetId="1" hidden="1">0</definedName>
    <definedName name="solver_chp32" localSheetId="1" hidden="1">0</definedName>
    <definedName name="solver_chp33" localSheetId="1" hidden="1">0</definedName>
    <definedName name="solver_chp34" localSheetId="1" hidden="1">0</definedName>
    <definedName name="solver_chp35" localSheetId="1" hidden="1">0</definedName>
    <definedName name="solver_chp36" localSheetId="1" hidden="1">0</definedName>
    <definedName name="solver_chp37" localSheetId="1" hidden="1">0</definedName>
    <definedName name="solver_chp38" localSheetId="1" hidden="1">0</definedName>
    <definedName name="solver_chp39" localSheetId="1" hidden="1">0</definedName>
    <definedName name="solver_chp4" localSheetId="1" hidden="1">0</definedName>
    <definedName name="solver_chp40" localSheetId="1" hidden="1">0</definedName>
    <definedName name="solver_chp41" localSheetId="1" hidden="1">0</definedName>
    <definedName name="solver_chp42" localSheetId="1" hidden="1">0</definedName>
    <definedName name="solver_chp43" localSheetId="1" hidden="1">0</definedName>
    <definedName name="solver_chp44" localSheetId="1" hidden="1">0</definedName>
    <definedName name="solver_chp5" localSheetId="1" hidden="1">0</definedName>
    <definedName name="solver_chp6" localSheetId="1" hidden="1">0</definedName>
    <definedName name="solver_chp7" localSheetId="1" hidden="1">0</definedName>
    <definedName name="solver_chp8" localSheetId="1" hidden="1">0</definedName>
    <definedName name="solver_chp9" localSheetId="1" hidden="1">0</definedName>
    <definedName name="solver_cht" localSheetId="1" hidden="1">0</definedName>
    <definedName name="solver_cir1" localSheetId="1" hidden="1">1</definedName>
    <definedName name="solver_cir10" localSheetId="1" hidden="1">1</definedName>
    <definedName name="solver_cir11" localSheetId="1" hidden="1">1</definedName>
    <definedName name="solver_cir12" localSheetId="1" hidden="1">1</definedName>
    <definedName name="solver_cir13" localSheetId="1" hidden="1">1</definedName>
    <definedName name="solver_cir14" localSheetId="1" hidden="1">1</definedName>
    <definedName name="solver_cir15" localSheetId="1" hidden="1">1</definedName>
    <definedName name="solver_cir16" localSheetId="1" hidden="1">1</definedName>
    <definedName name="solver_cir17" localSheetId="1" hidden="1">1</definedName>
    <definedName name="solver_cir18" localSheetId="1" hidden="1">1</definedName>
    <definedName name="solver_cir19" localSheetId="1" hidden="1">1</definedName>
    <definedName name="solver_cir2" localSheetId="1" hidden="1">1</definedName>
    <definedName name="solver_cir20" localSheetId="1" hidden="1">1</definedName>
    <definedName name="solver_cir21" localSheetId="1" hidden="1">1</definedName>
    <definedName name="solver_cir22" localSheetId="1" hidden="1">1</definedName>
    <definedName name="solver_cir23" localSheetId="1" hidden="1">1</definedName>
    <definedName name="solver_cir24" localSheetId="1" hidden="1">1</definedName>
    <definedName name="solver_cir25" localSheetId="1" hidden="1">1</definedName>
    <definedName name="solver_cir26" localSheetId="1" hidden="1">1</definedName>
    <definedName name="solver_cir27" localSheetId="1" hidden="1">1</definedName>
    <definedName name="solver_cir28" localSheetId="1" hidden="1">1</definedName>
    <definedName name="solver_cir29" localSheetId="1" hidden="1">1</definedName>
    <definedName name="solver_cir3" localSheetId="1" hidden="1">1</definedName>
    <definedName name="solver_cir30" localSheetId="1" hidden="1">1</definedName>
    <definedName name="solver_cir31" localSheetId="1" hidden="1">1</definedName>
    <definedName name="solver_cir32" localSheetId="1" hidden="1">1</definedName>
    <definedName name="solver_cir33" localSheetId="1" hidden="1">1</definedName>
    <definedName name="solver_cir34" localSheetId="1" hidden="1">1</definedName>
    <definedName name="solver_cir35" localSheetId="1" hidden="1">1</definedName>
    <definedName name="solver_cir36" localSheetId="1" hidden="1">1</definedName>
    <definedName name="solver_cir37" localSheetId="1" hidden="1">1</definedName>
    <definedName name="solver_cir38" localSheetId="1" hidden="1">1</definedName>
    <definedName name="solver_cir39" localSheetId="1" hidden="1">1</definedName>
    <definedName name="solver_cir4" localSheetId="1" hidden="1">1</definedName>
    <definedName name="solver_cir40" localSheetId="1" hidden="1">1</definedName>
    <definedName name="solver_cir41" localSheetId="1" hidden="1">1</definedName>
    <definedName name="solver_cir42" localSheetId="1" hidden="1">1</definedName>
    <definedName name="solver_cir43" localSheetId="1" hidden="1">1</definedName>
    <definedName name="solver_cir44" localSheetId="1" hidden="1">1</definedName>
    <definedName name="solver_cir5" localSheetId="1" hidden="1">1</definedName>
    <definedName name="solver_cir6" localSheetId="1" hidden="1">1</definedName>
    <definedName name="solver_cir7" localSheetId="1" hidden="1">1</definedName>
    <definedName name="solver_cir8" localSheetId="1" hidden="1">1</definedName>
    <definedName name="solver_cir9" localSheetId="1" hidden="1">1</definedName>
    <definedName name="solver_con" localSheetId="1" hidden="1">" "</definedName>
    <definedName name="solver_con1" localSheetId="1" hidden="1">" "</definedName>
    <definedName name="solver_con10" localSheetId="1" hidden="1">" "</definedName>
    <definedName name="solver_con11" localSheetId="1" hidden="1">" "</definedName>
    <definedName name="solver_con12" localSheetId="1" hidden="1">" "</definedName>
    <definedName name="solver_con13" localSheetId="1" hidden="1">" "</definedName>
    <definedName name="solver_con14" localSheetId="1" hidden="1">" "</definedName>
    <definedName name="solver_con15" localSheetId="1" hidden="1">" "</definedName>
    <definedName name="solver_con16" localSheetId="1" hidden="1">" "</definedName>
    <definedName name="solver_con17" localSheetId="1" hidden="1">" "</definedName>
    <definedName name="solver_con18" localSheetId="1" hidden="1">" "</definedName>
    <definedName name="solver_con19" localSheetId="1" hidden="1">" "</definedName>
    <definedName name="solver_con2" localSheetId="1" hidden="1">" "</definedName>
    <definedName name="solver_con20" localSheetId="1" hidden="1">" "</definedName>
    <definedName name="solver_con21" localSheetId="1" hidden="1">" "</definedName>
    <definedName name="solver_con22" localSheetId="1" hidden="1">" "</definedName>
    <definedName name="solver_con23" localSheetId="1" hidden="1">" "</definedName>
    <definedName name="solver_con24" localSheetId="1" hidden="1">" "</definedName>
    <definedName name="solver_con25" localSheetId="1" hidden="1">" "</definedName>
    <definedName name="solver_con26" localSheetId="1" hidden="1">" "</definedName>
    <definedName name="solver_con27" localSheetId="1" hidden="1">" "</definedName>
    <definedName name="solver_con28" localSheetId="1" hidden="1">" "</definedName>
    <definedName name="solver_con29" localSheetId="1" hidden="1">" "</definedName>
    <definedName name="solver_con3" localSheetId="1" hidden="1">" "</definedName>
    <definedName name="solver_con30" localSheetId="1" hidden="1">" "</definedName>
    <definedName name="solver_con31" localSheetId="1" hidden="1">" "</definedName>
    <definedName name="solver_con32" localSheetId="1" hidden="1">" "</definedName>
    <definedName name="solver_con33" localSheetId="1" hidden="1">" "</definedName>
    <definedName name="solver_con34" localSheetId="1" hidden="1">" "</definedName>
    <definedName name="solver_con35" localSheetId="1" hidden="1">" "</definedName>
    <definedName name="solver_con36" localSheetId="1" hidden="1">" "</definedName>
    <definedName name="solver_con37" localSheetId="1" hidden="1">" "</definedName>
    <definedName name="solver_con38" localSheetId="1" hidden="1">" "</definedName>
    <definedName name="solver_con39" localSheetId="1" hidden="1">" "</definedName>
    <definedName name="solver_con4" localSheetId="1" hidden="1">" "</definedName>
    <definedName name="solver_con40" localSheetId="1" hidden="1">" "</definedName>
    <definedName name="solver_con41" localSheetId="1" hidden="1">" "</definedName>
    <definedName name="solver_con42" localSheetId="1" hidden="1">" "</definedName>
    <definedName name="solver_con43" localSheetId="1" hidden="1">" "</definedName>
    <definedName name="solver_con44" localSheetId="1" hidden="1">" "</definedName>
    <definedName name="solver_con5" localSheetId="1" hidden="1">" "</definedName>
    <definedName name="solver_con6" localSheetId="1" hidden="1">" "</definedName>
    <definedName name="solver_con7" localSheetId="1" hidden="1">" "</definedName>
    <definedName name="solver_con8" localSheetId="1" hidden="1">"Cost Constraint"</definedName>
    <definedName name="solver_con9" localSheetId="1" hidden="1">" "</definedName>
    <definedName name="solver_cvg" localSheetId="1" hidden="1">0.0001</definedName>
    <definedName name="solver_cvg" localSheetId="0" hidden="1">0.0001</definedName>
    <definedName name="solver_dia" localSheetId="1" hidden="1">5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ao" localSheetId="1" hidden="1">0</definedName>
    <definedName name="solver_int" localSheetId="1" hidden="1">0</definedName>
    <definedName name="solver_irs" localSheetId="1" hidden="1">0</definedName>
    <definedName name="solver_ism" localSheetId="1" hidden="1">0</definedName>
    <definedName name="solver_itr" localSheetId="1" hidden="1">2147483647</definedName>
    <definedName name="solver_itr" localSheetId="0" hidden="1">2147483647</definedName>
    <definedName name="solver_kiv" localSheetId="1" hidden="1">2E+30</definedName>
    <definedName name="solver_lhs_ob1" localSheetId="1" hidden="1">0</definedName>
    <definedName name="solver_lhs_ob10" localSheetId="1" hidden="1">0</definedName>
    <definedName name="solver_lhs_ob11" localSheetId="1" hidden="1">0</definedName>
    <definedName name="solver_lhs_ob12" localSheetId="1" hidden="1">0</definedName>
    <definedName name="solver_lhs_ob13" localSheetId="1" hidden="1">0</definedName>
    <definedName name="solver_lhs_ob14" localSheetId="1" hidden="1">0</definedName>
    <definedName name="solver_lhs_ob15" localSheetId="1" hidden="1">0</definedName>
    <definedName name="solver_lhs_ob16" localSheetId="1" hidden="1">0</definedName>
    <definedName name="solver_lhs_ob17" localSheetId="1" hidden="1">0</definedName>
    <definedName name="solver_lhs_ob18" localSheetId="1" hidden="1">0</definedName>
    <definedName name="solver_lhs_ob19" localSheetId="1" hidden="1">0</definedName>
    <definedName name="solver_lhs_ob2" localSheetId="1" hidden="1">0</definedName>
    <definedName name="solver_lhs_ob20" localSheetId="1" hidden="1">0</definedName>
    <definedName name="solver_lhs_ob21" localSheetId="1" hidden="1">0</definedName>
    <definedName name="solver_lhs_ob22" localSheetId="1" hidden="1">0</definedName>
    <definedName name="solver_lhs_ob23" localSheetId="1" hidden="1">0</definedName>
    <definedName name="solver_lhs_ob24" localSheetId="1" hidden="1">0</definedName>
    <definedName name="solver_lhs_ob25" localSheetId="1" hidden="1">0</definedName>
    <definedName name="solver_lhs_ob26" localSheetId="1" hidden="1">0</definedName>
    <definedName name="solver_lhs_ob27" localSheetId="1" hidden="1">0</definedName>
    <definedName name="solver_lhs_ob28" localSheetId="1" hidden="1">0</definedName>
    <definedName name="solver_lhs_ob29" localSheetId="1" hidden="1">0</definedName>
    <definedName name="solver_lhs_ob3" localSheetId="1" hidden="1">0</definedName>
    <definedName name="solver_lhs_ob30" localSheetId="1" hidden="1">0</definedName>
    <definedName name="solver_lhs_ob31" localSheetId="1" hidden="1">0</definedName>
    <definedName name="solver_lhs_ob32" localSheetId="1" hidden="1">0</definedName>
    <definedName name="solver_lhs_ob33" localSheetId="1" hidden="1">0</definedName>
    <definedName name="solver_lhs_ob34" localSheetId="1" hidden="1">0</definedName>
    <definedName name="solver_lhs_ob35" localSheetId="1" hidden="1">0</definedName>
    <definedName name="solver_lhs_ob36" localSheetId="1" hidden="1">0</definedName>
    <definedName name="solver_lhs_ob37" localSheetId="1" hidden="1">0</definedName>
    <definedName name="solver_lhs_ob38" localSheetId="1" hidden="1">0</definedName>
    <definedName name="solver_lhs_ob39" localSheetId="1" hidden="1">0</definedName>
    <definedName name="solver_lhs_ob4" localSheetId="1" hidden="1">0</definedName>
    <definedName name="solver_lhs_ob40" localSheetId="1" hidden="1">0</definedName>
    <definedName name="solver_lhs_ob41" localSheetId="1" hidden="1">0</definedName>
    <definedName name="solver_lhs_ob42" localSheetId="1" hidden="1">0</definedName>
    <definedName name="solver_lhs_ob43" localSheetId="1" hidden="1">0</definedName>
    <definedName name="solver_lhs_ob44" localSheetId="1" hidden="1">0</definedName>
    <definedName name="solver_lhs_ob5" localSheetId="1" hidden="1">0</definedName>
    <definedName name="solver_lhs_ob6" localSheetId="1" hidden="1">0</definedName>
    <definedName name="solver_lhs_ob7" localSheetId="1" hidden="1">0</definedName>
    <definedName name="solver_lhs_ob8" localSheetId="1" hidden="1">0</definedName>
    <definedName name="solver_lhs_ob9" localSheetId="1" hidden="1">0</definedName>
    <definedName name="solver_lhs1" localSheetId="1" hidden="1">'Master Model with Cost C'!$B$112:$B$120</definedName>
    <definedName name="solver_lhs1" localSheetId="0" hidden="1">'Simple starter Model'!$B$57:$F$60</definedName>
    <definedName name="solver_lhs10" localSheetId="1" hidden="1">'Master Model with Cost C'!$I$77:$I$80</definedName>
    <definedName name="solver_lhs11" localSheetId="1" hidden="1">'Master Model with Cost C'!$I$83:$I$86</definedName>
    <definedName name="solver_lhs12" localSheetId="1" hidden="1">'Master Model with Cost C'!$I$89:$I$92</definedName>
    <definedName name="solver_lhs13" localSheetId="1" hidden="1">'Master Model with Cost C'!$I$95:$I$98</definedName>
    <definedName name="solver_lhs14" localSheetId="1" hidden="1">'Master Model with Cost C'!$I$101:$I$104</definedName>
    <definedName name="solver_lhs15" localSheetId="1" hidden="1">'Master Model with Cost C'!$P$70:$T$70</definedName>
    <definedName name="solver_lhs16" localSheetId="1" hidden="1">'Master Model with Cost C'!$P$77:$P$80</definedName>
    <definedName name="solver_lhs17" localSheetId="1" hidden="1">'Master Model with Cost C'!$P$83:$P$86</definedName>
    <definedName name="solver_lhs18" localSheetId="1" hidden="1">'Master Model with Cost C'!$P$89:$P$92</definedName>
    <definedName name="solver_lhs19" localSheetId="1" hidden="1">'Master Model with Cost C'!$P$95:$P$98</definedName>
    <definedName name="solver_lhs2" localSheetId="1" hidden="1">'Master Model with Cost C'!$B$70:$F$70</definedName>
    <definedName name="solver_lhs2" localSheetId="0" hidden="1">'Simple starter Model'!$B$61:$F$61</definedName>
    <definedName name="solver_lhs20" localSheetId="1" hidden="1">'Master Model with Cost C'!$P$101:$P$104</definedName>
    <definedName name="solver_lhs21" localSheetId="1" hidden="1">'Master Model with Cost C'!$W$71:$AA$71</definedName>
    <definedName name="solver_lhs22" localSheetId="1" hidden="1">'Master Model with Cost C'!$W$78:$W$82</definedName>
    <definedName name="solver_lhs23" localSheetId="1" hidden="1">'Master Model with Cost C'!$W$85:$W$89</definedName>
    <definedName name="solver_lhs24" localSheetId="1" hidden="1">'Master Model with Cost C'!$W$92:$W$96</definedName>
    <definedName name="solver_lhs25" localSheetId="1" hidden="1">'Master Model with Cost C'!$W$99:$W$103</definedName>
    <definedName name="solver_lhs26" localSheetId="1" hidden="1">'Master Model with Cost C'!$W$106:$W$110</definedName>
    <definedName name="solver_lhs27" localSheetId="1" hidden="1">'Master Model with Cost C'!$AD$71:$AH$71</definedName>
    <definedName name="solver_lhs28" localSheetId="1" hidden="1">'Master Model with Cost C'!$AD$78:$AD$82</definedName>
    <definedName name="solver_lhs29" localSheetId="1" hidden="1">'Master Model with Cost C'!$AD$85:$AD$89</definedName>
    <definedName name="solver_lhs3" localSheetId="1" hidden="1">'Master Model with Cost C'!$B$77:$B$80</definedName>
    <definedName name="solver_lhs3" localSheetId="0" hidden="1">'Simple starter Model'!$B$68:$B$71</definedName>
    <definedName name="solver_lhs30" localSheetId="1" hidden="1">'Master Model with Cost C'!$AD$92:$AD$96</definedName>
    <definedName name="solver_lhs31" localSheetId="1" hidden="1">'Master Model with Cost C'!$AD$99:$AD$103</definedName>
    <definedName name="solver_lhs32" localSheetId="1" hidden="1">'Master Model with Cost C'!$AD$106:$AD$110</definedName>
    <definedName name="solver_lhs33" localSheetId="1" hidden="1">'Master Model with Cost C'!$AK$71:$AO$71</definedName>
    <definedName name="solver_lhs34" localSheetId="1" hidden="1">'Master Model with Cost C'!$AK$78:$AK$82</definedName>
    <definedName name="solver_lhs35" localSheetId="1" hidden="1">'Master Model with Cost C'!$AK$85:$AK$89</definedName>
    <definedName name="solver_lhs36" localSheetId="1" hidden="1">'Master Model with Cost C'!$AK$92:$AK$96</definedName>
    <definedName name="solver_lhs37" localSheetId="1" hidden="1">'Master Model with Cost C'!$AK$99:$AK$103</definedName>
    <definedName name="solver_lhs38" localSheetId="1" hidden="1">'Master Model with Cost C'!$AK$106:$AK$110</definedName>
    <definedName name="solver_lhs39" localSheetId="1" hidden="1">'Master Model with Cost C'!$B$66:$F$69</definedName>
    <definedName name="solver_lhs4" localSheetId="1" hidden="1">'Master Model with Cost C'!$B$83:$B$86</definedName>
    <definedName name="solver_lhs4" localSheetId="0" hidden="1">'Simple starter Model'!$B$74:$B$77</definedName>
    <definedName name="solver_lhs40" localSheetId="1" hidden="1">'Master Model with Cost C'!$I$66:$M$69</definedName>
    <definedName name="solver_lhs41" localSheetId="1" hidden="1">'Master Model with Cost C'!$P$66:$T$69</definedName>
    <definedName name="solver_lhs42" localSheetId="1" hidden="1">'Master Model with Cost C'!$W$66:$AA$70</definedName>
    <definedName name="solver_lhs43" localSheetId="1" hidden="1">'Master Model with Cost C'!$AD$66:$AH$70</definedName>
    <definedName name="solver_lhs44" localSheetId="1" hidden="1">'Master Model with Cost C'!$AK$66:$AO$70</definedName>
    <definedName name="solver_lhs5" localSheetId="1" hidden="1">'Master Model with Cost C'!$B$89:$B$92</definedName>
    <definedName name="solver_lhs5" localSheetId="0" hidden="1">'Simple starter Model'!$B$80:$B$83</definedName>
    <definedName name="solver_lhs6" localSheetId="1" hidden="1">'Master Model with Cost C'!$B$95:$B$98</definedName>
    <definedName name="solver_lhs6" localSheetId="0" hidden="1">'Simple starter Model'!$B$86:$B$89</definedName>
    <definedName name="solver_lhs7" localSheetId="1" hidden="1">'Master Model with Cost C'!$B$101:$B$104</definedName>
    <definedName name="solver_lhs7" localSheetId="0" hidden="1">'Simple starter Model'!$B$92:$B$95</definedName>
    <definedName name="solver_lhs8" localSheetId="1" hidden="1">'Master Model with Cost C'!$B$123</definedName>
    <definedName name="solver_lhs9" localSheetId="1" hidden="1">'Master Model with Cost C'!$I$70:$M$70</definedName>
    <definedName name="solver_lin" localSheetId="1" hidden="1">1</definedName>
    <definedName name="solver_mda" localSheetId="1" hidden="1">4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od" localSheetId="1" hidden="1">1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tr" localSheetId="1" hidden="1">0</definedName>
    <definedName name="solver_ntri" hidden="1">1000</definedName>
    <definedName name="solver_num" localSheetId="1" hidden="1">44</definedName>
    <definedName name="solver_num" localSheetId="0" hidden="1">7</definedName>
    <definedName name="solver_nwt" localSheetId="1" hidden="1">1</definedName>
    <definedName name="solver_nwt" localSheetId="0" hidden="1">1</definedName>
    <definedName name="solver_obc" localSheetId="1" hidden="1">0</definedName>
    <definedName name="solver_obp" localSheetId="1" hidden="1">0</definedName>
    <definedName name="solver_opt" localSheetId="1" hidden="1">'Master Model with Cost C'!$B$48</definedName>
    <definedName name="solver_opt" localSheetId="0" hidden="1">'Simple starter Model'!$B$49</definedName>
    <definedName name="solver_opt_ob" localSheetId="1" hidden="1">1</definedName>
    <definedName name="solver_pre" localSheetId="1" hidden="1">0.000001</definedName>
    <definedName name="solver_pre" localSheetId="0" hidden="1">0.000001</definedName>
    <definedName name="solver_psi" localSheetId="1" hidden="1">0</definedName>
    <definedName name="solver_rbv" localSheetId="1" hidden="1">1</definedName>
    <definedName name="solver_rbv" localSheetId="0" hidden="1">1</definedName>
    <definedName name="solver_rdp" localSheetId="1" hidden="1">0</definedName>
    <definedName name="solver_reco1" localSheetId="1" hidden="1">0</definedName>
    <definedName name="solver_reco10" localSheetId="1" hidden="1">0</definedName>
    <definedName name="solver_reco11" localSheetId="1" hidden="1">0</definedName>
    <definedName name="solver_reco12" localSheetId="1" hidden="1">0</definedName>
    <definedName name="solver_reco13" localSheetId="1" hidden="1">0</definedName>
    <definedName name="solver_reco14" localSheetId="1" hidden="1">0</definedName>
    <definedName name="solver_reco15" localSheetId="1" hidden="1">0</definedName>
    <definedName name="solver_reco16" localSheetId="1" hidden="1">0</definedName>
    <definedName name="solver_reco17" localSheetId="1" hidden="1">0</definedName>
    <definedName name="solver_reco18" localSheetId="1" hidden="1">0</definedName>
    <definedName name="solver_reco19" localSheetId="1" hidden="1">0</definedName>
    <definedName name="solver_reco2" localSheetId="1" hidden="1">0</definedName>
    <definedName name="solver_reco20" localSheetId="1" hidden="1">0</definedName>
    <definedName name="solver_reco21" localSheetId="1" hidden="1">0</definedName>
    <definedName name="solver_reco22" localSheetId="1" hidden="1">0</definedName>
    <definedName name="solver_reco23" localSheetId="1" hidden="1">0</definedName>
    <definedName name="solver_reco24" localSheetId="1" hidden="1">0</definedName>
    <definedName name="solver_reco25" localSheetId="1" hidden="1">0</definedName>
    <definedName name="solver_reco26" localSheetId="1" hidden="1">0</definedName>
    <definedName name="solver_reco27" localSheetId="1" hidden="1">0</definedName>
    <definedName name="solver_reco28" localSheetId="1" hidden="1">0</definedName>
    <definedName name="solver_reco29" localSheetId="1" hidden="1">0</definedName>
    <definedName name="solver_reco3" localSheetId="1" hidden="1">0</definedName>
    <definedName name="solver_reco30" localSheetId="1" hidden="1">0</definedName>
    <definedName name="solver_reco31" localSheetId="1" hidden="1">0</definedName>
    <definedName name="solver_reco32" localSheetId="1" hidden="1">0</definedName>
    <definedName name="solver_reco33" localSheetId="1" hidden="1">0</definedName>
    <definedName name="solver_reco34" localSheetId="1" hidden="1">0</definedName>
    <definedName name="solver_reco35" localSheetId="1" hidden="1">0</definedName>
    <definedName name="solver_reco36" localSheetId="1" hidden="1">0</definedName>
    <definedName name="solver_reco37" localSheetId="1" hidden="1">0</definedName>
    <definedName name="solver_reco38" localSheetId="1" hidden="1">0</definedName>
    <definedName name="solver_reco39" localSheetId="1" hidden="1">0</definedName>
    <definedName name="solver_reco4" localSheetId="1" hidden="1">0</definedName>
    <definedName name="solver_reco40" localSheetId="1" hidden="1">0</definedName>
    <definedName name="solver_reco41" localSheetId="1" hidden="1">0</definedName>
    <definedName name="solver_reco42" localSheetId="1" hidden="1">0</definedName>
    <definedName name="solver_reco43" localSheetId="1" hidden="1">0</definedName>
    <definedName name="solver_reco44" localSheetId="1" hidden="1">0</definedName>
    <definedName name="solver_reco5" localSheetId="1" hidden="1">0</definedName>
    <definedName name="solver_reco6" localSheetId="1" hidden="1">0</definedName>
    <definedName name="solver_reco7" localSheetId="1" hidden="1">0</definedName>
    <definedName name="solver_reco8" localSheetId="1" hidden="1">0</definedName>
    <definedName name="solver_reco9" localSheetId="1" hidden="1">0</definedName>
    <definedName name="solver_rel1" localSheetId="1" hidden="1">5</definedName>
    <definedName name="solver_rel1" localSheetId="0" hidden="1">3</definedName>
    <definedName name="solver_rel10" localSheetId="1" hidden="1">1</definedName>
    <definedName name="solver_rel11" localSheetId="1" hidden="1">1</definedName>
    <definedName name="solver_rel12" localSheetId="1" hidden="1">1</definedName>
    <definedName name="solver_rel13" localSheetId="1" hidden="1">1</definedName>
    <definedName name="solver_rel14" localSheetId="1" hidden="1">1</definedName>
    <definedName name="solver_rel15" localSheetId="1" hidden="1">2</definedName>
    <definedName name="solver_rel16" localSheetId="1" hidden="1">1</definedName>
    <definedName name="solver_rel17" localSheetId="1" hidden="1">1</definedName>
    <definedName name="solver_rel18" localSheetId="1" hidden="1">1</definedName>
    <definedName name="solver_rel19" localSheetId="1" hidden="1">1</definedName>
    <definedName name="solver_rel2" localSheetId="1" hidden="1">2</definedName>
    <definedName name="solver_rel2" localSheetId="0" hidden="1">2</definedName>
    <definedName name="solver_rel20" localSheetId="1" hidden="1">1</definedName>
    <definedName name="solver_rel21" localSheetId="1" hidden="1">2</definedName>
    <definedName name="solver_rel22" localSheetId="1" hidden="1">1</definedName>
    <definedName name="solver_rel23" localSheetId="1" hidden="1">1</definedName>
    <definedName name="solver_rel24" localSheetId="1" hidden="1">1</definedName>
    <definedName name="solver_rel25" localSheetId="1" hidden="1">1</definedName>
    <definedName name="solver_rel26" localSheetId="1" hidden="1">1</definedName>
    <definedName name="solver_rel27" localSheetId="1" hidden="1">2</definedName>
    <definedName name="solver_rel28" localSheetId="1" hidden="1">1</definedName>
    <definedName name="solver_rel29" localSheetId="1" hidden="1">1</definedName>
    <definedName name="solver_rel3" localSheetId="1" hidden="1">1</definedName>
    <definedName name="solver_rel3" localSheetId="0" hidden="1">1</definedName>
    <definedName name="solver_rel30" localSheetId="1" hidden="1">1</definedName>
    <definedName name="solver_rel31" localSheetId="1" hidden="1">1</definedName>
    <definedName name="solver_rel32" localSheetId="1" hidden="1">1</definedName>
    <definedName name="solver_rel33" localSheetId="1" hidden="1">2</definedName>
    <definedName name="solver_rel34" localSheetId="1" hidden="1">1</definedName>
    <definedName name="solver_rel35" localSheetId="1" hidden="1">1</definedName>
    <definedName name="solver_rel36" localSheetId="1" hidden="1">1</definedName>
    <definedName name="solver_rel37" localSheetId="1" hidden="1">1</definedName>
    <definedName name="solver_rel38" localSheetId="1" hidden="1">1</definedName>
    <definedName name="solver_rel39" localSheetId="1" hidden="1">3</definedName>
    <definedName name="solver_rel4" localSheetId="1" hidden="1">1</definedName>
    <definedName name="solver_rel4" localSheetId="0" hidden="1">1</definedName>
    <definedName name="solver_rel40" localSheetId="1" hidden="1">3</definedName>
    <definedName name="solver_rel41" localSheetId="1" hidden="1">3</definedName>
    <definedName name="solver_rel42" localSheetId="1" hidden="1">3</definedName>
    <definedName name="solver_rel43" localSheetId="1" hidden="1">3</definedName>
    <definedName name="solver_rel44" localSheetId="1" hidden="1">3</definedName>
    <definedName name="solver_rel5" localSheetId="1" hidden="1">1</definedName>
    <definedName name="solver_rel5" localSheetId="0" hidden="1">1</definedName>
    <definedName name="solver_rel6" localSheetId="1" hidden="1">1</definedName>
    <definedName name="solver_rel6" localSheetId="0" hidden="1">1</definedName>
    <definedName name="solver_rel7" localSheetId="1" hidden="1">1</definedName>
    <definedName name="solver_rel7" localSheetId="0" hidden="1">1</definedName>
    <definedName name="solver_rel8" localSheetId="1" hidden="1">1</definedName>
    <definedName name="solver_rel9" localSheetId="1" hidden="1">2</definedName>
    <definedName name="solver_rep" localSheetId="1" hidden="1">0</definedName>
    <definedName name="solver_rhs1" localSheetId="0" hidden="1">0</definedName>
    <definedName name="solver_rhs10" localSheetId="1" hidden="1">'Master Model with Cost C'!$K$77:$K$80</definedName>
    <definedName name="solver_rhs11" localSheetId="1" hidden="1">'Master Model with Cost C'!$K$83:$K$86</definedName>
    <definedName name="solver_rhs12" localSheetId="1" hidden="1">'Master Model with Cost C'!$K$89:$K$92</definedName>
    <definedName name="solver_rhs13" localSheetId="1" hidden="1">'Master Model with Cost C'!$K$95:$K$98</definedName>
    <definedName name="solver_rhs14" localSheetId="1" hidden="1">'Master Model with Cost C'!$K$101:$K$104</definedName>
    <definedName name="solver_rhs15" localSheetId="1" hidden="1">'Master Model with Cost C'!$P$72:$T$72</definedName>
    <definedName name="solver_rhs16" localSheetId="1" hidden="1">'Master Model with Cost C'!$R$77:$R$80</definedName>
    <definedName name="solver_rhs17" localSheetId="1" hidden="1">'Master Model with Cost C'!$R$83:$R$86</definedName>
    <definedName name="solver_rhs18" localSheetId="1" hidden="1">'Master Model with Cost C'!$R$89:$R$92</definedName>
    <definedName name="solver_rhs19" localSheetId="1" hidden="1">'Master Model with Cost C'!$R$95:$R$98</definedName>
    <definedName name="solver_rhs2" localSheetId="1" hidden="1">'Master Model with Cost C'!$B$72:$F$72</definedName>
    <definedName name="solver_rhs2" localSheetId="0" hidden="1">'Simple starter Model'!$B$63:$F$63</definedName>
    <definedName name="solver_rhs20" localSheetId="1" hidden="1">'Master Model with Cost C'!$R$101:$R$104</definedName>
    <definedName name="solver_rhs21" localSheetId="1" hidden="1">'Master Model with Cost C'!$W$73:$AA$73</definedName>
    <definedName name="solver_rhs22" localSheetId="1" hidden="1">'Master Model with Cost C'!$Y$78:$Y$82</definedName>
    <definedName name="solver_rhs23" localSheetId="1" hidden="1">'Master Model with Cost C'!$Y$85:$Y$89</definedName>
    <definedName name="solver_rhs24" localSheetId="1" hidden="1">'Master Model with Cost C'!$Y$92:$Y$96</definedName>
    <definedName name="solver_rhs25" localSheetId="1" hidden="1">'Master Model with Cost C'!$Y$99:$Y$103</definedName>
    <definedName name="solver_rhs26" localSheetId="1" hidden="1">'Master Model with Cost C'!$Y$106:$Y$110</definedName>
    <definedName name="solver_rhs27" localSheetId="1" hidden="1">'Master Model with Cost C'!$AD$73:$AH$73</definedName>
    <definedName name="solver_rhs28" localSheetId="1" hidden="1">'Master Model with Cost C'!$AF$78:$AF$82</definedName>
    <definedName name="solver_rhs29" localSheetId="1" hidden="1">'Master Model with Cost C'!$AF$85:$AF$89</definedName>
    <definedName name="solver_rhs3" localSheetId="1" hidden="1">'Master Model with Cost C'!$D$77:$D$80</definedName>
    <definedName name="solver_rhs3" localSheetId="0" hidden="1">'Simple starter Model'!$D$68:$D$71</definedName>
    <definedName name="solver_rhs30" localSheetId="1" hidden="1">'Master Model with Cost C'!$AF$92:$AF$96</definedName>
    <definedName name="solver_rhs31" localSheetId="1" hidden="1">'Master Model with Cost C'!$AF$99:$AF$103</definedName>
    <definedName name="solver_rhs32" localSheetId="1" hidden="1">'Master Model with Cost C'!$AF$106:$AF$110</definedName>
    <definedName name="solver_rhs33" localSheetId="1" hidden="1">'Master Model with Cost C'!$AK$73:$AO$73</definedName>
    <definedName name="solver_rhs34" localSheetId="1" hidden="1">'Master Model with Cost C'!$AM$78:$AM$82</definedName>
    <definedName name="solver_rhs35" localSheetId="1" hidden="1">'Master Model with Cost C'!$AM$85:$AM$89</definedName>
    <definedName name="solver_rhs36" localSheetId="1" hidden="1">'Master Model with Cost C'!$AM$92:$AM$96</definedName>
    <definedName name="solver_rhs37" localSheetId="1" hidden="1">'Master Model with Cost C'!$AM$99:$AM$103</definedName>
    <definedName name="solver_rhs38" localSheetId="1" hidden="1">'Master Model with Cost C'!$AM$106:$AM$110</definedName>
    <definedName name="solver_rhs39" localSheetId="1" hidden="1">0</definedName>
    <definedName name="solver_rhs4" localSheetId="1" hidden="1">'Master Model with Cost C'!$D$83:$D$86</definedName>
    <definedName name="solver_rhs4" localSheetId="0" hidden="1">'Simple starter Model'!$D$74:$D$77</definedName>
    <definedName name="solver_rhs40" localSheetId="1" hidden="1">0</definedName>
    <definedName name="solver_rhs41" localSheetId="1" hidden="1">0</definedName>
    <definedName name="solver_rhs42" localSheetId="1" hidden="1">0</definedName>
    <definedName name="solver_rhs43" localSheetId="1" hidden="1">0</definedName>
    <definedName name="solver_rhs44" localSheetId="1" hidden="1">0</definedName>
    <definedName name="solver_rhs5" localSheetId="1" hidden="1">'Master Model with Cost C'!$D$89:$D$92</definedName>
    <definedName name="solver_rhs5" localSheetId="0" hidden="1">'Simple starter Model'!$D$80:$D$83</definedName>
    <definedName name="solver_rhs6" localSheetId="1" hidden="1">'Master Model with Cost C'!$D$95:$D$98</definedName>
    <definedName name="solver_rhs6" localSheetId="0" hidden="1">'Simple starter Model'!$D$86:$D$89</definedName>
    <definedName name="solver_rhs7" localSheetId="1" hidden="1">'Master Model with Cost C'!$D$101:$D$104</definedName>
    <definedName name="solver_rhs7" localSheetId="0" hidden="1">'Simple starter Model'!$D$92:$D$95</definedName>
    <definedName name="solver_rhs8" localSheetId="1" hidden="1">'Master Model with Cost C'!$D$123</definedName>
    <definedName name="solver_rhs9" localSheetId="1" hidden="1">'Master Model with Cost C'!$I$72:$M$72</definedName>
    <definedName name="solver_rlx" localSheetId="1" hidden="1">0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rsmp" hidden="1">2</definedName>
    <definedName name="solver_rtr" localSheetId="1" hidden="1">0</definedName>
    <definedName name="solver_rxc1" localSheetId="1" hidden="1">1</definedName>
    <definedName name="solver_rxc10" localSheetId="1" hidden="1">1</definedName>
    <definedName name="solver_rxc11" localSheetId="1" hidden="1">1</definedName>
    <definedName name="solver_rxc12" localSheetId="1" hidden="1">1</definedName>
    <definedName name="solver_rxc13" localSheetId="1" hidden="1">1</definedName>
    <definedName name="solver_rxc14" localSheetId="1" hidden="1">1</definedName>
    <definedName name="solver_rxc15" localSheetId="1" hidden="1">1</definedName>
    <definedName name="solver_rxc16" localSheetId="1" hidden="1">1</definedName>
    <definedName name="solver_rxc17" localSheetId="1" hidden="1">1</definedName>
    <definedName name="solver_rxc18" localSheetId="1" hidden="1">1</definedName>
    <definedName name="solver_rxc19" localSheetId="1" hidden="1">1</definedName>
    <definedName name="solver_rxc2" localSheetId="1" hidden="1">1</definedName>
    <definedName name="solver_rxc20" localSheetId="1" hidden="1">1</definedName>
    <definedName name="solver_rxc21" localSheetId="1" hidden="1">1</definedName>
    <definedName name="solver_rxc22" localSheetId="1" hidden="1">1</definedName>
    <definedName name="solver_rxc23" localSheetId="1" hidden="1">1</definedName>
    <definedName name="solver_rxc24" localSheetId="1" hidden="1">1</definedName>
    <definedName name="solver_rxc25" localSheetId="1" hidden="1">1</definedName>
    <definedName name="solver_rxc26" localSheetId="1" hidden="1">1</definedName>
    <definedName name="solver_rxc27" localSheetId="1" hidden="1">1</definedName>
    <definedName name="solver_rxc28" localSheetId="1" hidden="1">1</definedName>
    <definedName name="solver_rxc29" localSheetId="1" hidden="1">1</definedName>
    <definedName name="solver_rxc3" localSheetId="1" hidden="1">1</definedName>
    <definedName name="solver_rxc30" localSheetId="1" hidden="1">1</definedName>
    <definedName name="solver_rxc31" localSheetId="1" hidden="1">1</definedName>
    <definedName name="solver_rxc32" localSheetId="1" hidden="1">1</definedName>
    <definedName name="solver_rxc33" localSheetId="1" hidden="1">1</definedName>
    <definedName name="solver_rxc34" localSheetId="1" hidden="1">1</definedName>
    <definedName name="solver_rxc35" localSheetId="1" hidden="1">1</definedName>
    <definedName name="solver_rxc36" localSheetId="1" hidden="1">1</definedName>
    <definedName name="solver_rxc37" localSheetId="1" hidden="1">1</definedName>
    <definedName name="solver_rxc38" localSheetId="1" hidden="1">1</definedName>
    <definedName name="solver_rxc39" localSheetId="1" hidden="1">1</definedName>
    <definedName name="solver_rxc4" localSheetId="1" hidden="1">1</definedName>
    <definedName name="solver_rxc40" localSheetId="1" hidden="1">1</definedName>
    <definedName name="solver_rxc41" localSheetId="1" hidden="1">1</definedName>
    <definedName name="solver_rxc42" localSheetId="1" hidden="1">1</definedName>
    <definedName name="solver_rxc43" localSheetId="1" hidden="1">1</definedName>
    <definedName name="solver_rxc44" localSheetId="1" hidden="1">1</definedName>
    <definedName name="solver_rxc5" localSheetId="1" hidden="1">1</definedName>
    <definedName name="solver_rxc6" localSheetId="1" hidden="1">1</definedName>
    <definedName name="solver_rxc7" localSheetId="1" hidden="1">1</definedName>
    <definedName name="solver_rxc8" localSheetId="1" hidden="1">1</definedName>
    <definedName name="solver_rxc9" localSheetId="1" hidden="1">1</definedName>
    <definedName name="solver_rxv" localSheetId="1" hidden="1">1</definedName>
    <definedName name="solver_rxv1" localSheetId="1" hidden="1">1</definedName>
    <definedName name="solver_rxv2" localSheetId="1" hidden="1">1</definedName>
    <definedName name="solver_rxv3" localSheetId="1" hidden="1">1</definedName>
    <definedName name="solver_rxv4" localSheetId="1" hidden="1">1</definedName>
    <definedName name="solver_rxv5" localSheetId="1" hidden="1">1</definedName>
    <definedName name="solver_rxv6" localSheetId="1" hidden="1">1</definedName>
    <definedName name="solver_scip" localSheetId="1" hidden="1">0</definedName>
    <definedName name="solver_scl" localSheetId="1" hidden="1">1</definedName>
    <definedName name="solver_scl" localSheetId="0" hidden="1">1</definedName>
    <definedName name="solver_seed" hidden="1">0</definedName>
    <definedName name="solver_sel" localSheetId="1" hidden="1">1</definedName>
    <definedName name="solver_sho" localSheetId="1" hidden="1">2</definedName>
    <definedName name="solver_sho" localSheetId="0" hidden="1">2</definedName>
    <definedName name="solver_slv" localSheetId="1" hidden="1">0</definedName>
    <definedName name="solver_slvu" localSheetId="1" hidden="1">0</definedName>
    <definedName name="solver_spid" localSheetId="1" hidden="1">" "</definedName>
    <definedName name="solver_srvr" localSheetId="1" hidden="1">" "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umod" localSheetId="1" hidden="1">1</definedName>
    <definedName name="solver_urs" localSheetId="1" hidden="1">0</definedName>
    <definedName name="solver_userid" localSheetId="1" hidden="1">1721</definedName>
    <definedName name="solver_val" localSheetId="1" hidden="1">0</definedName>
    <definedName name="solver_val" localSheetId="0" hidden="1">0</definedName>
    <definedName name="solver_var" localSheetId="1" hidden="1">" "</definedName>
    <definedName name="solver_var1" localSheetId="1" hidden="1">" "</definedName>
    <definedName name="solver_var2" localSheetId="1" hidden="1">" "</definedName>
    <definedName name="solver_var3" localSheetId="1" hidden="1">" "</definedName>
    <definedName name="solver_var4" localSheetId="1" hidden="1">" "</definedName>
    <definedName name="solver_var5" localSheetId="1" hidden="1">" "</definedName>
    <definedName name="solver_var6" localSheetId="1" hidden="1">"Binary"</definedName>
    <definedName name="solver_ver" localSheetId="1" hidden="1">17</definedName>
    <definedName name="solver_ver" localSheetId="0" hidden="1">3</definedName>
    <definedName name="solver_vir" localSheetId="1" hidden="1">1</definedName>
    <definedName name="solver_vir1" localSheetId="1" hidden="1">1</definedName>
    <definedName name="solver_vir2" localSheetId="1" hidden="1">1</definedName>
    <definedName name="solver_vir3" localSheetId="1" hidden="1">1</definedName>
    <definedName name="solver_vir4" localSheetId="1" hidden="1">1</definedName>
    <definedName name="solver_vir5" localSheetId="1" hidden="1">1</definedName>
    <definedName name="solver_vir6" localSheetId="1" hidden="1">1</definedName>
    <definedName name="solver_vol" localSheetId="1" hidden="1">0</definedName>
    <definedName name="solver_vst" localSheetId="1" hidden="1">0</definedName>
    <definedName name="solver_vst1" localSheetId="1" hidden="1">0</definedName>
    <definedName name="solver_vst2" localSheetId="1" hidden="1">0</definedName>
    <definedName name="solver_vst3" localSheetId="1" hidden="1">0</definedName>
    <definedName name="solver_vst4" localSheetId="1" hidden="1">0</definedName>
    <definedName name="solver_vst5" localSheetId="1" hidden="1">0</definedName>
    <definedName name="solver_vst6" localSheetId="1" hidden="1">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1" l="1"/>
  <c r="AG73" i="1"/>
  <c r="B52" i="2"/>
  <c r="B61" i="1"/>
  <c r="B48" i="2" a="1"/>
  <c r="B48" i="2"/>
  <c r="B77" i="1" a="1"/>
  <c r="B77" i="1"/>
  <c r="C47" i="1"/>
  <c r="AO57" i="1" a="1"/>
  <c r="AO57" i="1"/>
  <c r="I57" i="1" a="1"/>
  <c r="I57" i="1"/>
  <c r="B57" i="1" a="1"/>
  <c r="B57" i="1"/>
  <c r="D46" i="1"/>
  <c r="F47" i="1"/>
  <c r="E47" i="1"/>
  <c r="D47" i="1"/>
  <c r="H32" i="1"/>
  <c r="H33" i="1"/>
  <c r="H34" i="1"/>
  <c r="H35" i="1"/>
  <c r="H36" i="1"/>
  <c r="H37" i="1"/>
  <c r="H38" i="1"/>
  <c r="H39" i="1"/>
  <c r="H31" i="1"/>
  <c r="AL57" i="1" a="1"/>
  <c r="AL57" i="1" s="1"/>
  <c r="AM57" i="1" a="1"/>
  <c r="AM57" i="1" s="1"/>
  <c r="AN57" i="1" a="1"/>
  <c r="AN57" i="1"/>
  <c r="AK57" i="1" a="1"/>
  <c r="AK57" i="1" s="1"/>
  <c r="AE57" i="1" a="1"/>
  <c r="AE57" i="1"/>
  <c r="AF57" i="1" a="1"/>
  <c r="AF57" i="1" s="1"/>
  <c r="AG57" i="1" a="1"/>
  <c r="AG57" i="1" s="1"/>
  <c r="AH57" i="1" a="1"/>
  <c r="AH57" i="1"/>
  <c r="AD57" i="1" a="1"/>
  <c r="AD57" i="1" s="1"/>
  <c r="X57" i="1" a="1"/>
  <c r="X57" i="1"/>
  <c r="Y57" i="1" a="1"/>
  <c r="Y57" i="1"/>
  <c r="Z57" i="1" a="1"/>
  <c r="Z57" i="1" s="1"/>
  <c r="AA57" i="1" a="1"/>
  <c r="AA57" i="1" s="1"/>
  <c r="W57" i="1" a="1"/>
  <c r="W57" i="1" s="1"/>
  <c r="Q57" i="1" a="1"/>
  <c r="Q57" i="1"/>
  <c r="R57" i="1" a="1"/>
  <c r="R57" i="1" s="1"/>
  <c r="S57" i="1" a="1"/>
  <c r="S57" i="1"/>
  <c r="T57" i="1" a="1"/>
  <c r="T57" i="1" s="1"/>
  <c r="P57" i="1" a="1"/>
  <c r="P57" i="1" s="1"/>
  <c r="J57" i="1" a="1"/>
  <c r="J57" i="1" s="1"/>
  <c r="K57" i="1" a="1"/>
  <c r="K57" i="1" s="1"/>
  <c r="L57" i="1" a="1"/>
  <c r="L57" i="1"/>
  <c r="M57" i="1" a="1"/>
  <c r="M57" i="1"/>
  <c r="AL30" i="1"/>
  <c r="AM30" i="1"/>
  <c r="AN30" i="1"/>
  <c r="AO30" i="1"/>
  <c r="AL31" i="1"/>
  <c r="AM31" i="1"/>
  <c r="AN31" i="1"/>
  <c r="AO31" i="1"/>
  <c r="AL32" i="1"/>
  <c r="AM32" i="1"/>
  <c r="AN32" i="1"/>
  <c r="AO32" i="1"/>
  <c r="AL33" i="1"/>
  <c r="AM33" i="1"/>
  <c r="AN33" i="1"/>
  <c r="AO33" i="1"/>
  <c r="AK33" i="1"/>
  <c r="AK32" i="1"/>
  <c r="AK31" i="1"/>
  <c r="AK30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D33" i="1"/>
  <c r="AD32" i="1"/>
  <c r="AD31" i="1"/>
  <c r="AD30" i="1"/>
  <c r="X30" i="1"/>
  <c r="Y30" i="1"/>
  <c r="Z30" i="1"/>
  <c r="AA30" i="1"/>
  <c r="X31" i="1"/>
  <c r="Y31" i="1"/>
  <c r="Z31" i="1"/>
  <c r="AA31" i="1"/>
  <c r="X32" i="1"/>
  <c r="Y32" i="1"/>
  <c r="Z32" i="1"/>
  <c r="AA32" i="1"/>
  <c r="X33" i="1"/>
  <c r="Y33" i="1"/>
  <c r="Z33" i="1"/>
  <c r="AA33" i="1"/>
  <c r="W33" i="1"/>
  <c r="W32" i="1"/>
  <c r="W31" i="1"/>
  <c r="W30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P30" i="1"/>
  <c r="P33" i="1"/>
  <c r="P32" i="1"/>
  <c r="P31" i="1"/>
  <c r="J31" i="1"/>
  <c r="K31" i="1"/>
  <c r="L31" i="1"/>
  <c r="M31" i="1"/>
  <c r="J32" i="1"/>
  <c r="K32" i="1"/>
  <c r="L32" i="1"/>
  <c r="M32" i="1"/>
  <c r="J33" i="1"/>
  <c r="K33" i="1"/>
  <c r="L33" i="1"/>
  <c r="M33" i="1"/>
  <c r="I33" i="1"/>
  <c r="I32" i="1"/>
  <c r="I31" i="1"/>
  <c r="J30" i="1"/>
  <c r="K30" i="1"/>
  <c r="L30" i="1"/>
  <c r="M30" i="1"/>
  <c r="I30" i="1"/>
  <c r="B55" i="1"/>
  <c r="D77" i="1" s="1" a="1"/>
  <c r="D77" i="1" s="1"/>
  <c r="B123" i="1"/>
  <c r="B68" i="2" a="1"/>
  <c r="B68" i="2"/>
  <c r="AK73" i="1"/>
  <c r="AL73" i="1"/>
  <c r="AM73" i="1"/>
  <c r="AN73" i="1"/>
  <c r="AO73" i="1"/>
  <c r="E6" i="1" a="1"/>
  <c r="E6" i="1" s="1"/>
  <c r="B45" i="1" a="1"/>
  <c r="B45" i="1" s="1"/>
  <c r="D123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E120" i="1"/>
  <c r="E119" i="1"/>
  <c r="E118" i="1"/>
  <c r="E117" i="1"/>
  <c r="E116" i="1"/>
  <c r="E115" i="1"/>
  <c r="E114" i="1"/>
  <c r="E113" i="1"/>
  <c r="E112" i="1"/>
  <c r="D112" i="1" a="1"/>
  <c r="D112" i="1" s="1"/>
  <c r="W85" i="1" a="1"/>
  <c r="W85" i="1" s="1"/>
  <c r="W78" i="1" a="1"/>
  <c r="W78" i="1" s="1"/>
  <c r="AD92" i="1" a="1"/>
  <c r="AD92" i="1" s="1"/>
  <c r="AD85" i="1" a="1"/>
  <c r="AD85" i="1" s="1"/>
  <c r="AD78" i="1" a="1"/>
  <c r="AD78" i="1" s="1"/>
  <c r="AK106" i="1" a="1"/>
  <c r="AK106" i="1" s="1"/>
  <c r="AK99" i="1" a="1"/>
  <c r="AK99" i="1" s="1"/>
  <c r="AK92" i="1" a="1"/>
  <c r="AK92" i="1" s="1"/>
  <c r="AK85" i="1" a="1"/>
  <c r="AK85" i="1" s="1"/>
  <c r="AK78" i="1" a="1"/>
  <c r="AK78" i="1" s="1"/>
  <c r="Y82" i="1"/>
  <c r="C48" i="2" a="1"/>
  <c r="C48" i="2" s="1"/>
  <c r="D48" i="2" a="1"/>
  <c r="D48" i="2"/>
  <c r="E48" i="2" a="1"/>
  <c r="E48" i="2"/>
  <c r="F48" i="2" a="1"/>
  <c r="F48" i="2"/>
  <c r="A103" i="2" a="1"/>
  <c r="A103" i="2" s="1"/>
  <c r="D92" i="2" a="1"/>
  <c r="D92" i="2" s="1"/>
  <c r="B92" i="2" a="1"/>
  <c r="B92" i="2" s="1"/>
  <c r="A92" i="2" a="1"/>
  <c r="A92" i="2" s="1"/>
  <c r="D86" i="2" a="1"/>
  <c r="D86" i="2" s="1"/>
  <c r="B86" i="2" a="1"/>
  <c r="B86" i="2" s="1"/>
  <c r="A86" i="2" a="1"/>
  <c r="A86" i="2" s="1"/>
  <c r="D80" i="2" a="1"/>
  <c r="D80" i="2" s="1"/>
  <c r="B80" i="2" a="1"/>
  <c r="B80" i="2" s="1"/>
  <c r="A80" i="2" a="1"/>
  <c r="A80" i="2" s="1"/>
  <c r="D74" i="2"/>
  <c r="D74" i="2" a="1"/>
  <c r="B74" i="2" a="1"/>
  <c r="B74" i="2" s="1"/>
  <c r="A74" i="2" a="1"/>
  <c r="A74" i="2" s="1"/>
  <c r="D68" i="2" a="1"/>
  <c r="D68" i="2" s="1"/>
  <c r="A68" i="2" a="1"/>
  <c r="A68" i="2" s="1"/>
  <c r="A66" i="2"/>
  <c r="A101" i="2" s="1"/>
  <c r="B63" i="2" a="1"/>
  <c r="B63" i="2" s="1"/>
  <c r="F61" i="2"/>
  <c r="E61" i="2"/>
  <c r="D61" i="2"/>
  <c r="C61" i="2"/>
  <c r="B61" i="2"/>
  <c r="F52" i="2"/>
  <c r="E52" i="2"/>
  <c r="D52" i="2"/>
  <c r="C52" i="2"/>
  <c r="B46" i="2"/>
  <c r="G40" i="2"/>
  <c r="F40" i="2"/>
  <c r="E40" i="2"/>
  <c r="D40" i="2"/>
  <c r="C40" i="2"/>
  <c r="B40" i="2"/>
  <c r="E5" i="2" a="1"/>
  <c r="E4" i="2" a="1"/>
  <c r="E4" i="2" s="1"/>
  <c r="A112" i="1" a="1"/>
  <c r="A112" i="1" s="1"/>
  <c r="E4" i="1" a="1"/>
  <c r="E4" i="1" s="1"/>
  <c r="E5" i="1" a="1"/>
  <c r="E5" i="1" s="1"/>
  <c r="AK55" i="1"/>
  <c r="AD55" i="1"/>
  <c r="W55" i="1"/>
  <c r="P55" i="1"/>
  <c r="I55" i="1"/>
  <c r="R89" i="1" s="1" a="1"/>
  <c r="R89" i="1" s="1"/>
  <c r="AM110" i="1"/>
  <c r="AJ110" i="1"/>
  <c r="AM106" i="1" a="1"/>
  <c r="AM106" i="1" s="1"/>
  <c r="AJ106" i="1" a="1"/>
  <c r="AJ106" i="1" s="1"/>
  <c r="AM103" i="1"/>
  <c r="AJ103" i="1"/>
  <c r="AM99" i="1" a="1"/>
  <c r="AM99" i="1" s="1"/>
  <c r="AJ99" i="1" a="1"/>
  <c r="AJ99" i="1" s="1"/>
  <c r="AM96" i="1"/>
  <c r="AJ96" i="1"/>
  <c r="AM92" i="1" a="1"/>
  <c r="AM92" i="1" s="1"/>
  <c r="AJ92" i="1" a="1"/>
  <c r="AJ92" i="1" s="1"/>
  <c r="AM89" i="1"/>
  <c r="AJ89" i="1"/>
  <c r="AM85" i="1" a="1"/>
  <c r="AM85" i="1" s="1"/>
  <c r="AJ85" i="1" a="1"/>
  <c r="AJ85" i="1" s="1"/>
  <c r="AM82" i="1"/>
  <c r="AJ82" i="1"/>
  <c r="AM78" i="1" a="1"/>
  <c r="AM78" i="1" s="1"/>
  <c r="AJ78" i="1" a="1"/>
  <c r="AJ78" i="1" s="1"/>
  <c r="AJ76" i="1"/>
  <c r="AO71" i="1"/>
  <c r="AN71" i="1"/>
  <c r="AM71" i="1"/>
  <c r="AL71" i="1"/>
  <c r="AK71" i="1"/>
  <c r="AJ70" i="1"/>
  <c r="AJ64" i="1"/>
  <c r="AF110" i="1"/>
  <c r="AC110" i="1"/>
  <c r="AF106" i="1" a="1"/>
  <c r="AF106" i="1" s="1"/>
  <c r="AD106" i="1" a="1"/>
  <c r="AD106" i="1" s="1"/>
  <c r="AC106" i="1" a="1"/>
  <c r="AC106" i="1" s="1"/>
  <c r="AF103" i="1"/>
  <c r="AC103" i="1"/>
  <c r="AF99" i="1"/>
  <c r="AF99" i="1" a="1"/>
  <c r="AD99" i="1" a="1"/>
  <c r="AD99" i="1" s="1"/>
  <c r="AC99" i="1" a="1"/>
  <c r="AC99" i="1" s="1"/>
  <c r="AF96" i="1"/>
  <c r="AC96" i="1"/>
  <c r="AF92" i="1"/>
  <c r="AF92" i="1" a="1"/>
  <c r="AC92" i="1" a="1"/>
  <c r="AC92" i="1" s="1"/>
  <c r="AF89" i="1"/>
  <c r="AC89" i="1"/>
  <c r="AF85" i="1"/>
  <c r="AF85" i="1" a="1"/>
  <c r="AC85" i="1" a="1"/>
  <c r="AC85" i="1" s="1"/>
  <c r="AF82" i="1"/>
  <c r="AC82" i="1"/>
  <c r="AF78" i="1"/>
  <c r="AF78" i="1" a="1"/>
  <c r="AC78" i="1" a="1"/>
  <c r="AC78" i="1" s="1"/>
  <c r="AC76" i="1"/>
  <c r="AH71" i="1"/>
  <c r="AG71" i="1"/>
  <c r="AF71" i="1"/>
  <c r="AE71" i="1"/>
  <c r="AD71" i="1"/>
  <c r="AC70" i="1"/>
  <c r="AC64" i="1"/>
  <c r="P61" i="1"/>
  <c r="W92" i="1" a="1"/>
  <c r="W92" i="1" s="1"/>
  <c r="W99" i="1" a="1"/>
  <c r="W99" i="1" s="1"/>
  <c r="W106" i="1" a="1"/>
  <c r="W106" i="1" s="1"/>
  <c r="I61" i="1"/>
  <c r="P101" i="1" a="1"/>
  <c r="P101" i="1" s="1"/>
  <c r="P95" i="1" a="1"/>
  <c r="P95" i="1" s="1"/>
  <c r="P89" i="1" a="1"/>
  <c r="P89" i="1" s="1"/>
  <c r="P83" i="1" a="1"/>
  <c r="P83" i="1" s="1"/>
  <c r="P77" i="1" a="1"/>
  <c r="P77" i="1" s="1"/>
  <c r="I101" i="1" a="1"/>
  <c r="I101" i="1" s="1"/>
  <c r="I95" i="1" a="1"/>
  <c r="I95" i="1" s="1"/>
  <c r="I89" i="1" a="1"/>
  <c r="I89" i="1" s="1"/>
  <c r="I77" i="1" a="1"/>
  <c r="I77" i="1" s="1"/>
  <c r="I83" i="1" a="1"/>
  <c r="I83" i="1" s="1"/>
  <c r="Y110" i="1"/>
  <c r="Y103" i="1"/>
  <c r="Y96" i="1"/>
  <c r="Y89" i="1"/>
  <c r="V70" i="1"/>
  <c r="V110" i="1"/>
  <c r="V103" i="1"/>
  <c r="V96" i="1"/>
  <c r="V89" i="1"/>
  <c r="AA71" i="1"/>
  <c r="Z71" i="1"/>
  <c r="Y71" i="1"/>
  <c r="X71" i="1"/>
  <c r="W71" i="1"/>
  <c r="V82" i="1"/>
  <c r="V64" i="1"/>
  <c r="H64" i="1"/>
  <c r="O64" i="1"/>
  <c r="A75" i="1"/>
  <c r="A110" i="1" s="1"/>
  <c r="H75" i="1"/>
  <c r="O75" i="1"/>
  <c r="V76" i="1"/>
  <c r="Y106" i="1" a="1"/>
  <c r="Y106" i="1" s="1"/>
  <c r="V106" i="1" a="1"/>
  <c r="V106" i="1" s="1"/>
  <c r="Y99" i="1" a="1"/>
  <c r="Y99" i="1" s="1"/>
  <c r="V99" i="1" a="1"/>
  <c r="V99" i="1" s="1"/>
  <c r="Y92" i="1" a="1"/>
  <c r="Y92" i="1" s="1"/>
  <c r="V92" i="1" a="1"/>
  <c r="V92" i="1" s="1"/>
  <c r="Y85" i="1" a="1"/>
  <c r="Y85" i="1" s="1"/>
  <c r="V85" i="1" a="1"/>
  <c r="V85" i="1" s="1"/>
  <c r="V78" i="1" a="1"/>
  <c r="V78" i="1" s="1"/>
  <c r="O101" i="1" a="1"/>
  <c r="O101" i="1" s="1"/>
  <c r="O95" i="1" a="1"/>
  <c r="O95" i="1" s="1"/>
  <c r="O89" i="1" a="1"/>
  <c r="O89" i="1" s="1"/>
  <c r="O83" i="1" a="1"/>
  <c r="O83" i="1" s="1"/>
  <c r="O77" i="1" a="1"/>
  <c r="O77" i="1" s="1"/>
  <c r="T70" i="1"/>
  <c r="S70" i="1"/>
  <c r="R70" i="1"/>
  <c r="Q70" i="1"/>
  <c r="P70" i="1"/>
  <c r="T61" i="1"/>
  <c r="S61" i="1"/>
  <c r="R61" i="1"/>
  <c r="Q61" i="1"/>
  <c r="H101" i="1" a="1"/>
  <c r="H101" i="1" s="1"/>
  <c r="H95" i="1" a="1"/>
  <c r="H95" i="1" s="1"/>
  <c r="H89" i="1" a="1"/>
  <c r="H89" i="1" s="1"/>
  <c r="H83" i="1" a="1"/>
  <c r="H83" i="1" s="1"/>
  <c r="H77" i="1" a="1"/>
  <c r="H77" i="1" s="1"/>
  <c r="M70" i="1"/>
  <c r="L70" i="1"/>
  <c r="K70" i="1"/>
  <c r="J70" i="1"/>
  <c r="I70" i="1"/>
  <c r="M61" i="1"/>
  <c r="L61" i="1"/>
  <c r="K61" i="1"/>
  <c r="J61" i="1"/>
  <c r="F61" i="1"/>
  <c r="E61" i="1"/>
  <c r="D61" i="1"/>
  <c r="C61" i="1"/>
  <c r="B101" i="1" a="1"/>
  <c r="B101" i="1" s="1"/>
  <c r="B95" i="1" a="1"/>
  <c r="B95" i="1" s="1"/>
  <c r="B89" i="1" a="1"/>
  <c r="B89" i="1" s="1"/>
  <c r="B83" i="1" a="1"/>
  <c r="B83" i="1" s="1"/>
  <c r="A101" i="1" a="1"/>
  <c r="A101" i="1" s="1"/>
  <c r="A95" i="1" a="1"/>
  <c r="A95" i="1" s="1"/>
  <c r="A89" i="1" a="1"/>
  <c r="A89" i="1" s="1"/>
  <c r="A83" i="1" a="1"/>
  <c r="A83" i="1" s="1"/>
  <c r="A77" i="1" a="1"/>
  <c r="A77" i="1" s="1"/>
  <c r="B70" i="1"/>
  <c r="C70" i="1"/>
  <c r="D70" i="1"/>
  <c r="E70" i="1"/>
  <c r="F70" i="1"/>
  <c r="C40" i="1"/>
  <c r="D40" i="1"/>
  <c r="E40" i="1"/>
  <c r="F40" i="1"/>
  <c r="G40" i="1"/>
  <c r="B40" i="1"/>
  <c r="D101" i="1" l="1" a="1"/>
  <c r="D101" i="1" s="1"/>
  <c r="AN61" i="1"/>
  <c r="K77" i="1" a="1"/>
  <c r="K77" i="1" s="1"/>
  <c r="R95" i="1" a="1"/>
  <c r="R95" i="1" s="1"/>
  <c r="AD61" i="1"/>
  <c r="AM61" i="1"/>
  <c r="K83" i="1" a="1"/>
  <c r="K83" i="1" s="1"/>
  <c r="R101" i="1" a="1"/>
  <c r="R101" i="1" s="1"/>
  <c r="C57" i="1" a="1"/>
  <c r="C57" i="1" s="1"/>
  <c r="AH61" i="1"/>
  <c r="AL61" i="1"/>
  <c r="K89" i="1" a="1"/>
  <c r="K89" i="1" s="1"/>
  <c r="Y78" i="1" a="1"/>
  <c r="Y78" i="1" s="1"/>
  <c r="D57" i="1" a="1"/>
  <c r="D57" i="1" s="1"/>
  <c r="W61" i="1"/>
  <c r="AG61" i="1"/>
  <c r="K95" i="1" a="1"/>
  <c r="K95" i="1" s="1"/>
  <c r="E57" i="1" a="1"/>
  <c r="E57" i="1" s="1"/>
  <c r="AA61" i="1"/>
  <c r="AF61" i="1"/>
  <c r="D83" i="1" a="1"/>
  <c r="D83" i="1" s="1"/>
  <c r="K101" i="1" a="1"/>
  <c r="K101" i="1" s="1"/>
  <c r="AD58" i="1"/>
  <c r="F46" i="1" s="1"/>
  <c r="Z61" i="1"/>
  <c r="AE61" i="1"/>
  <c r="D89" i="1" a="1"/>
  <c r="D89" i="1" s="1"/>
  <c r="R77" i="1" a="1"/>
  <c r="R77" i="1" s="1"/>
  <c r="F57" i="1" a="1"/>
  <c r="F57" i="1" s="1"/>
  <c r="Y61" i="1"/>
  <c r="AK61" i="1"/>
  <c r="D95" i="1" a="1"/>
  <c r="D95" i="1" s="1"/>
  <c r="R83" i="1" a="1"/>
  <c r="R83" i="1" s="1"/>
  <c r="X61" i="1"/>
  <c r="AO61" i="1"/>
  <c r="H121" i="1"/>
  <c r="E121" i="1"/>
  <c r="G121" i="1"/>
  <c r="I121" i="1"/>
  <c r="F121" i="1"/>
  <c r="B53" i="2"/>
  <c r="E5" i="2"/>
  <c r="B49" i="2"/>
  <c r="P62" i="1"/>
  <c r="I62" i="1"/>
  <c r="B62" i="1"/>
  <c r="I72" i="1" l="1"/>
  <c r="B72" i="1"/>
  <c r="F72" i="1"/>
  <c r="M72" i="1"/>
  <c r="T72" i="1"/>
  <c r="AA73" i="1"/>
  <c r="AH73" i="1"/>
  <c r="J72" i="1"/>
  <c r="C72" i="1"/>
  <c r="Q72" i="1"/>
  <c r="X73" i="1"/>
  <c r="AE73" i="1"/>
  <c r="K72" i="1"/>
  <c r="R72" i="1"/>
  <c r="D72" i="1"/>
  <c r="Y73" i="1"/>
  <c r="AF73" i="1"/>
  <c r="AD73" i="1"/>
  <c r="P72" i="1"/>
  <c r="W73" i="1"/>
  <c r="I58" i="1"/>
  <c r="C46" i="1" s="1"/>
  <c r="L72" i="1"/>
  <c r="E72" i="1"/>
  <c r="S72" i="1"/>
  <c r="Z73" i="1"/>
  <c r="B58" i="1"/>
  <c r="B46" i="1" s="1"/>
  <c r="B47" i="1" s="1"/>
  <c r="W62" i="1"/>
  <c r="AK58" i="1"/>
  <c r="G46" i="1" s="1"/>
  <c r="G47" i="1" s="1"/>
  <c r="W58" i="1"/>
  <c r="E46" i="1" s="1"/>
  <c r="AK62" i="1"/>
  <c r="P58" i="1"/>
  <c r="AD62" i="1"/>
  <c r="B48" i="1" l="1"/>
  <c r="B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<sst xmlns="http://schemas.openxmlformats.org/spreadsheetml/2006/main" count="2272" uniqueCount="765">
  <si>
    <t>Power/Energy demands in different blocks</t>
  </si>
  <si>
    <t>Population growth rate per year</t>
  </si>
  <si>
    <t>Block</t>
  </si>
  <si>
    <t>Number of hours</t>
  </si>
  <si>
    <t>Average load (MW)</t>
  </si>
  <si>
    <t>Per capita electricity use growth per year</t>
  </si>
  <si>
    <t>Block 1</t>
  </si>
  <si>
    <t>Block 2</t>
  </si>
  <si>
    <t>Block 3</t>
  </si>
  <si>
    <t>Block 4</t>
  </si>
  <si>
    <t>Block 5</t>
  </si>
  <si>
    <t>Power sources</t>
  </si>
  <si>
    <t>2009 Cost ($ per MWh)</t>
  </si>
  <si>
    <t>Available power (MW)</t>
  </si>
  <si>
    <t>Carbon emissions (tons CO2/MWh)</t>
  </si>
  <si>
    <t>Fuel Type</t>
  </si>
  <si>
    <t>Cost growth rate (per year)</t>
  </si>
  <si>
    <t>McNeil</t>
  </si>
  <si>
    <t>Wood</t>
  </si>
  <si>
    <t>Contracts</t>
  </si>
  <si>
    <t>Hydro</t>
  </si>
  <si>
    <t>VCE GT</t>
  </si>
  <si>
    <t>Oil</t>
  </si>
  <si>
    <t>Market</t>
  </si>
  <si>
    <t>Mix</t>
  </si>
  <si>
    <t>2012 cost ($ per MWh)</t>
  </si>
  <si>
    <t>Available Power (MW)</t>
  </si>
  <si>
    <t>VCE Wind</t>
  </si>
  <si>
    <t>Wind</t>
  </si>
  <si>
    <t>Year</t>
  </si>
  <si>
    <t>Discount Factor</t>
  </si>
  <si>
    <t>Year in Model</t>
  </si>
  <si>
    <t>MW Saved per Block</t>
  </si>
  <si>
    <t>Program</t>
  </si>
  <si>
    <t>Direct Cost</t>
  </si>
  <si>
    <t>Business: New Construction</t>
  </si>
  <si>
    <t>Business: Existing Facilities</t>
  </si>
  <si>
    <t>Residential: New Construction</t>
  </si>
  <si>
    <t>Residential: Existing Homes</t>
  </si>
  <si>
    <t>Retail Products</t>
  </si>
  <si>
    <t>Commercial Smartlight</t>
  </si>
  <si>
    <t>Commercial Heating and A/C</t>
  </si>
  <si>
    <t>Commerical Outdoor Lighting</t>
  </si>
  <si>
    <t>LED Streetlight Program</t>
  </si>
  <si>
    <t>Still need</t>
  </si>
  <si>
    <t>Total</t>
  </si>
  <si>
    <t xml:space="preserve">NPV </t>
  </si>
  <si>
    <t xml:space="preserve">yr to yr growth </t>
  </si>
  <si>
    <t xml:space="preserve">cost </t>
  </si>
  <si>
    <t>energy usage</t>
  </si>
  <si>
    <t xml:space="preserve">population growth </t>
  </si>
  <si>
    <t>Budget</t>
  </si>
  <si>
    <t>Cost in Each Block</t>
  </si>
  <si>
    <t>(Min Cost of Electricty) in 2009</t>
  </si>
  <si>
    <t>Carbon Impact</t>
  </si>
  <si>
    <t>TON CO2 Emmisions in 2009</t>
  </si>
  <si>
    <t>=</t>
  </si>
  <si>
    <t>Constraints</t>
  </si>
  <si>
    <t xml:space="preserve">Max Capacity block 1 </t>
  </si>
  <si>
    <t>MW</t>
  </si>
  <si>
    <t>&lt;=</t>
  </si>
  <si>
    <t>Max Capacity block 2</t>
  </si>
  <si>
    <t>Max Capacity block 3</t>
  </si>
  <si>
    <t>Max Capacity block 4</t>
  </si>
  <si>
    <t>Max Capacity block 5</t>
  </si>
  <si>
    <t xml:space="preserve">Additional Model Constraints </t>
  </si>
  <si>
    <t>Objective</t>
  </si>
  <si>
    <t xml:space="preserve">Cost </t>
  </si>
  <si>
    <t>Adjusted Cost</t>
  </si>
  <si>
    <t xml:space="preserve">Min Cost </t>
  </si>
  <si>
    <t>Carbon Emmisions Total (Ton's CO2)</t>
  </si>
  <si>
    <t>(Min Cost of Electricty) in 2010</t>
  </si>
  <si>
    <t>(Min Cost of Electricty) in 2011</t>
  </si>
  <si>
    <t>(Min Cost of Electricty) in 2012</t>
  </si>
  <si>
    <t>(Min Cost of Electricty) in 2013</t>
  </si>
  <si>
    <t>(Min Cost of Electricty) in 2014</t>
  </si>
  <si>
    <t>TON CO2 Emmisions in 2010</t>
  </si>
  <si>
    <t>TON CO2 Emmisions in 2011</t>
  </si>
  <si>
    <t>TON CO2 Emmisions in 2012</t>
  </si>
  <si>
    <t>TON CO2 Emmisions in 2013</t>
  </si>
  <si>
    <t>TON CO2 Emmisions in 2014</t>
  </si>
  <si>
    <t xml:space="preserve">Binary </t>
  </si>
  <si>
    <t xml:space="preserve">Total </t>
  </si>
  <si>
    <t>Cost Constraint</t>
  </si>
  <si>
    <t>Microsoft Excel 16.0 Answer Report</t>
  </si>
  <si>
    <t>Worksheet: [Case 3 - Data.xlsx]Master Model with Cost C</t>
  </si>
  <si>
    <t>Report Created: 2/14/2025 12:31:49 PM</t>
  </si>
  <si>
    <t>Result: Solver found an integer solution within tolerance.  All constraints are satisfied.</t>
  </si>
  <si>
    <t>Engine: Standard LP/Quadratic</t>
  </si>
  <si>
    <t>Solution Time: 00 Seconds</t>
  </si>
  <si>
    <t>Iterations: 0</t>
  </si>
  <si>
    <t>Subproblems: 10</t>
  </si>
  <si>
    <t>Incumbent Solutions: 0</t>
  </si>
  <si>
    <t>Objective Cell (Min)</t>
  </si>
  <si>
    <t>Cell</t>
  </si>
  <si>
    <t>Name</t>
  </si>
  <si>
    <t>Original Value</t>
  </si>
  <si>
    <t>Final Value</t>
  </si>
  <si>
    <t>$B$48</t>
  </si>
  <si>
    <t>Min Cost  Direct Cost</t>
  </si>
  <si>
    <t>Decision Variable Cells</t>
  </si>
  <si>
    <t>Type</t>
  </si>
  <si>
    <t>$B$66</t>
  </si>
  <si>
    <t>McNeil Block 1</t>
  </si>
  <si>
    <t>Normal</t>
  </si>
  <si>
    <t>$C$66</t>
  </si>
  <si>
    <t>McNeil Block 2</t>
  </si>
  <si>
    <t>$D$66</t>
  </si>
  <si>
    <t>McNeil Block 3</t>
  </si>
  <si>
    <t>$E$66</t>
  </si>
  <si>
    <t>McNeil Block 4</t>
  </si>
  <si>
    <t>$F$66</t>
  </si>
  <si>
    <t>McNeil Block 5</t>
  </si>
  <si>
    <t>$B$67</t>
  </si>
  <si>
    <t>Contracts Block 1</t>
  </si>
  <si>
    <t>$C$67</t>
  </si>
  <si>
    <t>Contracts Block 2</t>
  </si>
  <si>
    <t>$D$67</t>
  </si>
  <si>
    <t>Contracts Block 3</t>
  </si>
  <si>
    <t>$E$67</t>
  </si>
  <si>
    <t>Contracts Block 4</t>
  </si>
  <si>
    <t>$F$67</t>
  </si>
  <si>
    <t>Contracts Block 5</t>
  </si>
  <si>
    <t>$B$68</t>
  </si>
  <si>
    <t>VCE GT Block 1</t>
  </si>
  <si>
    <t>$C$68</t>
  </si>
  <si>
    <t>VCE GT Block 2</t>
  </si>
  <si>
    <t>$D$68</t>
  </si>
  <si>
    <t>VCE GT Block 3</t>
  </si>
  <si>
    <t>$E$68</t>
  </si>
  <si>
    <t>VCE GT Block 4</t>
  </si>
  <si>
    <t>$F$68</t>
  </si>
  <si>
    <t>VCE GT Block 5</t>
  </si>
  <si>
    <t>$B$69</t>
  </si>
  <si>
    <t>Market Block 1</t>
  </si>
  <si>
    <t>$C$69</t>
  </si>
  <si>
    <t>Market Block 2</t>
  </si>
  <si>
    <t>$D$69</t>
  </si>
  <si>
    <t>Market Block 3</t>
  </si>
  <si>
    <t>$E$69</t>
  </si>
  <si>
    <t>Market Block 4</t>
  </si>
  <si>
    <t>$F$69</t>
  </si>
  <si>
    <t>Market Block 5</t>
  </si>
  <si>
    <t>$I$66</t>
  </si>
  <si>
    <t>$J$66</t>
  </si>
  <si>
    <t>$K$66</t>
  </si>
  <si>
    <t>$L$66</t>
  </si>
  <si>
    <t>$M$66</t>
  </si>
  <si>
    <t>$I$67</t>
  </si>
  <si>
    <t>$J$67</t>
  </si>
  <si>
    <t>$K$67</t>
  </si>
  <si>
    <t>$L$67</t>
  </si>
  <si>
    <t>$M$67</t>
  </si>
  <si>
    <t>$I$68</t>
  </si>
  <si>
    <t>$J$68</t>
  </si>
  <si>
    <t>$K$68</t>
  </si>
  <si>
    <t>$L$68</t>
  </si>
  <si>
    <t>$M$68</t>
  </si>
  <si>
    <t>$I$69</t>
  </si>
  <si>
    <t>$J$69</t>
  </si>
  <si>
    <t>$K$69</t>
  </si>
  <si>
    <t>$L$69</t>
  </si>
  <si>
    <t>$M$69</t>
  </si>
  <si>
    <t>$P$66</t>
  </si>
  <si>
    <t>$Q$66</t>
  </si>
  <si>
    <t>$R$66</t>
  </si>
  <si>
    <t>$S$66</t>
  </si>
  <si>
    <t>$T$66</t>
  </si>
  <si>
    <t>$P$67</t>
  </si>
  <si>
    <t>$Q$67</t>
  </si>
  <si>
    <t>$R$67</t>
  </si>
  <si>
    <t>$S$67</t>
  </si>
  <si>
    <t>$T$67</t>
  </si>
  <si>
    <t>$P$68</t>
  </si>
  <si>
    <t>$Q$68</t>
  </si>
  <si>
    <t>$R$68</t>
  </si>
  <si>
    <t>$S$68</t>
  </si>
  <si>
    <t>$T$68</t>
  </si>
  <si>
    <t>$P$69</t>
  </si>
  <si>
    <t>$Q$69</t>
  </si>
  <si>
    <t>$R$69</t>
  </si>
  <si>
    <t>$S$69</t>
  </si>
  <si>
    <t>$T$69</t>
  </si>
  <si>
    <t>$W$66</t>
  </si>
  <si>
    <t>$X$66</t>
  </si>
  <si>
    <t>$Y$66</t>
  </si>
  <si>
    <t>$Z$66</t>
  </si>
  <si>
    <t>$AA$66</t>
  </si>
  <si>
    <t>$W$67</t>
  </si>
  <si>
    <t>$X$67</t>
  </si>
  <si>
    <t>$Y$67</t>
  </si>
  <si>
    <t>$Z$67</t>
  </si>
  <si>
    <t>$AA$67</t>
  </si>
  <si>
    <t>$W$68</t>
  </si>
  <si>
    <t>$X$68</t>
  </si>
  <si>
    <t>$Y$68</t>
  </si>
  <si>
    <t>$Z$68</t>
  </si>
  <si>
    <t>$AA$68</t>
  </si>
  <si>
    <t>$W$69</t>
  </si>
  <si>
    <t>$X$69</t>
  </si>
  <si>
    <t>$Y$69</t>
  </si>
  <si>
    <t>$Z$69</t>
  </si>
  <si>
    <t>$AA$69</t>
  </si>
  <si>
    <t>$W$70</t>
  </si>
  <si>
    <t>VCE Wind Block 1</t>
  </si>
  <si>
    <t>$X$70</t>
  </si>
  <si>
    <t>VCE Wind Block 2</t>
  </si>
  <si>
    <t>$Y$70</t>
  </si>
  <si>
    <t>VCE Wind Block 3</t>
  </si>
  <si>
    <t>$Z$70</t>
  </si>
  <si>
    <t>VCE Wind Block 4</t>
  </si>
  <si>
    <t>$AA$70</t>
  </si>
  <si>
    <t>VCE Wind Block 5</t>
  </si>
  <si>
    <t>$AD$66</t>
  </si>
  <si>
    <t>$AE$66</t>
  </si>
  <si>
    <t>$AF$66</t>
  </si>
  <si>
    <t>$AG$66</t>
  </si>
  <si>
    <t>$AH$66</t>
  </si>
  <si>
    <t>$AD$67</t>
  </si>
  <si>
    <t>$AE$67</t>
  </si>
  <si>
    <t>$AF$67</t>
  </si>
  <si>
    <t>$AG$67</t>
  </si>
  <si>
    <t>$AH$67</t>
  </si>
  <si>
    <t>$AD$68</t>
  </si>
  <si>
    <t>$AE$68</t>
  </si>
  <si>
    <t>$AF$68</t>
  </si>
  <si>
    <t>$AG$68</t>
  </si>
  <si>
    <t>$AH$68</t>
  </si>
  <si>
    <t>$AD$69</t>
  </si>
  <si>
    <t>$AE$69</t>
  </si>
  <si>
    <t>$AF$69</t>
  </si>
  <si>
    <t>$AG$69</t>
  </si>
  <si>
    <t>$AH$69</t>
  </si>
  <si>
    <t>$AD$70</t>
  </si>
  <si>
    <t>$AE$70</t>
  </si>
  <si>
    <t>$AF$70</t>
  </si>
  <si>
    <t>$AG$70</t>
  </si>
  <si>
    <t>$AH$70</t>
  </si>
  <si>
    <t>$AK$66</t>
  </si>
  <si>
    <t>$AL$66</t>
  </si>
  <si>
    <t>$AM$66</t>
  </si>
  <si>
    <t>$AN$66</t>
  </si>
  <si>
    <t>$AO$66</t>
  </si>
  <si>
    <t>$AK$67</t>
  </si>
  <si>
    <t>$AL$67</t>
  </si>
  <si>
    <t>$AM$67</t>
  </si>
  <si>
    <t>$AN$67</t>
  </si>
  <si>
    <t>$AO$67</t>
  </si>
  <si>
    <t>$AK$68</t>
  </si>
  <si>
    <t>$AL$68</t>
  </si>
  <si>
    <t>$AM$68</t>
  </si>
  <si>
    <t>$AN$68</t>
  </si>
  <si>
    <t>$AO$68</t>
  </si>
  <si>
    <t>$AK$69</t>
  </si>
  <si>
    <t>$AL$69</t>
  </si>
  <si>
    <t>$AM$69</t>
  </si>
  <si>
    <t>$AN$69</t>
  </si>
  <si>
    <t>$AO$69</t>
  </si>
  <si>
    <t>$AK$70</t>
  </si>
  <si>
    <t>$AL$70</t>
  </si>
  <si>
    <t>$AM$70</t>
  </si>
  <si>
    <t>$AN$70</t>
  </si>
  <si>
    <t>$AO$70</t>
  </si>
  <si>
    <t>$B$112</t>
  </si>
  <si>
    <t xml:space="preserve">Business: New Construction Binary </t>
  </si>
  <si>
    <t>$B$113</t>
  </si>
  <si>
    <t xml:space="preserve">Business: Existing Facilities Binary </t>
  </si>
  <si>
    <t>$B$114</t>
  </si>
  <si>
    <t xml:space="preserve">Residential: New Construction Binary </t>
  </si>
  <si>
    <t>$B$115</t>
  </si>
  <si>
    <t xml:space="preserve">Residential: Existing Homes Binary </t>
  </si>
  <si>
    <t>$B$116</t>
  </si>
  <si>
    <t xml:space="preserve">Retail Products Binary </t>
  </si>
  <si>
    <t>$B$117</t>
  </si>
  <si>
    <t xml:space="preserve">Commercial Smartlight Binary </t>
  </si>
  <si>
    <t>$B$118</t>
  </si>
  <si>
    <t xml:space="preserve">Commercial Heating and A/C Binary </t>
  </si>
  <si>
    <t>$B$119</t>
  </si>
  <si>
    <t xml:space="preserve">Commerical Outdoor Lighting Binary </t>
  </si>
  <si>
    <t>$B$120</t>
  </si>
  <si>
    <t xml:space="preserve">LED Streetlight Program Binary </t>
  </si>
  <si>
    <t>Cell Value</t>
  </si>
  <si>
    <t>Formula</t>
  </si>
  <si>
    <t>Status</t>
  </si>
  <si>
    <t>Slack</t>
  </si>
  <si>
    <t>$B$70</t>
  </si>
  <si>
    <t>$B$70=$B$72</t>
  </si>
  <si>
    <t>Binding</t>
  </si>
  <si>
    <t>$C$70</t>
  </si>
  <si>
    <t>$C$70=$C$72</t>
  </si>
  <si>
    <t>$D$70</t>
  </si>
  <si>
    <t>$D$70=$D$72</t>
  </si>
  <si>
    <t>$E$70</t>
  </si>
  <si>
    <t>$E$70=$E$72</t>
  </si>
  <si>
    <t>$F$70</t>
  </si>
  <si>
    <t>$F$70=$F$72</t>
  </si>
  <si>
    <t>$B$77</t>
  </si>
  <si>
    <t>McNeil =</t>
  </si>
  <si>
    <t>$B$77&lt;=$D$77</t>
  </si>
  <si>
    <t>$B$78</t>
  </si>
  <si>
    <t>Contracts =</t>
  </si>
  <si>
    <t>$B$78&lt;=$D$78</t>
  </si>
  <si>
    <t>$B$79</t>
  </si>
  <si>
    <t>VCE GT =</t>
  </si>
  <si>
    <t>$B$79&lt;=$D$79</t>
  </si>
  <si>
    <t>$B$80</t>
  </si>
  <si>
    <t>Market =</t>
  </si>
  <si>
    <t>$B$80&lt;=$D$80</t>
  </si>
  <si>
    <t>Not Binding</t>
  </si>
  <si>
    <t>$B$83</t>
  </si>
  <si>
    <t>$B$83&lt;=$D$83</t>
  </si>
  <si>
    <t>$B$84</t>
  </si>
  <si>
    <t>$B$84&lt;=$D$84</t>
  </si>
  <si>
    <t>$B$85</t>
  </si>
  <si>
    <t>$B$85&lt;=$D$85</t>
  </si>
  <si>
    <t>$B$86</t>
  </si>
  <si>
    <t>$B$86&lt;=$D$86</t>
  </si>
  <si>
    <t>$B$89</t>
  </si>
  <si>
    <t>$B$89&lt;=$D$89</t>
  </si>
  <si>
    <t>$B$90</t>
  </si>
  <si>
    <t>$B$90&lt;=$D$90</t>
  </si>
  <si>
    <t>$B$91</t>
  </si>
  <si>
    <t>$B$91&lt;=$D$91</t>
  </si>
  <si>
    <t>$B$92</t>
  </si>
  <si>
    <t>$B$92&lt;=$D$92</t>
  </si>
  <si>
    <t>$B$95</t>
  </si>
  <si>
    <t>$B$95&lt;=$D$95</t>
  </si>
  <si>
    <t>$B$96</t>
  </si>
  <si>
    <t>$B$96&lt;=$D$96</t>
  </si>
  <si>
    <t>$B$97</t>
  </si>
  <si>
    <t>$B$97&lt;=$D$97</t>
  </si>
  <si>
    <t>$B$98</t>
  </si>
  <si>
    <t>$B$98&lt;=$D$98</t>
  </si>
  <si>
    <t>$B$101</t>
  </si>
  <si>
    <t>$B$101&lt;=$D$101</t>
  </si>
  <si>
    <t>$B$102</t>
  </si>
  <si>
    <t>$B$102&lt;=$D$102</t>
  </si>
  <si>
    <t>$B$103</t>
  </si>
  <si>
    <t>$B$103&lt;=$D$103</t>
  </si>
  <si>
    <t>$B$104</t>
  </si>
  <si>
    <t>$B$104&lt;=$D$104</t>
  </si>
  <si>
    <t>$B$123</t>
  </si>
  <si>
    <t xml:space="preserve">Cost Constraint Binary </t>
  </si>
  <si>
    <t>$B$123&lt;=$D$123</t>
  </si>
  <si>
    <t>$I$70</t>
  </si>
  <si>
    <t>$I$70=$I$72</t>
  </si>
  <si>
    <t>$J$70</t>
  </si>
  <si>
    <t>$J$70=$J$72</t>
  </si>
  <si>
    <t>$K$70</t>
  </si>
  <si>
    <t>$K$70=$K$72</t>
  </si>
  <si>
    <t>$L$70</t>
  </si>
  <si>
    <t>$L$70=$L$72</t>
  </si>
  <si>
    <t>$M$70</t>
  </si>
  <si>
    <t>$M$70=$M$72</t>
  </si>
  <si>
    <t>$I$77</t>
  </si>
  <si>
    <t>$I$77&lt;=$K$77</t>
  </si>
  <si>
    <t>$I$78</t>
  </si>
  <si>
    <t>$I$78&lt;=$K$78</t>
  </si>
  <si>
    <t>$I$79</t>
  </si>
  <si>
    <t>$I$79&lt;=$K$79</t>
  </si>
  <si>
    <t>$I$80</t>
  </si>
  <si>
    <t>$I$80&lt;=$K$80</t>
  </si>
  <si>
    <t>$I$83</t>
  </si>
  <si>
    <t>$I$83&lt;=$K$83</t>
  </si>
  <si>
    <t>$I$84</t>
  </si>
  <si>
    <t>$I$84&lt;=$K$84</t>
  </si>
  <si>
    <t>$I$85</t>
  </si>
  <si>
    <t>$I$85&lt;=$K$85</t>
  </si>
  <si>
    <t>$I$86</t>
  </si>
  <si>
    <t>$I$86&lt;=$K$86</t>
  </si>
  <si>
    <t>$I$89</t>
  </si>
  <si>
    <t>$I$89&lt;=$K$89</t>
  </si>
  <si>
    <t>$I$90</t>
  </si>
  <si>
    <t>$I$90&lt;=$K$90</t>
  </si>
  <si>
    <t>$I$91</t>
  </si>
  <si>
    <t>$I$91&lt;=$K$91</t>
  </si>
  <si>
    <t>$I$92</t>
  </si>
  <si>
    <t>$I$92&lt;=$K$92</t>
  </si>
  <si>
    <t>$I$95</t>
  </si>
  <si>
    <t>$I$95&lt;=$K$95</t>
  </si>
  <si>
    <t>$I$96</t>
  </si>
  <si>
    <t>$I$96&lt;=$K$96</t>
  </si>
  <si>
    <t>$I$97</t>
  </si>
  <si>
    <t>$I$97&lt;=$K$97</t>
  </si>
  <si>
    <t>$I$98</t>
  </si>
  <si>
    <t>$I$98&lt;=$K$98</t>
  </si>
  <si>
    <t>$I$101</t>
  </si>
  <si>
    <t>$I$101&lt;=$K$101</t>
  </si>
  <si>
    <t>$I$102</t>
  </si>
  <si>
    <t>$I$102&lt;=$K$102</t>
  </si>
  <si>
    <t>$I$103</t>
  </si>
  <si>
    <t>$I$103&lt;=$K$103</t>
  </si>
  <si>
    <t>$I$104</t>
  </si>
  <si>
    <t>$I$104&lt;=$K$104</t>
  </si>
  <si>
    <t>$P$70</t>
  </si>
  <si>
    <t>$P$70=$P$72</t>
  </si>
  <si>
    <t>$Q$70</t>
  </si>
  <si>
    <t>$Q$70=$Q$72</t>
  </si>
  <si>
    <t>$R$70</t>
  </si>
  <si>
    <t>$R$70=$R$72</t>
  </si>
  <si>
    <t>$S$70</t>
  </si>
  <si>
    <t>$S$70=$S$72</t>
  </si>
  <si>
    <t>$T$70</t>
  </si>
  <si>
    <t>$T$70=$T$72</t>
  </si>
  <si>
    <t>$P$77</t>
  </si>
  <si>
    <t>$P$77&lt;=$R$77</t>
  </si>
  <si>
    <t>$P$78</t>
  </si>
  <si>
    <t>$P$78&lt;=$R$78</t>
  </si>
  <si>
    <t>$P$79</t>
  </si>
  <si>
    <t>$P$79&lt;=$R$79</t>
  </si>
  <si>
    <t>$P$80</t>
  </si>
  <si>
    <t>$P$80&lt;=$R$80</t>
  </si>
  <si>
    <t>$P$83</t>
  </si>
  <si>
    <t>$P$83&lt;=$R$83</t>
  </si>
  <si>
    <t>$P$84</t>
  </si>
  <si>
    <t>$P$84&lt;=$R$84</t>
  </si>
  <si>
    <t>$P$85</t>
  </si>
  <si>
    <t>$P$85&lt;=$R$85</t>
  </si>
  <si>
    <t>$P$86</t>
  </si>
  <si>
    <t>$P$86&lt;=$R$86</t>
  </si>
  <si>
    <t>$P$89</t>
  </si>
  <si>
    <t>$P$89&lt;=$R$89</t>
  </si>
  <si>
    <t>$P$90</t>
  </si>
  <si>
    <t>$P$90&lt;=$R$90</t>
  </si>
  <si>
    <t>$P$91</t>
  </si>
  <si>
    <t>$P$91&lt;=$R$91</t>
  </si>
  <si>
    <t>$P$92</t>
  </si>
  <si>
    <t>$P$92&lt;=$R$92</t>
  </si>
  <si>
    <t>$P$95</t>
  </si>
  <si>
    <t>$P$95&lt;=$R$95</t>
  </si>
  <si>
    <t>$P$96</t>
  </si>
  <si>
    <t>$P$96&lt;=$R$96</t>
  </si>
  <si>
    <t>$P$97</t>
  </si>
  <si>
    <t>$P$97&lt;=$R$97</t>
  </si>
  <si>
    <t>$P$98</t>
  </si>
  <si>
    <t>$P$98&lt;=$R$98</t>
  </si>
  <si>
    <t>$P$101</t>
  </si>
  <si>
    <t>$P$101&lt;=$R$101</t>
  </si>
  <si>
    <t>$P$102</t>
  </si>
  <si>
    <t>$P$102&lt;=$R$102</t>
  </si>
  <si>
    <t>$P$103</t>
  </si>
  <si>
    <t>$P$103&lt;=$R$103</t>
  </si>
  <si>
    <t>$P$104</t>
  </si>
  <si>
    <t>$P$104&lt;=$R$104</t>
  </si>
  <si>
    <t>$W$71</t>
  </si>
  <si>
    <t xml:space="preserve"> Block 1</t>
  </si>
  <si>
    <t>$W$71=$W$73</t>
  </si>
  <si>
    <t>$X$71</t>
  </si>
  <si>
    <t xml:space="preserve"> Block 2</t>
  </si>
  <si>
    <t>$X$71=$X$73</t>
  </si>
  <si>
    <t>$Y$71</t>
  </si>
  <si>
    <t xml:space="preserve"> Block 3</t>
  </si>
  <si>
    <t>$Y$71=$Y$73</t>
  </si>
  <si>
    <t>$Z$71</t>
  </si>
  <si>
    <t xml:space="preserve"> Block 4</t>
  </si>
  <si>
    <t>$Z$71=$Z$73</t>
  </si>
  <si>
    <t>$AA$71</t>
  </si>
  <si>
    <t xml:space="preserve"> Block 5</t>
  </si>
  <si>
    <t>$AA$71=$AA$73</t>
  </si>
  <si>
    <t>$W$78</t>
  </si>
  <si>
    <t>$W$78&lt;=$Y$78</t>
  </si>
  <si>
    <t>$W$79</t>
  </si>
  <si>
    <t>$W$79&lt;=$Y$79</t>
  </si>
  <si>
    <t>$W$80</t>
  </si>
  <si>
    <t>$W$80&lt;=$Y$80</t>
  </si>
  <si>
    <t>$W$81</t>
  </si>
  <si>
    <t>$W$81&lt;=$Y$81</t>
  </si>
  <si>
    <t>$W$82</t>
  </si>
  <si>
    <t>VCE Wind =</t>
  </si>
  <si>
    <t>$W$82&lt;=$Y$82</t>
  </si>
  <si>
    <t>$W$85</t>
  </si>
  <si>
    <t>$W$85&lt;=$Y$85</t>
  </si>
  <si>
    <t>$W$86</t>
  </si>
  <si>
    <t>$W$86&lt;=$Y$86</t>
  </si>
  <si>
    <t>$W$87</t>
  </si>
  <si>
    <t>$W$87&lt;=$Y$87</t>
  </si>
  <si>
    <t>$W$88</t>
  </si>
  <si>
    <t>$W$88&lt;=$Y$88</t>
  </si>
  <si>
    <t>$W$89</t>
  </si>
  <si>
    <t>$W$89&lt;=$Y$89</t>
  </si>
  <si>
    <t>$W$92</t>
  </si>
  <si>
    <t>$W$92&lt;=$Y$92</t>
  </si>
  <si>
    <t>$W$93</t>
  </si>
  <si>
    <t>$W$93&lt;=$Y$93</t>
  </si>
  <si>
    <t>$W$94</t>
  </si>
  <si>
    <t>$W$94&lt;=$Y$94</t>
  </si>
  <si>
    <t>$W$95</t>
  </si>
  <si>
    <t>$W$95&lt;=$Y$95</t>
  </si>
  <si>
    <t>$W$96</t>
  </si>
  <si>
    <t>$W$96&lt;=$Y$96</t>
  </si>
  <si>
    <t>$W$99</t>
  </si>
  <si>
    <t>$W$99&lt;=$Y$99</t>
  </si>
  <si>
    <t>$W$100</t>
  </si>
  <si>
    <t>$W$100&lt;=$Y$100</t>
  </si>
  <si>
    <t>$W$101</t>
  </si>
  <si>
    <t>$W$101&lt;=$Y$101</t>
  </si>
  <si>
    <t>$W$102</t>
  </si>
  <si>
    <t>$W$102&lt;=$Y$102</t>
  </si>
  <si>
    <t>$W$103</t>
  </si>
  <si>
    <t>$W$103&lt;=$Y$103</t>
  </si>
  <si>
    <t>$W$106</t>
  </si>
  <si>
    <t>$W$106&lt;=$Y$106</t>
  </si>
  <si>
    <t>$W$107</t>
  </si>
  <si>
    <t>$W$107&lt;=$Y$107</t>
  </si>
  <si>
    <t>$W$108</t>
  </si>
  <si>
    <t>$W$108&lt;=$Y$108</t>
  </si>
  <si>
    <t>$W$109</t>
  </si>
  <si>
    <t>$W$109&lt;=$Y$109</t>
  </si>
  <si>
    <t>$W$110</t>
  </si>
  <si>
    <t>$W$110&lt;=$Y$110</t>
  </si>
  <si>
    <t>$AD$71</t>
  </si>
  <si>
    <t>$AD$71=$AD$73</t>
  </si>
  <si>
    <t>$AE$71</t>
  </si>
  <si>
    <t>$AE$71=$AE$73</t>
  </si>
  <si>
    <t>$AF$71</t>
  </si>
  <si>
    <t>$AF$71=$AF$73</t>
  </si>
  <si>
    <t>$AG$71</t>
  </si>
  <si>
    <t>$AG$71=$AG$73</t>
  </si>
  <si>
    <t>$AH$71</t>
  </si>
  <si>
    <t>$AH$71=$AH$73</t>
  </si>
  <si>
    <t>$AD$78</t>
  </si>
  <si>
    <t>$AD$78&lt;=$AF$78</t>
  </si>
  <si>
    <t>$AD$79</t>
  </si>
  <si>
    <t>$AD$79&lt;=$AF$79</t>
  </si>
  <si>
    <t>$AD$80</t>
  </si>
  <si>
    <t>$AD$80&lt;=$AF$80</t>
  </si>
  <si>
    <t>$AD$81</t>
  </si>
  <si>
    <t>$AD$81&lt;=$AF$81</t>
  </si>
  <si>
    <t>$AD$82</t>
  </si>
  <si>
    <t>$AD$82&lt;=$AF$82</t>
  </si>
  <si>
    <t>$AD$85</t>
  </si>
  <si>
    <t>$AD$85&lt;=$AF$85</t>
  </si>
  <si>
    <t>$AD$86</t>
  </si>
  <si>
    <t>$AD$86&lt;=$AF$86</t>
  </si>
  <si>
    <t>$AD$87</t>
  </si>
  <si>
    <t>$AD$87&lt;=$AF$87</t>
  </si>
  <si>
    <t>$AD$88</t>
  </si>
  <si>
    <t>$AD$88&lt;=$AF$88</t>
  </si>
  <si>
    <t>$AD$89</t>
  </si>
  <si>
    <t>$AD$89&lt;=$AF$89</t>
  </si>
  <si>
    <t>$AD$92</t>
  </si>
  <si>
    <t>$AD$92&lt;=$AF$92</t>
  </si>
  <si>
    <t>$AD$93</t>
  </si>
  <si>
    <t>$AD$93&lt;=$AF$93</t>
  </si>
  <si>
    <t>$AD$94</t>
  </si>
  <si>
    <t>$AD$94&lt;=$AF$94</t>
  </si>
  <si>
    <t>$AD$95</t>
  </si>
  <si>
    <t>$AD$95&lt;=$AF$95</t>
  </si>
  <si>
    <t>$AD$96</t>
  </si>
  <si>
    <t>$AD$96&lt;=$AF$96</t>
  </si>
  <si>
    <t>$AD$99</t>
  </si>
  <si>
    <t>$AD$99&lt;=$AF$99</t>
  </si>
  <si>
    <t>$AD$100</t>
  </si>
  <si>
    <t>$AD$100&lt;=$AF$100</t>
  </si>
  <si>
    <t>$AD$101</t>
  </si>
  <si>
    <t>$AD$101&lt;=$AF$101</t>
  </si>
  <si>
    <t>$AD$102</t>
  </si>
  <si>
    <t>$AD$102&lt;=$AF$102</t>
  </si>
  <si>
    <t>$AD$103</t>
  </si>
  <si>
    <t>$AD$103&lt;=$AF$103</t>
  </si>
  <si>
    <t>$AD$106</t>
  </si>
  <si>
    <t>$AD$106&lt;=$AF$106</t>
  </si>
  <si>
    <t>$AD$107</t>
  </si>
  <si>
    <t>$AD$107&lt;=$AF$107</t>
  </si>
  <si>
    <t>$AD$108</t>
  </si>
  <si>
    <t>$AD$108&lt;=$AF$108</t>
  </si>
  <si>
    <t>$AD$109</t>
  </si>
  <si>
    <t>$AD$109&lt;=$AF$109</t>
  </si>
  <si>
    <t>$AD$110</t>
  </si>
  <si>
    <t>$AD$110&lt;=$AF$110</t>
  </si>
  <si>
    <t>$AK$71</t>
  </si>
  <si>
    <t>$AK$71=$AK$73</t>
  </si>
  <si>
    <t>$AL$71</t>
  </si>
  <si>
    <t>$AL$71=$AL$73</t>
  </si>
  <si>
    <t>$AM$71</t>
  </si>
  <si>
    <t>$AM$71=$AM$73</t>
  </si>
  <si>
    <t>$AN$71</t>
  </si>
  <si>
    <t>$AN$71=$AN$73</t>
  </si>
  <si>
    <t>$AO$71</t>
  </si>
  <si>
    <t>$AO$71=$AO$73</t>
  </si>
  <si>
    <t>$AK$78</t>
  </si>
  <si>
    <t>$AK$78&lt;=$AM$78</t>
  </si>
  <si>
    <t>$AK$79</t>
  </si>
  <si>
    <t>$AK$79&lt;=$AM$79</t>
  </si>
  <si>
    <t>$AK$80</t>
  </si>
  <si>
    <t>$AK$80&lt;=$AM$80</t>
  </si>
  <si>
    <t>$AK$81</t>
  </si>
  <si>
    <t>$AK$81&lt;=$AM$81</t>
  </si>
  <si>
    <t>$AK$82</t>
  </si>
  <si>
    <t>$AK$82&lt;=$AM$82</t>
  </si>
  <si>
    <t>$AK$85</t>
  </si>
  <si>
    <t>$AK$85&lt;=$AM$85</t>
  </si>
  <si>
    <t>$AK$86</t>
  </si>
  <si>
    <t>$AK$86&lt;=$AM$86</t>
  </si>
  <si>
    <t>$AK$87</t>
  </si>
  <si>
    <t>$AK$87&lt;=$AM$87</t>
  </si>
  <si>
    <t>$AK$88</t>
  </si>
  <si>
    <t>$AK$88&lt;=$AM$88</t>
  </si>
  <si>
    <t>$AK$89</t>
  </si>
  <si>
    <t>$AK$89&lt;=$AM$89</t>
  </si>
  <si>
    <t>$AK$92</t>
  </si>
  <si>
    <t>$AK$92&lt;=$AM$92</t>
  </si>
  <si>
    <t>$AK$93</t>
  </si>
  <si>
    <t>$AK$93&lt;=$AM$93</t>
  </si>
  <si>
    <t>$AK$94</t>
  </si>
  <si>
    <t>$AK$94&lt;=$AM$94</t>
  </si>
  <si>
    <t>$AK$95</t>
  </si>
  <si>
    <t>$AK$95&lt;=$AM$95</t>
  </si>
  <si>
    <t>$AK$96</t>
  </si>
  <si>
    <t>$AK$96&lt;=$AM$96</t>
  </si>
  <si>
    <t>$AK$99</t>
  </si>
  <si>
    <t>$AK$99&lt;=$AM$99</t>
  </si>
  <si>
    <t>$AK$100</t>
  </si>
  <si>
    <t>$AK$100&lt;=$AM$100</t>
  </si>
  <si>
    <t>$AK$101</t>
  </si>
  <si>
    <t>$AK$101&lt;=$AM$101</t>
  </si>
  <si>
    <t>$AK$102</t>
  </si>
  <si>
    <t>$AK$102&lt;=$AM$102</t>
  </si>
  <si>
    <t>$AK$103</t>
  </si>
  <si>
    <t>$AK$103&lt;=$AM$103</t>
  </si>
  <si>
    <t>$AK$106</t>
  </si>
  <si>
    <t>$AK$106&lt;=$AM$106</t>
  </si>
  <si>
    <t>$AK$107</t>
  </si>
  <si>
    <t>$AK$107&lt;=$AM$107</t>
  </si>
  <si>
    <t>$AK$108</t>
  </si>
  <si>
    <t>$AK$108&lt;=$AM$108</t>
  </si>
  <si>
    <t>$AK$109</t>
  </si>
  <si>
    <t>$AK$109&lt;=$AM$109</t>
  </si>
  <si>
    <t>$AK$110</t>
  </si>
  <si>
    <t>$AK$110&lt;=$AM$110</t>
  </si>
  <si>
    <t>$B$66&gt;=0</t>
  </si>
  <si>
    <t>$C$66&gt;=0</t>
  </si>
  <si>
    <t>$D$66&gt;=0</t>
  </si>
  <si>
    <t>$E$66&gt;=0</t>
  </si>
  <si>
    <t>$F$66&gt;=0</t>
  </si>
  <si>
    <t>$B$67&gt;=0</t>
  </si>
  <si>
    <t>$C$67&gt;=0</t>
  </si>
  <si>
    <t>$D$67&gt;=0</t>
  </si>
  <si>
    <t>$E$67&gt;=0</t>
  </si>
  <si>
    <t>$F$67&gt;=0</t>
  </si>
  <si>
    <t>$B$68&gt;=0</t>
  </si>
  <si>
    <t>$C$68&gt;=0</t>
  </si>
  <si>
    <t>$D$68&gt;=0</t>
  </si>
  <si>
    <t>$E$68&gt;=0</t>
  </si>
  <si>
    <t>$F$68&gt;=0</t>
  </si>
  <si>
    <t>$B$69&gt;=0</t>
  </si>
  <si>
    <t>$C$69&gt;=0</t>
  </si>
  <si>
    <t>$D$69&gt;=0</t>
  </si>
  <si>
    <t>$E$69&gt;=0</t>
  </si>
  <si>
    <t>$F$69&gt;=0</t>
  </si>
  <si>
    <t>$I$66&gt;=0</t>
  </si>
  <si>
    <t>$J$66&gt;=0</t>
  </si>
  <si>
    <t>$K$66&gt;=0</t>
  </si>
  <si>
    <t>$L$66&gt;=0</t>
  </si>
  <si>
    <t>$M$66&gt;=0</t>
  </si>
  <si>
    <t>$I$67&gt;=0</t>
  </si>
  <si>
    <t>$J$67&gt;=0</t>
  </si>
  <si>
    <t>$K$67&gt;=0</t>
  </si>
  <si>
    <t>$L$67&gt;=0</t>
  </si>
  <si>
    <t>$M$67&gt;=0</t>
  </si>
  <si>
    <t>$I$68&gt;=0</t>
  </si>
  <si>
    <t>$J$68&gt;=0</t>
  </si>
  <si>
    <t>$K$68&gt;=0</t>
  </si>
  <si>
    <t>$L$68&gt;=0</t>
  </si>
  <si>
    <t>$M$68&gt;=0</t>
  </si>
  <si>
    <t>$I$69&gt;=0</t>
  </si>
  <si>
    <t>$J$69&gt;=0</t>
  </si>
  <si>
    <t>$K$69&gt;=0</t>
  </si>
  <si>
    <t>$L$69&gt;=0</t>
  </si>
  <si>
    <t>$M$69&gt;=0</t>
  </si>
  <si>
    <t>$P$66&gt;=0</t>
  </si>
  <si>
    <t>$Q$66&gt;=0</t>
  </si>
  <si>
    <t>$R$66&gt;=0</t>
  </si>
  <si>
    <t>$S$66&gt;=0</t>
  </si>
  <si>
    <t>$T$66&gt;=0</t>
  </si>
  <si>
    <t>$P$67&gt;=0</t>
  </si>
  <si>
    <t>$Q$67&gt;=0</t>
  </si>
  <si>
    <t>$R$67&gt;=0</t>
  </si>
  <si>
    <t>$S$67&gt;=0</t>
  </si>
  <si>
    <t>$T$67&gt;=0</t>
  </si>
  <si>
    <t>$P$68&gt;=0</t>
  </si>
  <si>
    <t>$Q$68&gt;=0</t>
  </si>
  <si>
    <t>$R$68&gt;=0</t>
  </si>
  <si>
    <t>$S$68&gt;=0</t>
  </si>
  <si>
    <t>$T$68&gt;=0</t>
  </si>
  <si>
    <t>$P$69&gt;=0</t>
  </si>
  <si>
    <t>$Q$69&gt;=0</t>
  </si>
  <si>
    <t>$R$69&gt;=0</t>
  </si>
  <si>
    <t>$S$69&gt;=0</t>
  </si>
  <si>
    <t>$T$69&gt;=0</t>
  </si>
  <si>
    <t>$W$66&gt;=0</t>
  </si>
  <si>
    <t>$X$66&gt;=0</t>
  </si>
  <si>
    <t>$Y$66&gt;=0</t>
  </si>
  <si>
    <t>$Z$66&gt;=0</t>
  </si>
  <si>
    <t>$AA$66&gt;=0</t>
  </si>
  <si>
    <t>$W$67&gt;=0</t>
  </si>
  <si>
    <t>$X$67&gt;=0</t>
  </si>
  <si>
    <t>$Y$67&gt;=0</t>
  </si>
  <si>
    <t>$Z$67&gt;=0</t>
  </si>
  <si>
    <t>$AA$67&gt;=0</t>
  </si>
  <si>
    <t>$W$68&gt;=0</t>
  </si>
  <si>
    <t>$X$68&gt;=0</t>
  </si>
  <si>
    <t>$Y$68&gt;=0</t>
  </si>
  <si>
    <t>$Z$68&gt;=0</t>
  </si>
  <si>
    <t>$AA$68&gt;=0</t>
  </si>
  <si>
    <t>$W$69&gt;=0</t>
  </si>
  <si>
    <t>$X$69&gt;=0</t>
  </si>
  <si>
    <t>$Y$69&gt;=0</t>
  </si>
  <si>
    <t>$Z$69&gt;=0</t>
  </si>
  <si>
    <t>$AA$69&gt;=0</t>
  </si>
  <si>
    <t>$W$70&gt;=0</t>
  </si>
  <si>
    <t>$X$70&gt;=0</t>
  </si>
  <si>
    <t>$Y$70&gt;=0</t>
  </si>
  <si>
    <t>$Z$70&gt;=0</t>
  </si>
  <si>
    <t>$AA$70&gt;=0</t>
  </si>
  <si>
    <t>$AD$66&gt;=0</t>
  </si>
  <si>
    <t>$AE$66&gt;=0</t>
  </si>
  <si>
    <t>$AF$66&gt;=0</t>
  </si>
  <si>
    <t>$AG$66&gt;=0</t>
  </si>
  <si>
    <t>$AH$66&gt;=0</t>
  </si>
  <si>
    <t>$AD$67&gt;=0</t>
  </si>
  <si>
    <t>$AE$67&gt;=0</t>
  </si>
  <si>
    <t>$AF$67&gt;=0</t>
  </si>
  <si>
    <t>$AG$67&gt;=0</t>
  </si>
  <si>
    <t>$AH$67&gt;=0</t>
  </si>
  <si>
    <t>$AD$68&gt;=0</t>
  </si>
  <si>
    <t>$AE$68&gt;=0</t>
  </si>
  <si>
    <t>$AF$68&gt;=0</t>
  </si>
  <si>
    <t>$AG$68&gt;=0</t>
  </si>
  <si>
    <t>$AH$68&gt;=0</t>
  </si>
  <si>
    <t>$AD$69&gt;=0</t>
  </si>
  <si>
    <t>$AE$69&gt;=0</t>
  </si>
  <si>
    <t>$AF$69&gt;=0</t>
  </si>
  <si>
    <t>$AG$69&gt;=0</t>
  </si>
  <si>
    <t>$AH$69&gt;=0</t>
  </si>
  <si>
    <t>$AD$70&gt;=0</t>
  </si>
  <si>
    <t>$AE$70&gt;=0</t>
  </si>
  <si>
    <t>$AF$70&gt;=0</t>
  </si>
  <si>
    <t>$AG$70&gt;=0</t>
  </si>
  <si>
    <t>$AH$70&gt;=0</t>
  </si>
  <si>
    <t>$AK$66&gt;=0</t>
  </si>
  <si>
    <t>$AL$66&gt;=0</t>
  </si>
  <si>
    <t>$AM$66&gt;=0</t>
  </si>
  <si>
    <t>$AN$66&gt;=0</t>
  </si>
  <si>
    <t>$AO$66&gt;=0</t>
  </si>
  <si>
    <t>$AK$67&gt;=0</t>
  </si>
  <si>
    <t>$AL$67&gt;=0</t>
  </si>
  <si>
    <t>$AM$67&gt;=0</t>
  </si>
  <si>
    <t>$AN$67&gt;=0</t>
  </si>
  <si>
    <t>$AO$67&gt;=0</t>
  </si>
  <si>
    <t>$AK$68&gt;=0</t>
  </si>
  <si>
    <t>$AL$68&gt;=0</t>
  </si>
  <si>
    <t>$AM$68&gt;=0</t>
  </si>
  <si>
    <t>$AN$68&gt;=0</t>
  </si>
  <si>
    <t>$AO$68&gt;=0</t>
  </si>
  <si>
    <t>$AK$69&gt;=0</t>
  </si>
  <si>
    <t>$AL$69&gt;=0</t>
  </si>
  <si>
    <t>$AM$69&gt;=0</t>
  </si>
  <si>
    <t>$AN$69&gt;=0</t>
  </si>
  <si>
    <t>$AO$69&gt;=0</t>
  </si>
  <si>
    <t>$AK$70&gt;=0</t>
  </si>
  <si>
    <t>$AL$70&gt;=0</t>
  </si>
  <si>
    <t>$AM$70&gt;=0</t>
  </si>
  <si>
    <t>$AN$70&gt;=0</t>
  </si>
  <si>
    <t>$AO$70&gt;=0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</si>
</sst>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000"/>
  </numFmts>
  <fonts count="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indexed="1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3" fillId="0" borderId="2" xfId="0" applyFont="1" applyBorder="1"/>
    <xf numFmtId="0" fontId="3" fillId="0" borderId="1" xfId="0" applyFont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 applyAlignment="1">
      <alignment vertical="center"/>
    </xf>
    <xf numFmtId="44" fontId="0" fillId="2" borderId="0" xfId="1" applyFont="1" applyFill="1"/>
    <xf numFmtId="44" fontId="0" fillId="4" borderId="0" xfId="1" applyFont="1" applyFill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5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/>
    <xf numFmtId="44" fontId="0" fillId="6" borderId="0" xfId="1" applyFont="1" applyFill="1"/>
    <xf numFmtId="43" fontId="0" fillId="10" borderId="0" xfId="2" applyFont="1" applyFill="1"/>
    <xf numFmtId="43" fontId="0" fillId="0" borderId="0" xfId="2" applyFont="1"/>
    <xf numFmtId="43" fontId="0" fillId="11" borderId="16" xfId="2" applyFont="1" applyFill="1" applyBorder="1"/>
    <xf numFmtId="0" fontId="5" fillId="0" borderId="0" xfId="0" applyFont="1" applyAlignment="1">
      <alignment horizontal="left" vertical="top"/>
    </xf>
    <xf numFmtId="44" fontId="0" fillId="13" borderId="16" xfId="1" applyFont="1" applyFill="1" applyBorder="1"/>
    <xf numFmtId="44" fontId="1" fillId="9" borderId="16" xfId="0" applyNumberFormat="1" applyFont="1" applyFill="1" applyBorder="1"/>
    <xf numFmtId="44" fontId="0" fillId="0" borderId="0" xfId="0" applyNumberFormat="1"/>
    <xf numFmtId="0" fontId="0" fillId="0" borderId="1" xfId="0" applyBorder="1"/>
    <xf numFmtId="0" fontId="0" fillId="0" borderId="17" xfId="0" applyBorder="1"/>
    <xf numFmtId="0" fontId="0" fillId="0" borderId="2" xfId="0" applyBorder="1"/>
    <xf numFmtId="0" fontId="0" fillId="0" borderId="4" xfId="0" applyBorder="1"/>
    <xf numFmtId="0" fontId="0" fillId="8" borderId="18" xfId="0" applyFill="1" applyBorder="1"/>
    <xf numFmtId="0" fontId="0" fillId="8" borderId="19" xfId="0" applyFill="1" applyBorder="1"/>
    <xf numFmtId="0" fontId="0" fillId="14" borderId="0" xfId="0" applyFill="1"/>
    <xf numFmtId="44" fontId="0" fillId="8" borderId="0" xfId="0" applyNumberFormat="1" applyFill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43" fontId="1" fillId="12" borderId="16" xfId="2" applyFont="1" applyFill="1" applyBorder="1"/>
    <xf numFmtId="0" fontId="6" fillId="0" borderId="0" xfId="0" applyFont="1"/>
    <xf numFmtId="0" fontId="0" fillId="0" borderId="24" xfId="0" applyBorder="1"/>
    <xf numFmtId="0" fontId="0" fillId="0" borderId="25" xfId="0" applyBorder="1"/>
    <xf numFmtId="0" fontId="7" fillId="0" borderId="23" xfId="0" applyFont="1" applyBorder="1" applyAlignment="1">
      <alignment horizontal="center"/>
    </xf>
    <xf numFmtId="0" fontId="0" fillId="15" borderId="24" xfId="0" applyFill="1" applyBorder="1"/>
    <xf numFmtId="44" fontId="0" fillId="15" borderId="24" xfId="0" applyNumberFormat="1" applyFill="1" applyBorder="1"/>
    <xf numFmtId="0" fontId="6" fillId="15" borderId="24" xfId="0" applyFont="1" applyFill="1" applyBorder="1"/>
    <xf numFmtId="164" fontId="0" fillId="5" borderId="0" xfId="0" applyNumberFormat="1" applyFill="1"/>
    <xf numFmtId="10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2AA835-A67A-1744-99D3-746E3A37078E}">
  <we:reference id="wa200000018" version="25.0.2.0" store="en-US" storeType="OMEX"/>
  <we:alternateReferences>
    <we:reference id="wa200000018" version="25.0.2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AD91-ADE6-4456-8A98-60EBEBD44596}">
  <dimension ref="A1:L111"/>
  <sheetViews>
    <sheetView topLeftCell="A30" zoomScale="59" zoomScaleNormal="55" workbookViewId="0">
      <selection activeCell="B52" sqref="B52"/>
    </sheetView>
  </sheetViews>
  <sheetFormatPr defaultColWidth="11.5" defaultRowHeight="15"/>
  <cols>
    <col min="1" max="1" width="37.5" bestFit="1" customWidth="1"/>
    <col min="2" max="2" width="18.5" bestFit="1" customWidth="1"/>
    <col min="3" max="3" width="19.5" bestFit="1" customWidth="1"/>
    <col min="4" max="4" width="14.75" bestFit="1" customWidth="1"/>
    <col min="5" max="5" width="19.375" customWidth="1"/>
    <col min="6" max="6" width="15.875" customWidth="1"/>
    <col min="7" max="7" width="15.125" bestFit="1" customWidth="1"/>
    <col min="8" max="8" width="29.75" bestFit="1" customWidth="1"/>
    <col min="9" max="9" width="15.75" bestFit="1" customWidth="1"/>
    <col min="10" max="10" width="21.75" bestFit="1" customWidth="1"/>
    <col min="11" max="11" width="14.75" bestFit="1" customWidth="1"/>
    <col min="12" max="12" width="15.5" bestFit="1" customWidth="1"/>
    <col min="13" max="13" width="13" bestFit="1" customWidth="1"/>
    <col min="15" max="15" width="25.5" bestFit="1" customWidth="1"/>
    <col min="16" max="16" width="14.75" bestFit="1" customWidth="1"/>
    <col min="17" max="19" width="13.75" bestFit="1" customWidth="1"/>
    <col min="20" max="20" width="12.125" bestFit="1" customWidth="1"/>
    <col min="22" max="22" width="25.5" bestFit="1" customWidth="1"/>
    <col min="23" max="23" width="14.75" bestFit="1" customWidth="1"/>
    <col min="24" max="26" width="13.75" bestFit="1" customWidth="1"/>
    <col min="27" max="27" width="12.125" bestFit="1" customWidth="1"/>
    <col min="29" max="29" width="25.5" bestFit="1" customWidth="1"/>
    <col min="30" max="30" width="14.75" bestFit="1" customWidth="1"/>
    <col min="31" max="32" width="13.75" bestFit="1" customWidth="1"/>
    <col min="33" max="33" width="14.75" bestFit="1" customWidth="1"/>
    <col min="34" max="34" width="13.75" bestFit="1" customWidth="1"/>
    <col min="36" max="36" width="25.5" bestFit="1" customWidth="1"/>
    <col min="37" max="37" width="14.75" bestFit="1" customWidth="1"/>
    <col min="38" max="39" width="13.75" bestFit="1" customWidth="1"/>
    <col min="40" max="40" width="14.75" bestFit="1" customWidth="1"/>
    <col min="41" max="41" width="13.75" bestFit="1" customWidth="1"/>
  </cols>
  <sheetData>
    <row r="1" spans="1:10" ht="16.5" thickBot="1">
      <c r="A1" s="12" t="s">
        <v>0</v>
      </c>
      <c r="E1" s="61" t="s">
        <v>1</v>
      </c>
      <c r="F1" s="61"/>
      <c r="G1" s="2">
        <v>5.1999999999999998E-3</v>
      </c>
    </row>
    <row r="2" spans="1:10" ht="16.5" thickBot="1">
      <c r="A2" s="13" t="s">
        <v>2</v>
      </c>
      <c r="B2" s="5" t="s">
        <v>3</v>
      </c>
      <c r="C2" s="4" t="s">
        <v>4</v>
      </c>
      <c r="D2" s="1"/>
      <c r="E2" s="61" t="s">
        <v>5</v>
      </c>
      <c r="F2" s="61"/>
      <c r="G2" s="2">
        <v>2.2000000000000001E-3</v>
      </c>
    </row>
    <row r="3" spans="1:10" ht="15.75" thickBot="1">
      <c r="A3" s="14" t="s">
        <v>6</v>
      </c>
      <c r="B3" s="6">
        <v>365</v>
      </c>
      <c r="C3" s="9">
        <v>60.1</v>
      </c>
    </row>
    <row r="4" spans="1:10">
      <c r="A4" s="15" t="s">
        <v>7</v>
      </c>
      <c r="B4" s="7">
        <v>830</v>
      </c>
      <c r="C4" s="10">
        <v>49.4</v>
      </c>
      <c r="E4" s="40" t="str" cm="1">
        <f t="array" ref="E4:J4">TRANSPOSE(A2:A7)</f>
        <v>Block</v>
      </c>
      <c r="F4" s="41" t="str">
        <v>Block 1</v>
      </c>
      <c r="G4" s="41" t="str">
        <v>Block 2</v>
      </c>
      <c r="H4" s="41" t="str">
        <v>Block 3</v>
      </c>
      <c r="I4" s="41" t="str">
        <v>Block 4</v>
      </c>
      <c r="J4" s="42" t="str">
        <v>Block 5</v>
      </c>
    </row>
    <row r="5" spans="1:10" ht="15.75" thickBot="1">
      <c r="A5" s="15" t="s">
        <v>8</v>
      </c>
      <c r="B5" s="7">
        <v>4125</v>
      </c>
      <c r="C5" s="10">
        <v>42</v>
      </c>
      <c r="E5" s="43" t="str" cm="1">
        <f t="array" ref="E5:J5">TRANSPOSE(B2:B7)</f>
        <v>Number of hours</v>
      </c>
      <c r="F5" s="44">
        <v>365</v>
      </c>
      <c r="G5" s="44">
        <v>830</v>
      </c>
      <c r="H5" s="44">
        <v>4125</v>
      </c>
      <c r="I5" s="44">
        <v>2960</v>
      </c>
      <c r="J5" s="45">
        <v>480</v>
      </c>
    </row>
    <row r="6" spans="1:10">
      <c r="A6" s="15" t="s">
        <v>9</v>
      </c>
      <c r="B6" s="7">
        <v>2960</v>
      </c>
      <c r="C6" s="10">
        <v>32.799999999999997</v>
      </c>
    </row>
    <row r="7" spans="1:10" ht="15.75" thickBot="1">
      <c r="A7" s="16" t="s">
        <v>10</v>
      </c>
      <c r="B7" s="8">
        <v>480</v>
      </c>
      <c r="C7" s="11">
        <v>27.1</v>
      </c>
    </row>
    <row r="8" spans="1:10">
      <c r="A8" s="17"/>
    </row>
    <row r="9" spans="1:10" ht="15.75">
      <c r="A9" s="12" t="s">
        <v>11</v>
      </c>
    </row>
    <row r="10" spans="1:10">
      <c r="A10" s="17"/>
      <c r="C10" t="s">
        <v>12</v>
      </c>
    </row>
    <row r="11" spans="1:10">
      <c r="A11" s="17"/>
      <c r="B11" t="s">
        <v>13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14</v>
      </c>
      <c r="I11" t="s">
        <v>15</v>
      </c>
      <c r="J11" t="s">
        <v>16</v>
      </c>
    </row>
    <row r="12" spans="1:10">
      <c r="A12" s="17" t="s">
        <v>17</v>
      </c>
      <c r="B12" s="2">
        <v>26.5</v>
      </c>
      <c r="C12" s="2">
        <v>50.9</v>
      </c>
      <c r="D12" s="2">
        <v>50.9</v>
      </c>
      <c r="E12" s="2">
        <v>50.9</v>
      </c>
      <c r="F12" s="2">
        <v>50.9</v>
      </c>
      <c r="G12" s="2">
        <v>50.9</v>
      </c>
      <c r="H12" s="2">
        <v>2.8000000000000001E-2</v>
      </c>
      <c r="I12" s="2" t="s">
        <v>18</v>
      </c>
      <c r="J12" s="2">
        <v>0.03</v>
      </c>
    </row>
    <row r="13" spans="1:10">
      <c r="A13" s="17" t="s">
        <v>19</v>
      </c>
      <c r="B13" s="2">
        <v>14.9</v>
      </c>
      <c r="C13" s="2">
        <v>60</v>
      </c>
      <c r="D13" s="2">
        <v>60</v>
      </c>
      <c r="E13" s="2">
        <v>60</v>
      </c>
      <c r="F13" s="2">
        <v>60</v>
      </c>
      <c r="G13" s="2">
        <v>60</v>
      </c>
      <c r="H13" s="2">
        <v>2.1999999999999999E-2</v>
      </c>
      <c r="I13" s="2" t="s">
        <v>20</v>
      </c>
      <c r="J13" s="2">
        <v>0.04</v>
      </c>
    </row>
    <row r="14" spans="1:10">
      <c r="A14" s="17" t="s">
        <v>21</v>
      </c>
      <c r="B14" s="2">
        <v>18</v>
      </c>
      <c r="C14" s="2">
        <v>150</v>
      </c>
      <c r="D14" s="2">
        <v>150</v>
      </c>
      <c r="E14" s="2">
        <v>150</v>
      </c>
      <c r="F14" s="2">
        <v>150</v>
      </c>
      <c r="G14" s="2">
        <v>150</v>
      </c>
      <c r="H14" s="2">
        <v>0.71699999999999997</v>
      </c>
      <c r="I14" s="2" t="s">
        <v>22</v>
      </c>
      <c r="J14" s="2">
        <v>0.04</v>
      </c>
    </row>
    <row r="15" spans="1:10">
      <c r="A15" s="17" t="s">
        <v>23</v>
      </c>
      <c r="B15" s="2">
        <v>50</v>
      </c>
      <c r="C15" s="2">
        <v>300</v>
      </c>
      <c r="D15" s="2">
        <v>170</v>
      </c>
      <c r="E15" s="2">
        <v>65</v>
      </c>
      <c r="F15" s="2">
        <v>43</v>
      </c>
      <c r="G15" s="2">
        <v>15</v>
      </c>
      <c r="H15" s="2">
        <v>0.49099999999999999</v>
      </c>
      <c r="I15" s="2" t="s">
        <v>24</v>
      </c>
      <c r="J15" s="2">
        <v>0.04</v>
      </c>
    </row>
    <row r="16" spans="1:10">
      <c r="A16" s="17"/>
    </row>
    <row r="17" spans="1:10">
      <c r="A17" s="17"/>
      <c r="C17" t="s">
        <v>25</v>
      </c>
    </row>
    <row r="18" spans="1:10">
      <c r="A18" s="17"/>
      <c r="B18" t="s">
        <v>26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  <c r="H18" t="s">
        <v>14</v>
      </c>
      <c r="I18" t="s">
        <v>15</v>
      </c>
      <c r="J18" t="s">
        <v>16</v>
      </c>
    </row>
    <row r="19" spans="1:10">
      <c r="A19" s="17" t="s">
        <v>27</v>
      </c>
      <c r="B19" s="2">
        <v>5.2</v>
      </c>
      <c r="C19" s="2">
        <v>76.8</v>
      </c>
      <c r="D19" s="2">
        <v>76.8</v>
      </c>
      <c r="E19" s="2">
        <v>76.8</v>
      </c>
      <c r="F19" s="2">
        <v>76.8</v>
      </c>
      <c r="G19" s="2">
        <v>76.8</v>
      </c>
      <c r="H19" s="2">
        <v>1.7999999999999999E-2</v>
      </c>
      <c r="I19" s="2" t="s">
        <v>28</v>
      </c>
      <c r="J19" s="2">
        <v>0</v>
      </c>
    </row>
    <row r="20" spans="1:10">
      <c r="A20" s="17"/>
    </row>
    <row r="21" spans="1:10">
      <c r="A21" s="17" t="s">
        <v>29</v>
      </c>
      <c r="B21" t="s">
        <v>30</v>
      </c>
      <c r="C21" t="s">
        <v>31</v>
      </c>
    </row>
    <row r="22" spans="1:10">
      <c r="A22" s="17">
        <v>2009</v>
      </c>
      <c r="B22" s="2">
        <v>1</v>
      </c>
      <c r="C22" s="31">
        <v>0</v>
      </c>
    </row>
    <row r="23" spans="1:10">
      <c r="A23" s="17">
        <v>2010</v>
      </c>
      <c r="B23" s="2">
        <v>0.93</v>
      </c>
      <c r="C23" s="31">
        <v>1</v>
      </c>
    </row>
    <row r="24" spans="1:10">
      <c r="A24" s="17">
        <v>2011</v>
      </c>
      <c r="B24" s="2">
        <v>0.87</v>
      </c>
      <c r="C24" s="31">
        <v>2</v>
      </c>
    </row>
    <row r="25" spans="1:10">
      <c r="A25" s="17">
        <v>2012</v>
      </c>
      <c r="B25" s="2">
        <v>0.82</v>
      </c>
      <c r="C25" s="31">
        <v>3</v>
      </c>
    </row>
    <row r="26" spans="1:10">
      <c r="A26" s="17">
        <v>2013</v>
      </c>
      <c r="B26" s="2">
        <v>0.76</v>
      </c>
      <c r="C26" s="31">
        <v>4</v>
      </c>
    </row>
    <row r="27" spans="1:10">
      <c r="A27" s="17">
        <v>2014</v>
      </c>
      <c r="B27" s="2">
        <v>0.71</v>
      </c>
      <c r="C27" s="31">
        <v>5</v>
      </c>
    </row>
    <row r="28" spans="1:10">
      <c r="A28" s="17"/>
    </row>
    <row r="29" spans="1:10" ht="15.75">
      <c r="A29" s="17"/>
      <c r="C29" s="62" t="s">
        <v>32</v>
      </c>
      <c r="D29" s="63"/>
      <c r="E29" s="63"/>
      <c r="F29" s="63"/>
      <c r="G29" s="64"/>
    </row>
    <row r="30" spans="1:10" ht="16.5" customHeight="1">
      <c r="A30" s="28" t="s">
        <v>33</v>
      </c>
      <c r="B30" t="s">
        <v>34</v>
      </c>
      <c r="C30" s="20">
        <v>1</v>
      </c>
      <c r="D30">
        <v>2</v>
      </c>
      <c r="E30">
        <v>3</v>
      </c>
      <c r="F30">
        <v>4</v>
      </c>
      <c r="G30" s="21">
        <v>5</v>
      </c>
    </row>
    <row r="31" spans="1:10">
      <c r="A31" s="17" t="s">
        <v>35</v>
      </c>
      <c r="B31" s="18">
        <v>240480</v>
      </c>
      <c r="C31" s="22">
        <v>0.246</v>
      </c>
      <c r="D31" s="2">
        <v>0.22800000000000001</v>
      </c>
      <c r="E31" s="2">
        <v>0.20100000000000001</v>
      </c>
      <c r="F31" s="2">
        <v>0.184</v>
      </c>
      <c r="G31" s="23">
        <v>0.16400000000000001</v>
      </c>
    </row>
    <row r="32" spans="1:10">
      <c r="A32" s="17" t="s">
        <v>36</v>
      </c>
      <c r="B32" s="18">
        <v>353622</v>
      </c>
      <c r="C32" s="22">
        <v>0.313</v>
      </c>
      <c r="D32" s="2">
        <v>0.25900000000000001</v>
      </c>
      <c r="E32" s="2">
        <v>0.21299999999999999</v>
      </c>
      <c r="F32" s="2">
        <v>0.17599999999999999</v>
      </c>
      <c r="G32" s="23">
        <v>0.14299999999999999</v>
      </c>
    </row>
    <row r="33" spans="1:12">
      <c r="A33" s="17" t="s">
        <v>37</v>
      </c>
      <c r="B33" s="18">
        <v>103852</v>
      </c>
      <c r="C33" s="22">
        <v>2.5999999999999999E-2</v>
      </c>
      <c r="D33" s="2">
        <v>1.7999999999999999E-2</v>
      </c>
      <c r="E33" s="2">
        <v>1.2999999999999999E-2</v>
      </c>
      <c r="F33" s="2">
        <v>0.01</v>
      </c>
      <c r="G33" s="23">
        <v>0.1</v>
      </c>
    </row>
    <row r="34" spans="1:12">
      <c r="A34" s="17" t="s">
        <v>38</v>
      </c>
      <c r="B34" s="18">
        <v>127170</v>
      </c>
      <c r="C34" s="22">
        <v>8.5000000000000006E-2</v>
      </c>
      <c r="D34" s="2">
        <v>0.153</v>
      </c>
      <c r="E34" s="2">
        <v>0.14699999999999999</v>
      </c>
      <c r="F34" s="2">
        <v>0.13800000000000001</v>
      </c>
      <c r="G34" s="23">
        <v>0.13200000000000001</v>
      </c>
    </row>
    <row r="35" spans="1:12">
      <c r="A35" s="17" t="s">
        <v>39</v>
      </c>
      <c r="B35" s="18">
        <v>88861</v>
      </c>
      <c r="C35" s="22">
        <v>0.128</v>
      </c>
      <c r="D35" s="2">
        <v>0.14199999999999999</v>
      </c>
      <c r="E35" s="2">
        <v>0.13900000000000001</v>
      </c>
      <c r="F35" s="2">
        <v>0.13600000000000001</v>
      </c>
      <c r="G35" s="23">
        <v>0.13700000000000001</v>
      </c>
    </row>
    <row r="36" spans="1:12">
      <c r="A36" s="17" t="s">
        <v>40</v>
      </c>
      <c r="B36" s="18">
        <v>26205</v>
      </c>
      <c r="C36" s="22">
        <v>2.4E-2</v>
      </c>
      <c r="D36" s="2">
        <v>1.6E-2</v>
      </c>
      <c r="E36" s="2">
        <v>1.4E-2</v>
      </c>
      <c r="F36" s="2">
        <v>1.2E-2</v>
      </c>
      <c r="G36" s="23">
        <v>1.2E-2</v>
      </c>
    </row>
    <row r="37" spans="1:12">
      <c r="A37" s="17" t="s">
        <v>41</v>
      </c>
      <c r="B37" s="18">
        <v>30165</v>
      </c>
      <c r="C37" s="22">
        <v>1.6E-2</v>
      </c>
      <c r="D37" s="2">
        <v>1.7999999999999999E-2</v>
      </c>
      <c r="E37" s="2">
        <v>0.02</v>
      </c>
      <c r="F37" s="2">
        <v>2.1999999999999999E-2</v>
      </c>
      <c r="G37" s="23">
        <v>2.4E-2</v>
      </c>
    </row>
    <row r="38" spans="1:12">
      <c r="A38" s="17" t="s">
        <v>42</v>
      </c>
      <c r="B38" s="18">
        <v>18432</v>
      </c>
      <c r="C38" s="22">
        <v>8.0000000000000002E-3</v>
      </c>
      <c r="D38" s="2">
        <v>0.01</v>
      </c>
      <c r="E38" s="2">
        <v>8.9999999999999993E-3</v>
      </c>
      <c r="F38" s="2">
        <v>0.01</v>
      </c>
      <c r="G38" s="23">
        <v>1.0999999999999999E-2</v>
      </c>
    </row>
    <row r="39" spans="1:12">
      <c r="A39" s="17" t="s">
        <v>43</v>
      </c>
      <c r="B39" s="18">
        <v>46240</v>
      </c>
      <c r="C39" s="24">
        <v>3.2000000000000001E-2</v>
      </c>
      <c r="D39" s="25">
        <v>2.8000000000000001E-2</v>
      </c>
      <c r="E39" s="25">
        <v>2.4E-2</v>
      </c>
      <c r="F39" s="25">
        <v>2.5999999999999999E-2</v>
      </c>
      <c r="G39" s="26">
        <v>3.2000000000000001E-2</v>
      </c>
      <c r="I39" t="s">
        <v>44</v>
      </c>
    </row>
    <row r="40" spans="1:12">
      <c r="A40" s="17" t="s">
        <v>45</v>
      </c>
      <c r="B40" s="19">
        <f>SUM(B31:B39)</f>
        <v>1035027</v>
      </c>
      <c r="C40" s="3">
        <f t="shared" ref="C40:G40" si="0">SUM(C31:C39)</f>
        <v>0.878</v>
      </c>
      <c r="D40" s="3">
        <f t="shared" si="0"/>
        <v>0.87200000000000011</v>
      </c>
      <c r="E40" s="3">
        <f t="shared" si="0"/>
        <v>0.78000000000000014</v>
      </c>
      <c r="F40" s="3">
        <f t="shared" si="0"/>
        <v>0.71400000000000008</v>
      </c>
      <c r="G40" s="3">
        <f t="shared" si="0"/>
        <v>0.75500000000000012</v>
      </c>
      <c r="I40" t="s">
        <v>46</v>
      </c>
    </row>
    <row r="41" spans="1:12">
      <c r="A41" s="17"/>
      <c r="I41" t="s">
        <v>47</v>
      </c>
      <c r="J41" t="s">
        <v>48</v>
      </c>
      <c r="K41" t="s">
        <v>49</v>
      </c>
      <c r="L41" t="s">
        <v>50</v>
      </c>
    </row>
    <row r="42" spans="1:12">
      <c r="A42" s="17" t="s">
        <v>51</v>
      </c>
      <c r="B42" s="18">
        <v>800000</v>
      </c>
    </row>
    <row r="45" spans="1:12" ht="20.25">
      <c r="A45" s="36" t="s">
        <v>29</v>
      </c>
      <c r="B45" s="36" t="s">
        <v>31</v>
      </c>
    </row>
    <row r="46" spans="1:12" ht="20.25">
      <c r="A46" s="36">
        <v>2009</v>
      </c>
      <c r="B46" s="36">
        <f>_xlfn.XLOOKUP(A46,$A$22:$A$27,$C$22:$C$27)</f>
        <v>0</v>
      </c>
    </row>
    <row r="47" spans="1:12" ht="15.75">
      <c r="A47" s="1"/>
      <c r="B47" t="s">
        <v>6</v>
      </c>
      <c r="C47" t="s">
        <v>7</v>
      </c>
      <c r="D47" t="s">
        <v>8</v>
      </c>
      <c r="E47" t="s">
        <v>9</v>
      </c>
      <c r="F47" t="s">
        <v>10</v>
      </c>
    </row>
    <row r="48" spans="1:12" ht="15.75" thickBot="1">
      <c r="A48" s="17" t="s">
        <v>52</v>
      </c>
      <c r="B48" s="32" cm="1">
        <f t="array" ref="B48">F$5*SUM(C$12:C$15*B57:B60)</f>
        <v>1880790.2500000005</v>
      </c>
      <c r="C48" s="32" cm="1">
        <f t="array" ref="C48">G$5*SUM(D$12:D$15*C57:C60)</f>
        <v>2857565.4999999995</v>
      </c>
      <c r="D48" s="32" cm="1">
        <f t="array" ref="D48">H$5*SUM(E$12:E$15*D57:D60)</f>
        <v>9412631.25</v>
      </c>
      <c r="E48" s="32" cm="1">
        <f t="array" ref="E48">I$5*SUM(F$12:F$15*E57:E60)</f>
        <v>4174783.9999999995</v>
      </c>
      <c r="F48" s="32" cm="1">
        <f t="array" ref="F48">J$5*SUM(G$12:G$15*F57:F60)</f>
        <v>195120</v>
      </c>
    </row>
    <row r="49" spans="1:6" ht="15.75" thickBot="1">
      <c r="A49" s="17" t="s">
        <v>53</v>
      </c>
      <c r="B49" s="37">
        <f>SUM(B48:F48)</f>
        <v>18520891</v>
      </c>
    </row>
    <row r="51" spans="1:6">
      <c r="B51" t="s">
        <v>6</v>
      </c>
      <c r="C51" t="s">
        <v>7</v>
      </c>
      <c r="D51" t="s">
        <v>8</v>
      </c>
      <c r="E51" t="s">
        <v>9</v>
      </c>
      <c r="F51" t="s">
        <v>10</v>
      </c>
    </row>
    <row r="52" spans="1:6" ht="15.75" thickBot="1">
      <c r="A52" t="s">
        <v>54</v>
      </c>
      <c r="B52" s="33">
        <f>SUMPRODUCT(B57:B60,$H$12:$H$15)*$B$3</f>
        <v>5226.6175000000003</v>
      </c>
      <c r="C52" s="33">
        <f>SUMPRODUCT(C57:C60,$H$12:$H$15)*$B$4</f>
        <v>5648.8139999999994</v>
      </c>
      <c r="D52" s="33">
        <f>SUMPRODUCT(D57:D60,$H$12:$H$15)*$B$5</f>
        <v>5628.1499999999987</v>
      </c>
      <c r="E52" s="33">
        <f>SUMPRODUCT(E57:E60,$H$12:$H$15)*$B$6</f>
        <v>47670.207999999991</v>
      </c>
      <c r="F52" s="33">
        <f>SUMPRODUCT(F57:F60,$H$12:$H$15)*$B$7</f>
        <v>6386.9279999999999</v>
      </c>
    </row>
    <row r="53" spans="1:6" ht="15.75" thickBot="1">
      <c r="A53" t="s">
        <v>55</v>
      </c>
      <c r="B53" s="35">
        <f>SUM(B52:F52)</f>
        <v>70560.717499999984</v>
      </c>
      <c r="C53" s="34"/>
      <c r="D53" s="34"/>
      <c r="E53" s="34"/>
      <c r="F53" s="34"/>
    </row>
    <row r="55" spans="1:6">
      <c r="A55" s="29">
        <v>2009</v>
      </c>
    </row>
    <row r="56" spans="1:6">
      <c r="B56" t="s">
        <v>6</v>
      </c>
      <c r="C56" t="s">
        <v>7</v>
      </c>
      <c r="D56" t="s">
        <v>8</v>
      </c>
      <c r="E56" t="s">
        <v>9</v>
      </c>
      <c r="F56" t="s">
        <v>10</v>
      </c>
    </row>
    <row r="57" spans="1:6">
      <c r="A57" s="17" t="s">
        <v>17</v>
      </c>
      <c r="B57" s="27">
        <v>26.5</v>
      </c>
      <c r="C57" s="27">
        <v>26.5</v>
      </c>
      <c r="D57" s="27">
        <v>26.5</v>
      </c>
      <c r="E57" s="27">
        <v>0</v>
      </c>
      <c r="F57" s="27">
        <v>0</v>
      </c>
    </row>
    <row r="58" spans="1:6">
      <c r="A58" s="17" t="s">
        <v>19</v>
      </c>
      <c r="B58" s="27">
        <v>14.9</v>
      </c>
      <c r="C58" s="27">
        <v>14.9</v>
      </c>
      <c r="D58" s="27">
        <v>14.9</v>
      </c>
      <c r="E58" s="27">
        <v>0</v>
      </c>
      <c r="F58" s="27">
        <v>0</v>
      </c>
    </row>
    <row r="59" spans="1:6">
      <c r="A59" s="17" t="s">
        <v>21</v>
      </c>
      <c r="B59" s="27">
        <v>18</v>
      </c>
      <c r="C59" s="27">
        <v>7.9999999999999982</v>
      </c>
      <c r="D59" s="27">
        <v>0</v>
      </c>
      <c r="E59" s="27">
        <v>0</v>
      </c>
      <c r="F59" s="27">
        <v>0</v>
      </c>
    </row>
    <row r="60" spans="1:6">
      <c r="A60" s="17" t="s">
        <v>23</v>
      </c>
      <c r="B60" s="27">
        <v>0.70000000000000284</v>
      </c>
      <c r="C60" s="27">
        <v>0</v>
      </c>
      <c r="D60" s="27">
        <v>0.59999999999999964</v>
      </c>
      <c r="E60" s="27">
        <v>32.799999999999997</v>
      </c>
      <c r="F60" s="27">
        <v>27.1</v>
      </c>
    </row>
    <row r="61" spans="1:6">
      <c r="B61" s="3">
        <f t="shared" ref="B61:E61" si="1">SUM(B57:B60)</f>
        <v>60.1</v>
      </c>
      <c r="C61" s="3">
        <f t="shared" si="1"/>
        <v>49.4</v>
      </c>
      <c r="D61" s="3">
        <f t="shared" si="1"/>
        <v>42</v>
      </c>
      <c r="E61" s="3">
        <f t="shared" si="1"/>
        <v>32.799999999999997</v>
      </c>
      <c r="F61" s="3">
        <f>SUM(F57:F60)</f>
        <v>27.1</v>
      </c>
    </row>
    <row r="62" spans="1:6">
      <c r="B62" s="30" t="s">
        <v>56</v>
      </c>
      <c r="C62" s="30" t="s">
        <v>56</v>
      </c>
      <c r="D62" s="30" t="s">
        <v>56</v>
      </c>
      <c r="E62" s="30" t="s">
        <v>56</v>
      </c>
      <c r="F62" s="30" t="s">
        <v>56</v>
      </c>
    </row>
    <row r="63" spans="1:6">
      <c r="B63" s="31" cm="1">
        <f t="array" ref="B63:F63">TRANSPOSE($C$3:$C$7)</f>
        <v>60.1</v>
      </c>
      <c r="C63" s="31">
        <v>49.4</v>
      </c>
      <c r="D63" s="31">
        <v>42</v>
      </c>
      <c r="E63" s="31">
        <v>32.799999999999997</v>
      </c>
      <c r="F63" s="31">
        <v>27.1</v>
      </c>
    </row>
    <row r="65" spans="1:4" ht="15.75">
      <c r="A65" s="1" t="s">
        <v>57</v>
      </c>
    </row>
    <row r="66" spans="1:4">
      <c r="A66">
        <f>A46</f>
        <v>2009</v>
      </c>
    </row>
    <row r="67" spans="1:4">
      <c r="A67" t="s">
        <v>58</v>
      </c>
      <c r="D67" t="s">
        <v>59</v>
      </c>
    </row>
    <row r="68" spans="1:4">
      <c r="A68" t="str" cm="1">
        <f t="array" ref="A68:A71">$A$57:$A$60</f>
        <v>McNeil</v>
      </c>
      <c r="B68" s="3" cm="1">
        <f t="array" ref="B68:B71">$B$57:$B$60</f>
        <v>26.5</v>
      </c>
      <c r="C68" s="30" t="s">
        <v>60</v>
      </c>
      <c r="D68" s="31" cm="1">
        <f t="array" ref="D68:D71">$B$12:$B$15</f>
        <v>26.5</v>
      </c>
    </row>
    <row r="69" spans="1:4">
      <c r="A69" t="str">
        <v>Contracts</v>
      </c>
      <c r="B69" s="3">
        <v>14.9</v>
      </c>
      <c r="C69" s="30" t="s">
        <v>60</v>
      </c>
      <c r="D69" s="31">
        <v>14.9</v>
      </c>
    </row>
    <row r="70" spans="1:4">
      <c r="A70" t="str">
        <v>VCE GT</v>
      </c>
      <c r="B70" s="3">
        <v>18</v>
      </c>
      <c r="C70" s="30" t="s">
        <v>60</v>
      </c>
      <c r="D70" s="31">
        <v>18</v>
      </c>
    </row>
    <row r="71" spans="1:4">
      <c r="A71" t="str">
        <v>Market</v>
      </c>
      <c r="B71" s="3">
        <v>0.70000000000000284</v>
      </c>
      <c r="C71" s="30" t="s">
        <v>60</v>
      </c>
      <c r="D71" s="31">
        <v>50</v>
      </c>
    </row>
    <row r="73" spans="1:4">
      <c r="A73" t="s">
        <v>61</v>
      </c>
      <c r="D73" t="s">
        <v>59</v>
      </c>
    </row>
    <row r="74" spans="1:4">
      <c r="A74" t="str" cm="1">
        <f t="array" ref="A74:A77">$A$57:$A$60</f>
        <v>McNeil</v>
      </c>
      <c r="B74" s="3" cm="1">
        <f t="array" ref="B74:B77">$C$57:$C$60</f>
        <v>26.5</v>
      </c>
      <c r="C74" s="30" t="s">
        <v>60</v>
      </c>
      <c r="D74" s="31" cm="1">
        <f t="array" ref="D74:D77">$B$12:$B$15</f>
        <v>26.5</v>
      </c>
    </row>
    <row r="75" spans="1:4">
      <c r="A75" t="str">
        <v>Contracts</v>
      </c>
      <c r="B75" s="3">
        <v>14.9</v>
      </c>
      <c r="C75" s="30" t="s">
        <v>60</v>
      </c>
      <c r="D75" s="31">
        <v>14.9</v>
      </c>
    </row>
    <row r="76" spans="1:4">
      <c r="A76" t="str">
        <v>VCE GT</v>
      </c>
      <c r="B76" s="3">
        <v>7.9999999999999982</v>
      </c>
      <c r="C76" s="30" t="s">
        <v>60</v>
      </c>
      <c r="D76" s="31">
        <v>18</v>
      </c>
    </row>
    <row r="77" spans="1:4">
      <c r="A77" t="str">
        <v>Market</v>
      </c>
      <c r="B77" s="3">
        <v>0</v>
      </c>
      <c r="C77" s="30" t="s">
        <v>60</v>
      </c>
      <c r="D77" s="31">
        <v>50</v>
      </c>
    </row>
    <row r="79" spans="1:4">
      <c r="A79" t="s">
        <v>62</v>
      </c>
      <c r="D79" t="s">
        <v>59</v>
      </c>
    </row>
    <row r="80" spans="1:4">
      <c r="A80" t="str" cm="1">
        <f t="array" ref="A80:A83">$A$57:$A$60</f>
        <v>McNeil</v>
      </c>
      <c r="B80" s="3" cm="1">
        <f t="array" ref="B80:B83">$D$57:$D$60</f>
        <v>26.5</v>
      </c>
      <c r="C80" s="30" t="s">
        <v>60</v>
      </c>
      <c r="D80" s="31" cm="1">
        <f t="array" ref="D80:D83">$B$12:$B$15</f>
        <v>26.5</v>
      </c>
    </row>
    <row r="81" spans="1:4">
      <c r="A81" t="str">
        <v>Contracts</v>
      </c>
      <c r="B81" s="3">
        <v>14.9</v>
      </c>
      <c r="C81" s="30" t="s">
        <v>60</v>
      </c>
      <c r="D81" s="31">
        <v>14.9</v>
      </c>
    </row>
    <row r="82" spans="1:4">
      <c r="A82" t="str">
        <v>VCE GT</v>
      </c>
      <c r="B82" s="3">
        <v>0</v>
      </c>
      <c r="C82" s="30" t="s">
        <v>60</v>
      </c>
      <c r="D82" s="31">
        <v>18</v>
      </c>
    </row>
    <row r="83" spans="1:4">
      <c r="A83" t="str">
        <v>Market</v>
      </c>
      <c r="B83" s="3">
        <v>0.59999999999999964</v>
      </c>
      <c r="C83" s="30" t="s">
        <v>60</v>
      </c>
      <c r="D83" s="31">
        <v>50</v>
      </c>
    </row>
    <row r="85" spans="1:4">
      <c r="A85" t="s">
        <v>63</v>
      </c>
      <c r="D85" t="s">
        <v>59</v>
      </c>
    </row>
    <row r="86" spans="1:4">
      <c r="A86" t="str" cm="1">
        <f t="array" ref="A86:A89">$A$57:$A$60</f>
        <v>McNeil</v>
      </c>
      <c r="B86" s="3" cm="1">
        <f t="array" ref="B86:B89">$E$57:$E$60</f>
        <v>0</v>
      </c>
      <c r="C86" s="30" t="s">
        <v>60</v>
      </c>
      <c r="D86" s="31" cm="1">
        <f t="array" ref="D86:D89">$B$12:$B$15</f>
        <v>26.5</v>
      </c>
    </row>
    <row r="87" spans="1:4">
      <c r="A87" t="str">
        <v>Contracts</v>
      </c>
      <c r="B87" s="3">
        <v>0</v>
      </c>
      <c r="C87" s="30" t="s">
        <v>60</v>
      </c>
      <c r="D87" s="31">
        <v>14.9</v>
      </c>
    </row>
    <row r="88" spans="1:4">
      <c r="A88" t="str">
        <v>VCE GT</v>
      </c>
      <c r="B88" s="3">
        <v>0</v>
      </c>
      <c r="C88" s="30" t="s">
        <v>60</v>
      </c>
      <c r="D88" s="31">
        <v>18</v>
      </c>
    </row>
    <row r="89" spans="1:4">
      <c r="A89" t="str">
        <v>Market</v>
      </c>
      <c r="B89" s="3">
        <v>32.799999999999997</v>
      </c>
      <c r="C89" s="30" t="s">
        <v>60</v>
      </c>
      <c r="D89" s="31">
        <v>50</v>
      </c>
    </row>
    <row r="91" spans="1:4">
      <c r="A91" t="s">
        <v>64</v>
      </c>
      <c r="D91" t="s">
        <v>59</v>
      </c>
    </row>
    <row r="92" spans="1:4">
      <c r="A92" t="str" cm="1">
        <f t="array" ref="A92:A95">$A$57:$A$60</f>
        <v>McNeil</v>
      </c>
      <c r="B92" s="3" cm="1">
        <f t="array" ref="B92:B95">$F$57:$F$60</f>
        <v>0</v>
      </c>
      <c r="C92" s="30" t="s">
        <v>60</v>
      </c>
      <c r="D92" s="31" cm="1">
        <f t="array" ref="D92:D95">$B$12:$B$15</f>
        <v>26.5</v>
      </c>
    </row>
    <row r="93" spans="1:4">
      <c r="A93" t="str">
        <v>Contracts</v>
      </c>
      <c r="B93" s="3">
        <v>0</v>
      </c>
      <c r="C93" s="30" t="s">
        <v>60</v>
      </c>
      <c r="D93" s="31">
        <v>14.9</v>
      </c>
    </row>
    <row r="94" spans="1:4">
      <c r="A94" t="str">
        <v>VCE GT</v>
      </c>
      <c r="B94" s="3">
        <v>0</v>
      </c>
      <c r="C94" s="30" t="s">
        <v>60</v>
      </c>
      <c r="D94" s="31">
        <v>18</v>
      </c>
    </row>
    <row r="95" spans="1:4">
      <c r="A95" t="str">
        <v>Market</v>
      </c>
      <c r="B95" s="3">
        <v>27.1</v>
      </c>
      <c r="C95" s="30" t="s">
        <v>60</v>
      </c>
      <c r="D95" s="31">
        <v>50</v>
      </c>
    </row>
    <row r="99" spans="1:2">
      <c r="A99" t="s">
        <v>65</v>
      </c>
    </row>
    <row r="101" spans="1:2">
      <c r="A101">
        <f>A66</f>
        <v>2009</v>
      </c>
    </row>
    <row r="103" spans="1:2">
      <c r="A103" t="str" cm="1">
        <f t="array" ref="A103:A111">$A$31:$A$39</f>
        <v>Business: New Construction</v>
      </c>
      <c r="B103" s="27"/>
    </row>
    <row r="104" spans="1:2">
      <c r="A104" t="str">
        <v>Business: Existing Facilities</v>
      </c>
      <c r="B104" s="27"/>
    </row>
    <row r="105" spans="1:2">
      <c r="A105" t="str">
        <v>Residential: New Construction</v>
      </c>
      <c r="B105" s="27"/>
    </row>
    <row r="106" spans="1:2">
      <c r="A106" t="str">
        <v>Residential: Existing Homes</v>
      </c>
      <c r="B106" s="27"/>
    </row>
    <row r="107" spans="1:2">
      <c r="A107" t="str">
        <v>Retail Products</v>
      </c>
      <c r="B107" s="27"/>
    </row>
    <row r="108" spans="1:2">
      <c r="A108" t="str">
        <v>Commercial Smartlight</v>
      </c>
      <c r="B108" s="27"/>
    </row>
    <row r="109" spans="1:2">
      <c r="A109" t="str">
        <v>Commercial Heating and A/C</v>
      </c>
      <c r="B109" s="27"/>
    </row>
    <row r="110" spans="1:2">
      <c r="A110" t="str">
        <v>Commerical Outdoor Lighting</v>
      </c>
      <c r="B110" s="27"/>
    </row>
    <row r="111" spans="1:2">
      <c r="A111" t="str">
        <v>LED Streetlight Program</v>
      </c>
      <c r="B111" s="27"/>
    </row>
  </sheetData>
  <mergeCells count="3">
    <mergeCell ref="E1:F1"/>
    <mergeCell ref="E2:F2"/>
    <mergeCell ref="C29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4817-9564-BA42-898F-0B2FD6C0D9E5}">
  <dimension ref="A1:AR123"/>
  <sheetViews>
    <sheetView tabSelected="1" topLeftCell="A21" zoomScale="70" zoomScaleNormal="70" workbookViewId="0">
      <selection activeCell="I39" sqref="I39"/>
    </sheetView>
  </sheetViews>
  <sheetFormatPr defaultColWidth="11.5" defaultRowHeight="15"/>
  <cols>
    <col min="1" max="1" width="37.5" bestFit="1" customWidth="1"/>
    <col min="2" max="2" width="18" bestFit="1" customWidth="1"/>
    <col min="3" max="3" width="19.5" bestFit="1" customWidth="1"/>
    <col min="4" max="4" width="25.25" customWidth="1"/>
    <col min="5" max="5" width="19.375" customWidth="1"/>
    <col min="6" max="6" width="15.875" customWidth="1"/>
    <col min="7" max="7" width="15.125" bestFit="1" customWidth="1"/>
    <col min="8" max="8" width="29.75" bestFit="1" customWidth="1"/>
    <col min="9" max="9" width="15.75" bestFit="1" customWidth="1"/>
    <col min="10" max="10" width="21.75" bestFit="1" customWidth="1"/>
    <col min="11" max="11" width="14.75" bestFit="1" customWidth="1"/>
    <col min="12" max="12" width="15.5" bestFit="1" customWidth="1"/>
    <col min="13" max="13" width="13" bestFit="1" customWidth="1"/>
    <col min="15" max="15" width="25.5" bestFit="1" customWidth="1"/>
    <col min="16" max="16" width="14.75" bestFit="1" customWidth="1"/>
    <col min="17" max="17" width="13.75" bestFit="1" customWidth="1"/>
    <col min="18" max="18" width="14.5" bestFit="1" customWidth="1"/>
    <col min="19" max="19" width="13.75" bestFit="1" customWidth="1"/>
    <col min="20" max="20" width="12.125" bestFit="1" customWidth="1"/>
    <col min="22" max="22" width="25.5" bestFit="1" customWidth="1"/>
    <col min="23" max="23" width="14.75" bestFit="1" customWidth="1"/>
    <col min="24" max="24" width="13.75" bestFit="1" customWidth="1"/>
    <col min="25" max="25" width="14.5" bestFit="1" customWidth="1"/>
    <col min="26" max="26" width="14.625" bestFit="1" customWidth="1"/>
    <col min="27" max="27" width="13.625" bestFit="1" customWidth="1"/>
    <col min="29" max="29" width="25.5" bestFit="1" customWidth="1"/>
    <col min="30" max="30" width="14.75" bestFit="1" customWidth="1"/>
    <col min="31" max="31" width="13.75" bestFit="1" customWidth="1"/>
    <col min="32" max="32" width="14.5" bestFit="1" customWidth="1"/>
    <col min="33" max="33" width="14.75" bestFit="1" customWidth="1"/>
    <col min="34" max="34" width="13.75" bestFit="1" customWidth="1"/>
    <col min="36" max="36" width="25.5" bestFit="1" customWidth="1"/>
    <col min="37" max="37" width="14.75" bestFit="1" customWidth="1"/>
    <col min="38" max="39" width="13.75" bestFit="1" customWidth="1"/>
    <col min="40" max="40" width="14.75" bestFit="1" customWidth="1"/>
    <col min="41" max="41" width="13.75" bestFit="1" customWidth="1"/>
    <col min="44" max="44" width="55.25" customWidth="1"/>
  </cols>
  <sheetData>
    <row r="1" spans="1:10" ht="16.5" thickBot="1">
      <c r="A1" s="12" t="s">
        <v>0</v>
      </c>
      <c r="E1" s="61" t="s">
        <v>1</v>
      </c>
      <c r="F1" s="61"/>
      <c r="G1" s="60">
        <v>5.1999999999999998E-3</v>
      </c>
    </row>
    <row r="2" spans="1:10" ht="16.5" thickBot="1">
      <c r="A2" s="13" t="s">
        <v>2</v>
      </c>
      <c r="B2" s="5" t="s">
        <v>3</v>
      </c>
      <c r="C2" s="4" t="s">
        <v>4</v>
      </c>
      <c r="D2" s="1"/>
      <c r="E2" s="61" t="s">
        <v>5</v>
      </c>
      <c r="F2" s="61"/>
      <c r="G2" s="2">
        <v>2.2000000000000001E-3</v>
      </c>
    </row>
    <row r="3" spans="1:10" ht="15.75" thickBot="1">
      <c r="A3" s="14" t="s">
        <v>6</v>
      </c>
      <c r="B3" s="6">
        <v>365</v>
      </c>
      <c r="C3" s="9">
        <v>60.1</v>
      </c>
    </row>
    <row r="4" spans="1:10" ht="15.75" thickBot="1">
      <c r="A4" s="15" t="s">
        <v>7</v>
      </c>
      <c r="B4" s="7">
        <v>830</v>
      </c>
      <c r="C4" s="10">
        <v>49.4</v>
      </c>
      <c r="E4" s="40" t="str" cm="1">
        <f t="array" ref="E4:J4">TRANSPOSE(A2:A7)</f>
        <v>Block</v>
      </c>
      <c r="F4" s="41" t="str">
        <v>Block 1</v>
      </c>
      <c r="G4" s="41" t="str">
        <v>Block 2</v>
      </c>
      <c r="H4" s="41" t="str">
        <v>Block 3</v>
      </c>
      <c r="I4" s="41" t="str">
        <v>Block 4</v>
      </c>
      <c r="J4" s="42" t="str">
        <v>Block 5</v>
      </c>
    </row>
    <row r="5" spans="1:10" ht="15.75" thickBot="1">
      <c r="A5" s="15" t="s">
        <v>8</v>
      </c>
      <c r="B5" s="7">
        <v>4125</v>
      </c>
      <c r="C5" s="10">
        <v>42</v>
      </c>
      <c r="E5" s="43" t="str" cm="1">
        <f t="array" ref="E5:J5">TRANSPOSE(B2:B7)</f>
        <v>Number of hours</v>
      </c>
      <c r="F5" s="48">
        <v>365</v>
      </c>
      <c r="G5" s="49">
        <v>830</v>
      </c>
      <c r="H5" s="49">
        <v>4125</v>
      </c>
      <c r="I5" s="49">
        <v>2960</v>
      </c>
      <c r="J5" s="50">
        <v>480</v>
      </c>
    </row>
    <row r="6" spans="1:10" ht="15.75" thickBot="1">
      <c r="A6" s="15" t="s">
        <v>9</v>
      </c>
      <c r="B6" s="7">
        <v>2960</v>
      </c>
      <c r="C6" s="10">
        <v>32.799999999999997</v>
      </c>
      <c r="E6" s="43" t="str" cm="1">
        <f t="array" ref="E6:J6">TRANSPOSE(C2:C7)</f>
        <v>Average load (MW)</v>
      </c>
      <c r="F6" s="48">
        <v>60.1</v>
      </c>
      <c r="G6" s="49">
        <v>49.4</v>
      </c>
      <c r="H6" s="49">
        <v>42</v>
      </c>
      <c r="I6" s="49">
        <v>32.799999999999997</v>
      </c>
      <c r="J6" s="50">
        <v>27.1</v>
      </c>
    </row>
    <row r="7" spans="1:10" ht="15.75" thickBot="1">
      <c r="A7" s="16" t="s">
        <v>10</v>
      </c>
      <c r="B7" s="8">
        <v>480</v>
      </c>
      <c r="C7" s="11">
        <v>27.1</v>
      </c>
    </row>
    <row r="8" spans="1:10">
      <c r="A8" s="17"/>
    </row>
    <row r="9" spans="1:10" ht="15.75">
      <c r="A9" s="12" t="s">
        <v>11</v>
      </c>
    </row>
    <row r="10" spans="1:10">
      <c r="A10" s="17"/>
      <c r="C10" t="s">
        <v>12</v>
      </c>
    </row>
    <row r="11" spans="1:10">
      <c r="A11" s="17"/>
      <c r="B11" t="s">
        <v>13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14</v>
      </c>
      <c r="I11" t="s">
        <v>15</v>
      </c>
      <c r="J11" t="s">
        <v>16</v>
      </c>
    </row>
    <row r="12" spans="1:10">
      <c r="A12" s="17" t="s">
        <v>17</v>
      </c>
      <c r="B12" s="2">
        <v>26.5</v>
      </c>
      <c r="C12" s="2">
        <v>50.9</v>
      </c>
      <c r="D12" s="2">
        <v>50.9</v>
      </c>
      <c r="E12" s="2">
        <v>50.9</v>
      </c>
      <c r="F12" s="2">
        <v>50.9</v>
      </c>
      <c r="G12" s="2">
        <v>50.9</v>
      </c>
      <c r="H12" s="2">
        <v>2.8000000000000001E-2</v>
      </c>
      <c r="I12" s="2" t="s">
        <v>18</v>
      </c>
      <c r="J12" s="2">
        <v>0.03</v>
      </c>
    </row>
    <row r="13" spans="1:10">
      <c r="A13" s="17" t="s">
        <v>19</v>
      </c>
      <c r="B13" s="2">
        <v>14.9</v>
      </c>
      <c r="C13" s="2">
        <v>60</v>
      </c>
      <c r="D13" s="2">
        <v>60</v>
      </c>
      <c r="E13" s="2">
        <v>60</v>
      </c>
      <c r="F13" s="2">
        <v>60</v>
      </c>
      <c r="G13" s="2">
        <v>60</v>
      </c>
      <c r="H13" s="2">
        <v>2.1999999999999999E-2</v>
      </c>
      <c r="I13" s="2" t="s">
        <v>20</v>
      </c>
      <c r="J13" s="2">
        <v>0.04</v>
      </c>
    </row>
    <row r="14" spans="1:10">
      <c r="A14" s="17" t="s">
        <v>21</v>
      </c>
      <c r="B14" s="2">
        <v>18</v>
      </c>
      <c r="C14" s="2">
        <v>150</v>
      </c>
      <c r="D14" s="2">
        <v>150</v>
      </c>
      <c r="E14" s="2">
        <v>150</v>
      </c>
      <c r="F14" s="2">
        <v>150</v>
      </c>
      <c r="G14" s="2">
        <v>150</v>
      </c>
      <c r="H14" s="2">
        <v>0.71699999999999997</v>
      </c>
      <c r="I14" s="2" t="s">
        <v>22</v>
      </c>
      <c r="J14" s="2">
        <v>0.04</v>
      </c>
    </row>
    <row r="15" spans="1:10">
      <c r="A15" s="17" t="s">
        <v>23</v>
      </c>
      <c r="B15" s="2">
        <v>50</v>
      </c>
      <c r="C15" s="2">
        <v>300</v>
      </c>
      <c r="D15" s="2">
        <v>170</v>
      </c>
      <c r="E15" s="2">
        <v>65</v>
      </c>
      <c r="F15" s="2">
        <v>43</v>
      </c>
      <c r="G15" s="2">
        <v>15</v>
      </c>
      <c r="H15" s="2">
        <v>0.49099999999999999</v>
      </c>
      <c r="I15" s="2" t="s">
        <v>24</v>
      </c>
      <c r="J15" s="2">
        <v>0.04</v>
      </c>
    </row>
    <row r="16" spans="1:10">
      <c r="A16" s="17"/>
    </row>
    <row r="17" spans="1:41">
      <c r="A17" s="17"/>
      <c r="C17" t="s">
        <v>25</v>
      </c>
    </row>
    <row r="18" spans="1:41">
      <c r="A18" s="17"/>
      <c r="B18" t="s">
        <v>26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  <c r="H18" t="s">
        <v>14</v>
      </c>
      <c r="I18" t="s">
        <v>15</v>
      </c>
      <c r="J18" t="s">
        <v>16</v>
      </c>
    </row>
    <row r="19" spans="1:41">
      <c r="A19" s="17" t="s">
        <v>27</v>
      </c>
      <c r="B19" s="2">
        <v>5.2</v>
      </c>
      <c r="C19" s="2">
        <v>76.8</v>
      </c>
      <c r="D19" s="2">
        <v>76.8</v>
      </c>
      <c r="E19" s="2">
        <v>76.8</v>
      </c>
      <c r="F19" s="2">
        <v>76.8</v>
      </c>
      <c r="G19" s="2">
        <v>76.8</v>
      </c>
      <c r="H19" s="2">
        <v>1.7999999999999999E-2</v>
      </c>
      <c r="I19" s="2" t="s">
        <v>28</v>
      </c>
      <c r="J19" s="2">
        <v>0</v>
      </c>
    </row>
    <row r="20" spans="1:41">
      <c r="A20" s="17"/>
    </row>
    <row r="21" spans="1:41">
      <c r="A21" s="17" t="s">
        <v>29</v>
      </c>
      <c r="B21" t="s">
        <v>30</v>
      </c>
      <c r="C21" t="s">
        <v>31</v>
      </c>
    </row>
    <row r="22" spans="1:41">
      <c r="A22" s="17">
        <v>2009</v>
      </c>
      <c r="B22" s="2">
        <v>1</v>
      </c>
      <c r="C22" s="31">
        <v>0</v>
      </c>
    </row>
    <row r="23" spans="1:41">
      <c r="A23" s="17">
        <v>2010</v>
      </c>
      <c r="B23" s="2">
        <v>0.93</v>
      </c>
      <c r="C23" s="31">
        <v>1</v>
      </c>
    </row>
    <row r="24" spans="1:41">
      <c r="A24" s="17">
        <v>2011</v>
      </c>
      <c r="B24" s="2">
        <v>0.87</v>
      </c>
      <c r="C24" s="31">
        <v>2</v>
      </c>
    </row>
    <row r="25" spans="1:41">
      <c r="A25" s="17">
        <v>2012</v>
      </c>
      <c r="B25" s="2">
        <v>0.82</v>
      </c>
      <c r="C25" s="31">
        <v>3</v>
      </c>
    </row>
    <row r="26" spans="1:41">
      <c r="A26" s="17">
        <v>2013</v>
      </c>
      <c r="B26" s="2">
        <v>0.76</v>
      </c>
      <c r="C26" s="31">
        <v>4</v>
      </c>
    </row>
    <row r="27" spans="1:41">
      <c r="A27" s="17">
        <v>2014</v>
      </c>
      <c r="B27" s="2">
        <v>0.71</v>
      </c>
      <c r="C27" s="31">
        <v>5</v>
      </c>
    </row>
    <row r="28" spans="1:41">
      <c r="A28" s="17"/>
    </row>
    <row r="29" spans="1:41" ht="15.75">
      <c r="A29" s="17"/>
      <c r="C29" s="62" t="s">
        <v>32</v>
      </c>
      <c r="D29" s="63"/>
      <c r="E29" s="63"/>
      <c r="F29" s="63"/>
      <c r="G29" s="64"/>
      <c r="I29" t="s">
        <v>6</v>
      </c>
      <c r="J29" t="s">
        <v>7</v>
      </c>
      <c r="K29" t="s">
        <v>8</v>
      </c>
      <c r="L29" t="s">
        <v>9</v>
      </c>
      <c r="M29" t="s">
        <v>10</v>
      </c>
      <c r="P29" t="s">
        <v>6</v>
      </c>
      <c r="Q29" t="s">
        <v>7</v>
      </c>
      <c r="R29" t="s">
        <v>8</v>
      </c>
      <c r="S29" t="s">
        <v>9</v>
      </c>
      <c r="T29" t="s">
        <v>10</v>
      </c>
      <c r="W29" t="s">
        <v>6</v>
      </c>
      <c r="X29" t="s">
        <v>7</v>
      </c>
      <c r="Y29" t="s">
        <v>8</v>
      </c>
      <c r="Z29" t="s">
        <v>9</v>
      </c>
      <c r="AA29" t="s">
        <v>10</v>
      </c>
      <c r="AD29" t="s">
        <v>6</v>
      </c>
      <c r="AE29" t="s">
        <v>7</v>
      </c>
      <c r="AF29" t="s">
        <v>8</v>
      </c>
      <c r="AG29" t="s">
        <v>9</v>
      </c>
      <c r="AH29" t="s">
        <v>10</v>
      </c>
      <c r="AK29" t="s">
        <v>6</v>
      </c>
      <c r="AL29" t="s">
        <v>7</v>
      </c>
      <c r="AM29" t="s">
        <v>8</v>
      </c>
      <c r="AN29" t="s">
        <v>9</v>
      </c>
      <c r="AO29" t="s">
        <v>10</v>
      </c>
    </row>
    <row r="30" spans="1:41" ht="16.5" customHeight="1">
      <c r="A30" s="28" t="s">
        <v>33</v>
      </c>
      <c r="B30" t="s">
        <v>34</v>
      </c>
      <c r="C30" s="20">
        <v>1</v>
      </c>
      <c r="D30">
        <v>2</v>
      </c>
      <c r="E30">
        <v>3</v>
      </c>
      <c r="F30">
        <v>4</v>
      </c>
      <c r="G30" s="21">
        <v>5</v>
      </c>
      <c r="I30">
        <f>C12*(1+$J$12)</f>
        <v>52.427</v>
      </c>
      <c r="J30">
        <f t="shared" ref="J30:M30" si="0">D12*(1+$J$12)</f>
        <v>52.427</v>
      </c>
      <c r="K30">
        <f t="shared" si="0"/>
        <v>52.427</v>
      </c>
      <c r="L30">
        <f t="shared" si="0"/>
        <v>52.427</v>
      </c>
      <c r="M30">
        <f t="shared" si="0"/>
        <v>52.427</v>
      </c>
      <c r="P30">
        <f>I30*(1+$J$12)</f>
        <v>53.999810000000004</v>
      </c>
      <c r="Q30">
        <f t="shared" ref="Q30:T30" si="1">J30*(1+$J$12)</f>
        <v>53.999810000000004</v>
      </c>
      <c r="R30">
        <f t="shared" si="1"/>
        <v>53.999810000000004</v>
      </c>
      <c r="S30">
        <f t="shared" si="1"/>
        <v>53.999810000000004</v>
      </c>
      <c r="T30">
        <f t="shared" si="1"/>
        <v>53.999810000000004</v>
      </c>
      <c r="W30">
        <f>P30*(1+$J$12)</f>
        <v>55.619804300000006</v>
      </c>
      <c r="X30">
        <f t="shared" ref="X30:AA30" si="2">Q30*(1+$J$12)</f>
        <v>55.619804300000006</v>
      </c>
      <c r="Y30">
        <f t="shared" si="2"/>
        <v>55.619804300000006</v>
      </c>
      <c r="Z30">
        <f t="shared" si="2"/>
        <v>55.619804300000006</v>
      </c>
      <c r="AA30">
        <f t="shared" si="2"/>
        <v>55.619804300000006</v>
      </c>
      <c r="AD30">
        <f>W30*(1+$J$12)</f>
        <v>57.288398429000004</v>
      </c>
      <c r="AE30">
        <f t="shared" ref="AE30:AH30" si="3">X30*(1+$J$12)</f>
        <v>57.288398429000004</v>
      </c>
      <c r="AF30">
        <f t="shared" si="3"/>
        <v>57.288398429000004</v>
      </c>
      <c r="AG30">
        <f t="shared" si="3"/>
        <v>57.288398429000004</v>
      </c>
      <c r="AH30">
        <f t="shared" si="3"/>
        <v>57.288398429000004</v>
      </c>
      <c r="AK30">
        <f>AD30*(1+$J$12)</f>
        <v>59.007050381870009</v>
      </c>
      <c r="AL30">
        <f t="shared" ref="AL30:AO30" si="4">AE30*(1+$J$12)</f>
        <v>59.007050381870009</v>
      </c>
      <c r="AM30">
        <f t="shared" si="4"/>
        <v>59.007050381870009</v>
      </c>
      <c r="AN30">
        <f t="shared" si="4"/>
        <v>59.007050381870009</v>
      </c>
      <c r="AO30">
        <f t="shared" si="4"/>
        <v>59.007050381870009</v>
      </c>
    </row>
    <row r="31" spans="1:41">
      <c r="A31" s="17" t="s">
        <v>35</v>
      </c>
      <c r="B31" s="18">
        <v>240480</v>
      </c>
      <c r="C31" s="22">
        <v>0.246</v>
      </c>
      <c r="D31" s="2">
        <v>0.22800000000000001</v>
      </c>
      <c r="E31" s="2">
        <v>0.20100000000000001</v>
      </c>
      <c r="F31" s="2">
        <v>0.184</v>
      </c>
      <c r="G31" s="23">
        <v>0.16400000000000001</v>
      </c>
      <c r="H31">
        <f>SUM(C31:G31)</f>
        <v>1.0229999999999999</v>
      </c>
      <c r="I31">
        <f>C13*(1+$J$13)</f>
        <v>62.400000000000006</v>
      </c>
      <c r="J31">
        <f t="shared" ref="J31:M31" si="5">D13*(1+$J$13)</f>
        <v>62.400000000000006</v>
      </c>
      <c r="K31">
        <f t="shared" si="5"/>
        <v>62.400000000000006</v>
      </c>
      <c r="L31">
        <f t="shared" si="5"/>
        <v>62.400000000000006</v>
      </c>
      <c r="M31">
        <f t="shared" si="5"/>
        <v>62.400000000000006</v>
      </c>
      <c r="P31">
        <f>I31*(1+$J$13)</f>
        <v>64.896000000000015</v>
      </c>
      <c r="Q31">
        <f t="shared" ref="Q31:T31" si="6">J31*(1+$J$13)</f>
        <v>64.896000000000015</v>
      </c>
      <c r="R31">
        <f t="shared" si="6"/>
        <v>64.896000000000015</v>
      </c>
      <c r="S31">
        <f t="shared" si="6"/>
        <v>64.896000000000015</v>
      </c>
      <c r="T31">
        <f t="shared" si="6"/>
        <v>64.896000000000015</v>
      </c>
      <c r="W31">
        <f>P31*(1+$J$13)</f>
        <v>67.491840000000025</v>
      </c>
      <c r="X31">
        <f t="shared" ref="X31:AA31" si="7">Q31*(1+$J$13)</f>
        <v>67.491840000000025</v>
      </c>
      <c r="Y31">
        <f t="shared" si="7"/>
        <v>67.491840000000025</v>
      </c>
      <c r="Z31">
        <f t="shared" si="7"/>
        <v>67.491840000000025</v>
      </c>
      <c r="AA31">
        <f t="shared" si="7"/>
        <v>67.491840000000025</v>
      </c>
      <c r="AD31">
        <f>W31*(1+$J$13)</f>
        <v>70.191513600000022</v>
      </c>
      <c r="AE31">
        <f t="shared" ref="AE31:AH31" si="8">X31*(1+$J$13)</f>
        <v>70.191513600000022</v>
      </c>
      <c r="AF31">
        <f t="shared" si="8"/>
        <v>70.191513600000022</v>
      </c>
      <c r="AG31">
        <f t="shared" si="8"/>
        <v>70.191513600000022</v>
      </c>
      <c r="AH31">
        <f t="shared" si="8"/>
        <v>70.191513600000022</v>
      </c>
      <c r="AK31">
        <f>AD31*(1+$J$13)</f>
        <v>72.999174144000023</v>
      </c>
      <c r="AL31">
        <f t="shared" ref="AL31:AO31" si="9">AE31*(1+$J$13)</f>
        <v>72.999174144000023</v>
      </c>
      <c r="AM31">
        <f t="shared" si="9"/>
        <v>72.999174144000023</v>
      </c>
      <c r="AN31">
        <f t="shared" si="9"/>
        <v>72.999174144000023</v>
      </c>
      <c r="AO31">
        <f t="shared" si="9"/>
        <v>72.999174144000023</v>
      </c>
    </row>
    <row r="32" spans="1:41">
      <c r="A32" s="17" t="s">
        <v>36</v>
      </c>
      <c r="B32" s="18">
        <v>353622</v>
      </c>
      <c r="C32" s="22">
        <v>0.313</v>
      </c>
      <c r="D32" s="2">
        <v>0.25900000000000001</v>
      </c>
      <c r="E32" s="2">
        <v>0.21299999999999999</v>
      </c>
      <c r="F32" s="2">
        <v>0.17599999999999999</v>
      </c>
      <c r="G32" s="23">
        <v>0.14299999999999999</v>
      </c>
      <c r="H32">
        <f t="shared" ref="H32:H39" si="10">SUM(C32:G32)</f>
        <v>1.1040000000000001</v>
      </c>
      <c r="I32">
        <f>C14*(1+$J$14)</f>
        <v>156</v>
      </c>
      <c r="J32">
        <f t="shared" ref="J32:M32" si="11">D14*(1+$J$14)</f>
        <v>156</v>
      </c>
      <c r="K32">
        <f t="shared" si="11"/>
        <v>156</v>
      </c>
      <c r="L32">
        <f t="shared" si="11"/>
        <v>156</v>
      </c>
      <c r="M32">
        <f t="shared" si="11"/>
        <v>156</v>
      </c>
      <c r="P32">
        <f>I32*(1+$J$14)</f>
        <v>162.24</v>
      </c>
      <c r="Q32">
        <f t="shared" ref="Q32:T32" si="12">J32*(1+$J$14)</f>
        <v>162.24</v>
      </c>
      <c r="R32">
        <f t="shared" si="12"/>
        <v>162.24</v>
      </c>
      <c r="S32">
        <f t="shared" si="12"/>
        <v>162.24</v>
      </c>
      <c r="T32">
        <f t="shared" si="12"/>
        <v>162.24</v>
      </c>
      <c r="W32">
        <f>P32*(1+$J$14)</f>
        <v>168.7296</v>
      </c>
      <c r="X32">
        <f t="shared" ref="X32:AA32" si="13">Q32*(1+$J$14)</f>
        <v>168.7296</v>
      </c>
      <c r="Y32">
        <f t="shared" si="13"/>
        <v>168.7296</v>
      </c>
      <c r="Z32">
        <f t="shared" si="13"/>
        <v>168.7296</v>
      </c>
      <c r="AA32">
        <f t="shared" si="13"/>
        <v>168.7296</v>
      </c>
      <c r="AD32">
        <f>W32*(1+$J$14)</f>
        <v>175.47878400000002</v>
      </c>
      <c r="AE32">
        <f t="shared" ref="AE32:AH32" si="14">X32*(1+$J$14)</f>
        <v>175.47878400000002</v>
      </c>
      <c r="AF32">
        <f t="shared" si="14"/>
        <v>175.47878400000002</v>
      </c>
      <c r="AG32">
        <f t="shared" si="14"/>
        <v>175.47878400000002</v>
      </c>
      <c r="AH32">
        <f t="shared" si="14"/>
        <v>175.47878400000002</v>
      </c>
      <c r="AK32">
        <f>AD32*(1+$J$14)</f>
        <v>182.49793536000001</v>
      </c>
      <c r="AL32">
        <f t="shared" ref="AL32:AO32" si="15">AE32*(1+$J$14)</f>
        <v>182.49793536000001</v>
      </c>
      <c r="AM32">
        <f t="shared" si="15"/>
        <v>182.49793536000001</v>
      </c>
      <c r="AN32">
        <f t="shared" si="15"/>
        <v>182.49793536000001</v>
      </c>
      <c r="AO32">
        <f t="shared" si="15"/>
        <v>182.49793536000001</v>
      </c>
    </row>
    <row r="33" spans="1:41">
      <c r="A33" s="17" t="s">
        <v>37</v>
      </c>
      <c r="B33" s="18">
        <v>103852</v>
      </c>
      <c r="C33" s="22">
        <v>2.5999999999999999E-2</v>
      </c>
      <c r="D33" s="2">
        <v>1.7999999999999999E-2</v>
      </c>
      <c r="E33" s="2">
        <v>1.2999999999999999E-2</v>
      </c>
      <c r="F33" s="2">
        <v>0.01</v>
      </c>
      <c r="G33" s="23">
        <v>0.1</v>
      </c>
      <c r="H33">
        <f t="shared" si="10"/>
        <v>0.16699999999999998</v>
      </c>
      <c r="I33">
        <f>C15*(1+$J$15)</f>
        <v>312</v>
      </c>
      <c r="J33">
        <f t="shared" ref="J33:M33" si="16">D15*(1+$J$15)</f>
        <v>176.8</v>
      </c>
      <c r="K33">
        <f t="shared" si="16"/>
        <v>67.600000000000009</v>
      </c>
      <c r="L33">
        <f t="shared" si="16"/>
        <v>44.72</v>
      </c>
      <c r="M33">
        <f t="shared" si="16"/>
        <v>15.600000000000001</v>
      </c>
      <c r="P33">
        <f>I33*(1+$J$15)</f>
        <v>324.48</v>
      </c>
      <c r="Q33">
        <f t="shared" ref="Q33:T33" si="17">J33*(1+$J$15)</f>
        <v>183.87200000000001</v>
      </c>
      <c r="R33">
        <f t="shared" si="17"/>
        <v>70.304000000000016</v>
      </c>
      <c r="S33">
        <f t="shared" si="17"/>
        <v>46.508800000000001</v>
      </c>
      <c r="T33">
        <f t="shared" si="17"/>
        <v>16.224000000000004</v>
      </c>
      <c r="W33">
        <f>P33*(1+$J$15)</f>
        <v>337.45920000000001</v>
      </c>
      <c r="X33">
        <f t="shared" ref="X33:AA33" si="18">Q33*(1+$J$15)</f>
        <v>191.22688000000002</v>
      </c>
      <c r="Y33">
        <f t="shared" si="18"/>
        <v>73.116160000000022</v>
      </c>
      <c r="Z33">
        <f t="shared" si="18"/>
        <v>48.369152</v>
      </c>
      <c r="AA33">
        <f t="shared" si="18"/>
        <v>16.872960000000006</v>
      </c>
      <c r="AD33">
        <f>W33*(1+$J$15)</f>
        <v>350.95756800000004</v>
      </c>
      <c r="AE33">
        <f t="shared" ref="AE33:AH33" si="19">X33*(1+$J$15)</f>
        <v>198.87595520000002</v>
      </c>
      <c r="AF33">
        <f t="shared" si="19"/>
        <v>76.040806400000022</v>
      </c>
      <c r="AG33">
        <f t="shared" si="19"/>
        <v>50.303918080000003</v>
      </c>
      <c r="AH33">
        <f t="shared" si="19"/>
        <v>17.547878400000005</v>
      </c>
      <c r="AK33">
        <f>AD33*(1+$J$15)</f>
        <v>364.99587072000003</v>
      </c>
      <c r="AL33">
        <f t="shared" ref="AL33:AO33" si="20">AE33*(1+$J$15)</f>
        <v>206.83099340800004</v>
      </c>
      <c r="AM33">
        <f t="shared" si="20"/>
        <v>79.082438656000022</v>
      </c>
      <c r="AN33">
        <f t="shared" si="20"/>
        <v>52.316074803200003</v>
      </c>
      <c r="AO33">
        <f t="shared" si="20"/>
        <v>18.249793536000006</v>
      </c>
    </row>
    <row r="34" spans="1:41">
      <c r="A34" s="17" t="s">
        <v>38</v>
      </c>
      <c r="B34" s="18">
        <v>127170</v>
      </c>
      <c r="C34" s="22">
        <v>8.5000000000000006E-2</v>
      </c>
      <c r="D34" s="2">
        <v>0.153</v>
      </c>
      <c r="E34" s="2">
        <v>0.14699999999999999</v>
      </c>
      <c r="F34" s="2">
        <v>0.13800000000000001</v>
      </c>
      <c r="G34" s="23">
        <v>0.13200000000000001</v>
      </c>
      <c r="H34">
        <f t="shared" si="10"/>
        <v>0.65500000000000003</v>
      </c>
    </row>
    <row r="35" spans="1:41">
      <c r="A35" s="17" t="s">
        <v>39</v>
      </c>
      <c r="B35" s="18">
        <v>88861</v>
      </c>
      <c r="C35" s="22">
        <v>0.128</v>
      </c>
      <c r="D35" s="2">
        <v>0.14199999999999999</v>
      </c>
      <c r="E35" s="2">
        <v>0.13900000000000001</v>
      </c>
      <c r="F35" s="2">
        <v>0.13600000000000001</v>
      </c>
      <c r="G35" s="23">
        <v>0.13700000000000001</v>
      </c>
      <c r="H35">
        <f t="shared" si="10"/>
        <v>0.68200000000000005</v>
      </c>
    </row>
    <row r="36" spans="1:41">
      <c r="A36" s="17" t="s">
        <v>40</v>
      </c>
      <c r="B36" s="18">
        <v>26205</v>
      </c>
      <c r="C36" s="22">
        <v>2.4E-2</v>
      </c>
      <c r="D36" s="2">
        <v>1.6E-2</v>
      </c>
      <c r="E36" s="2">
        <v>1.4E-2</v>
      </c>
      <c r="F36" s="2">
        <v>1.2E-2</v>
      </c>
      <c r="G36" s="23">
        <v>1.2E-2</v>
      </c>
      <c r="H36">
        <f t="shared" si="10"/>
        <v>7.8E-2</v>
      </c>
    </row>
    <row r="37" spans="1:41">
      <c r="A37" s="17" t="s">
        <v>41</v>
      </c>
      <c r="B37" s="18">
        <v>30165</v>
      </c>
      <c r="C37" s="22">
        <v>1.6E-2</v>
      </c>
      <c r="D37" s="2">
        <v>1.7999999999999999E-2</v>
      </c>
      <c r="E37" s="2">
        <v>0.02</v>
      </c>
      <c r="F37" s="2">
        <v>2.1999999999999999E-2</v>
      </c>
      <c r="G37" s="23">
        <v>2.4E-2</v>
      </c>
      <c r="H37">
        <f t="shared" si="10"/>
        <v>0.1</v>
      </c>
    </row>
    <row r="38" spans="1:41">
      <c r="A38" s="17" t="s">
        <v>42</v>
      </c>
      <c r="B38" s="18">
        <v>18432</v>
      </c>
      <c r="C38" s="22">
        <v>8.0000000000000002E-3</v>
      </c>
      <c r="D38" s="2">
        <v>0.01</v>
      </c>
      <c r="E38" s="2">
        <v>8.9999999999999993E-3</v>
      </c>
      <c r="F38" s="2">
        <v>0.01</v>
      </c>
      <c r="G38" s="23">
        <v>1.0999999999999999E-2</v>
      </c>
      <c r="H38">
        <f t="shared" si="10"/>
        <v>4.8000000000000001E-2</v>
      </c>
      <c r="I38">
        <f>H32-H31</f>
        <v>8.1000000000000183E-2</v>
      </c>
    </row>
    <row r="39" spans="1:41">
      <c r="A39" s="17" t="s">
        <v>43</v>
      </c>
      <c r="B39" s="18">
        <v>46240</v>
      </c>
      <c r="C39" s="24">
        <v>3.2000000000000001E-2</v>
      </c>
      <c r="D39" s="25">
        <v>2.8000000000000001E-2</v>
      </c>
      <c r="E39" s="25">
        <v>2.4E-2</v>
      </c>
      <c r="F39" s="25">
        <v>2.5999999999999999E-2</v>
      </c>
      <c r="G39" s="26">
        <v>3.2000000000000001E-2</v>
      </c>
      <c r="H39">
        <f t="shared" si="10"/>
        <v>0.14199999999999999</v>
      </c>
    </row>
    <row r="40" spans="1:41">
      <c r="A40" s="17" t="s">
        <v>45</v>
      </c>
      <c r="B40" s="19">
        <f t="shared" ref="B40:G40" si="21">SUM(B31:B39)</f>
        <v>1035027</v>
      </c>
      <c r="C40" s="3">
        <f t="shared" si="21"/>
        <v>0.878</v>
      </c>
      <c r="D40" s="3">
        <f t="shared" si="21"/>
        <v>0.87200000000000011</v>
      </c>
      <c r="E40" s="3">
        <f t="shared" si="21"/>
        <v>0.78000000000000014</v>
      </c>
      <c r="F40" s="3">
        <f t="shared" si="21"/>
        <v>0.71400000000000008</v>
      </c>
      <c r="G40" s="3">
        <f t="shared" si="21"/>
        <v>0.75500000000000012</v>
      </c>
    </row>
    <row r="41" spans="1:41">
      <c r="A41" s="17"/>
    </row>
    <row r="42" spans="1:41">
      <c r="A42" s="17" t="s">
        <v>51</v>
      </c>
      <c r="B42" s="18">
        <v>800000</v>
      </c>
    </row>
    <row r="44" spans="1:41" ht="20.25">
      <c r="A44" s="1" t="s">
        <v>66</v>
      </c>
      <c r="AJ44" s="36"/>
    </row>
    <row r="45" spans="1:41" ht="15.75">
      <c r="B45" cm="1">
        <f t="array" ref="B45:G45">TRANSPOSE(A22:A27)</f>
        <v>2009</v>
      </c>
      <c r="C45">
        <v>2010</v>
      </c>
      <c r="D45">
        <v>2011</v>
      </c>
      <c r="E45">
        <v>2012</v>
      </c>
      <c r="F45">
        <v>2013</v>
      </c>
      <c r="G45">
        <v>2014</v>
      </c>
      <c r="AJ45" s="1"/>
    </row>
    <row r="46" spans="1:41">
      <c r="A46" t="s">
        <v>67</v>
      </c>
      <c r="B46" s="39">
        <f>B58</f>
        <v>18144551.025000002</v>
      </c>
      <c r="C46" s="39">
        <f>I58</f>
        <v>18783060.832870472</v>
      </c>
      <c r="D46" s="39">
        <f>P58</f>
        <v>19653730.325106513</v>
      </c>
      <c r="E46" s="39">
        <f>W58</f>
        <v>20180980.189724952</v>
      </c>
      <c r="F46" s="39">
        <f>AD58</f>
        <v>21170007.197012894</v>
      </c>
      <c r="G46" s="39">
        <f>AK58</f>
        <v>22545062.368044935</v>
      </c>
      <c r="AJ46" s="17"/>
    </row>
    <row r="47" spans="1:41" ht="15.75" thickBot="1">
      <c r="A47" t="s">
        <v>68</v>
      </c>
      <c r="B47" s="39">
        <f>B46*B22</f>
        <v>18144551.025000002</v>
      </c>
      <c r="C47" s="39">
        <f>C46*B23</f>
        <v>17468246.574569538</v>
      </c>
      <c r="D47" s="39">
        <f>D46*B24</f>
        <v>17098745.382842667</v>
      </c>
      <c r="E47" s="39">
        <f>E46*B25</f>
        <v>16548403.755574459</v>
      </c>
      <c r="F47" s="39">
        <f>F46*B26</f>
        <v>16089205.4697298</v>
      </c>
      <c r="G47" s="39">
        <f>G46*B27</f>
        <v>16006994.281311903</v>
      </c>
      <c r="AJ47" s="17"/>
    </row>
    <row r="48" spans="1:41" ht="16.5" thickBot="1">
      <c r="A48" t="s">
        <v>69</v>
      </c>
      <c r="B48" s="38">
        <f>SUM($B$47:$G$47)</f>
        <v>101356146.48902836</v>
      </c>
      <c r="AJ48" s="17"/>
    </row>
    <row r="50" spans="1:41" ht="15.75" thickBot="1"/>
    <row r="51" spans="1:41" ht="16.5" thickBot="1">
      <c r="A51" t="s">
        <v>70</v>
      </c>
      <c r="B51" s="51">
        <f>SUM(B62,I62,P62,W62,AK62)</f>
        <v>340283.52774995001</v>
      </c>
    </row>
    <row r="54" spans="1:41" ht="20.25">
      <c r="A54" s="36" t="s">
        <v>29</v>
      </c>
      <c r="B54" s="36" t="s">
        <v>31</v>
      </c>
      <c r="H54" s="36" t="s">
        <v>29</v>
      </c>
      <c r="I54" s="36" t="s">
        <v>31</v>
      </c>
      <c r="O54" s="36" t="s">
        <v>29</v>
      </c>
      <c r="P54" s="36" t="s">
        <v>31</v>
      </c>
      <c r="V54" s="36" t="s">
        <v>29</v>
      </c>
      <c r="W54" s="36" t="s">
        <v>31</v>
      </c>
      <c r="AC54" s="36" t="s">
        <v>29</v>
      </c>
      <c r="AD54" s="36" t="s">
        <v>31</v>
      </c>
      <c r="AJ54" s="36" t="s">
        <v>29</v>
      </c>
      <c r="AK54" s="36" t="s">
        <v>31</v>
      </c>
    </row>
    <row r="55" spans="1:41" ht="20.25">
      <c r="A55" s="36">
        <v>2009</v>
      </c>
      <c r="B55" s="36">
        <f>_xlfn.XLOOKUP(A55,$A$22:$A$27,$C$22:$C$27)</f>
        <v>0</v>
      </c>
      <c r="H55" s="36">
        <v>2010</v>
      </c>
      <c r="I55" s="36">
        <f>_xlfn.XLOOKUP(H55,$A$22:$A$27,$C$22:$C$27)</f>
        <v>1</v>
      </c>
      <c r="O55" s="36">
        <v>2011</v>
      </c>
      <c r="P55" s="36">
        <f>_xlfn.XLOOKUP(O55,$A$22:$A$27,$C$22:$C$27)</f>
        <v>2</v>
      </c>
      <c r="V55" s="36">
        <v>2012</v>
      </c>
      <c r="W55" s="36">
        <f>_xlfn.XLOOKUP(V55,$A$22:$A$27,$C$22:$C$27)</f>
        <v>3</v>
      </c>
      <c r="AC55" s="36">
        <v>2013</v>
      </c>
      <c r="AD55" s="36">
        <f>_xlfn.XLOOKUP(AC55,$A$22:$A$27,$C$22:$C$27)</f>
        <v>4</v>
      </c>
      <c r="AJ55" s="36">
        <v>2014</v>
      </c>
      <c r="AK55" s="36">
        <f>_xlfn.XLOOKUP(AJ55,$A$22:$A$27,$C$22:$C$27)</f>
        <v>5</v>
      </c>
    </row>
    <row r="56" spans="1:41" ht="15.75">
      <c r="A56" s="1"/>
      <c r="B56" t="s">
        <v>6</v>
      </c>
      <c r="C56" t="s">
        <v>7</v>
      </c>
      <c r="D56" t="s">
        <v>8</v>
      </c>
      <c r="E56" t="s">
        <v>9</v>
      </c>
      <c r="F56" t="s">
        <v>10</v>
      </c>
      <c r="H56" s="1"/>
      <c r="I56" t="s">
        <v>6</v>
      </c>
      <c r="J56" t="s">
        <v>7</v>
      </c>
      <c r="K56" t="s">
        <v>8</v>
      </c>
      <c r="L56" t="s">
        <v>9</v>
      </c>
      <c r="M56" t="s">
        <v>10</v>
      </c>
      <c r="O56" s="1"/>
      <c r="P56" t="s">
        <v>6</v>
      </c>
      <c r="Q56" t="s">
        <v>7</v>
      </c>
      <c r="R56" t="s">
        <v>8</v>
      </c>
      <c r="S56" t="s">
        <v>9</v>
      </c>
      <c r="T56" t="s">
        <v>10</v>
      </c>
      <c r="V56" s="1"/>
      <c r="W56" t="s">
        <v>6</v>
      </c>
      <c r="X56" t="s">
        <v>7</v>
      </c>
      <c r="Y56" t="s">
        <v>8</v>
      </c>
      <c r="Z56" t="s">
        <v>9</v>
      </c>
      <c r="AA56" t="s">
        <v>10</v>
      </c>
      <c r="AC56" s="1"/>
      <c r="AD56" t="s">
        <v>6</v>
      </c>
      <c r="AE56" t="s">
        <v>7</v>
      </c>
      <c r="AF56" t="s">
        <v>8</v>
      </c>
      <c r="AG56" t="s">
        <v>9</v>
      </c>
      <c r="AH56" t="s">
        <v>10</v>
      </c>
      <c r="AJ56" s="1"/>
      <c r="AK56" t="s">
        <v>6</v>
      </c>
      <c r="AL56" t="s">
        <v>7</v>
      </c>
      <c r="AM56" t="s">
        <v>8</v>
      </c>
      <c r="AN56" t="s">
        <v>9</v>
      </c>
      <c r="AO56" t="s">
        <v>10</v>
      </c>
    </row>
    <row r="57" spans="1:41" ht="15.75" thickBot="1">
      <c r="A57" s="17" t="s">
        <v>52</v>
      </c>
      <c r="B57" s="32" cm="1">
        <f t="array" ref="B57">F$5*SUM(C$12:C$15*B66:B69)</f>
        <v>1811586.2500000002</v>
      </c>
      <c r="C57" s="32" cm="1">
        <f t="array" ref="C57">G$5*SUM(D$12:D$15*C66:C69)</f>
        <v>2777387.5</v>
      </c>
      <c r="D57" s="32" cm="1">
        <f t="array" ref="D57">H$5*SUM(E$12:E$15*D66:D69)</f>
        <v>9257386.875</v>
      </c>
      <c r="E57" s="32" cm="1">
        <f t="array" ref="E57">I$5*SUM(F$12:F$15*E66:E69)</f>
        <v>4107325.5999999996</v>
      </c>
      <c r="F57" s="32" cm="1">
        <f t="array" ref="F57">J$5*SUM(G$12:G$15*F66:F69)</f>
        <v>190864.79999999996</v>
      </c>
      <c r="H57" s="17" t="s">
        <v>52</v>
      </c>
      <c r="I57" s="32" cm="1">
        <f t="array" ref="I57">SUMPRODUCT(F$5,SUM(I$30:I$33*I66:I69))</f>
        <v>1850201.0825803606</v>
      </c>
      <c r="J57" s="32" cm="1">
        <f t="array" ref="J57">SUMPRODUCT(G$5,SUM(J$30:J$33*J66:J69))</f>
        <v>2810048.7355592796</v>
      </c>
      <c r="K57" s="32" cm="1">
        <f t="array" ref="K57">SUMPRODUCT(H$5,SUM(K$30:K$33*K66:K69))</f>
        <v>9619010.2261770014</v>
      </c>
      <c r="L57" s="32" cm="1">
        <f t="array" ref="L57">SUMPRODUCT(I$5,SUM(L$30:L$33*L66:L69))</f>
        <v>4303797.4315741183</v>
      </c>
      <c r="M57" s="32" cm="1">
        <f t="array" ref="M57">SUMPRODUCT(J$5,SUM(M$30:M$33*M66:M69))</f>
        <v>200003.356979712</v>
      </c>
      <c r="O57" s="17" t="s">
        <v>52</v>
      </c>
      <c r="P57" s="32" cm="1">
        <f t="array" ref="P57">SUMPRODUCT(F$5,SUM(P$30:P$33*P66:P69))</f>
        <v>1945558.6370564552</v>
      </c>
      <c r="Q57" s="32" cm="1">
        <f t="array" ref="Q57">SUMPRODUCT(G$5,SUM(Q$30:Q$33*Q66:Q69))</f>
        <v>2960240.944374592</v>
      </c>
      <c r="R57" s="32" cm="1">
        <f t="array" ref="R57">SUMPRODUCT(H$5,SUM(R$30:R$33*R66:R69))</f>
        <v>10028688.21676177</v>
      </c>
      <c r="S57" s="32" cm="1">
        <f t="array" ref="S57">SUMPRODUCT(I$5,SUM(S$30:S$33*S66:S69))</f>
        <v>4509663.3196678367</v>
      </c>
      <c r="T57" s="32" cm="1">
        <f t="array" ref="T57">SUMPRODUCT(J$5,SUM(T$30:T$33*T66:T69))</f>
        <v>209579.20724585856</v>
      </c>
      <c r="V57" s="17" t="s">
        <v>52</v>
      </c>
      <c r="W57" s="32" cm="1">
        <f t="array" ref="W57">SUMPRODUCT(F$5,SUM(W$30:W$33*W66:W69,W$70*C$19))</f>
        <v>1871359.1438843599</v>
      </c>
      <c r="X57" s="32" cm="1">
        <f t="array" ref="X57">SUMPRODUCT(G$5,SUM(X$30:X$33*X66:X69,X$70*D$19))</f>
        <v>2846401.6968495022</v>
      </c>
      <c r="Y57" s="32" cm="1">
        <f t="array" ref="Y57">SUMPRODUCT(H$5,SUM(Y$30:Y$33*Y66:Y69,Y$70*E$19))</f>
        <v>10518233.816463942</v>
      </c>
      <c r="Z57" s="32" cm="1">
        <f t="array" ref="Z57">SUMPRODUCT(I$5,SUM(Z$30:Z$33*Z66:Z69,Z$70*F$19))</f>
        <v>4725372.2669075467</v>
      </c>
      <c r="AA57" s="32" cm="1">
        <f t="array" ref="AA57">SUMPRODUCT(J$5,SUM(AA$30:AA$33*AA66:AA69,AA$70*G$19))</f>
        <v>219613.2656196036</v>
      </c>
      <c r="AC57" s="17" t="s">
        <v>52</v>
      </c>
      <c r="AD57" s="32" cm="1">
        <f t="array" ref="AD57">SUMPRODUCT(F$5,SUM(AD30:AD33*AD66:AD69,AD$70*C$19))</f>
        <v>2021210.2943662989</v>
      </c>
      <c r="AE57" s="32" cm="1">
        <f t="array" ref="AE57">SUMPRODUCT(G$5,SUM(AE30:AE33*AE66:AE69,AE$70*D$19))</f>
        <v>2989285.0654880572</v>
      </c>
      <c r="AF57" s="32" cm="1">
        <f t="array" ref="AF57">SUMPRODUCT(H$5,SUM(AF30:AF33*AF66:AF69,AF$70*E$19))</f>
        <v>10977989.660166617</v>
      </c>
      <c r="AG57" s="32" cm="1">
        <f t="array" ref="AG57">SUMPRODUCT(I$5,SUM(AG30:AG33*AG66:AG69,AG$70*F$19))</f>
        <v>4951394.7301685521</v>
      </c>
      <c r="AH57" s="32" cm="1">
        <f t="array" ref="AH57">SUMPRODUCT(J$5,SUM(AH30:AH33*AH66:AH69,AH$70*G$19))</f>
        <v>230127.44682337032</v>
      </c>
      <c r="AJ57" s="17" t="s">
        <v>52</v>
      </c>
      <c r="AK57" s="32" cm="1">
        <f t="array" ref="AK57">SUMPRODUCT(F$5,SUM(AK30:AK33*AK66:AK69,AK$70*C$19))</f>
        <v>2163345.5979604442</v>
      </c>
      <c r="AL57" s="32" cm="1">
        <f t="array" ref="AL57">SUMPRODUCT(G$5,SUM(AL30:AL33*AL66:AL69,AL$70*D$19))</f>
        <v>3237666.5748662907</v>
      </c>
      <c r="AM57" s="32" cm="1">
        <f t="array" ref="AM57">SUMPRODUCT(H$5,SUM(AM30:AM33*AM66:AM69,AM$70*E$19))</f>
        <v>11627431.276925361</v>
      </c>
      <c r="AN57" s="32" cm="1">
        <f t="array" ref="AN57">SUMPRODUCT(I$5,SUM(AN30:AN33*AN66:AN69,AN$70*F$19))</f>
        <v>5270297.1035945527</v>
      </c>
      <c r="AO57" s="32" cm="1">
        <f t="array" ref="AO57">SUMPRODUCT(J$5,SUM(AO30:AO33*AO66:AO69,AO$70*G$19))</f>
        <v>246321.81469828615</v>
      </c>
    </row>
    <row r="58" spans="1:41" ht="15.75" thickBot="1">
      <c r="A58" s="17" t="s">
        <v>53</v>
      </c>
      <c r="B58" s="37">
        <f>SUM(B57:F57)</f>
        <v>18144551.025000002</v>
      </c>
      <c r="H58" s="17" t="s">
        <v>71</v>
      </c>
      <c r="I58" s="37">
        <f>SUM(I57:M57)</f>
        <v>18783060.832870472</v>
      </c>
      <c r="O58" s="17" t="s">
        <v>72</v>
      </c>
      <c r="P58" s="37">
        <f>SUM(P57:T57)</f>
        <v>19653730.325106513</v>
      </c>
      <c r="V58" s="17" t="s">
        <v>73</v>
      </c>
      <c r="W58" s="37">
        <f>SUM(W57:AA57)</f>
        <v>20180980.189724952</v>
      </c>
      <c r="AC58" s="17" t="s">
        <v>74</v>
      </c>
      <c r="AD58" s="37">
        <f>SUM(AD57:AH57)</f>
        <v>21170007.197012894</v>
      </c>
      <c r="AJ58" s="17" t="s">
        <v>75</v>
      </c>
      <c r="AK58" s="37">
        <f>SUM(AK57:AO57)</f>
        <v>22545062.368044935</v>
      </c>
    </row>
    <row r="60" spans="1:41">
      <c r="B60" t="s">
        <v>6</v>
      </c>
      <c r="C60" t="s">
        <v>7</v>
      </c>
      <c r="D60" t="s">
        <v>8</v>
      </c>
      <c r="E60" t="s">
        <v>9</v>
      </c>
      <c r="F60" t="s">
        <v>10</v>
      </c>
      <c r="I60" t="s">
        <v>6</v>
      </c>
      <c r="J60" t="s">
        <v>7</v>
      </c>
      <c r="K60" t="s">
        <v>8</v>
      </c>
      <c r="L60" t="s">
        <v>9</v>
      </c>
      <c r="M60" t="s">
        <v>10</v>
      </c>
      <c r="P60" t="s">
        <v>6</v>
      </c>
      <c r="Q60" t="s">
        <v>7</v>
      </c>
      <c r="R60" t="s">
        <v>8</v>
      </c>
      <c r="S60" t="s">
        <v>9</v>
      </c>
      <c r="T60" t="s">
        <v>10</v>
      </c>
      <c r="W60" t="s">
        <v>6</v>
      </c>
      <c r="X60" t="s">
        <v>7</v>
      </c>
      <c r="Y60" t="s">
        <v>8</v>
      </c>
      <c r="Z60" t="s">
        <v>9</v>
      </c>
      <c r="AA60" t="s">
        <v>10</v>
      </c>
      <c r="AD60" t="s">
        <v>6</v>
      </c>
      <c r="AE60" t="s">
        <v>7</v>
      </c>
      <c r="AF60" t="s">
        <v>8</v>
      </c>
      <c r="AG60" t="s">
        <v>9</v>
      </c>
      <c r="AH60" t="s">
        <v>10</v>
      </c>
      <c r="AK60" t="s">
        <v>6</v>
      </c>
      <c r="AL60" t="s">
        <v>7</v>
      </c>
      <c r="AM60" t="s">
        <v>8</v>
      </c>
      <c r="AN60" t="s">
        <v>9</v>
      </c>
      <c r="AO60" t="s">
        <v>10</v>
      </c>
    </row>
    <row r="61" spans="1:41" ht="15.75" thickBot="1">
      <c r="A61" t="s">
        <v>54</v>
      </c>
      <c r="B61" s="33">
        <f>SUMPRODUCT(B66:B69,$H$12:$H$15)*$B$3</f>
        <v>5113.3536199999999</v>
      </c>
      <c r="C61" s="33">
        <f>SUMPRODUCT(C66:C69,$H$12:$H$15)*$B$4</f>
        <v>5265.5631600000006</v>
      </c>
      <c r="D61" s="33">
        <f>SUMPRODUCT(D66:D69,$H$12:$H$15)*$B$5</f>
        <v>4455.457875000001</v>
      </c>
      <c r="E61" s="33">
        <f>SUMPRODUCT(E66:E69,$H$12:$H$15)*$B$6</f>
        <v>46899.927199999991</v>
      </c>
      <c r="F61" s="33">
        <f>SUMPRODUCT(F66:F69,$H$12:$H$15)*$B$7</f>
        <v>6247.6411199999993</v>
      </c>
      <c r="H61" t="s">
        <v>54</v>
      </c>
      <c r="I61" s="33">
        <f>SUMPRODUCT(I66:I69,$H$12:$H$15)*$B$3</f>
        <v>4884.4126804025209</v>
      </c>
      <c r="J61" s="33">
        <f>SUMPRODUCT(J66:J69,$H$12:$H$15)*$B$4</f>
        <v>4685.0086396849583</v>
      </c>
      <c r="K61" s="33">
        <f>SUMPRODUCT(K66:K69,$H$12:$H$15)*$B$5</f>
        <v>4462.7557035600003</v>
      </c>
      <c r="L61" s="33">
        <f>SUMPRODUCT(L66:L69,$H$12:$H$15)*$B$6</f>
        <v>47253.232086379518</v>
      </c>
      <c r="M61" s="33">
        <f>SUMPRODUCT(M66:M69,$H$12:$H$15)*$B$7</f>
        <v>6294.97745365632</v>
      </c>
      <c r="O61" t="s">
        <v>54</v>
      </c>
      <c r="P61" s="33">
        <f>SUMPRODUCT(P66:P69,$H$12:$H$15)*$B$3</f>
        <v>5001.8472519268589</v>
      </c>
      <c r="Q61" s="33">
        <f>SUMPRODUCT(Q66:Q69,$H$12:$H$15)*$B$4</f>
        <v>4904.5082089708931</v>
      </c>
      <c r="R61" s="33">
        <f>SUMPRODUCT(R66:R69,$H$12:$H$15)*$B$5</f>
        <v>4491.2137706915128</v>
      </c>
      <c r="S61" s="33">
        <f>SUMPRODUCT(S66:S69,$H$12:$H$15)*$B$6</f>
        <v>47609.155470726138</v>
      </c>
      <c r="T61" s="33">
        <f>SUMPRODUCT(T66:T69,$H$12:$H$15)*$B$7</f>
        <v>6342.6646177093526</v>
      </c>
      <c r="V61" t="s">
        <v>54</v>
      </c>
      <c r="W61" s="33">
        <f>(SUMPRODUCT(W66:W69,$H$12:$H$15)+$H$19*W$70)*F$5</f>
        <v>3793.4501827319791</v>
      </c>
      <c r="X61" s="33">
        <f t="shared" ref="X61:AA61" si="22">(SUMPRODUCT(X66:X69,$H$12:$H$15)+$H$19*X$70)*G$5</f>
        <v>2907.1898361446256</v>
      </c>
      <c r="Y61" s="33">
        <f t="shared" si="22"/>
        <v>6360.8894551055882</v>
      </c>
      <c r="Z61" s="33">
        <f t="shared" si="22"/>
        <v>47967.716759880452</v>
      </c>
      <c r="AA61" s="33">
        <f t="shared" si="22"/>
        <v>6390.7052123175372</v>
      </c>
      <c r="AC61" t="s">
        <v>54</v>
      </c>
      <c r="AD61" s="33">
        <f>(SUMPRODUCT(AD66:AD69,$H$12:$H$15)+$H$19*AD$70)*F$5</f>
        <v>4263.7527984334611</v>
      </c>
      <c r="AE61" s="33">
        <f t="shared" ref="AE61:AH61" si="23">(SUMPRODUCT(AE66:AE69,$H$12:$H$15)+$H$19*AE$70)*G$5</f>
        <v>3129.9550781951862</v>
      </c>
      <c r="AF61" s="33">
        <f t="shared" si="23"/>
        <v>7005.4711491156322</v>
      </c>
      <c r="AG61" s="33">
        <f t="shared" si="23"/>
        <v>48328.935504515663</v>
      </c>
      <c r="AH61" s="33">
        <f t="shared" si="23"/>
        <v>6439.1018569102225</v>
      </c>
      <c r="AJ61" t="s">
        <v>54</v>
      </c>
      <c r="AK61" s="33">
        <f>(SUMPRODUCT(AK66:AK69,$H$12:$H$15)+$H$19*AK$70)*F$5</f>
        <v>4549.2154074552482</v>
      </c>
      <c r="AL61" s="33">
        <f t="shared" ref="AL61:AO61" si="24">(SUMPRODUCT(AL66:AL69,$H$12:$H$15)+$H$19*AL$70)*G$5</f>
        <v>3737.6221714712983</v>
      </c>
      <c r="AM61" s="33">
        <f t="shared" si="24"/>
        <v>4574.7635956011536</v>
      </c>
      <c r="AN61" s="33">
        <f t="shared" si="24"/>
        <v>49463.112200203592</v>
      </c>
      <c r="AO61" s="33">
        <f t="shared" si="24"/>
        <v>6627.1440703305097</v>
      </c>
    </row>
    <row r="62" spans="1:41" ht="15.75" thickBot="1">
      <c r="A62" t="s">
        <v>55</v>
      </c>
      <c r="B62" s="35">
        <f>SUM(B61:F61)</f>
        <v>67981.942974999984</v>
      </c>
      <c r="C62" s="34"/>
      <c r="D62" s="34"/>
      <c r="E62" s="34"/>
      <c r="F62" s="34"/>
      <c r="H62" t="s">
        <v>76</v>
      </c>
      <c r="I62" s="35">
        <f>SUM(I61:M61)</f>
        <v>67580.386563683322</v>
      </c>
      <c r="J62" s="34"/>
      <c r="K62" s="34"/>
      <c r="L62" s="34"/>
      <c r="M62" s="34"/>
      <c r="O62" t="s">
        <v>77</v>
      </c>
      <c r="P62" s="35">
        <f>SUM(P61:T61)</f>
        <v>68349.389320024755</v>
      </c>
      <c r="Q62" s="34"/>
      <c r="R62" s="34"/>
      <c r="S62" s="34"/>
      <c r="T62" s="34"/>
      <c r="V62" t="s">
        <v>78</v>
      </c>
      <c r="W62" s="35">
        <f>SUM(W61:AA61)</f>
        <v>67419.951446180174</v>
      </c>
      <c r="X62" s="34"/>
      <c r="Y62" s="34"/>
      <c r="Z62" s="34"/>
      <c r="AA62" s="34"/>
      <c r="AC62" t="s">
        <v>79</v>
      </c>
      <c r="AD62" s="35">
        <f>SUM(AD61:AH61)</f>
        <v>69167.216387170163</v>
      </c>
      <c r="AE62" s="34"/>
      <c r="AF62" s="34"/>
      <c r="AG62" s="34"/>
      <c r="AH62" s="34"/>
      <c r="AJ62" t="s">
        <v>80</v>
      </c>
      <c r="AK62" s="35">
        <f>SUM(AK61:AO61)</f>
        <v>68951.857445061803</v>
      </c>
      <c r="AL62" s="34"/>
      <c r="AM62" s="34"/>
      <c r="AN62" s="34"/>
      <c r="AO62" s="34"/>
    </row>
    <row r="64" spans="1:41">
      <c r="A64" s="29">
        <v>2009</v>
      </c>
      <c r="H64" s="29">
        <f>H55</f>
        <v>2010</v>
      </c>
      <c r="O64" s="29">
        <f>O55</f>
        <v>2011</v>
      </c>
      <c r="V64" s="29">
        <f>V55</f>
        <v>2012</v>
      </c>
      <c r="AC64" s="29">
        <f>AC55</f>
        <v>2013</v>
      </c>
      <c r="AJ64" s="29">
        <f>AJ55</f>
        <v>2014</v>
      </c>
    </row>
    <row r="65" spans="1:44">
      <c r="B65" t="s">
        <v>6</v>
      </c>
      <c r="C65" t="s">
        <v>7</v>
      </c>
      <c r="D65" t="s">
        <v>8</v>
      </c>
      <c r="E65" t="s">
        <v>9</v>
      </c>
      <c r="F65" t="s">
        <v>10</v>
      </c>
      <c r="I65" t="s">
        <v>6</v>
      </c>
      <c r="J65" t="s">
        <v>7</v>
      </c>
      <c r="K65" t="s">
        <v>8</v>
      </c>
      <c r="L65" t="s">
        <v>9</v>
      </c>
      <c r="M65" t="s">
        <v>10</v>
      </c>
      <c r="P65" t="s">
        <v>6</v>
      </c>
      <c r="Q65" t="s">
        <v>7</v>
      </c>
      <c r="R65" t="s">
        <v>8</v>
      </c>
      <c r="S65" t="s">
        <v>9</v>
      </c>
      <c r="T65" t="s">
        <v>10</v>
      </c>
      <c r="W65" t="s">
        <v>6</v>
      </c>
      <c r="X65" t="s">
        <v>7</v>
      </c>
      <c r="Y65" t="s">
        <v>8</v>
      </c>
      <c r="Z65" t="s">
        <v>9</v>
      </c>
      <c r="AA65" t="s">
        <v>10</v>
      </c>
      <c r="AD65" t="s">
        <v>6</v>
      </c>
      <c r="AE65" t="s">
        <v>7</v>
      </c>
      <c r="AF65" t="s">
        <v>8</v>
      </c>
      <c r="AG65" t="s">
        <v>9</v>
      </c>
      <c r="AH65" t="s">
        <v>10</v>
      </c>
      <c r="AK65" t="s">
        <v>6</v>
      </c>
      <c r="AL65" t="s">
        <v>7</v>
      </c>
      <c r="AM65" t="s">
        <v>8</v>
      </c>
      <c r="AN65" t="s">
        <v>9</v>
      </c>
      <c r="AO65" t="s">
        <v>10</v>
      </c>
    </row>
    <row r="66" spans="1:44">
      <c r="A66" s="17" t="s">
        <v>17</v>
      </c>
      <c r="B66" s="27">
        <v>26.5</v>
      </c>
      <c r="C66" s="27">
        <v>26.5</v>
      </c>
      <c r="D66" s="27">
        <v>26.5</v>
      </c>
      <c r="E66" s="27">
        <v>0</v>
      </c>
      <c r="F66" s="27">
        <v>0</v>
      </c>
      <c r="H66" s="17" t="s">
        <v>17</v>
      </c>
      <c r="I66" s="27">
        <v>27.295000000000002</v>
      </c>
      <c r="J66" s="27">
        <v>27.295000000000002</v>
      </c>
      <c r="K66" s="27">
        <v>27.295000000000002</v>
      </c>
      <c r="L66" s="27">
        <v>0</v>
      </c>
      <c r="M66" s="27">
        <v>0</v>
      </c>
      <c r="O66" s="17" t="s">
        <v>17</v>
      </c>
      <c r="P66" s="27">
        <v>27.295000000000002</v>
      </c>
      <c r="Q66" s="27">
        <v>27.295000000000002</v>
      </c>
      <c r="R66" s="27">
        <v>27.295000000000002</v>
      </c>
      <c r="S66" s="27">
        <v>0</v>
      </c>
      <c r="T66" s="27">
        <v>0</v>
      </c>
      <c r="V66" s="17" t="s">
        <v>17</v>
      </c>
      <c r="W66" s="27">
        <v>27.295000000000002</v>
      </c>
      <c r="X66" s="27">
        <v>26.5</v>
      </c>
      <c r="Y66" s="27">
        <v>26.5</v>
      </c>
      <c r="Z66" s="27">
        <v>0</v>
      </c>
      <c r="AA66" s="27">
        <v>0</v>
      </c>
      <c r="AC66" s="17" t="s">
        <v>17</v>
      </c>
      <c r="AD66" s="27">
        <v>26.5</v>
      </c>
      <c r="AE66" s="27">
        <v>26.5</v>
      </c>
      <c r="AF66" s="27">
        <v>26.5</v>
      </c>
      <c r="AG66" s="27">
        <v>0</v>
      </c>
      <c r="AH66" s="27">
        <v>0</v>
      </c>
      <c r="AJ66" s="17" t="s">
        <v>17</v>
      </c>
      <c r="AK66" s="27">
        <v>26.5</v>
      </c>
      <c r="AL66" s="27">
        <v>26.5</v>
      </c>
      <c r="AM66" s="27">
        <v>26.5</v>
      </c>
      <c r="AN66" s="27">
        <v>0</v>
      </c>
      <c r="AO66" s="27">
        <v>0</v>
      </c>
      <c r="AR66" s="59">
        <v>-7.1054273576010019E-15</v>
      </c>
    </row>
    <row r="67" spans="1:44">
      <c r="A67" s="17" t="s">
        <v>19</v>
      </c>
      <c r="B67" s="27">
        <v>14.9</v>
      </c>
      <c r="C67" s="27">
        <v>14.9</v>
      </c>
      <c r="D67" s="27">
        <v>14.9</v>
      </c>
      <c r="E67" s="27">
        <v>0</v>
      </c>
      <c r="F67" s="27">
        <v>0</v>
      </c>
      <c r="H67" s="17" t="s">
        <v>19</v>
      </c>
      <c r="I67" s="27">
        <v>15.496</v>
      </c>
      <c r="J67" s="27">
        <v>15.496</v>
      </c>
      <c r="K67" s="27">
        <v>14.437280480000002</v>
      </c>
      <c r="L67" s="27">
        <v>0</v>
      </c>
      <c r="M67" s="27">
        <v>0</v>
      </c>
      <c r="O67" s="17" t="s">
        <v>19</v>
      </c>
      <c r="P67" s="27">
        <v>15.496</v>
      </c>
      <c r="Q67" s="27">
        <v>15.496</v>
      </c>
      <c r="R67" s="27">
        <v>14.750867996600693</v>
      </c>
      <c r="S67" s="27">
        <v>0</v>
      </c>
      <c r="T67" s="27">
        <v>0</v>
      </c>
      <c r="V67" s="17" t="s">
        <v>19</v>
      </c>
      <c r="W67" s="27">
        <v>15.496</v>
      </c>
      <c r="X67" s="27">
        <v>14.9</v>
      </c>
      <c r="Y67" s="27">
        <v>14.9</v>
      </c>
      <c r="Z67" s="27">
        <v>0</v>
      </c>
      <c r="AA67" s="27">
        <v>0</v>
      </c>
      <c r="AC67" s="17" t="s">
        <v>19</v>
      </c>
      <c r="AD67" s="27">
        <v>14.9</v>
      </c>
      <c r="AE67" s="27">
        <v>14.9</v>
      </c>
      <c r="AF67" s="27">
        <v>14.9</v>
      </c>
      <c r="AG67" s="27">
        <v>0</v>
      </c>
      <c r="AH67" s="27">
        <v>0</v>
      </c>
      <c r="AJ67" s="17" t="s">
        <v>19</v>
      </c>
      <c r="AK67" s="27">
        <v>14.9</v>
      </c>
      <c r="AL67" s="27">
        <v>14.9</v>
      </c>
      <c r="AM67" s="27">
        <v>14.9</v>
      </c>
      <c r="AN67" s="27">
        <v>0</v>
      </c>
      <c r="AO67" s="27">
        <v>0</v>
      </c>
    </row>
    <row r="68" spans="1:44">
      <c r="A68" s="17" t="s">
        <v>21</v>
      </c>
      <c r="B68" s="27">
        <v>18</v>
      </c>
      <c r="C68" s="27">
        <v>7.3560000000000008</v>
      </c>
      <c r="D68" s="27">
        <v>0</v>
      </c>
      <c r="E68" s="27">
        <v>0</v>
      </c>
      <c r="F68" s="27">
        <v>0</v>
      </c>
      <c r="H68" s="17" t="s">
        <v>21</v>
      </c>
      <c r="I68" s="27">
        <v>17.122427544000004</v>
      </c>
      <c r="J68" s="27">
        <v>6.3311251359999963</v>
      </c>
      <c r="K68" s="27">
        <v>0</v>
      </c>
      <c r="L68" s="27">
        <v>0</v>
      </c>
      <c r="M68" s="27">
        <v>0</v>
      </c>
      <c r="O68" s="17" t="s">
        <v>21</v>
      </c>
      <c r="P68" s="27">
        <v>17.571156347516705</v>
      </c>
      <c r="Q68" s="27">
        <v>6.6999637864779507</v>
      </c>
      <c r="R68" s="27">
        <v>0</v>
      </c>
      <c r="S68" s="27">
        <v>0</v>
      </c>
      <c r="T68" s="27">
        <v>0</v>
      </c>
      <c r="V68" s="17" t="s">
        <v>21</v>
      </c>
      <c r="W68" s="27">
        <v>12.823210877636951</v>
      </c>
      <c r="X68" s="27">
        <v>3.2625360624836182</v>
      </c>
      <c r="Y68" s="27">
        <v>0</v>
      </c>
      <c r="Z68" s="27">
        <v>0</v>
      </c>
      <c r="AA68" s="27">
        <v>0</v>
      </c>
      <c r="AC68" s="17" t="s">
        <v>21</v>
      </c>
      <c r="AD68" s="27">
        <v>14.669615782783898</v>
      </c>
      <c r="AE68" s="27">
        <v>3.6368622241185435</v>
      </c>
      <c r="AF68" s="27">
        <v>0</v>
      </c>
      <c r="AG68" s="27">
        <v>0</v>
      </c>
      <c r="AH68" s="27">
        <v>0</v>
      </c>
      <c r="AJ68" s="17" t="s">
        <v>21</v>
      </c>
      <c r="AK68" s="27">
        <v>15.760395894061062</v>
      </c>
      <c r="AL68" s="27">
        <v>4.6579626816408748</v>
      </c>
      <c r="AM68" s="27">
        <v>0</v>
      </c>
      <c r="AN68" s="27">
        <v>0</v>
      </c>
      <c r="AO68" s="27">
        <v>0</v>
      </c>
    </row>
    <row r="69" spans="1:44">
      <c r="A69" s="17" t="s">
        <v>23</v>
      </c>
      <c r="B69" s="27">
        <v>6.8000000000001393E-2</v>
      </c>
      <c r="C69" s="27">
        <v>0</v>
      </c>
      <c r="D69" s="27">
        <v>2.1000000000000796E-2</v>
      </c>
      <c r="E69" s="27">
        <v>32.269999999999996</v>
      </c>
      <c r="F69" s="27">
        <v>26.508999999999997</v>
      </c>
      <c r="H69" s="17" t="s">
        <v>23</v>
      </c>
      <c r="I69" s="27">
        <v>0</v>
      </c>
      <c r="J69" s="27">
        <v>0</v>
      </c>
      <c r="K69" s="27">
        <v>0</v>
      </c>
      <c r="L69" s="27">
        <v>32.513095231999998</v>
      </c>
      <c r="M69" s="27">
        <v>26.709850023999998</v>
      </c>
      <c r="O69" s="17" t="s">
        <v>23</v>
      </c>
      <c r="P69" s="27">
        <v>0</v>
      </c>
      <c r="Q69" s="27">
        <v>0</v>
      </c>
      <c r="R69" s="27">
        <v>0</v>
      </c>
      <c r="S69" s="27">
        <v>32.757992149726249</v>
      </c>
      <c r="T69" s="27">
        <v>26.91218863590187</v>
      </c>
      <c r="V69" s="17" t="s">
        <v>23</v>
      </c>
      <c r="W69" s="27">
        <v>7.1054273576010019E-15</v>
      </c>
      <c r="X69" s="27">
        <v>0</v>
      </c>
      <c r="Y69" s="27">
        <v>0.96177964826542672</v>
      </c>
      <c r="Z69" s="27">
        <v>33.00470410626442</v>
      </c>
      <c r="AA69" s="27">
        <v>27.116026868285548</v>
      </c>
      <c r="AC69" s="17" t="s">
        <v>23</v>
      </c>
      <c r="AD69" s="27">
        <v>0</v>
      </c>
      <c r="AE69" s="27">
        <v>0</v>
      </c>
      <c r="AF69" s="27">
        <v>1.28003266018176</v>
      </c>
      <c r="AG69" s="27">
        <v>33.253244553665752</v>
      </c>
      <c r="AH69" s="27">
        <v>27.32137583549823</v>
      </c>
      <c r="AJ69" s="17" t="s">
        <v>23</v>
      </c>
      <c r="AK69" s="27">
        <v>-7.1054273576010019E-15</v>
      </c>
      <c r="AL69" s="27">
        <v>-7.1054273576010019E-15</v>
      </c>
      <c r="AM69" s="27">
        <v>0</v>
      </c>
      <c r="AN69" s="27">
        <v>34.033627043680568</v>
      </c>
      <c r="AO69" s="27">
        <v>28.119246734260479</v>
      </c>
    </row>
    <row r="70" spans="1:44">
      <c r="B70" s="3">
        <f t="shared" ref="B70:E70" si="25">SUM(B66:B69)</f>
        <v>59.468000000000004</v>
      </c>
      <c r="C70" s="3">
        <f t="shared" si="25"/>
        <v>48.756</v>
      </c>
      <c r="D70" s="3">
        <f t="shared" si="25"/>
        <v>41.420999999999999</v>
      </c>
      <c r="E70" s="3">
        <f t="shared" si="25"/>
        <v>32.269999999999996</v>
      </c>
      <c r="F70" s="3">
        <f>SUM(F66:F69)</f>
        <v>26.508999999999997</v>
      </c>
      <c r="I70" s="3">
        <f t="shared" ref="I70" si="26">SUM(I66:I69)</f>
        <v>59.913427544000008</v>
      </c>
      <c r="J70" s="3">
        <f t="shared" ref="J70" si="27">SUM(J66:J69)</f>
        <v>49.122125136000001</v>
      </c>
      <c r="K70" s="3">
        <f t="shared" ref="K70" si="28">SUM(K66:K69)</f>
        <v>41.73228048</v>
      </c>
      <c r="L70" s="3">
        <f t="shared" ref="L70" si="29">SUM(L66:L69)</f>
        <v>32.513095231999998</v>
      </c>
      <c r="M70" s="3">
        <f>SUM(M66:M69)</f>
        <v>26.709850023999998</v>
      </c>
      <c r="P70" s="3">
        <f t="shared" ref="P70" si="30">SUM(P66:P69)</f>
        <v>60.362156347516709</v>
      </c>
      <c r="Q70" s="3">
        <f t="shared" ref="Q70" si="31">SUM(Q66:Q69)</f>
        <v>49.490963786477955</v>
      </c>
      <c r="R70" s="3">
        <f t="shared" ref="R70" si="32">SUM(R66:R69)</f>
        <v>42.045867996600691</v>
      </c>
      <c r="S70" s="3">
        <f t="shared" ref="S70" si="33">SUM(S66:S69)</f>
        <v>32.757992149726249</v>
      </c>
      <c r="T70" s="3">
        <f>SUM(T66:T69)</f>
        <v>26.91218863590187</v>
      </c>
      <c r="V70" t="str">
        <f>$A$19</f>
        <v>VCE Wind</v>
      </c>
      <c r="W70" s="27">
        <v>5.2</v>
      </c>
      <c r="X70" s="27">
        <v>5.2</v>
      </c>
      <c r="Y70" s="27">
        <v>0</v>
      </c>
      <c r="Z70" s="27">
        <v>0</v>
      </c>
      <c r="AA70" s="27">
        <v>0</v>
      </c>
      <c r="AC70" t="str">
        <f>$A$19</f>
        <v>VCE Wind</v>
      </c>
      <c r="AD70" s="27">
        <v>5.2</v>
      </c>
      <c r="AE70" s="27">
        <v>5.2</v>
      </c>
      <c r="AF70" s="27">
        <v>0</v>
      </c>
      <c r="AG70" s="27">
        <v>0</v>
      </c>
      <c r="AH70" s="27">
        <v>0</v>
      </c>
      <c r="AJ70" t="str">
        <f>$A$19</f>
        <v>VCE Wind</v>
      </c>
      <c r="AK70" s="27">
        <v>5.2</v>
      </c>
      <c r="AL70" s="27">
        <v>5.2</v>
      </c>
      <c r="AM70" s="27">
        <v>2.1796443852007386</v>
      </c>
      <c r="AN70" s="27">
        <v>0</v>
      </c>
      <c r="AO70" s="27">
        <v>0</v>
      </c>
    </row>
    <row r="71" spans="1:44">
      <c r="B71" s="30" t="s">
        <v>56</v>
      </c>
      <c r="C71" s="30" t="s">
        <v>56</v>
      </c>
      <c r="D71" s="30" t="s">
        <v>56</v>
      </c>
      <c r="E71" s="30" t="s">
        <v>56</v>
      </c>
      <c r="F71" s="30" t="s">
        <v>56</v>
      </c>
      <c r="I71" s="30" t="s">
        <v>56</v>
      </c>
      <c r="J71" s="30" t="s">
        <v>56</v>
      </c>
      <c r="K71" s="30" t="s">
        <v>56</v>
      </c>
      <c r="L71" s="30" t="s">
        <v>56</v>
      </c>
      <c r="M71" s="30" t="s">
        <v>56</v>
      </c>
      <c r="P71" s="30" t="s">
        <v>56</v>
      </c>
      <c r="Q71" s="30" t="s">
        <v>56</v>
      </c>
      <c r="R71" s="30" t="s">
        <v>56</v>
      </c>
      <c r="S71" s="30" t="s">
        <v>56</v>
      </c>
      <c r="T71" s="30" t="s">
        <v>56</v>
      </c>
      <c r="W71" s="3">
        <f>SUM(W66:W70)</f>
        <v>60.814210877636967</v>
      </c>
      <c r="X71" s="3">
        <f>SUM(X66:X70)</f>
        <v>49.86253606248362</v>
      </c>
      <c r="Y71" s="3">
        <f>SUM(Y66:Y70)</f>
        <v>42.361779648265426</v>
      </c>
      <c r="Z71" s="3">
        <f>SUM(Z66:Z70)</f>
        <v>33.00470410626442</v>
      </c>
      <c r="AA71" s="3">
        <f>SUM(AA66:AA70)</f>
        <v>27.116026868285548</v>
      </c>
      <c r="AD71" s="3">
        <f>SUM(AD66:AD70)</f>
        <v>61.269615782783902</v>
      </c>
      <c r="AE71" s="3">
        <f>SUM(AE66:AE70)</f>
        <v>50.236862224118546</v>
      </c>
      <c r="AF71" s="3">
        <f>SUM(AF66:AF70)</f>
        <v>42.680032660181759</v>
      </c>
      <c r="AG71" s="3">
        <f>SUM(AG66:AG70)</f>
        <v>33.253244553665752</v>
      </c>
      <c r="AH71" s="3">
        <f>SUM(AH66:AH70)</f>
        <v>27.32137583549823</v>
      </c>
      <c r="AK71" s="3">
        <f>SUM(AK66:AK70)</f>
        <v>62.360395894061057</v>
      </c>
      <c r="AL71" s="3">
        <f>SUM(AL66:AL70)</f>
        <v>51.257962681640869</v>
      </c>
      <c r="AM71" s="3">
        <f>SUM(AM66:AM70)</f>
        <v>43.579644385200737</v>
      </c>
      <c r="AN71" s="3">
        <f>SUM(AN66:AN70)</f>
        <v>34.033627043680568</v>
      </c>
      <c r="AO71" s="3">
        <f>SUM(AO66:AO70)</f>
        <v>28.119246734260479</v>
      </c>
    </row>
    <row r="72" spans="1:44">
      <c r="B72" s="31">
        <f>F$6-E$121</f>
        <v>59.468000000000004</v>
      </c>
      <c r="C72" s="31">
        <f t="shared" ref="C72:F72" si="34">G$6-F$121</f>
        <v>48.756</v>
      </c>
      <c r="D72" s="31">
        <f t="shared" si="34"/>
        <v>41.420999999999999</v>
      </c>
      <c r="E72" s="31">
        <f t="shared" si="34"/>
        <v>32.269999999999996</v>
      </c>
      <c r="F72" s="31">
        <f t="shared" si="34"/>
        <v>26.509</v>
      </c>
      <c r="I72" s="31">
        <f>F$6*((1+$G$1)^$I$55)*((1+$G$2)^$I$55)-E$121</f>
        <v>59.913427544000008</v>
      </c>
      <c r="J72" s="31">
        <f t="shared" ref="J72:M72" si="35">G$6*((1+$G$1)^$I$55)*((1+$G$2)^$I$55)-F$121</f>
        <v>49.122125136000001</v>
      </c>
      <c r="K72" s="31">
        <f t="shared" si="35"/>
        <v>41.73228048</v>
      </c>
      <c r="L72" s="31">
        <f t="shared" si="35"/>
        <v>32.513095231999998</v>
      </c>
      <c r="M72" s="31">
        <f t="shared" si="35"/>
        <v>26.709850024000001</v>
      </c>
      <c r="P72" s="31">
        <f>F$6*((1+$G$1)^$P$55)*((1+$G$2)^$P$55)-E$121</f>
        <v>60.362156347516709</v>
      </c>
      <c r="Q72" s="31">
        <f t="shared" ref="Q72:T72" si="36">G$6*((1+$G$1)^$P$55)*((1+$G$2)^$P$55)-F$121</f>
        <v>49.490963786477955</v>
      </c>
      <c r="R72" s="31">
        <f t="shared" si="36"/>
        <v>42.045867996600691</v>
      </c>
      <c r="S72" s="31">
        <f t="shared" si="36"/>
        <v>32.757992149726249</v>
      </c>
      <c r="T72" s="31">
        <f t="shared" si="36"/>
        <v>26.912188635901874</v>
      </c>
      <c r="W72" s="30" t="s">
        <v>56</v>
      </c>
      <c r="X72" s="30" t="s">
        <v>56</v>
      </c>
      <c r="Y72" s="30" t="s">
        <v>56</v>
      </c>
      <c r="Z72" s="30" t="s">
        <v>56</v>
      </c>
      <c r="AA72" s="30" t="s">
        <v>56</v>
      </c>
      <c r="AD72" s="30" t="s">
        <v>56</v>
      </c>
      <c r="AE72" s="30" t="s">
        <v>56</v>
      </c>
      <c r="AF72" s="30" t="s">
        <v>56</v>
      </c>
      <c r="AG72" s="30" t="s">
        <v>56</v>
      </c>
      <c r="AH72" s="30" t="s">
        <v>56</v>
      </c>
      <c r="AK72" s="30" t="s">
        <v>56</v>
      </c>
      <c r="AL72" s="30" t="s">
        <v>56</v>
      </c>
      <c r="AM72" s="30" t="s">
        <v>56</v>
      </c>
      <c r="AN72" s="30" t="s">
        <v>56</v>
      </c>
      <c r="AO72" s="30" t="s">
        <v>56</v>
      </c>
    </row>
    <row r="73" spans="1:44">
      <c r="W73" s="31">
        <f>F$6*((1+$G$1)^$W$55)*((1+$G$2)^$W$55)-E$121</f>
        <v>60.81421087763696</v>
      </c>
      <c r="X73" s="31">
        <f t="shared" ref="X73:AA73" si="37">G$6*((1+$G$1)^$W$55)*((1+$G$2)^$W$55)-F$121</f>
        <v>49.86253606248362</v>
      </c>
      <c r="Y73" s="31">
        <f t="shared" si="37"/>
        <v>42.361779648265426</v>
      </c>
      <c r="Z73" s="31">
        <f t="shared" si="37"/>
        <v>33.00470410626442</v>
      </c>
      <c r="AA73" s="31">
        <f t="shared" si="37"/>
        <v>27.116026868285552</v>
      </c>
      <c r="AD73" s="31">
        <f>F$6*((1+$G$1)^$AD$55)*((1+$G$2)^$AD$55)-E$121</f>
        <v>61.269615782783902</v>
      </c>
      <c r="AE73" s="31">
        <f t="shared" ref="AE73:AH73" si="38">G$6*((1+$G$1)^$AD$55)*((1+$G$2)^$AD$55)-F$121</f>
        <v>50.236862224118546</v>
      </c>
      <c r="AF73" s="31">
        <f t="shared" si="38"/>
        <v>42.680032660181759</v>
      </c>
      <c r="AG73" s="31">
        <f>I$6*((1+$G$1)^$AD$55)*((1+$G$2)^$AD$55)-H$121</f>
        <v>33.253244553665752</v>
      </c>
      <c r="AH73" s="31">
        <f t="shared" si="38"/>
        <v>27.321375835498234</v>
      </c>
      <c r="AK73" s="31">
        <f>F$6*((1+$G$1)^$AK$55)*((1+$G$2)^$AK$55)-Z$121</f>
        <v>62.360395894061057</v>
      </c>
      <c r="AL73" s="31">
        <f t="shared" ref="AL73:AO73" si="39">G$6*((1+$G$1)^$AK$55)*((1+$G$2)^$AK$55)-AA$121</f>
        <v>51.257962681640869</v>
      </c>
      <c r="AM73" s="31">
        <f t="shared" si="39"/>
        <v>43.579644385200737</v>
      </c>
      <c r="AN73" s="31">
        <f t="shared" si="39"/>
        <v>34.033627043680568</v>
      </c>
      <c r="AO73" s="31">
        <f t="shared" si="39"/>
        <v>28.119246734260479</v>
      </c>
    </row>
    <row r="74" spans="1:44" ht="15.75">
      <c r="A74" s="1" t="s">
        <v>57</v>
      </c>
      <c r="H74" s="1" t="s">
        <v>57</v>
      </c>
      <c r="O74" s="1" t="s">
        <v>57</v>
      </c>
    </row>
    <row r="75" spans="1:44" ht="15.75">
      <c r="A75">
        <f>A55</f>
        <v>2009</v>
      </c>
      <c r="H75">
        <f>H55</f>
        <v>2010</v>
      </c>
      <c r="O75">
        <f>O55</f>
        <v>2011</v>
      </c>
      <c r="V75" s="1" t="s">
        <v>57</v>
      </c>
      <c r="AC75" s="1" t="s">
        <v>57</v>
      </c>
      <c r="AJ75" s="1" t="s">
        <v>57</v>
      </c>
    </row>
    <row r="76" spans="1:44">
      <c r="A76" t="s">
        <v>58</v>
      </c>
      <c r="D76" t="s">
        <v>59</v>
      </c>
      <c r="H76" t="s">
        <v>58</v>
      </c>
      <c r="K76" t="s">
        <v>59</v>
      </c>
      <c r="O76" t="s">
        <v>58</v>
      </c>
      <c r="R76" t="s">
        <v>59</v>
      </c>
      <c r="V76">
        <f>V55</f>
        <v>2012</v>
      </c>
      <c r="AC76">
        <f>AC55</f>
        <v>2013</v>
      </c>
      <c r="AJ76">
        <f>AJ55</f>
        <v>2014</v>
      </c>
    </row>
    <row r="77" spans="1:44">
      <c r="A77" t="str" cm="1">
        <f t="array" ref="A77:A80">$A$66:$A$69</f>
        <v>McNeil</v>
      </c>
      <c r="B77" s="3" cm="1">
        <f t="array" ref="B77:B80">$B$66:$B$69</f>
        <v>26.5</v>
      </c>
      <c r="C77" s="30" t="s">
        <v>60</v>
      </c>
      <c r="D77" s="31" cm="1">
        <f t="array" ref="D77:D80">$B$12:$B$15*(1+$J$12:$J$15)^B55</f>
        <v>26.5</v>
      </c>
      <c r="H77" t="str" cm="1">
        <f t="array" ref="H77:H80">$A$66:$A$69</f>
        <v>McNeil</v>
      </c>
      <c r="I77" s="3" cm="1">
        <f t="array" ref="I77:I80">I$66:I$69</f>
        <v>27.295000000000002</v>
      </c>
      <c r="J77" s="30" t="s">
        <v>60</v>
      </c>
      <c r="K77" s="31" cm="1">
        <f t="array" ref="K77:K80">$B$12:$B$15*(1+$J$12:$J$15)^I55</f>
        <v>27.295000000000002</v>
      </c>
      <c r="O77" t="str" cm="1">
        <f t="array" ref="O77:O80">$A$66:$A$69</f>
        <v>McNeil</v>
      </c>
      <c r="P77" s="3" cm="1">
        <f t="array" ref="P77:P80">P$66:P$69</f>
        <v>27.295000000000002</v>
      </c>
      <c r="Q77" s="30" t="s">
        <v>60</v>
      </c>
      <c r="R77" s="31" cm="1">
        <f t="array" ref="R77:R80">$B$12:$B$15*(1+$J$12:$J$15)^I55</f>
        <v>27.295000000000002</v>
      </c>
      <c r="V77" t="s">
        <v>58</v>
      </c>
      <c r="Y77" t="s">
        <v>59</v>
      </c>
      <c r="AC77" t="s">
        <v>58</v>
      </c>
      <c r="AF77" t="s">
        <v>59</v>
      </c>
      <c r="AJ77" t="s">
        <v>58</v>
      </c>
      <c r="AM77" t="s">
        <v>59</v>
      </c>
    </row>
    <row r="78" spans="1:44">
      <c r="A78" t="str">
        <v>Contracts</v>
      </c>
      <c r="B78" s="3">
        <v>14.9</v>
      </c>
      <c r="C78" s="30" t="s">
        <v>60</v>
      </c>
      <c r="D78" s="31">
        <v>14.9</v>
      </c>
      <c r="H78" t="str">
        <v>Contracts</v>
      </c>
      <c r="I78" s="3">
        <v>15.496</v>
      </c>
      <c r="J78" s="30" t="s">
        <v>60</v>
      </c>
      <c r="K78" s="31">
        <v>15.496</v>
      </c>
      <c r="O78" t="str">
        <v>Contracts</v>
      </c>
      <c r="P78" s="3">
        <v>15.496</v>
      </c>
      <c r="Q78" s="30" t="s">
        <v>60</v>
      </c>
      <c r="R78" s="31">
        <v>15.496</v>
      </c>
      <c r="V78" t="str" cm="1">
        <f t="array" ref="V78:V81">$A$66:$A$69</f>
        <v>McNeil</v>
      </c>
      <c r="W78" s="3" cm="1">
        <f t="array" ref="W78:W82">$W$66:$W$70</f>
        <v>27.295000000000002</v>
      </c>
      <c r="X78" s="30" t="s">
        <v>60</v>
      </c>
      <c r="Y78" s="31" cm="1">
        <f t="array" ref="Y78:Y81">$B$12:$B$15*(1+$J$12:$J$15)^I55</f>
        <v>27.295000000000002</v>
      </c>
      <c r="AC78" t="str" cm="1">
        <f t="array" ref="AC78:AC81">$A$66:$A$69</f>
        <v>McNeil</v>
      </c>
      <c r="AD78" s="3" cm="1">
        <f t="array" ref="AD78:AD82">$AD$66:$AD$70</f>
        <v>26.5</v>
      </c>
      <c r="AE78" s="30" t="s">
        <v>60</v>
      </c>
      <c r="AF78" s="31" cm="1">
        <f t="array" ref="AF78:AF81">$B$12:$B$15</f>
        <v>26.5</v>
      </c>
      <c r="AJ78" t="str" cm="1">
        <f t="array" ref="AJ78:AJ81">$A$66:$A$69</f>
        <v>McNeil</v>
      </c>
      <c r="AK78" s="3" cm="1">
        <f t="array" ref="AK78:AK82">$AK$66:$AK$70</f>
        <v>26.5</v>
      </c>
      <c r="AL78" s="30" t="s">
        <v>60</v>
      </c>
      <c r="AM78" s="31" cm="1">
        <f t="array" ref="AM78:AM81">$B$12:$B$15</f>
        <v>26.5</v>
      </c>
    </row>
    <row r="79" spans="1:44">
      <c r="A79" t="str">
        <v>VCE GT</v>
      </c>
      <c r="B79" s="3">
        <v>18</v>
      </c>
      <c r="C79" s="30" t="s">
        <v>60</v>
      </c>
      <c r="D79" s="31">
        <v>18</v>
      </c>
      <c r="H79" t="str">
        <v>VCE GT</v>
      </c>
      <c r="I79" s="3">
        <v>17.122427544000004</v>
      </c>
      <c r="J79" s="30" t="s">
        <v>60</v>
      </c>
      <c r="K79" s="31">
        <v>18.72</v>
      </c>
      <c r="O79" t="str">
        <v>VCE GT</v>
      </c>
      <c r="P79" s="3">
        <v>17.571156347516705</v>
      </c>
      <c r="Q79" s="30" t="s">
        <v>60</v>
      </c>
      <c r="R79" s="31">
        <v>18.72</v>
      </c>
      <c r="V79" t="str">
        <v>Contracts</v>
      </c>
      <c r="W79" s="3">
        <v>15.496</v>
      </c>
      <c r="X79" s="30" t="s">
        <v>60</v>
      </c>
      <c r="Y79" s="31">
        <v>15.496</v>
      </c>
      <c r="AC79" t="str">
        <v>Contracts</v>
      </c>
      <c r="AD79" s="3">
        <v>14.9</v>
      </c>
      <c r="AE79" s="30" t="s">
        <v>60</v>
      </c>
      <c r="AF79" s="31">
        <v>14.9</v>
      </c>
      <c r="AJ79" t="str">
        <v>Contracts</v>
      </c>
      <c r="AK79" s="3">
        <v>14.9</v>
      </c>
      <c r="AL79" s="30" t="s">
        <v>60</v>
      </c>
      <c r="AM79" s="31">
        <v>14.9</v>
      </c>
    </row>
    <row r="80" spans="1:44">
      <c r="A80" t="str">
        <v>Market</v>
      </c>
      <c r="B80" s="3">
        <v>6.8000000000001393E-2</v>
      </c>
      <c r="C80" s="30" t="s">
        <v>60</v>
      </c>
      <c r="D80" s="31">
        <v>50</v>
      </c>
      <c r="H80" t="str">
        <v>Market</v>
      </c>
      <c r="I80" s="3">
        <v>0</v>
      </c>
      <c r="J80" s="30" t="s">
        <v>60</v>
      </c>
      <c r="K80" s="31">
        <v>52</v>
      </c>
      <c r="O80" t="str">
        <v>Market</v>
      </c>
      <c r="P80" s="3">
        <v>0</v>
      </c>
      <c r="Q80" s="30" t="s">
        <v>60</v>
      </c>
      <c r="R80" s="31">
        <v>52</v>
      </c>
      <c r="V80" t="str">
        <v>VCE GT</v>
      </c>
      <c r="W80" s="3">
        <v>12.823210877636951</v>
      </c>
      <c r="X80" s="30" t="s">
        <v>60</v>
      </c>
      <c r="Y80" s="31">
        <v>18.72</v>
      </c>
      <c r="AC80" t="str">
        <v>VCE GT</v>
      </c>
      <c r="AD80" s="3">
        <v>14.669615782783898</v>
      </c>
      <c r="AE80" s="30" t="s">
        <v>60</v>
      </c>
      <c r="AF80" s="31">
        <v>18</v>
      </c>
      <c r="AJ80" t="str">
        <v>VCE GT</v>
      </c>
      <c r="AK80" s="3">
        <v>15.760395894061062</v>
      </c>
      <c r="AL80" s="30" t="s">
        <v>60</v>
      </c>
      <c r="AM80" s="31">
        <v>18</v>
      </c>
    </row>
    <row r="81" spans="1:39">
      <c r="V81" t="str">
        <v>Market</v>
      </c>
      <c r="W81" s="3">
        <v>7.1054273576010019E-15</v>
      </c>
      <c r="X81" s="30" t="s">
        <v>60</v>
      </c>
      <c r="Y81" s="31">
        <v>52</v>
      </c>
      <c r="AC81" t="str">
        <v>Market</v>
      </c>
      <c r="AD81" s="3">
        <v>0</v>
      </c>
      <c r="AE81" s="30" t="s">
        <v>60</v>
      </c>
      <c r="AF81" s="31">
        <v>50</v>
      </c>
      <c r="AJ81" t="str">
        <v>Market</v>
      </c>
      <c r="AK81" s="3">
        <v>-7.1054273576010019E-15</v>
      </c>
      <c r="AL81" s="30" t="s">
        <v>60</v>
      </c>
      <c r="AM81" s="31">
        <v>50</v>
      </c>
    </row>
    <row r="82" spans="1:39">
      <c r="A82" t="s">
        <v>61</v>
      </c>
      <c r="D82" t="s">
        <v>59</v>
      </c>
      <c r="H82" t="s">
        <v>61</v>
      </c>
      <c r="K82" t="s">
        <v>59</v>
      </c>
      <c r="O82" t="s">
        <v>61</v>
      </c>
      <c r="R82" t="s">
        <v>59</v>
      </c>
      <c r="V82" t="str">
        <f>$A$19</f>
        <v>VCE Wind</v>
      </c>
      <c r="W82" s="3">
        <v>5.2</v>
      </c>
      <c r="X82" s="30" t="s">
        <v>60</v>
      </c>
      <c r="Y82" s="31">
        <f>$B$19</f>
        <v>5.2</v>
      </c>
      <c r="AC82" t="str">
        <f>$A$19</f>
        <v>VCE Wind</v>
      </c>
      <c r="AD82" s="3">
        <v>5.2</v>
      </c>
      <c r="AE82" s="30" t="s">
        <v>60</v>
      </c>
      <c r="AF82" s="31">
        <f>$B$19</f>
        <v>5.2</v>
      </c>
      <c r="AJ82" t="str">
        <f>$A$19</f>
        <v>VCE Wind</v>
      </c>
      <c r="AK82" s="3">
        <v>5.2</v>
      </c>
      <c r="AL82" s="30" t="s">
        <v>60</v>
      </c>
      <c r="AM82" s="31">
        <f>$B$19</f>
        <v>5.2</v>
      </c>
    </row>
    <row r="83" spans="1:39">
      <c r="A83" t="str" cm="1">
        <f t="array" ref="A83:A86">$A$66:$A$69</f>
        <v>McNeil</v>
      </c>
      <c r="B83" s="3" cm="1">
        <f t="array" ref="B83:B86">$C$66:$C$69</f>
        <v>26.5</v>
      </c>
      <c r="C83" s="30" t="s">
        <v>60</v>
      </c>
      <c r="D83" s="31" cm="1">
        <f t="array" ref="D83:D86">$B$12:$B$15*(1+$J$12:$J$15)^B55</f>
        <v>26.5</v>
      </c>
      <c r="H83" t="str" cm="1">
        <f t="array" ref="H83:H86">$A$66:$A$69</f>
        <v>McNeil</v>
      </c>
      <c r="I83" s="3" cm="1">
        <f t="array" ref="I83:I86">J$66:J$69</f>
        <v>27.295000000000002</v>
      </c>
      <c r="J83" s="30" t="s">
        <v>60</v>
      </c>
      <c r="K83" s="31" cm="1">
        <f t="array" ref="K83:K86">$B$12:$B$15*(1+$J$12:$J$15)^I55</f>
        <v>27.295000000000002</v>
      </c>
      <c r="O83" t="str" cm="1">
        <f t="array" ref="O83:O86">$A$66:$A$69</f>
        <v>McNeil</v>
      </c>
      <c r="P83" s="3" cm="1">
        <f t="array" ref="P83:P86">Q$66:Q$69</f>
        <v>27.295000000000002</v>
      </c>
      <c r="Q83" s="30" t="s">
        <v>60</v>
      </c>
      <c r="R83" s="31" cm="1">
        <f t="array" ref="R83:R86">$B$12:$B$15*(1+$J$12:$J$15)^I55</f>
        <v>27.295000000000002</v>
      </c>
    </row>
    <row r="84" spans="1:39">
      <c r="A84" t="str">
        <v>Contracts</v>
      </c>
      <c r="B84" s="3">
        <v>14.9</v>
      </c>
      <c r="C84" s="30" t="s">
        <v>60</v>
      </c>
      <c r="D84" s="31">
        <v>14.9</v>
      </c>
      <c r="H84" t="str">
        <v>Contracts</v>
      </c>
      <c r="I84" s="3">
        <v>15.496</v>
      </c>
      <c r="J84" s="30" t="s">
        <v>60</v>
      </c>
      <c r="K84" s="31">
        <v>15.496</v>
      </c>
      <c r="O84" t="str">
        <v>Contracts</v>
      </c>
      <c r="P84" s="3">
        <v>15.496</v>
      </c>
      <c r="Q84" s="30" t="s">
        <v>60</v>
      </c>
      <c r="R84" s="31">
        <v>15.496</v>
      </c>
      <c r="V84" t="s">
        <v>61</v>
      </c>
      <c r="Y84" t="s">
        <v>59</v>
      </c>
      <c r="AC84" t="s">
        <v>61</v>
      </c>
      <c r="AF84" t="s">
        <v>59</v>
      </c>
      <c r="AJ84" t="s">
        <v>61</v>
      </c>
      <c r="AM84" t="s">
        <v>59</v>
      </c>
    </row>
    <row r="85" spans="1:39">
      <c r="A85" t="str">
        <v>VCE GT</v>
      </c>
      <c r="B85" s="3">
        <v>7.3560000000000008</v>
      </c>
      <c r="C85" s="30" t="s">
        <v>60</v>
      </c>
      <c r="D85" s="31">
        <v>18</v>
      </c>
      <c r="H85" t="str">
        <v>VCE GT</v>
      </c>
      <c r="I85" s="3">
        <v>6.3311251359999963</v>
      </c>
      <c r="J85" s="30" t="s">
        <v>60</v>
      </c>
      <c r="K85" s="31">
        <v>18.72</v>
      </c>
      <c r="O85" t="str">
        <v>VCE GT</v>
      </c>
      <c r="P85" s="3">
        <v>6.6999637864779507</v>
      </c>
      <c r="Q85" s="30" t="s">
        <v>60</v>
      </c>
      <c r="R85" s="31">
        <v>18.72</v>
      </c>
      <c r="V85" t="str" cm="1">
        <f t="array" ref="V85:V88">$A$66:$A$69</f>
        <v>McNeil</v>
      </c>
      <c r="W85" s="3" cm="1">
        <f t="array" ref="W85:W89">X$66:X$70</f>
        <v>26.5</v>
      </c>
      <c r="X85" s="30" t="s">
        <v>60</v>
      </c>
      <c r="Y85" s="31" cm="1">
        <f t="array" ref="Y85:Y88">$B$12:$B$15</f>
        <v>26.5</v>
      </c>
      <c r="AC85" t="str" cm="1">
        <f t="array" ref="AC85:AC88">$A$66:$A$69</f>
        <v>McNeil</v>
      </c>
      <c r="AD85" s="3" cm="1">
        <f t="array" ref="AD85:AD89">AE$66:AE$70</f>
        <v>26.5</v>
      </c>
      <c r="AE85" s="30" t="s">
        <v>60</v>
      </c>
      <c r="AF85" s="31" cm="1">
        <f t="array" ref="AF85:AF88">$B$12:$B$15</f>
        <v>26.5</v>
      </c>
      <c r="AJ85" t="str" cm="1">
        <f t="array" ref="AJ85:AJ88">$A$66:$A$69</f>
        <v>McNeil</v>
      </c>
      <c r="AK85" s="3" cm="1">
        <f t="array" ref="AK85:AK89">AL$66:AL$70</f>
        <v>26.5</v>
      </c>
      <c r="AL85" s="30" t="s">
        <v>60</v>
      </c>
      <c r="AM85" s="31" cm="1">
        <f t="array" ref="AM85:AM88">$B$12:$B$15</f>
        <v>26.5</v>
      </c>
    </row>
    <row r="86" spans="1:39">
      <c r="A86" t="str">
        <v>Market</v>
      </c>
      <c r="B86" s="3">
        <v>0</v>
      </c>
      <c r="C86" s="30" t="s">
        <v>60</v>
      </c>
      <c r="D86" s="31">
        <v>50</v>
      </c>
      <c r="H86" t="str">
        <v>Market</v>
      </c>
      <c r="I86" s="3">
        <v>0</v>
      </c>
      <c r="J86" s="30" t="s">
        <v>60</v>
      </c>
      <c r="K86" s="31">
        <v>52</v>
      </c>
      <c r="O86" t="str">
        <v>Market</v>
      </c>
      <c r="P86" s="3">
        <v>0</v>
      </c>
      <c r="Q86" s="30" t="s">
        <v>60</v>
      </c>
      <c r="R86" s="31">
        <v>52</v>
      </c>
      <c r="V86" t="str">
        <v>Contracts</v>
      </c>
      <c r="W86" s="3">
        <v>14.9</v>
      </c>
      <c r="X86" s="30" t="s">
        <v>60</v>
      </c>
      <c r="Y86" s="31">
        <v>14.9</v>
      </c>
      <c r="AC86" t="str">
        <v>Contracts</v>
      </c>
      <c r="AD86" s="3">
        <v>14.9</v>
      </c>
      <c r="AE86" s="30" t="s">
        <v>60</v>
      </c>
      <c r="AF86" s="31">
        <v>14.9</v>
      </c>
      <c r="AJ86" t="str">
        <v>Contracts</v>
      </c>
      <c r="AK86" s="3">
        <v>14.9</v>
      </c>
      <c r="AL86" s="30" t="s">
        <v>60</v>
      </c>
      <c r="AM86" s="31">
        <v>14.9</v>
      </c>
    </row>
    <row r="87" spans="1:39">
      <c r="V87" t="str">
        <v>VCE GT</v>
      </c>
      <c r="W87" s="3">
        <v>3.2625360624836182</v>
      </c>
      <c r="X87" s="30" t="s">
        <v>60</v>
      </c>
      <c r="Y87" s="31">
        <v>18</v>
      </c>
      <c r="AC87" t="str">
        <v>VCE GT</v>
      </c>
      <c r="AD87" s="3">
        <v>3.6368622241185435</v>
      </c>
      <c r="AE87" s="30" t="s">
        <v>60</v>
      </c>
      <c r="AF87" s="31">
        <v>18</v>
      </c>
      <c r="AJ87" t="str">
        <v>VCE GT</v>
      </c>
      <c r="AK87" s="3">
        <v>4.6579626816408748</v>
      </c>
      <c r="AL87" s="30" t="s">
        <v>60</v>
      </c>
      <c r="AM87" s="31">
        <v>18</v>
      </c>
    </row>
    <row r="88" spans="1:39">
      <c r="A88" t="s">
        <v>62</v>
      </c>
      <c r="D88" t="s">
        <v>59</v>
      </c>
      <c r="H88" t="s">
        <v>62</v>
      </c>
      <c r="K88" t="s">
        <v>59</v>
      </c>
      <c r="O88" t="s">
        <v>62</v>
      </c>
      <c r="R88" t="s">
        <v>59</v>
      </c>
      <c r="V88" t="str">
        <v>Market</v>
      </c>
      <c r="W88" s="3">
        <v>0</v>
      </c>
      <c r="X88" s="30" t="s">
        <v>60</v>
      </c>
      <c r="Y88" s="31">
        <v>50</v>
      </c>
      <c r="AC88" t="str">
        <v>Market</v>
      </c>
      <c r="AD88" s="3">
        <v>0</v>
      </c>
      <c r="AE88" s="30" t="s">
        <v>60</v>
      </c>
      <c r="AF88" s="31">
        <v>50</v>
      </c>
      <c r="AJ88" t="str">
        <v>Market</v>
      </c>
      <c r="AK88" s="3">
        <v>-7.1054273576010019E-15</v>
      </c>
      <c r="AL88" s="30" t="s">
        <v>60</v>
      </c>
      <c r="AM88" s="31">
        <v>50</v>
      </c>
    </row>
    <row r="89" spans="1:39">
      <c r="A89" t="str" cm="1">
        <f t="array" ref="A89:A92">$A$66:$A$69</f>
        <v>McNeil</v>
      </c>
      <c r="B89" s="3" cm="1">
        <f t="array" ref="B89:B92">$D$66:$D$69</f>
        <v>26.5</v>
      </c>
      <c r="C89" s="30" t="s">
        <v>60</v>
      </c>
      <c r="D89" s="31" cm="1">
        <f t="array" ref="D89:D92">$B$12:$B$15*(1+$J$12:$J$15)^B55</f>
        <v>26.5</v>
      </c>
      <c r="H89" t="str" cm="1">
        <f t="array" ref="H89:H92">$A$66:$A$69</f>
        <v>McNeil</v>
      </c>
      <c r="I89" s="3" cm="1">
        <f t="array" ref="I89:I92">K$66:K$69</f>
        <v>27.295000000000002</v>
      </c>
      <c r="J89" s="30" t="s">
        <v>60</v>
      </c>
      <c r="K89" s="31" cm="1">
        <f t="array" ref="K89:K92">$B$12:$B$15*(1+$J$12:$J$15)^I55</f>
        <v>27.295000000000002</v>
      </c>
      <c r="O89" t="str" cm="1">
        <f t="array" ref="O89:O92">$A$66:$A$69</f>
        <v>McNeil</v>
      </c>
      <c r="P89" s="3" cm="1">
        <f t="array" ref="P89:P92">R$66:R$69</f>
        <v>27.295000000000002</v>
      </c>
      <c r="Q89" s="30" t="s">
        <v>60</v>
      </c>
      <c r="R89" s="31" cm="1">
        <f t="array" ref="R89:R92">$B$12:$B$15*(1+$J$12:$J$15)^I55</f>
        <v>27.295000000000002</v>
      </c>
      <c r="V89" t="str">
        <f>$A$19</f>
        <v>VCE Wind</v>
      </c>
      <c r="W89" s="3">
        <v>5.2</v>
      </c>
      <c r="X89" s="30" t="s">
        <v>60</v>
      </c>
      <c r="Y89" s="31">
        <f>$B$19</f>
        <v>5.2</v>
      </c>
      <c r="AC89" t="str">
        <f>$A$19</f>
        <v>VCE Wind</v>
      </c>
      <c r="AD89" s="3">
        <v>5.2</v>
      </c>
      <c r="AE89" s="30" t="s">
        <v>60</v>
      </c>
      <c r="AF89" s="31">
        <f>$B$19</f>
        <v>5.2</v>
      </c>
      <c r="AJ89" t="str">
        <f>$A$19</f>
        <v>VCE Wind</v>
      </c>
      <c r="AK89" s="3">
        <v>5.2</v>
      </c>
      <c r="AL89" s="30" t="s">
        <v>60</v>
      </c>
      <c r="AM89" s="31">
        <f>$B$19</f>
        <v>5.2</v>
      </c>
    </row>
    <row r="90" spans="1:39">
      <c r="A90" t="str">
        <v>Contracts</v>
      </c>
      <c r="B90" s="3">
        <v>14.9</v>
      </c>
      <c r="C90" s="30" t="s">
        <v>60</v>
      </c>
      <c r="D90" s="31">
        <v>14.9</v>
      </c>
      <c r="H90" t="str">
        <v>Contracts</v>
      </c>
      <c r="I90" s="3">
        <v>14.437280480000002</v>
      </c>
      <c r="J90" s="30" t="s">
        <v>60</v>
      </c>
      <c r="K90" s="31">
        <v>15.496</v>
      </c>
      <c r="O90" t="str">
        <v>Contracts</v>
      </c>
      <c r="P90" s="3">
        <v>14.750867996600693</v>
      </c>
      <c r="Q90" s="30" t="s">
        <v>60</v>
      </c>
      <c r="R90" s="31">
        <v>15.496</v>
      </c>
    </row>
    <row r="91" spans="1:39">
      <c r="A91" t="str">
        <v>VCE GT</v>
      </c>
      <c r="B91" s="3">
        <v>0</v>
      </c>
      <c r="C91" s="30" t="s">
        <v>60</v>
      </c>
      <c r="D91" s="31">
        <v>18</v>
      </c>
      <c r="H91" t="str">
        <v>VCE GT</v>
      </c>
      <c r="I91" s="3">
        <v>0</v>
      </c>
      <c r="J91" s="30" t="s">
        <v>60</v>
      </c>
      <c r="K91" s="31">
        <v>18.72</v>
      </c>
      <c r="O91" t="str">
        <v>VCE GT</v>
      </c>
      <c r="P91" s="3">
        <v>0</v>
      </c>
      <c r="Q91" s="30" t="s">
        <v>60</v>
      </c>
      <c r="R91" s="31">
        <v>18.72</v>
      </c>
      <c r="V91" t="s">
        <v>62</v>
      </c>
      <c r="Y91" t="s">
        <v>59</v>
      </c>
      <c r="AC91" t="s">
        <v>62</v>
      </c>
      <c r="AF91" t="s">
        <v>59</v>
      </c>
      <c r="AJ91" t="s">
        <v>62</v>
      </c>
      <c r="AM91" t="s">
        <v>59</v>
      </c>
    </row>
    <row r="92" spans="1:39">
      <c r="A92" t="str">
        <v>Market</v>
      </c>
      <c r="B92" s="3">
        <v>2.1000000000000796E-2</v>
      </c>
      <c r="C92" s="30" t="s">
        <v>60</v>
      </c>
      <c r="D92" s="31">
        <v>50</v>
      </c>
      <c r="H92" t="str">
        <v>Market</v>
      </c>
      <c r="I92" s="3">
        <v>0</v>
      </c>
      <c r="J92" s="30" t="s">
        <v>60</v>
      </c>
      <c r="K92" s="31">
        <v>52</v>
      </c>
      <c r="O92" t="str">
        <v>Market</v>
      </c>
      <c r="P92" s="3">
        <v>0</v>
      </c>
      <c r="Q92" s="30" t="s">
        <v>60</v>
      </c>
      <c r="R92" s="31">
        <v>52</v>
      </c>
      <c r="V92" t="str" cm="1">
        <f t="array" ref="V92:V95">$A$66:$A$69</f>
        <v>McNeil</v>
      </c>
      <c r="W92" s="3" cm="1">
        <f t="array" ref="W92:W96">Y$66:Y$70</f>
        <v>26.5</v>
      </c>
      <c r="X92" s="30" t="s">
        <v>60</v>
      </c>
      <c r="Y92" s="31" cm="1">
        <f t="array" ref="Y92:Y95">$B$12:$B$15</f>
        <v>26.5</v>
      </c>
      <c r="AC92" t="str" cm="1">
        <f t="array" ref="AC92:AC95">$A$66:$A$69</f>
        <v>McNeil</v>
      </c>
      <c r="AD92" s="3" cm="1">
        <f t="array" ref="AD92:AD96">AF$66:AF$70</f>
        <v>26.5</v>
      </c>
      <c r="AE92" s="30" t="s">
        <v>60</v>
      </c>
      <c r="AF92" s="31" cm="1">
        <f t="array" ref="AF92:AF95">$B$12:$B$15</f>
        <v>26.5</v>
      </c>
      <c r="AJ92" t="str" cm="1">
        <f t="array" ref="AJ92:AJ95">$A$66:$A$69</f>
        <v>McNeil</v>
      </c>
      <c r="AK92" s="3" cm="1">
        <f t="array" ref="AK92:AK96">AM$66:AM$70</f>
        <v>26.5</v>
      </c>
      <c r="AL92" s="30" t="s">
        <v>60</v>
      </c>
      <c r="AM92" s="31" cm="1">
        <f t="array" ref="AM92:AM95">$B$12:$B$15</f>
        <v>26.5</v>
      </c>
    </row>
    <row r="93" spans="1:39">
      <c r="V93" t="str">
        <v>Contracts</v>
      </c>
      <c r="W93" s="3">
        <v>14.9</v>
      </c>
      <c r="X93" s="30" t="s">
        <v>60</v>
      </c>
      <c r="Y93" s="31">
        <v>14.9</v>
      </c>
      <c r="AC93" t="str">
        <v>Contracts</v>
      </c>
      <c r="AD93" s="3">
        <v>14.9</v>
      </c>
      <c r="AE93" s="30" t="s">
        <v>60</v>
      </c>
      <c r="AF93" s="31">
        <v>14.9</v>
      </c>
      <c r="AJ93" t="str">
        <v>Contracts</v>
      </c>
      <c r="AK93" s="3">
        <v>14.9</v>
      </c>
      <c r="AL93" s="30" t="s">
        <v>60</v>
      </c>
      <c r="AM93" s="31">
        <v>14.9</v>
      </c>
    </row>
    <row r="94" spans="1:39">
      <c r="A94" t="s">
        <v>63</v>
      </c>
      <c r="D94" t="s">
        <v>59</v>
      </c>
      <c r="H94" t="s">
        <v>63</v>
      </c>
      <c r="K94" t="s">
        <v>59</v>
      </c>
      <c r="O94" t="s">
        <v>63</v>
      </c>
      <c r="R94" t="s">
        <v>59</v>
      </c>
      <c r="V94" t="str">
        <v>VCE GT</v>
      </c>
      <c r="W94" s="3">
        <v>0</v>
      </c>
      <c r="X94" s="30" t="s">
        <v>60</v>
      </c>
      <c r="Y94" s="31">
        <v>18</v>
      </c>
      <c r="AC94" t="str">
        <v>VCE GT</v>
      </c>
      <c r="AD94" s="3">
        <v>0</v>
      </c>
      <c r="AE94" s="30" t="s">
        <v>60</v>
      </c>
      <c r="AF94" s="31">
        <v>18</v>
      </c>
      <c r="AJ94" t="str">
        <v>VCE GT</v>
      </c>
      <c r="AK94" s="3">
        <v>0</v>
      </c>
      <c r="AL94" s="30" t="s">
        <v>60</v>
      </c>
      <c r="AM94" s="31">
        <v>18</v>
      </c>
    </row>
    <row r="95" spans="1:39">
      <c r="A95" t="str" cm="1">
        <f t="array" ref="A95:A98">$A$66:$A$69</f>
        <v>McNeil</v>
      </c>
      <c r="B95" s="3" cm="1">
        <f t="array" ref="B95:B98">$E$66:$E$69</f>
        <v>0</v>
      </c>
      <c r="C95" s="30" t="s">
        <v>60</v>
      </c>
      <c r="D95" s="31" cm="1">
        <f t="array" ref="D95:D98">$B$12:$B$15*(1+$J$12:$J$15)^B55</f>
        <v>26.5</v>
      </c>
      <c r="H95" t="str" cm="1">
        <f t="array" ref="H95:H98">$A$66:$A$69</f>
        <v>McNeil</v>
      </c>
      <c r="I95" s="3" cm="1">
        <f t="array" ref="I95:I98">L$66:L$69</f>
        <v>0</v>
      </c>
      <c r="J95" s="30" t="s">
        <v>60</v>
      </c>
      <c r="K95" s="31" cm="1">
        <f t="array" ref="K95:K98">$B$12:$B$15*(1+$J$12:$J$15)^I55</f>
        <v>27.295000000000002</v>
      </c>
      <c r="O95" t="str" cm="1">
        <f t="array" ref="O95:O98">$A$66:$A$69</f>
        <v>McNeil</v>
      </c>
      <c r="P95" s="3" cm="1">
        <f t="array" ref="P95:P98">S$66:S$69</f>
        <v>0</v>
      </c>
      <c r="Q95" s="30" t="s">
        <v>60</v>
      </c>
      <c r="R95" s="31" cm="1">
        <f t="array" ref="R95:R98">$B$12:$B$15*(1+$J$12:$J$15)^I55</f>
        <v>27.295000000000002</v>
      </c>
      <c r="V95" t="str">
        <v>Market</v>
      </c>
      <c r="W95" s="3">
        <v>0.96177964826542672</v>
      </c>
      <c r="X95" s="30" t="s">
        <v>60</v>
      </c>
      <c r="Y95" s="31">
        <v>50</v>
      </c>
      <c r="AC95" t="str">
        <v>Market</v>
      </c>
      <c r="AD95" s="3">
        <v>1.28003266018176</v>
      </c>
      <c r="AE95" s="30" t="s">
        <v>60</v>
      </c>
      <c r="AF95" s="31">
        <v>50</v>
      </c>
      <c r="AJ95" t="str">
        <v>Market</v>
      </c>
      <c r="AK95" s="3">
        <v>0</v>
      </c>
      <c r="AL95" s="30" t="s">
        <v>60</v>
      </c>
      <c r="AM95" s="31">
        <v>50</v>
      </c>
    </row>
    <row r="96" spans="1:39">
      <c r="A96" t="str">
        <v>Contracts</v>
      </c>
      <c r="B96" s="3">
        <v>0</v>
      </c>
      <c r="C96" s="30" t="s">
        <v>60</v>
      </c>
      <c r="D96" s="31">
        <v>14.9</v>
      </c>
      <c r="H96" t="str">
        <v>Contracts</v>
      </c>
      <c r="I96" s="3">
        <v>0</v>
      </c>
      <c r="J96" s="30" t="s">
        <v>60</v>
      </c>
      <c r="K96" s="31">
        <v>15.496</v>
      </c>
      <c r="O96" t="str">
        <v>Contracts</v>
      </c>
      <c r="P96" s="3">
        <v>0</v>
      </c>
      <c r="Q96" s="30" t="s">
        <v>60</v>
      </c>
      <c r="R96" s="31">
        <v>15.496</v>
      </c>
      <c r="V96" t="str">
        <f>$A$19</f>
        <v>VCE Wind</v>
      </c>
      <c r="W96" s="3">
        <v>0</v>
      </c>
      <c r="X96" s="30" t="s">
        <v>60</v>
      </c>
      <c r="Y96" s="31">
        <f>$B$19</f>
        <v>5.2</v>
      </c>
      <c r="AC96" t="str">
        <f>$A$19</f>
        <v>VCE Wind</v>
      </c>
      <c r="AD96" s="3">
        <v>0</v>
      </c>
      <c r="AE96" s="30" t="s">
        <v>60</v>
      </c>
      <c r="AF96" s="31">
        <f>$B$19</f>
        <v>5.2</v>
      </c>
      <c r="AJ96" t="str">
        <f>$A$19</f>
        <v>VCE Wind</v>
      </c>
      <c r="AK96" s="3">
        <v>2.1796443852007386</v>
      </c>
      <c r="AL96" s="30" t="s">
        <v>60</v>
      </c>
      <c r="AM96" s="31">
        <f>$B$19</f>
        <v>5.2</v>
      </c>
    </row>
    <row r="97" spans="1:39">
      <c r="A97" t="str">
        <v>VCE GT</v>
      </c>
      <c r="B97" s="3">
        <v>0</v>
      </c>
      <c r="C97" s="30" t="s">
        <v>60</v>
      </c>
      <c r="D97" s="31">
        <v>18</v>
      </c>
      <c r="H97" t="str">
        <v>VCE GT</v>
      </c>
      <c r="I97" s="3">
        <v>0</v>
      </c>
      <c r="J97" s="30" t="s">
        <v>60</v>
      </c>
      <c r="K97" s="31">
        <v>18.72</v>
      </c>
      <c r="O97" t="str">
        <v>VCE GT</v>
      </c>
      <c r="P97" s="3">
        <v>0</v>
      </c>
      <c r="Q97" s="30" t="s">
        <v>60</v>
      </c>
      <c r="R97" s="31">
        <v>18.72</v>
      </c>
    </row>
    <row r="98" spans="1:39">
      <c r="A98" t="str">
        <v>Market</v>
      </c>
      <c r="B98" s="3">
        <v>32.269999999999996</v>
      </c>
      <c r="C98" s="30" t="s">
        <v>60</v>
      </c>
      <c r="D98" s="31">
        <v>50</v>
      </c>
      <c r="H98" t="str">
        <v>Market</v>
      </c>
      <c r="I98" s="3">
        <v>32.513095231999998</v>
      </c>
      <c r="J98" s="30" t="s">
        <v>60</v>
      </c>
      <c r="K98" s="31">
        <v>52</v>
      </c>
      <c r="O98" t="str">
        <v>Market</v>
      </c>
      <c r="P98" s="3">
        <v>32.757992149726249</v>
      </c>
      <c r="Q98" s="30" t="s">
        <v>60</v>
      </c>
      <c r="R98" s="31">
        <v>52</v>
      </c>
      <c r="V98" t="s">
        <v>63</v>
      </c>
      <c r="Y98" t="s">
        <v>59</v>
      </c>
      <c r="AC98" t="s">
        <v>63</v>
      </c>
      <c r="AF98" t="s">
        <v>59</v>
      </c>
      <c r="AJ98" t="s">
        <v>63</v>
      </c>
      <c r="AM98" t="s">
        <v>59</v>
      </c>
    </row>
    <row r="99" spans="1:39">
      <c r="V99" t="str" cm="1">
        <f t="array" ref="V99:V102">$A$66:$A$69</f>
        <v>McNeil</v>
      </c>
      <c r="W99" s="3" cm="1">
        <f t="array" ref="W99:W103">Z$66:Z$70</f>
        <v>0</v>
      </c>
      <c r="X99" s="30" t="s">
        <v>60</v>
      </c>
      <c r="Y99" s="31" cm="1">
        <f t="array" ref="Y99:Y102">$B$12:$B$15</f>
        <v>26.5</v>
      </c>
      <c r="AC99" t="str" cm="1">
        <f t="array" ref="AC99:AC102">$A$66:$A$69</f>
        <v>McNeil</v>
      </c>
      <c r="AD99" s="3" cm="1">
        <f t="array" ref="AD99:AD103">AG$66:AG$70</f>
        <v>0</v>
      </c>
      <c r="AE99" s="30" t="s">
        <v>60</v>
      </c>
      <c r="AF99" s="31" cm="1">
        <f t="array" ref="AF99:AF102">$B$12:$B$15</f>
        <v>26.5</v>
      </c>
      <c r="AJ99" t="str" cm="1">
        <f t="array" ref="AJ99:AJ102">$A$66:$A$69</f>
        <v>McNeil</v>
      </c>
      <c r="AK99" s="3" cm="1">
        <f t="array" ref="AK99:AK103">AN$66:AN$70</f>
        <v>0</v>
      </c>
      <c r="AL99" s="30" t="s">
        <v>60</v>
      </c>
      <c r="AM99" s="31" cm="1">
        <f t="array" ref="AM99:AM102">$B$12:$B$15</f>
        <v>26.5</v>
      </c>
    </row>
    <row r="100" spans="1:39">
      <c r="A100" t="s">
        <v>64</v>
      </c>
      <c r="D100" t="s">
        <v>59</v>
      </c>
      <c r="H100" t="s">
        <v>64</v>
      </c>
      <c r="K100" t="s">
        <v>59</v>
      </c>
      <c r="O100" t="s">
        <v>64</v>
      </c>
      <c r="R100" t="s">
        <v>59</v>
      </c>
      <c r="V100" t="str">
        <v>Contracts</v>
      </c>
      <c r="W100" s="3">
        <v>0</v>
      </c>
      <c r="X100" s="30" t="s">
        <v>60</v>
      </c>
      <c r="Y100" s="31">
        <v>14.9</v>
      </c>
      <c r="AC100" t="str">
        <v>Contracts</v>
      </c>
      <c r="AD100" s="3">
        <v>0</v>
      </c>
      <c r="AE100" s="30" t="s">
        <v>60</v>
      </c>
      <c r="AF100" s="31">
        <v>14.9</v>
      </c>
      <c r="AJ100" t="str">
        <v>Contracts</v>
      </c>
      <c r="AK100" s="3">
        <v>0</v>
      </c>
      <c r="AL100" s="30" t="s">
        <v>60</v>
      </c>
      <c r="AM100" s="31">
        <v>14.9</v>
      </c>
    </row>
    <row r="101" spans="1:39">
      <c r="A101" t="str" cm="1">
        <f t="array" ref="A101:A104">$A$66:$A$69</f>
        <v>McNeil</v>
      </c>
      <c r="B101" s="3" cm="1">
        <f t="array" ref="B101:B104">$F$66:$F$69</f>
        <v>0</v>
      </c>
      <c r="C101" s="30" t="s">
        <v>60</v>
      </c>
      <c r="D101" s="31" cm="1">
        <f t="array" ref="D101:D104">$B$12:$B$15*(1+$J$12:$J$15)^B55</f>
        <v>26.5</v>
      </c>
      <c r="H101" t="str" cm="1">
        <f t="array" ref="H101:H104">$A$66:$A$69</f>
        <v>McNeil</v>
      </c>
      <c r="I101" s="3" cm="1">
        <f t="array" ref="I101:I104">M$66:M$69</f>
        <v>0</v>
      </c>
      <c r="J101" s="30" t="s">
        <v>60</v>
      </c>
      <c r="K101" s="31" cm="1">
        <f t="array" ref="K101:K104">$B$12:$B$15*(1+$J$12:$J$15)^I55</f>
        <v>27.295000000000002</v>
      </c>
      <c r="O101" t="str" cm="1">
        <f t="array" ref="O101:O104">$A$66:$A$69</f>
        <v>McNeil</v>
      </c>
      <c r="P101" s="3" cm="1">
        <f t="array" ref="P101:P104">T$66:T$69</f>
        <v>0</v>
      </c>
      <c r="Q101" s="30" t="s">
        <v>60</v>
      </c>
      <c r="R101" s="31" cm="1">
        <f t="array" ref="R101:R104">$B$12:$B$15*(1+$J$12:$J$15)^I55</f>
        <v>27.295000000000002</v>
      </c>
      <c r="V101" t="str">
        <v>VCE GT</v>
      </c>
      <c r="W101" s="3">
        <v>0</v>
      </c>
      <c r="X101" s="30" t="s">
        <v>60</v>
      </c>
      <c r="Y101" s="31">
        <v>18</v>
      </c>
      <c r="AC101" t="str">
        <v>VCE GT</v>
      </c>
      <c r="AD101" s="3">
        <v>0</v>
      </c>
      <c r="AE101" s="30" t="s">
        <v>60</v>
      </c>
      <c r="AF101" s="31">
        <v>18</v>
      </c>
      <c r="AJ101" t="str">
        <v>VCE GT</v>
      </c>
      <c r="AK101" s="3">
        <v>0</v>
      </c>
      <c r="AL101" s="30" t="s">
        <v>60</v>
      </c>
      <c r="AM101" s="31">
        <v>18</v>
      </c>
    </row>
    <row r="102" spans="1:39">
      <c r="A102" t="str">
        <v>Contracts</v>
      </c>
      <c r="B102" s="3">
        <v>0</v>
      </c>
      <c r="C102" s="30" t="s">
        <v>60</v>
      </c>
      <c r="D102" s="31">
        <v>14.9</v>
      </c>
      <c r="H102" t="str">
        <v>Contracts</v>
      </c>
      <c r="I102" s="3">
        <v>0</v>
      </c>
      <c r="J102" s="30" t="s">
        <v>60</v>
      </c>
      <c r="K102" s="31">
        <v>15.496</v>
      </c>
      <c r="O102" t="str">
        <v>Contracts</v>
      </c>
      <c r="P102" s="3">
        <v>0</v>
      </c>
      <c r="Q102" s="30" t="s">
        <v>60</v>
      </c>
      <c r="R102" s="31">
        <v>15.496</v>
      </c>
      <c r="V102" t="str">
        <v>Market</v>
      </c>
      <c r="W102" s="3">
        <v>33.00470410626442</v>
      </c>
      <c r="X102" s="30" t="s">
        <v>60</v>
      </c>
      <c r="Y102" s="31">
        <v>50</v>
      </c>
      <c r="AC102" t="str">
        <v>Market</v>
      </c>
      <c r="AD102" s="3">
        <v>33.253244553665752</v>
      </c>
      <c r="AE102" s="30" t="s">
        <v>60</v>
      </c>
      <c r="AF102" s="31">
        <v>50</v>
      </c>
      <c r="AJ102" t="str">
        <v>Market</v>
      </c>
      <c r="AK102" s="3">
        <v>34.033627043680568</v>
      </c>
      <c r="AL102" s="30" t="s">
        <v>60</v>
      </c>
      <c r="AM102" s="31">
        <v>50</v>
      </c>
    </row>
    <row r="103" spans="1:39">
      <c r="A103" t="str">
        <v>VCE GT</v>
      </c>
      <c r="B103" s="3">
        <v>0</v>
      </c>
      <c r="C103" s="30" t="s">
        <v>60</v>
      </c>
      <c r="D103" s="31">
        <v>18</v>
      </c>
      <c r="H103" t="str">
        <v>VCE GT</v>
      </c>
      <c r="I103" s="3">
        <v>0</v>
      </c>
      <c r="J103" s="30" t="s">
        <v>60</v>
      </c>
      <c r="K103" s="31">
        <v>18.72</v>
      </c>
      <c r="O103" t="str">
        <v>VCE GT</v>
      </c>
      <c r="P103" s="3">
        <v>0</v>
      </c>
      <c r="Q103" s="30" t="s">
        <v>60</v>
      </c>
      <c r="R103" s="31">
        <v>18.72</v>
      </c>
      <c r="V103" t="str">
        <f>$A$19</f>
        <v>VCE Wind</v>
      </c>
      <c r="W103" s="3">
        <v>0</v>
      </c>
      <c r="X103" s="30" t="s">
        <v>60</v>
      </c>
      <c r="Y103" s="31">
        <f>$B$19</f>
        <v>5.2</v>
      </c>
      <c r="AC103" t="str">
        <f>$A$19</f>
        <v>VCE Wind</v>
      </c>
      <c r="AD103" s="3">
        <v>0</v>
      </c>
      <c r="AE103" s="30" t="s">
        <v>60</v>
      </c>
      <c r="AF103" s="31">
        <f>$B$19</f>
        <v>5.2</v>
      </c>
      <c r="AJ103" t="str">
        <f>$A$19</f>
        <v>VCE Wind</v>
      </c>
      <c r="AK103" s="3">
        <v>0</v>
      </c>
      <c r="AL103" s="30" t="s">
        <v>60</v>
      </c>
      <c r="AM103" s="31">
        <f>$B$19</f>
        <v>5.2</v>
      </c>
    </row>
    <row r="104" spans="1:39">
      <c r="A104" t="str">
        <v>Market</v>
      </c>
      <c r="B104" s="3">
        <v>26.508999999999997</v>
      </c>
      <c r="C104" s="30" t="s">
        <v>60</v>
      </c>
      <c r="D104" s="31">
        <v>50</v>
      </c>
      <c r="H104" t="str">
        <v>Market</v>
      </c>
      <c r="I104" s="3">
        <v>26.709850023999998</v>
      </c>
      <c r="J104" s="30" t="s">
        <v>60</v>
      </c>
      <c r="K104" s="31">
        <v>52</v>
      </c>
      <c r="O104" t="str">
        <v>Market</v>
      </c>
      <c r="P104" s="3">
        <v>26.91218863590187</v>
      </c>
      <c r="Q104" s="30" t="s">
        <v>60</v>
      </c>
      <c r="R104" s="31">
        <v>52</v>
      </c>
    </row>
    <row r="105" spans="1:39">
      <c r="V105" t="s">
        <v>64</v>
      </c>
      <c r="Y105" t="s">
        <v>59</v>
      </c>
      <c r="AC105" t="s">
        <v>64</v>
      </c>
      <c r="AF105" t="s">
        <v>59</v>
      </c>
      <c r="AJ105" t="s">
        <v>64</v>
      </c>
      <c r="AM105" t="s">
        <v>59</v>
      </c>
    </row>
    <row r="106" spans="1:39">
      <c r="V106" t="str" cm="1">
        <f t="array" ref="V106:V109">$A$66:$A$69</f>
        <v>McNeil</v>
      </c>
      <c r="W106" s="3" cm="1">
        <f t="array" ref="W106:W110">AA$66:AA$70</f>
        <v>0</v>
      </c>
      <c r="X106" s="30" t="s">
        <v>60</v>
      </c>
      <c r="Y106" s="31" cm="1">
        <f t="array" ref="Y106:Y109">$B$12:$B$15</f>
        <v>26.5</v>
      </c>
      <c r="AC106" t="str" cm="1">
        <f t="array" ref="AC106:AC109">$A$66:$A$69</f>
        <v>McNeil</v>
      </c>
      <c r="AD106" s="3" cm="1">
        <f t="array" ref="AD106:AD110">AH$66:AH$70</f>
        <v>0</v>
      </c>
      <c r="AE106" s="30" t="s">
        <v>60</v>
      </c>
      <c r="AF106" s="31" cm="1">
        <f t="array" ref="AF106:AF109">$B$12:$B$15</f>
        <v>26.5</v>
      </c>
      <c r="AJ106" t="str" cm="1">
        <f t="array" ref="AJ106:AJ109">$A$66:$A$69</f>
        <v>McNeil</v>
      </c>
      <c r="AK106" s="3" cm="1">
        <f t="array" ref="AK106:AK110">AO$66:AO$70</f>
        <v>0</v>
      </c>
      <c r="AL106" s="30" t="s">
        <v>60</v>
      </c>
      <c r="AM106" s="31" cm="1">
        <f t="array" ref="AM106:AM109">$B$12:$B$15</f>
        <v>26.5</v>
      </c>
    </row>
    <row r="107" spans="1:39">
      <c r="V107" t="str">
        <v>Contracts</v>
      </c>
      <c r="W107" s="3">
        <v>0</v>
      </c>
      <c r="X107" s="30" t="s">
        <v>60</v>
      </c>
      <c r="Y107" s="31">
        <v>14.9</v>
      </c>
      <c r="AC107" t="str">
        <v>Contracts</v>
      </c>
      <c r="AD107" s="3">
        <v>0</v>
      </c>
      <c r="AE107" s="30" t="s">
        <v>60</v>
      </c>
      <c r="AF107" s="31">
        <v>14.9</v>
      </c>
      <c r="AJ107" t="str">
        <v>Contracts</v>
      </c>
      <c r="AK107" s="3">
        <v>0</v>
      </c>
      <c r="AL107" s="30" t="s">
        <v>60</v>
      </c>
      <c r="AM107" s="31">
        <v>14.9</v>
      </c>
    </row>
    <row r="108" spans="1:39">
      <c r="A108" t="s">
        <v>65</v>
      </c>
      <c r="V108" t="str">
        <v>VCE GT</v>
      </c>
      <c r="W108" s="3">
        <v>0</v>
      </c>
      <c r="X108" s="30" t="s">
        <v>60</v>
      </c>
      <c r="Y108" s="31">
        <v>18</v>
      </c>
      <c r="AC108" t="str">
        <v>VCE GT</v>
      </c>
      <c r="AD108" s="3">
        <v>0</v>
      </c>
      <c r="AE108" s="30" t="s">
        <v>60</v>
      </c>
      <c r="AF108" s="31">
        <v>18</v>
      </c>
      <c r="AJ108" t="str">
        <v>VCE GT</v>
      </c>
      <c r="AK108" s="3">
        <v>0</v>
      </c>
      <c r="AL108" s="30" t="s">
        <v>60</v>
      </c>
      <c r="AM108" s="31">
        <v>18</v>
      </c>
    </row>
    <row r="109" spans="1:39">
      <c r="V109" t="str">
        <v>Market</v>
      </c>
      <c r="W109" s="3">
        <v>27.116026868285548</v>
      </c>
      <c r="X109" s="30" t="s">
        <v>60</v>
      </c>
      <c r="Y109" s="31">
        <v>50</v>
      </c>
      <c r="AC109" t="str">
        <v>Market</v>
      </c>
      <c r="AD109" s="3">
        <v>27.32137583549823</v>
      </c>
      <c r="AE109" s="30" t="s">
        <v>60</v>
      </c>
      <c r="AF109" s="31">
        <v>50</v>
      </c>
      <c r="AJ109" t="str">
        <v>Market</v>
      </c>
      <c r="AK109" s="3">
        <v>28.119246734260479</v>
      </c>
      <c r="AL109" s="30" t="s">
        <v>60</v>
      </c>
      <c r="AM109" s="31">
        <v>50</v>
      </c>
    </row>
    <row r="110" spans="1:39">
      <c r="A110">
        <f>A75</f>
        <v>2009</v>
      </c>
      <c r="V110" t="str">
        <f>$A$19</f>
        <v>VCE Wind</v>
      </c>
      <c r="W110" s="3">
        <v>0</v>
      </c>
      <c r="X110" s="30" t="s">
        <v>60</v>
      </c>
      <c r="Y110" s="31">
        <f>$B$19</f>
        <v>5.2</v>
      </c>
      <c r="AC110" t="str">
        <f>$A$19</f>
        <v>VCE Wind</v>
      </c>
      <c r="AD110" s="3">
        <v>0</v>
      </c>
      <c r="AE110" s="30" t="s">
        <v>60</v>
      </c>
      <c r="AF110" s="31">
        <f>$B$19</f>
        <v>5.2</v>
      </c>
      <c r="AJ110" t="str">
        <f>$A$19</f>
        <v>VCE Wind</v>
      </c>
      <c r="AK110" s="3">
        <v>0</v>
      </c>
      <c r="AL110" s="30" t="s">
        <v>60</v>
      </c>
      <c r="AM110" s="31">
        <f>$B$19</f>
        <v>5.2</v>
      </c>
    </row>
    <row r="111" spans="1:39">
      <c r="B111" t="s">
        <v>81</v>
      </c>
      <c r="E111" t="s">
        <v>6</v>
      </c>
      <c r="F111" t="s">
        <v>7</v>
      </c>
      <c r="G111" t="s">
        <v>8</v>
      </c>
      <c r="H111" t="s">
        <v>9</v>
      </c>
      <c r="I111" t="s">
        <v>10</v>
      </c>
    </row>
    <row r="112" spans="1:39">
      <c r="A112" t="str" cm="1">
        <f t="array" ref="A112:A120">$A$31:$A$39</f>
        <v>Business: New Construction</v>
      </c>
      <c r="B112" s="27">
        <v>0</v>
      </c>
      <c r="D112" t="str" cm="1">
        <f t="array" ref="D112:D120">$A$31:$A$39</f>
        <v>Business: New Construction</v>
      </c>
      <c r="E112" s="31">
        <f>C31*$B$112</f>
        <v>0</v>
      </c>
      <c r="F112" s="31">
        <f t="shared" ref="F112:I112" si="40">D31*$B$112</f>
        <v>0</v>
      </c>
      <c r="G112" s="31">
        <f t="shared" si="40"/>
        <v>0</v>
      </c>
      <c r="H112" s="31">
        <f t="shared" si="40"/>
        <v>0</v>
      </c>
      <c r="I112" s="31">
        <f t="shared" si="40"/>
        <v>0</v>
      </c>
    </row>
    <row r="113" spans="1:9">
      <c r="A113" t="str">
        <v>Business: Existing Facilities</v>
      </c>
      <c r="B113" s="27">
        <v>1</v>
      </c>
      <c r="D113" t="str">
        <v>Business: Existing Facilities</v>
      </c>
      <c r="E113" s="31">
        <f>C32*$B$113</f>
        <v>0.313</v>
      </c>
      <c r="F113" s="31">
        <f t="shared" ref="F113:I113" si="41">D32*$B$113</f>
        <v>0.25900000000000001</v>
      </c>
      <c r="G113" s="31">
        <f t="shared" si="41"/>
        <v>0.21299999999999999</v>
      </c>
      <c r="H113" s="31">
        <f t="shared" si="41"/>
        <v>0.17599999999999999</v>
      </c>
      <c r="I113" s="31">
        <f t="shared" si="41"/>
        <v>0.14299999999999999</v>
      </c>
    </row>
    <row r="114" spans="1:9">
      <c r="A114" t="str">
        <v>Residential: New Construction</v>
      </c>
      <c r="B114" s="27">
        <v>1</v>
      </c>
      <c r="D114" t="str">
        <v>Residential: New Construction</v>
      </c>
      <c r="E114" s="31">
        <f>C33*$B$114</f>
        <v>2.5999999999999999E-2</v>
      </c>
      <c r="F114" s="31">
        <f t="shared" ref="F114:I114" si="42">D33*$B$114</f>
        <v>1.7999999999999999E-2</v>
      </c>
      <c r="G114" s="31">
        <f t="shared" si="42"/>
        <v>1.2999999999999999E-2</v>
      </c>
      <c r="H114" s="31">
        <f t="shared" si="42"/>
        <v>0.01</v>
      </c>
      <c r="I114" s="31">
        <f t="shared" si="42"/>
        <v>0.1</v>
      </c>
    </row>
    <row r="115" spans="1:9">
      <c r="A115" t="str">
        <v>Residential: Existing Homes</v>
      </c>
      <c r="B115" s="27">
        <v>1</v>
      </c>
      <c r="D115" t="str">
        <v>Residential: Existing Homes</v>
      </c>
      <c r="E115" s="31">
        <f>C34*$B$115</f>
        <v>8.5000000000000006E-2</v>
      </c>
      <c r="F115" s="31">
        <f t="shared" ref="F115:I115" si="43">D34*$B$115</f>
        <v>0.153</v>
      </c>
      <c r="G115" s="31">
        <f t="shared" si="43"/>
        <v>0.14699999999999999</v>
      </c>
      <c r="H115" s="31">
        <f t="shared" si="43"/>
        <v>0.13800000000000001</v>
      </c>
      <c r="I115" s="31">
        <f t="shared" si="43"/>
        <v>0.13200000000000001</v>
      </c>
    </row>
    <row r="116" spans="1:9">
      <c r="A116" t="str">
        <v>Retail Products</v>
      </c>
      <c r="B116" s="27">
        <v>1</v>
      </c>
      <c r="D116" t="str">
        <v>Retail Products</v>
      </c>
      <c r="E116" s="31">
        <f>C35*$B$116</f>
        <v>0.128</v>
      </c>
      <c r="F116" s="31">
        <f t="shared" ref="F116:I116" si="44">D35*$B$116</f>
        <v>0.14199999999999999</v>
      </c>
      <c r="G116" s="31">
        <f t="shared" si="44"/>
        <v>0.13900000000000001</v>
      </c>
      <c r="H116" s="31">
        <f t="shared" si="44"/>
        <v>0.13600000000000001</v>
      </c>
      <c r="I116" s="31">
        <f t="shared" si="44"/>
        <v>0.13700000000000001</v>
      </c>
    </row>
    <row r="117" spans="1:9">
      <c r="A117" t="str">
        <v>Commercial Smartlight</v>
      </c>
      <c r="B117" s="27">
        <v>1</v>
      </c>
      <c r="D117" t="str">
        <v>Commercial Smartlight</v>
      </c>
      <c r="E117" s="31">
        <f>C36*$B$117</f>
        <v>2.4E-2</v>
      </c>
      <c r="F117" s="31">
        <f t="shared" ref="F117:I117" si="45">D36*$B$117</f>
        <v>1.6E-2</v>
      </c>
      <c r="G117" s="31">
        <f t="shared" si="45"/>
        <v>1.4E-2</v>
      </c>
      <c r="H117" s="31">
        <f t="shared" si="45"/>
        <v>1.2E-2</v>
      </c>
      <c r="I117" s="31">
        <f t="shared" si="45"/>
        <v>1.2E-2</v>
      </c>
    </row>
    <row r="118" spans="1:9">
      <c r="A118" t="str">
        <v>Commercial Heating and A/C</v>
      </c>
      <c r="B118" s="27">
        <v>1</v>
      </c>
      <c r="D118" t="str">
        <v>Commercial Heating and A/C</v>
      </c>
      <c r="E118" s="31">
        <f>C37*$B$118</f>
        <v>1.6E-2</v>
      </c>
      <c r="F118" s="31">
        <f t="shared" ref="F118:I118" si="46">D37*$B$118</f>
        <v>1.7999999999999999E-2</v>
      </c>
      <c r="G118" s="31">
        <f t="shared" si="46"/>
        <v>0.02</v>
      </c>
      <c r="H118" s="31">
        <f t="shared" si="46"/>
        <v>2.1999999999999999E-2</v>
      </c>
      <c r="I118" s="31">
        <f t="shared" si="46"/>
        <v>2.4E-2</v>
      </c>
    </row>
    <row r="119" spans="1:9">
      <c r="A119" t="str">
        <v>Commerical Outdoor Lighting</v>
      </c>
      <c r="B119" s="27">
        <v>1</v>
      </c>
      <c r="D119" t="str">
        <v>Commerical Outdoor Lighting</v>
      </c>
      <c r="E119" s="31">
        <f>C38*$B$119</f>
        <v>8.0000000000000002E-3</v>
      </c>
      <c r="F119" s="31">
        <f t="shared" ref="F119:I119" si="47">D38*$B$119</f>
        <v>0.01</v>
      </c>
      <c r="G119" s="31">
        <f t="shared" si="47"/>
        <v>8.9999999999999993E-3</v>
      </c>
      <c r="H119" s="31">
        <f t="shared" si="47"/>
        <v>0.01</v>
      </c>
      <c r="I119" s="31">
        <f t="shared" si="47"/>
        <v>1.0999999999999999E-2</v>
      </c>
    </row>
    <row r="120" spans="1:9">
      <c r="A120" t="str">
        <v>LED Streetlight Program</v>
      </c>
      <c r="B120" s="27">
        <v>1</v>
      </c>
      <c r="D120" t="str">
        <v>LED Streetlight Program</v>
      </c>
      <c r="E120" s="31">
        <f>C39*$B$120</f>
        <v>3.2000000000000001E-2</v>
      </c>
      <c r="F120" s="31">
        <f t="shared" ref="F120:I120" si="48">D39*$B$120</f>
        <v>2.8000000000000001E-2</v>
      </c>
      <c r="G120" s="31">
        <f t="shared" si="48"/>
        <v>2.4E-2</v>
      </c>
      <c r="H120" s="31">
        <f t="shared" si="48"/>
        <v>2.5999999999999999E-2</v>
      </c>
      <c r="I120" s="31">
        <f t="shared" si="48"/>
        <v>3.2000000000000001E-2</v>
      </c>
    </row>
    <row r="121" spans="1:9">
      <c r="D121" t="s">
        <v>82</v>
      </c>
      <c r="E121" s="46">
        <f>SUM(E112:E120)</f>
        <v>0.63200000000000012</v>
      </c>
      <c r="F121" s="46">
        <f t="shared" ref="F121:I121" si="49">SUM(F112:F120)</f>
        <v>0.64400000000000013</v>
      </c>
      <c r="G121" s="46">
        <f t="shared" si="49"/>
        <v>0.57900000000000007</v>
      </c>
      <c r="H121" s="46">
        <f t="shared" si="49"/>
        <v>0.53</v>
      </c>
      <c r="I121" s="46">
        <f t="shared" si="49"/>
        <v>0.59100000000000008</v>
      </c>
    </row>
    <row r="123" spans="1:9">
      <c r="A123" t="s">
        <v>83</v>
      </c>
      <c r="B123" s="19">
        <f>SUMPRODUCT($B$112:$B$120,$B$31:$B$39)</f>
        <v>794547</v>
      </c>
      <c r="C123" s="30" t="s">
        <v>60</v>
      </c>
      <c r="D123" s="47">
        <f>B42</f>
        <v>800000</v>
      </c>
    </row>
  </sheetData>
  <mergeCells count="3">
    <mergeCell ref="E1:F1"/>
    <mergeCell ref="E2:F2"/>
    <mergeCell ref="C29:G2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7719-198C-4EE6-BBC7-64D43B4F9B37}">
  <dimension ref="A1:G466"/>
  <sheetViews>
    <sheetView showGridLines="0" topLeftCell="C146" workbookViewId="0">
      <selection activeCell="C2" sqref="C2"/>
    </sheetView>
  </sheetViews>
  <sheetFormatPr defaultRowHeight="15"/>
  <cols>
    <col min="1" max="1" width="2.375" customWidth="1"/>
    <col min="2" max="2" width="8.5" bestFit="1" customWidth="1"/>
    <col min="3" max="3" width="30.5" bestFit="1" customWidth="1"/>
    <col min="4" max="4" width="12.75" bestFit="1" customWidth="1"/>
    <col min="5" max="5" width="18.375" bestFit="1" customWidth="1"/>
    <col min="6" max="6" width="10" bestFit="1" customWidth="1"/>
    <col min="7" max="7" width="12" bestFit="1" customWidth="1"/>
  </cols>
  <sheetData>
    <row r="1" spans="1:5" ht="15.75">
      <c r="A1" s="52" t="s">
        <v>84</v>
      </c>
    </row>
    <row r="2" spans="1:5" ht="15.75">
      <c r="A2" s="52" t="s">
        <v>85</v>
      </c>
    </row>
    <row r="3" spans="1:5" ht="15.75">
      <c r="A3" s="52" t="s">
        <v>86</v>
      </c>
    </row>
    <row r="4" spans="1:5" ht="15.75">
      <c r="A4" s="52" t="s">
        <v>87</v>
      </c>
    </row>
    <row r="5" spans="1:5" ht="15.75">
      <c r="A5" s="52" t="s">
        <v>88</v>
      </c>
    </row>
    <row r="6" spans="1:5" ht="15.75">
      <c r="A6" s="52" t="s">
        <v>89</v>
      </c>
    </row>
    <row r="7" spans="1:5" ht="15.75">
      <c r="A7" s="52" t="s">
        <v>90</v>
      </c>
    </row>
    <row r="8" spans="1:5" ht="15.75">
      <c r="A8" s="52" t="s">
        <v>91</v>
      </c>
    </row>
    <row r="9" spans="1:5" ht="15.75">
      <c r="A9" s="52" t="s">
        <v>92</v>
      </c>
    </row>
    <row r="10" spans="1:5">
      <c r="D10" s="39"/>
      <c r="E10" s="39"/>
    </row>
    <row r="12" spans="1:5" ht="15.75" thickBot="1">
      <c r="A12" t="s">
        <v>93</v>
      </c>
    </row>
    <row r="13" spans="1:5" ht="16.5" thickBot="1">
      <c r="B13" s="55" t="s">
        <v>94</v>
      </c>
      <c r="C13" s="55" t="s">
        <v>95</v>
      </c>
      <c r="D13" s="55" t="s">
        <v>96</v>
      </c>
      <c r="E13" s="55" t="s">
        <v>97</v>
      </c>
    </row>
    <row r="14" spans="1:5" ht="15.75" thickBot="1">
      <c r="B14" s="54" t="s">
        <v>98</v>
      </c>
      <c r="C14" s="54" t="s">
        <v>99</v>
      </c>
      <c r="D14" s="54">
        <v>93343928.505154669</v>
      </c>
      <c r="E14" s="54">
        <v>93343928.505154669</v>
      </c>
    </row>
    <row r="17" spans="1:6" ht="15.75" thickBot="1">
      <c r="A17" t="s">
        <v>100</v>
      </c>
    </row>
    <row r="18" spans="1:6" ht="16.5" thickBot="1">
      <c r="B18" s="55" t="s">
        <v>94</v>
      </c>
      <c r="C18" s="55" t="s">
        <v>95</v>
      </c>
      <c r="D18" s="55" t="s">
        <v>96</v>
      </c>
      <c r="E18" s="55" t="s">
        <v>97</v>
      </c>
      <c r="F18" s="55" t="s">
        <v>101</v>
      </c>
    </row>
    <row r="19" spans="1:6">
      <c r="B19" s="53" t="s">
        <v>102</v>
      </c>
      <c r="C19" s="53" t="s">
        <v>103</v>
      </c>
      <c r="D19" s="53">
        <v>26.5</v>
      </c>
      <c r="E19" s="53">
        <v>26.5</v>
      </c>
      <c r="F19" s="53" t="s">
        <v>104</v>
      </c>
    </row>
    <row r="20" spans="1:6">
      <c r="B20" s="53" t="s">
        <v>105</v>
      </c>
      <c r="C20" s="53" t="s">
        <v>106</v>
      </c>
      <c r="D20" s="53">
        <v>26.5</v>
      </c>
      <c r="E20" s="53">
        <v>26.5</v>
      </c>
      <c r="F20" s="53" t="s">
        <v>104</v>
      </c>
    </row>
    <row r="21" spans="1:6">
      <c r="B21" s="53" t="s">
        <v>107</v>
      </c>
      <c r="C21" s="53" t="s">
        <v>108</v>
      </c>
      <c r="D21" s="53">
        <v>26.5</v>
      </c>
      <c r="E21" s="53">
        <v>26.5</v>
      </c>
      <c r="F21" s="53" t="s">
        <v>104</v>
      </c>
    </row>
    <row r="22" spans="1:6">
      <c r="B22" s="53" t="s">
        <v>109</v>
      </c>
      <c r="C22" s="53" t="s">
        <v>110</v>
      </c>
      <c r="D22" s="53">
        <v>0</v>
      </c>
      <c r="E22" s="53">
        <v>0</v>
      </c>
      <c r="F22" s="53" t="s">
        <v>104</v>
      </c>
    </row>
    <row r="23" spans="1:6">
      <c r="B23" s="53" t="s">
        <v>111</v>
      </c>
      <c r="C23" s="53" t="s">
        <v>112</v>
      </c>
      <c r="D23" s="53">
        <v>0</v>
      </c>
      <c r="E23" s="53">
        <v>0</v>
      </c>
      <c r="F23" s="53" t="s">
        <v>104</v>
      </c>
    </row>
    <row r="24" spans="1:6">
      <c r="B24" s="53" t="s">
        <v>113</v>
      </c>
      <c r="C24" s="53" t="s">
        <v>114</v>
      </c>
      <c r="D24" s="53">
        <v>14.9</v>
      </c>
      <c r="E24" s="53">
        <v>14.9</v>
      </c>
      <c r="F24" s="53" t="s">
        <v>104</v>
      </c>
    </row>
    <row r="25" spans="1:6">
      <c r="B25" s="53" t="s">
        <v>115</v>
      </c>
      <c r="C25" s="53" t="s">
        <v>116</v>
      </c>
      <c r="D25" s="53">
        <v>14.9</v>
      </c>
      <c r="E25" s="53">
        <v>14.9</v>
      </c>
      <c r="F25" s="53" t="s">
        <v>104</v>
      </c>
    </row>
    <row r="26" spans="1:6">
      <c r="B26" s="53" t="s">
        <v>117</v>
      </c>
      <c r="C26" s="53" t="s">
        <v>118</v>
      </c>
      <c r="D26" s="53">
        <v>14.9</v>
      </c>
      <c r="E26" s="53">
        <v>14.9</v>
      </c>
      <c r="F26" s="53" t="s">
        <v>104</v>
      </c>
    </row>
    <row r="27" spans="1:6">
      <c r="B27" s="53" t="s">
        <v>119</v>
      </c>
      <c r="C27" s="53" t="s">
        <v>120</v>
      </c>
      <c r="D27" s="53">
        <v>0</v>
      </c>
      <c r="E27" s="53">
        <v>0</v>
      </c>
      <c r="F27" s="53" t="s">
        <v>104</v>
      </c>
    </row>
    <row r="28" spans="1:6">
      <c r="B28" s="53" t="s">
        <v>121</v>
      </c>
      <c r="C28" s="53" t="s">
        <v>122</v>
      </c>
      <c r="D28" s="53">
        <v>0</v>
      </c>
      <c r="E28" s="53">
        <v>0</v>
      </c>
      <c r="F28" s="53" t="s">
        <v>104</v>
      </c>
    </row>
    <row r="29" spans="1:6">
      <c r="B29" s="53" t="s">
        <v>123</v>
      </c>
      <c r="C29" s="53" t="s">
        <v>124</v>
      </c>
      <c r="D29" s="53">
        <v>18</v>
      </c>
      <c r="E29" s="53">
        <v>18</v>
      </c>
      <c r="F29" s="53" t="s">
        <v>104</v>
      </c>
    </row>
    <row r="30" spans="1:6">
      <c r="B30" s="53" t="s">
        <v>125</v>
      </c>
      <c r="C30" s="53" t="s">
        <v>126</v>
      </c>
      <c r="D30" s="53">
        <v>7.3560000000000008</v>
      </c>
      <c r="E30" s="53">
        <v>7.3560000000000008</v>
      </c>
      <c r="F30" s="53" t="s">
        <v>104</v>
      </c>
    </row>
    <row r="31" spans="1:6">
      <c r="B31" s="53" t="s">
        <v>127</v>
      </c>
      <c r="C31" s="53" t="s">
        <v>128</v>
      </c>
      <c r="D31" s="53">
        <v>0</v>
      </c>
      <c r="E31" s="53">
        <v>0</v>
      </c>
      <c r="F31" s="53" t="s">
        <v>104</v>
      </c>
    </row>
    <row r="32" spans="1:6">
      <c r="B32" s="53" t="s">
        <v>129</v>
      </c>
      <c r="C32" s="53" t="s">
        <v>130</v>
      </c>
      <c r="D32" s="53">
        <v>0</v>
      </c>
      <c r="E32" s="53">
        <v>0</v>
      </c>
      <c r="F32" s="53" t="s">
        <v>104</v>
      </c>
    </row>
    <row r="33" spans="2:6">
      <c r="B33" s="53" t="s">
        <v>131</v>
      </c>
      <c r="C33" s="53" t="s">
        <v>132</v>
      </c>
      <c r="D33" s="53">
        <v>0</v>
      </c>
      <c r="E33" s="53">
        <v>0</v>
      </c>
      <c r="F33" s="53" t="s">
        <v>104</v>
      </c>
    </row>
    <row r="34" spans="2:6">
      <c r="B34" s="53" t="s">
        <v>133</v>
      </c>
      <c r="C34" s="53" t="s">
        <v>134</v>
      </c>
      <c r="D34" s="53">
        <v>6.8000000000001393E-2</v>
      </c>
      <c r="E34" s="53">
        <v>6.8000000000001393E-2</v>
      </c>
      <c r="F34" s="53" t="s">
        <v>104</v>
      </c>
    </row>
    <row r="35" spans="2:6">
      <c r="B35" s="53" t="s">
        <v>135</v>
      </c>
      <c r="C35" s="53" t="s">
        <v>136</v>
      </c>
      <c r="D35" s="53">
        <v>0</v>
      </c>
      <c r="E35" s="53">
        <v>0</v>
      </c>
      <c r="F35" s="53" t="s">
        <v>104</v>
      </c>
    </row>
    <row r="36" spans="2:6">
      <c r="B36" s="53" t="s">
        <v>137</v>
      </c>
      <c r="C36" s="53" t="s">
        <v>138</v>
      </c>
      <c r="D36" s="53">
        <v>2.1000000000000796E-2</v>
      </c>
      <c r="E36" s="53">
        <v>2.1000000000000796E-2</v>
      </c>
      <c r="F36" s="53" t="s">
        <v>104</v>
      </c>
    </row>
    <row r="37" spans="2:6">
      <c r="B37" s="53" t="s">
        <v>139</v>
      </c>
      <c r="C37" s="53" t="s">
        <v>140</v>
      </c>
      <c r="D37" s="53">
        <v>32.269999999999996</v>
      </c>
      <c r="E37" s="53">
        <v>32.269999999999996</v>
      </c>
      <c r="F37" s="53" t="s">
        <v>104</v>
      </c>
    </row>
    <row r="38" spans="2:6">
      <c r="B38" s="53" t="s">
        <v>141</v>
      </c>
      <c r="C38" s="53" t="s">
        <v>142</v>
      </c>
      <c r="D38" s="53">
        <v>26.508999999999997</v>
      </c>
      <c r="E38" s="53">
        <v>26.508999999999997</v>
      </c>
      <c r="F38" s="53" t="s">
        <v>104</v>
      </c>
    </row>
    <row r="39" spans="2:6">
      <c r="B39" s="53" t="s">
        <v>143</v>
      </c>
      <c r="C39" s="53" t="s">
        <v>103</v>
      </c>
      <c r="D39" s="53">
        <v>27.295000000000002</v>
      </c>
      <c r="E39" s="53">
        <v>27.295000000000002</v>
      </c>
      <c r="F39" s="53" t="s">
        <v>104</v>
      </c>
    </row>
    <row r="40" spans="2:6">
      <c r="B40" s="53" t="s">
        <v>144</v>
      </c>
      <c r="C40" s="53" t="s">
        <v>106</v>
      </c>
      <c r="D40" s="53">
        <v>27.295000000000002</v>
      </c>
      <c r="E40" s="53">
        <v>27.295000000000002</v>
      </c>
      <c r="F40" s="53" t="s">
        <v>104</v>
      </c>
    </row>
    <row r="41" spans="2:6">
      <c r="B41" s="53" t="s">
        <v>145</v>
      </c>
      <c r="C41" s="53" t="s">
        <v>108</v>
      </c>
      <c r="D41" s="53">
        <v>27.295000000000002</v>
      </c>
      <c r="E41" s="53">
        <v>27.295000000000002</v>
      </c>
      <c r="F41" s="53" t="s">
        <v>104</v>
      </c>
    </row>
    <row r="42" spans="2:6">
      <c r="B42" s="53" t="s">
        <v>146</v>
      </c>
      <c r="C42" s="53" t="s">
        <v>110</v>
      </c>
      <c r="D42" s="53">
        <v>0</v>
      </c>
      <c r="E42" s="53">
        <v>0</v>
      </c>
      <c r="F42" s="53" t="s">
        <v>104</v>
      </c>
    </row>
    <row r="43" spans="2:6">
      <c r="B43" s="53" t="s">
        <v>147</v>
      </c>
      <c r="C43" s="53" t="s">
        <v>112</v>
      </c>
      <c r="D43" s="53">
        <v>0</v>
      </c>
      <c r="E43" s="53">
        <v>0</v>
      </c>
      <c r="F43" s="53" t="s">
        <v>104</v>
      </c>
    </row>
    <row r="44" spans="2:6">
      <c r="B44" s="53" t="s">
        <v>148</v>
      </c>
      <c r="C44" s="53" t="s">
        <v>114</v>
      </c>
      <c r="D44" s="53">
        <v>15.496</v>
      </c>
      <c r="E44" s="53">
        <v>15.496</v>
      </c>
      <c r="F44" s="53" t="s">
        <v>104</v>
      </c>
    </row>
    <row r="45" spans="2:6">
      <c r="B45" s="53" t="s">
        <v>149</v>
      </c>
      <c r="C45" s="53" t="s">
        <v>116</v>
      </c>
      <c r="D45" s="53">
        <v>15.496</v>
      </c>
      <c r="E45" s="53">
        <v>15.496</v>
      </c>
      <c r="F45" s="53" t="s">
        <v>104</v>
      </c>
    </row>
    <row r="46" spans="2:6">
      <c r="B46" s="53" t="s">
        <v>150</v>
      </c>
      <c r="C46" s="53" t="s">
        <v>118</v>
      </c>
      <c r="D46" s="53">
        <v>14.437280480000002</v>
      </c>
      <c r="E46" s="53">
        <v>14.437280480000002</v>
      </c>
      <c r="F46" s="53" t="s">
        <v>104</v>
      </c>
    </row>
    <row r="47" spans="2:6">
      <c r="B47" s="53" t="s">
        <v>151</v>
      </c>
      <c r="C47" s="53" t="s">
        <v>120</v>
      </c>
      <c r="D47" s="53">
        <v>0</v>
      </c>
      <c r="E47" s="53">
        <v>0</v>
      </c>
      <c r="F47" s="53" t="s">
        <v>104</v>
      </c>
    </row>
    <row r="48" spans="2:6">
      <c r="B48" s="53" t="s">
        <v>152</v>
      </c>
      <c r="C48" s="53" t="s">
        <v>122</v>
      </c>
      <c r="D48" s="53">
        <v>0</v>
      </c>
      <c r="E48" s="53">
        <v>0</v>
      </c>
      <c r="F48" s="53" t="s">
        <v>104</v>
      </c>
    </row>
    <row r="49" spans="2:6">
      <c r="B49" s="53" t="s">
        <v>153</v>
      </c>
      <c r="C49" s="53" t="s">
        <v>124</v>
      </c>
      <c r="D49" s="53">
        <v>17.122427544000004</v>
      </c>
      <c r="E49" s="53">
        <v>17.122427544000004</v>
      </c>
      <c r="F49" s="53" t="s">
        <v>104</v>
      </c>
    </row>
    <row r="50" spans="2:6">
      <c r="B50" s="53" t="s">
        <v>154</v>
      </c>
      <c r="C50" s="53" t="s">
        <v>126</v>
      </c>
      <c r="D50" s="53">
        <v>6.3311251359999963</v>
      </c>
      <c r="E50" s="53">
        <v>6.3311251359999963</v>
      </c>
      <c r="F50" s="53" t="s">
        <v>104</v>
      </c>
    </row>
    <row r="51" spans="2:6">
      <c r="B51" s="53" t="s">
        <v>155</v>
      </c>
      <c r="C51" s="53" t="s">
        <v>128</v>
      </c>
      <c r="D51" s="53">
        <v>0</v>
      </c>
      <c r="E51" s="53">
        <v>0</v>
      </c>
      <c r="F51" s="53" t="s">
        <v>104</v>
      </c>
    </row>
    <row r="52" spans="2:6">
      <c r="B52" s="53" t="s">
        <v>156</v>
      </c>
      <c r="C52" s="53" t="s">
        <v>130</v>
      </c>
      <c r="D52" s="53">
        <v>0</v>
      </c>
      <c r="E52" s="53">
        <v>0</v>
      </c>
      <c r="F52" s="53" t="s">
        <v>104</v>
      </c>
    </row>
    <row r="53" spans="2:6">
      <c r="B53" s="53" t="s">
        <v>157</v>
      </c>
      <c r="C53" s="53" t="s">
        <v>132</v>
      </c>
      <c r="D53" s="53">
        <v>0</v>
      </c>
      <c r="E53" s="53">
        <v>0</v>
      </c>
      <c r="F53" s="53" t="s">
        <v>104</v>
      </c>
    </row>
    <row r="54" spans="2:6">
      <c r="B54" s="53" t="s">
        <v>158</v>
      </c>
      <c r="C54" s="53" t="s">
        <v>134</v>
      </c>
      <c r="D54" s="53">
        <v>0</v>
      </c>
      <c r="E54" s="53">
        <v>0</v>
      </c>
      <c r="F54" s="53" t="s">
        <v>104</v>
      </c>
    </row>
    <row r="55" spans="2:6">
      <c r="B55" s="53" t="s">
        <v>159</v>
      </c>
      <c r="C55" s="53" t="s">
        <v>136</v>
      </c>
      <c r="D55" s="53">
        <v>0</v>
      </c>
      <c r="E55" s="53">
        <v>0</v>
      </c>
      <c r="F55" s="53" t="s">
        <v>104</v>
      </c>
    </row>
    <row r="56" spans="2:6">
      <c r="B56" s="53" t="s">
        <v>160</v>
      </c>
      <c r="C56" s="53" t="s">
        <v>138</v>
      </c>
      <c r="D56" s="53">
        <v>0</v>
      </c>
      <c r="E56" s="53">
        <v>0</v>
      </c>
      <c r="F56" s="53" t="s">
        <v>104</v>
      </c>
    </row>
    <row r="57" spans="2:6">
      <c r="B57" s="53" t="s">
        <v>161</v>
      </c>
      <c r="C57" s="53" t="s">
        <v>140</v>
      </c>
      <c r="D57" s="53">
        <v>32.513095231999998</v>
      </c>
      <c r="E57" s="53">
        <v>32.513095231999998</v>
      </c>
      <c r="F57" s="53" t="s">
        <v>104</v>
      </c>
    </row>
    <row r="58" spans="2:6">
      <c r="B58" s="53" t="s">
        <v>162</v>
      </c>
      <c r="C58" s="53" t="s">
        <v>142</v>
      </c>
      <c r="D58" s="53">
        <v>26.709850023999998</v>
      </c>
      <c r="E58" s="53">
        <v>26.709850023999998</v>
      </c>
      <c r="F58" s="53" t="s">
        <v>104</v>
      </c>
    </row>
    <row r="59" spans="2:6">
      <c r="B59" s="53" t="s">
        <v>163</v>
      </c>
      <c r="C59" s="53" t="s">
        <v>103</v>
      </c>
      <c r="D59" s="53">
        <v>27.295000000000002</v>
      </c>
      <c r="E59" s="53">
        <v>27.295000000000002</v>
      </c>
      <c r="F59" s="53" t="s">
        <v>104</v>
      </c>
    </row>
    <row r="60" spans="2:6">
      <c r="B60" s="53" t="s">
        <v>164</v>
      </c>
      <c r="C60" s="53" t="s">
        <v>106</v>
      </c>
      <c r="D60" s="53">
        <v>27.295000000000002</v>
      </c>
      <c r="E60" s="53">
        <v>27.295000000000002</v>
      </c>
      <c r="F60" s="53" t="s">
        <v>104</v>
      </c>
    </row>
    <row r="61" spans="2:6">
      <c r="B61" s="53" t="s">
        <v>165</v>
      </c>
      <c r="C61" s="53" t="s">
        <v>108</v>
      </c>
      <c r="D61" s="53">
        <v>27.295000000000002</v>
      </c>
      <c r="E61" s="53">
        <v>27.295000000000002</v>
      </c>
      <c r="F61" s="53" t="s">
        <v>104</v>
      </c>
    </row>
    <row r="62" spans="2:6">
      <c r="B62" s="53" t="s">
        <v>166</v>
      </c>
      <c r="C62" s="53" t="s">
        <v>110</v>
      </c>
      <c r="D62" s="53">
        <v>0</v>
      </c>
      <c r="E62" s="53">
        <v>0</v>
      </c>
      <c r="F62" s="53" t="s">
        <v>104</v>
      </c>
    </row>
    <row r="63" spans="2:6">
      <c r="B63" s="53" t="s">
        <v>167</v>
      </c>
      <c r="C63" s="53" t="s">
        <v>112</v>
      </c>
      <c r="D63" s="53">
        <v>0</v>
      </c>
      <c r="E63" s="53">
        <v>0</v>
      </c>
      <c r="F63" s="53" t="s">
        <v>104</v>
      </c>
    </row>
    <row r="64" spans="2:6">
      <c r="B64" s="53" t="s">
        <v>168</v>
      </c>
      <c r="C64" s="53" t="s">
        <v>114</v>
      </c>
      <c r="D64" s="53">
        <v>15.496</v>
      </c>
      <c r="E64" s="53">
        <v>15.496</v>
      </c>
      <c r="F64" s="53" t="s">
        <v>104</v>
      </c>
    </row>
    <row r="65" spans="2:6">
      <c r="B65" s="53" t="s">
        <v>169</v>
      </c>
      <c r="C65" s="53" t="s">
        <v>116</v>
      </c>
      <c r="D65" s="53">
        <v>15.496</v>
      </c>
      <c r="E65" s="53">
        <v>15.496</v>
      </c>
      <c r="F65" s="53" t="s">
        <v>104</v>
      </c>
    </row>
    <row r="66" spans="2:6">
      <c r="B66" s="53" t="s">
        <v>170</v>
      </c>
      <c r="C66" s="53" t="s">
        <v>118</v>
      </c>
      <c r="D66" s="53">
        <v>14.750867996600693</v>
      </c>
      <c r="E66" s="53">
        <v>14.750867996600693</v>
      </c>
      <c r="F66" s="53" t="s">
        <v>104</v>
      </c>
    </row>
    <row r="67" spans="2:6">
      <c r="B67" s="53" t="s">
        <v>171</v>
      </c>
      <c r="C67" s="53" t="s">
        <v>120</v>
      </c>
      <c r="D67" s="53">
        <v>0</v>
      </c>
      <c r="E67" s="53">
        <v>0</v>
      </c>
      <c r="F67" s="53" t="s">
        <v>104</v>
      </c>
    </row>
    <row r="68" spans="2:6">
      <c r="B68" s="53" t="s">
        <v>172</v>
      </c>
      <c r="C68" s="53" t="s">
        <v>122</v>
      </c>
      <c r="D68" s="53">
        <v>0</v>
      </c>
      <c r="E68" s="53">
        <v>0</v>
      </c>
      <c r="F68" s="53" t="s">
        <v>104</v>
      </c>
    </row>
    <row r="69" spans="2:6">
      <c r="B69" s="53" t="s">
        <v>173</v>
      </c>
      <c r="C69" s="53" t="s">
        <v>124</v>
      </c>
      <c r="D69" s="53">
        <v>17.571156347516705</v>
      </c>
      <c r="E69" s="53">
        <v>17.571156347516705</v>
      </c>
      <c r="F69" s="53" t="s">
        <v>104</v>
      </c>
    </row>
    <row r="70" spans="2:6">
      <c r="B70" s="53" t="s">
        <v>174</v>
      </c>
      <c r="C70" s="53" t="s">
        <v>126</v>
      </c>
      <c r="D70" s="53">
        <v>6.6999637864779507</v>
      </c>
      <c r="E70" s="53">
        <v>6.6999637864779507</v>
      </c>
      <c r="F70" s="53" t="s">
        <v>104</v>
      </c>
    </row>
    <row r="71" spans="2:6">
      <c r="B71" s="53" t="s">
        <v>175</v>
      </c>
      <c r="C71" s="53" t="s">
        <v>128</v>
      </c>
      <c r="D71" s="53">
        <v>0</v>
      </c>
      <c r="E71" s="53">
        <v>0</v>
      </c>
      <c r="F71" s="53" t="s">
        <v>104</v>
      </c>
    </row>
    <row r="72" spans="2:6">
      <c r="B72" s="53" t="s">
        <v>176</v>
      </c>
      <c r="C72" s="53" t="s">
        <v>130</v>
      </c>
      <c r="D72" s="53">
        <v>0</v>
      </c>
      <c r="E72" s="53">
        <v>0</v>
      </c>
      <c r="F72" s="53" t="s">
        <v>104</v>
      </c>
    </row>
    <row r="73" spans="2:6">
      <c r="B73" s="53" t="s">
        <v>177</v>
      </c>
      <c r="C73" s="53" t="s">
        <v>132</v>
      </c>
      <c r="D73" s="53">
        <v>0</v>
      </c>
      <c r="E73" s="53">
        <v>0</v>
      </c>
      <c r="F73" s="53" t="s">
        <v>104</v>
      </c>
    </row>
    <row r="74" spans="2:6">
      <c r="B74" s="53" t="s">
        <v>178</v>
      </c>
      <c r="C74" s="53" t="s">
        <v>134</v>
      </c>
      <c r="D74" s="53">
        <v>0</v>
      </c>
      <c r="E74" s="53">
        <v>0</v>
      </c>
      <c r="F74" s="53" t="s">
        <v>104</v>
      </c>
    </row>
    <row r="75" spans="2:6">
      <c r="B75" s="53" t="s">
        <v>179</v>
      </c>
      <c r="C75" s="53" t="s">
        <v>136</v>
      </c>
      <c r="D75" s="53">
        <v>0</v>
      </c>
      <c r="E75" s="53">
        <v>0</v>
      </c>
      <c r="F75" s="53" t="s">
        <v>104</v>
      </c>
    </row>
    <row r="76" spans="2:6">
      <c r="B76" s="53" t="s">
        <v>180</v>
      </c>
      <c r="C76" s="53" t="s">
        <v>138</v>
      </c>
      <c r="D76" s="53">
        <v>0</v>
      </c>
      <c r="E76" s="53">
        <v>0</v>
      </c>
      <c r="F76" s="53" t="s">
        <v>104</v>
      </c>
    </row>
    <row r="77" spans="2:6">
      <c r="B77" s="53" t="s">
        <v>181</v>
      </c>
      <c r="C77" s="53" t="s">
        <v>140</v>
      </c>
      <c r="D77" s="53">
        <v>32.757992149726249</v>
      </c>
      <c r="E77" s="53">
        <v>32.757992149726249</v>
      </c>
      <c r="F77" s="53" t="s">
        <v>104</v>
      </c>
    </row>
    <row r="78" spans="2:6">
      <c r="B78" s="53" t="s">
        <v>182</v>
      </c>
      <c r="C78" s="53" t="s">
        <v>142</v>
      </c>
      <c r="D78" s="53">
        <v>26.91218863590187</v>
      </c>
      <c r="E78" s="53">
        <v>26.91218863590187</v>
      </c>
      <c r="F78" s="53" t="s">
        <v>104</v>
      </c>
    </row>
    <row r="79" spans="2:6">
      <c r="B79" s="53" t="s">
        <v>183</v>
      </c>
      <c r="C79" s="53" t="s">
        <v>103</v>
      </c>
      <c r="D79" s="53">
        <v>27.295000000000002</v>
      </c>
      <c r="E79" s="53">
        <v>27.295000000000002</v>
      </c>
      <c r="F79" s="53" t="s">
        <v>104</v>
      </c>
    </row>
    <row r="80" spans="2:6">
      <c r="B80" s="53" t="s">
        <v>184</v>
      </c>
      <c r="C80" s="53" t="s">
        <v>106</v>
      </c>
      <c r="D80" s="53">
        <v>26.5</v>
      </c>
      <c r="E80" s="53">
        <v>26.5</v>
      </c>
      <c r="F80" s="53" t="s">
        <v>104</v>
      </c>
    </row>
    <row r="81" spans="2:6">
      <c r="B81" s="53" t="s">
        <v>185</v>
      </c>
      <c r="C81" s="53" t="s">
        <v>108</v>
      </c>
      <c r="D81" s="53">
        <v>26.5</v>
      </c>
      <c r="E81" s="53">
        <v>26.5</v>
      </c>
      <c r="F81" s="53" t="s">
        <v>104</v>
      </c>
    </row>
    <row r="82" spans="2:6">
      <c r="B82" s="53" t="s">
        <v>186</v>
      </c>
      <c r="C82" s="53" t="s">
        <v>110</v>
      </c>
      <c r="D82" s="53">
        <v>0</v>
      </c>
      <c r="E82" s="53">
        <v>0</v>
      </c>
      <c r="F82" s="53" t="s">
        <v>104</v>
      </c>
    </row>
    <row r="83" spans="2:6">
      <c r="B83" s="53" t="s">
        <v>187</v>
      </c>
      <c r="C83" s="53" t="s">
        <v>112</v>
      </c>
      <c r="D83" s="53">
        <v>0</v>
      </c>
      <c r="E83" s="53">
        <v>0</v>
      </c>
      <c r="F83" s="53" t="s">
        <v>104</v>
      </c>
    </row>
    <row r="84" spans="2:6">
      <c r="B84" s="53" t="s">
        <v>188</v>
      </c>
      <c r="C84" s="53" t="s">
        <v>114</v>
      </c>
      <c r="D84" s="53">
        <v>15.496</v>
      </c>
      <c r="E84" s="53">
        <v>15.496</v>
      </c>
      <c r="F84" s="53" t="s">
        <v>104</v>
      </c>
    </row>
    <row r="85" spans="2:6">
      <c r="B85" s="53" t="s">
        <v>189</v>
      </c>
      <c r="C85" s="53" t="s">
        <v>116</v>
      </c>
      <c r="D85" s="53">
        <v>14.9</v>
      </c>
      <c r="E85" s="53">
        <v>14.9</v>
      </c>
      <c r="F85" s="53" t="s">
        <v>104</v>
      </c>
    </row>
    <row r="86" spans="2:6">
      <c r="B86" s="53" t="s">
        <v>190</v>
      </c>
      <c r="C86" s="53" t="s">
        <v>118</v>
      </c>
      <c r="D86" s="53">
        <v>14.9</v>
      </c>
      <c r="E86" s="53">
        <v>14.9</v>
      </c>
      <c r="F86" s="53" t="s">
        <v>104</v>
      </c>
    </row>
    <row r="87" spans="2:6">
      <c r="B87" s="53" t="s">
        <v>191</v>
      </c>
      <c r="C87" s="53" t="s">
        <v>120</v>
      </c>
      <c r="D87" s="53">
        <v>0</v>
      </c>
      <c r="E87" s="53">
        <v>0</v>
      </c>
      <c r="F87" s="53" t="s">
        <v>104</v>
      </c>
    </row>
    <row r="88" spans="2:6">
      <c r="B88" s="53" t="s">
        <v>192</v>
      </c>
      <c r="C88" s="53" t="s">
        <v>122</v>
      </c>
      <c r="D88" s="53">
        <v>0</v>
      </c>
      <c r="E88" s="53">
        <v>0</v>
      </c>
      <c r="F88" s="53" t="s">
        <v>104</v>
      </c>
    </row>
    <row r="89" spans="2:6">
      <c r="B89" s="53" t="s">
        <v>193</v>
      </c>
      <c r="C89" s="53" t="s">
        <v>124</v>
      </c>
      <c r="D89" s="53">
        <v>12.823210877636951</v>
      </c>
      <c r="E89" s="53">
        <v>12.823210877636951</v>
      </c>
      <c r="F89" s="53" t="s">
        <v>104</v>
      </c>
    </row>
    <row r="90" spans="2:6">
      <c r="B90" s="53" t="s">
        <v>194</v>
      </c>
      <c r="C90" s="53" t="s">
        <v>126</v>
      </c>
      <c r="D90" s="53">
        <v>3.2625360624836182</v>
      </c>
      <c r="E90" s="53">
        <v>3.2625360624836182</v>
      </c>
      <c r="F90" s="53" t="s">
        <v>104</v>
      </c>
    </row>
    <row r="91" spans="2:6">
      <c r="B91" s="53" t="s">
        <v>195</v>
      </c>
      <c r="C91" s="53" t="s">
        <v>128</v>
      </c>
      <c r="D91" s="53">
        <v>0</v>
      </c>
      <c r="E91" s="53">
        <v>0</v>
      </c>
      <c r="F91" s="53" t="s">
        <v>104</v>
      </c>
    </row>
    <row r="92" spans="2:6">
      <c r="B92" s="53" t="s">
        <v>196</v>
      </c>
      <c r="C92" s="53" t="s">
        <v>130</v>
      </c>
      <c r="D92" s="53">
        <v>0</v>
      </c>
      <c r="E92" s="53">
        <v>0</v>
      </c>
      <c r="F92" s="53" t="s">
        <v>104</v>
      </c>
    </row>
    <row r="93" spans="2:6">
      <c r="B93" s="53" t="s">
        <v>197</v>
      </c>
      <c r="C93" s="53" t="s">
        <v>132</v>
      </c>
      <c r="D93" s="53">
        <v>0</v>
      </c>
      <c r="E93" s="53">
        <v>0</v>
      </c>
      <c r="F93" s="53" t="s">
        <v>104</v>
      </c>
    </row>
    <row r="94" spans="2:6">
      <c r="B94" s="53" t="s">
        <v>198</v>
      </c>
      <c r="C94" s="53" t="s">
        <v>134</v>
      </c>
      <c r="D94" s="53">
        <v>7.1054273576010019E-15</v>
      </c>
      <c r="E94" s="53">
        <v>7.1054273576010019E-15</v>
      </c>
      <c r="F94" s="53" t="s">
        <v>104</v>
      </c>
    </row>
    <row r="95" spans="2:6">
      <c r="B95" s="53" t="s">
        <v>199</v>
      </c>
      <c r="C95" s="53" t="s">
        <v>136</v>
      </c>
      <c r="D95" s="53">
        <v>0</v>
      </c>
      <c r="E95" s="53">
        <v>0</v>
      </c>
      <c r="F95" s="53" t="s">
        <v>104</v>
      </c>
    </row>
    <row r="96" spans="2:6">
      <c r="B96" s="53" t="s">
        <v>200</v>
      </c>
      <c r="C96" s="53" t="s">
        <v>138</v>
      </c>
      <c r="D96" s="53">
        <v>0.96177964826542672</v>
      </c>
      <c r="E96" s="53">
        <v>0.96177964826542672</v>
      </c>
      <c r="F96" s="53" t="s">
        <v>104</v>
      </c>
    </row>
    <row r="97" spans="2:6">
      <c r="B97" s="53" t="s">
        <v>201</v>
      </c>
      <c r="C97" s="53" t="s">
        <v>140</v>
      </c>
      <c r="D97" s="53">
        <v>33.00470410626442</v>
      </c>
      <c r="E97" s="53">
        <v>33.00470410626442</v>
      </c>
      <c r="F97" s="53" t="s">
        <v>104</v>
      </c>
    </row>
    <row r="98" spans="2:6">
      <c r="B98" s="53" t="s">
        <v>202</v>
      </c>
      <c r="C98" s="53" t="s">
        <v>142</v>
      </c>
      <c r="D98" s="53">
        <v>27.116026868285548</v>
      </c>
      <c r="E98" s="53">
        <v>27.116026868285548</v>
      </c>
      <c r="F98" s="53" t="s">
        <v>104</v>
      </c>
    </row>
    <row r="99" spans="2:6">
      <c r="B99" s="53" t="s">
        <v>203</v>
      </c>
      <c r="C99" s="53" t="s">
        <v>204</v>
      </c>
      <c r="D99" s="53">
        <v>5.2</v>
      </c>
      <c r="E99" s="53">
        <v>5.2</v>
      </c>
      <c r="F99" s="53" t="s">
        <v>104</v>
      </c>
    </row>
    <row r="100" spans="2:6">
      <c r="B100" s="53" t="s">
        <v>205</v>
      </c>
      <c r="C100" s="53" t="s">
        <v>206</v>
      </c>
      <c r="D100" s="53">
        <v>5.2</v>
      </c>
      <c r="E100" s="53">
        <v>5.2</v>
      </c>
      <c r="F100" s="53" t="s">
        <v>104</v>
      </c>
    </row>
    <row r="101" spans="2:6">
      <c r="B101" s="53" t="s">
        <v>207</v>
      </c>
      <c r="C101" s="53" t="s">
        <v>208</v>
      </c>
      <c r="D101" s="53">
        <v>0</v>
      </c>
      <c r="E101" s="53">
        <v>0</v>
      </c>
      <c r="F101" s="53" t="s">
        <v>104</v>
      </c>
    </row>
    <row r="102" spans="2:6">
      <c r="B102" s="53" t="s">
        <v>209</v>
      </c>
      <c r="C102" s="53" t="s">
        <v>210</v>
      </c>
      <c r="D102" s="53">
        <v>0</v>
      </c>
      <c r="E102" s="53">
        <v>0</v>
      </c>
      <c r="F102" s="53" t="s">
        <v>104</v>
      </c>
    </row>
    <row r="103" spans="2:6">
      <c r="B103" s="53" t="s">
        <v>211</v>
      </c>
      <c r="C103" s="53" t="s">
        <v>212</v>
      </c>
      <c r="D103" s="53">
        <v>0</v>
      </c>
      <c r="E103" s="53">
        <v>0</v>
      </c>
      <c r="F103" s="53" t="s">
        <v>104</v>
      </c>
    </row>
    <row r="104" spans="2:6">
      <c r="B104" s="53" t="s">
        <v>213</v>
      </c>
      <c r="C104" s="53" t="s">
        <v>103</v>
      </c>
      <c r="D104" s="53">
        <v>26.5</v>
      </c>
      <c r="E104" s="53">
        <v>26.5</v>
      </c>
      <c r="F104" s="53" t="s">
        <v>104</v>
      </c>
    </row>
    <row r="105" spans="2:6">
      <c r="B105" s="53" t="s">
        <v>214</v>
      </c>
      <c r="C105" s="53" t="s">
        <v>106</v>
      </c>
      <c r="D105" s="53">
        <v>26.5</v>
      </c>
      <c r="E105" s="53">
        <v>26.5</v>
      </c>
      <c r="F105" s="53" t="s">
        <v>104</v>
      </c>
    </row>
    <row r="106" spans="2:6">
      <c r="B106" s="53" t="s">
        <v>215</v>
      </c>
      <c r="C106" s="53" t="s">
        <v>108</v>
      </c>
      <c r="D106" s="53">
        <v>26.5</v>
      </c>
      <c r="E106" s="53">
        <v>26.5</v>
      </c>
      <c r="F106" s="53" t="s">
        <v>104</v>
      </c>
    </row>
    <row r="107" spans="2:6">
      <c r="B107" s="53" t="s">
        <v>216</v>
      </c>
      <c r="C107" s="53" t="s">
        <v>110</v>
      </c>
      <c r="D107" s="53">
        <v>0</v>
      </c>
      <c r="E107" s="53">
        <v>0</v>
      </c>
      <c r="F107" s="53" t="s">
        <v>104</v>
      </c>
    </row>
    <row r="108" spans="2:6">
      <c r="B108" s="53" t="s">
        <v>217</v>
      </c>
      <c r="C108" s="53" t="s">
        <v>112</v>
      </c>
      <c r="D108" s="53">
        <v>0</v>
      </c>
      <c r="E108" s="53">
        <v>0</v>
      </c>
      <c r="F108" s="53" t="s">
        <v>104</v>
      </c>
    </row>
    <row r="109" spans="2:6">
      <c r="B109" s="53" t="s">
        <v>218</v>
      </c>
      <c r="C109" s="53" t="s">
        <v>114</v>
      </c>
      <c r="D109" s="53">
        <v>14.9</v>
      </c>
      <c r="E109" s="53">
        <v>14.9</v>
      </c>
      <c r="F109" s="53" t="s">
        <v>104</v>
      </c>
    </row>
    <row r="110" spans="2:6">
      <c r="B110" s="53" t="s">
        <v>219</v>
      </c>
      <c r="C110" s="53" t="s">
        <v>116</v>
      </c>
      <c r="D110" s="53">
        <v>14.9</v>
      </c>
      <c r="E110" s="53">
        <v>14.9</v>
      </c>
      <c r="F110" s="53" t="s">
        <v>104</v>
      </c>
    </row>
    <row r="111" spans="2:6">
      <c r="B111" s="53" t="s">
        <v>220</v>
      </c>
      <c r="C111" s="53" t="s">
        <v>118</v>
      </c>
      <c r="D111" s="53">
        <v>14.9</v>
      </c>
      <c r="E111" s="53">
        <v>14.9</v>
      </c>
      <c r="F111" s="53" t="s">
        <v>104</v>
      </c>
    </row>
    <row r="112" spans="2:6">
      <c r="B112" s="53" t="s">
        <v>221</v>
      </c>
      <c r="C112" s="53" t="s">
        <v>120</v>
      </c>
      <c r="D112" s="53">
        <v>0</v>
      </c>
      <c r="E112" s="53">
        <v>0</v>
      </c>
      <c r="F112" s="53" t="s">
        <v>104</v>
      </c>
    </row>
    <row r="113" spans="2:6">
      <c r="B113" s="53" t="s">
        <v>222</v>
      </c>
      <c r="C113" s="53" t="s">
        <v>122</v>
      </c>
      <c r="D113" s="53">
        <v>0</v>
      </c>
      <c r="E113" s="53">
        <v>0</v>
      </c>
      <c r="F113" s="53" t="s">
        <v>104</v>
      </c>
    </row>
    <row r="114" spans="2:6">
      <c r="B114" s="53" t="s">
        <v>223</v>
      </c>
      <c r="C114" s="53" t="s">
        <v>124</v>
      </c>
      <c r="D114" s="53">
        <v>14.669615782783898</v>
      </c>
      <c r="E114" s="53">
        <v>14.669615782783898</v>
      </c>
      <c r="F114" s="53" t="s">
        <v>104</v>
      </c>
    </row>
    <row r="115" spans="2:6">
      <c r="B115" s="53" t="s">
        <v>224</v>
      </c>
      <c r="C115" s="53" t="s">
        <v>126</v>
      </c>
      <c r="D115" s="53">
        <v>3.6368622241185435</v>
      </c>
      <c r="E115" s="53">
        <v>3.6368622241185435</v>
      </c>
      <c r="F115" s="53" t="s">
        <v>104</v>
      </c>
    </row>
    <row r="116" spans="2:6">
      <c r="B116" s="53" t="s">
        <v>225</v>
      </c>
      <c r="C116" s="53" t="s">
        <v>128</v>
      </c>
      <c r="D116" s="53">
        <v>0</v>
      </c>
      <c r="E116" s="53">
        <v>0</v>
      </c>
      <c r="F116" s="53" t="s">
        <v>104</v>
      </c>
    </row>
    <row r="117" spans="2:6">
      <c r="B117" s="53" t="s">
        <v>226</v>
      </c>
      <c r="C117" s="53" t="s">
        <v>130</v>
      </c>
      <c r="D117" s="53">
        <v>0</v>
      </c>
      <c r="E117" s="53">
        <v>0</v>
      </c>
      <c r="F117" s="53" t="s">
        <v>104</v>
      </c>
    </row>
    <row r="118" spans="2:6">
      <c r="B118" s="53" t="s">
        <v>227</v>
      </c>
      <c r="C118" s="53" t="s">
        <v>132</v>
      </c>
      <c r="D118" s="53">
        <v>0</v>
      </c>
      <c r="E118" s="53">
        <v>0</v>
      </c>
      <c r="F118" s="53" t="s">
        <v>104</v>
      </c>
    </row>
    <row r="119" spans="2:6">
      <c r="B119" s="53" t="s">
        <v>228</v>
      </c>
      <c r="C119" s="53" t="s">
        <v>134</v>
      </c>
      <c r="D119" s="53">
        <v>0</v>
      </c>
      <c r="E119" s="53">
        <v>0</v>
      </c>
      <c r="F119" s="53" t="s">
        <v>104</v>
      </c>
    </row>
    <row r="120" spans="2:6">
      <c r="B120" s="53" t="s">
        <v>229</v>
      </c>
      <c r="C120" s="53" t="s">
        <v>136</v>
      </c>
      <c r="D120" s="53">
        <v>0</v>
      </c>
      <c r="E120" s="53">
        <v>0</v>
      </c>
      <c r="F120" s="53" t="s">
        <v>104</v>
      </c>
    </row>
    <row r="121" spans="2:6">
      <c r="B121" s="53" t="s">
        <v>230</v>
      </c>
      <c r="C121" s="53" t="s">
        <v>138</v>
      </c>
      <c r="D121" s="53">
        <v>1.28003266018176</v>
      </c>
      <c r="E121" s="53">
        <v>1.28003266018176</v>
      </c>
      <c r="F121" s="53" t="s">
        <v>104</v>
      </c>
    </row>
    <row r="122" spans="2:6">
      <c r="B122" s="53" t="s">
        <v>231</v>
      </c>
      <c r="C122" s="53" t="s">
        <v>140</v>
      </c>
      <c r="D122" s="53">
        <v>33.253244553665752</v>
      </c>
      <c r="E122" s="53">
        <v>33.253244553665752</v>
      </c>
      <c r="F122" s="53" t="s">
        <v>104</v>
      </c>
    </row>
    <row r="123" spans="2:6">
      <c r="B123" s="53" t="s">
        <v>232</v>
      </c>
      <c r="C123" s="53" t="s">
        <v>142</v>
      </c>
      <c r="D123" s="53">
        <v>27.32137583549823</v>
      </c>
      <c r="E123" s="53">
        <v>27.32137583549823</v>
      </c>
      <c r="F123" s="53" t="s">
        <v>104</v>
      </c>
    </row>
    <row r="124" spans="2:6">
      <c r="B124" s="53" t="s">
        <v>233</v>
      </c>
      <c r="C124" s="53" t="s">
        <v>204</v>
      </c>
      <c r="D124" s="53">
        <v>5.2</v>
      </c>
      <c r="E124" s="53">
        <v>5.2</v>
      </c>
      <c r="F124" s="53" t="s">
        <v>104</v>
      </c>
    </row>
    <row r="125" spans="2:6">
      <c r="B125" s="53" t="s">
        <v>234</v>
      </c>
      <c r="C125" s="53" t="s">
        <v>206</v>
      </c>
      <c r="D125" s="53">
        <v>5.2</v>
      </c>
      <c r="E125" s="53">
        <v>5.2</v>
      </c>
      <c r="F125" s="53" t="s">
        <v>104</v>
      </c>
    </row>
    <row r="126" spans="2:6">
      <c r="B126" s="53" t="s">
        <v>235</v>
      </c>
      <c r="C126" s="53" t="s">
        <v>208</v>
      </c>
      <c r="D126" s="53">
        <v>0</v>
      </c>
      <c r="E126" s="53">
        <v>0</v>
      </c>
      <c r="F126" s="53" t="s">
        <v>104</v>
      </c>
    </row>
    <row r="127" spans="2:6">
      <c r="B127" s="53" t="s">
        <v>236</v>
      </c>
      <c r="C127" s="53" t="s">
        <v>210</v>
      </c>
      <c r="D127" s="53">
        <v>0</v>
      </c>
      <c r="E127" s="53">
        <v>0</v>
      </c>
      <c r="F127" s="53" t="s">
        <v>104</v>
      </c>
    </row>
    <row r="128" spans="2:6">
      <c r="B128" s="53" t="s">
        <v>237</v>
      </c>
      <c r="C128" s="53" t="s">
        <v>212</v>
      </c>
      <c r="D128" s="53">
        <v>0</v>
      </c>
      <c r="E128" s="53">
        <v>0</v>
      </c>
      <c r="F128" s="53" t="s">
        <v>104</v>
      </c>
    </row>
    <row r="129" spans="2:6">
      <c r="B129" s="53" t="s">
        <v>238</v>
      </c>
      <c r="C129" s="53" t="s">
        <v>103</v>
      </c>
      <c r="D129" s="53">
        <v>26.5</v>
      </c>
      <c r="E129" s="53">
        <v>26.5</v>
      </c>
      <c r="F129" s="53" t="s">
        <v>104</v>
      </c>
    </row>
    <row r="130" spans="2:6">
      <c r="B130" s="53" t="s">
        <v>239</v>
      </c>
      <c r="C130" s="53" t="s">
        <v>106</v>
      </c>
      <c r="D130" s="53">
        <v>26.5</v>
      </c>
      <c r="E130" s="53">
        <v>26.5</v>
      </c>
      <c r="F130" s="53" t="s">
        <v>104</v>
      </c>
    </row>
    <row r="131" spans="2:6">
      <c r="B131" s="53" t="s">
        <v>240</v>
      </c>
      <c r="C131" s="53" t="s">
        <v>108</v>
      </c>
      <c r="D131" s="53">
        <v>26.5</v>
      </c>
      <c r="E131" s="53">
        <v>26.5</v>
      </c>
      <c r="F131" s="53" t="s">
        <v>104</v>
      </c>
    </row>
    <row r="132" spans="2:6">
      <c r="B132" s="53" t="s">
        <v>241</v>
      </c>
      <c r="C132" s="53" t="s">
        <v>110</v>
      </c>
      <c r="D132" s="53">
        <v>0</v>
      </c>
      <c r="E132" s="53">
        <v>0</v>
      </c>
      <c r="F132" s="53" t="s">
        <v>104</v>
      </c>
    </row>
    <row r="133" spans="2:6">
      <c r="B133" s="53" t="s">
        <v>242</v>
      </c>
      <c r="C133" s="53" t="s">
        <v>112</v>
      </c>
      <c r="D133" s="53">
        <v>0</v>
      </c>
      <c r="E133" s="53">
        <v>0</v>
      </c>
      <c r="F133" s="53" t="s">
        <v>104</v>
      </c>
    </row>
    <row r="134" spans="2:6">
      <c r="B134" s="53" t="s">
        <v>243</v>
      </c>
      <c r="C134" s="53" t="s">
        <v>114</v>
      </c>
      <c r="D134" s="53">
        <v>14.9</v>
      </c>
      <c r="E134" s="53">
        <v>14.9</v>
      </c>
      <c r="F134" s="53" t="s">
        <v>104</v>
      </c>
    </row>
    <row r="135" spans="2:6">
      <c r="B135" s="53" t="s">
        <v>244</v>
      </c>
      <c r="C135" s="53" t="s">
        <v>116</v>
      </c>
      <c r="D135" s="53">
        <v>14.9</v>
      </c>
      <c r="E135" s="53">
        <v>14.9</v>
      </c>
      <c r="F135" s="53" t="s">
        <v>104</v>
      </c>
    </row>
    <row r="136" spans="2:6">
      <c r="B136" s="53" t="s">
        <v>245</v>
      </c>
      <c r="C136" s="53" t="s">
        <v>118</v>
      </c>
      <c r="D136" s="53">
        <v>14.9</v>
      </c>
      <c r="E136" s="53">
        <v>14.9</v>
      </c>
      <c r="F136" s="53" t="s">
        <v>104</v>
      </c>
    </row>
    <row r="137" spans="2:6">
      <c r="B137" s="53" t="s">
        <v>246</v>
      </c>
      <c r="C137" s="53" t="s">
        <v>120</v>
      </c>
      <c r="D137" s="53">
        <v>0</v>
      </c>
      <c r="E137" s="53">
        <v>0</v>
      </c>
      <c r="F137" s="53" t="s">
        <v>104</v>
      </c>
    </row>
    <row r="138" spans="2:6">
      <c r="B138" s="53" t="s">
        <v>247</v>
      </c>
      <c r="C138" s="53" t="s">
        <v>122</v>
      </c>
      <c r="D138" s="53">
        <v>0</v>
      </c>
      <c r="E138" s="53">
        <v>0</v>
      </c>
      <c r="F138" s="53" t="s">
        <v>104</v>
      </c>
    </row>
    <row r="139" spans="2:6">
      <c r="B139" s="53" t="s">
        <v>248</v>
      </c>
      <c r="C139" s="53" t="s">
        <v>124</v>
      </c>
      <c r="D139" s="53">
        <v>15.760395894061062</v>
      </c>
      <c r="E139" s="53">
        <v>15.760395894061062</v>
      </c>
      <c r="F139" s="53" t="s">
        <v>104</v>
      </c>
    </row>
    <row r="140" spans="2:6">
      <c r="B140" s="53" t="s">
        <v>249</v>
      </c>
      <c r="C140" s="53" t="s">
        <v>126</v>
      </c>
      <c r="D140" s="53">
        <v>4.6579626816408748</v>
      </c>
      <c r="E140" s="53">
        <v>4.6579626816408748</v>
      </c>
      <c r="F140" s="53" t="s">
        <v>104</v>
      </c>
    </row>
    <row r="141" spans="2:6">
      <c r="B141" s="53" t="s">
        <v>250</v>
      </c>
      <c r="C141" s="53" t="s">
        <v>128</v>
      </c>
      <c r="D141" s="53">
        <v>0</v>
      </c>
      <c r="E141" s="53">
        <v>0</v>
      </c>
      <c r="F141" s="53" t="s">
        <v>104</v>
      </c>
    </row>
    <row r="142" spans="2:6">
      <c r="B142" s="53" t="s">
        <v>251</v>
      </c>
      <c r="C142" s="53" t="s">
        <v>130</v>
      </c>
      <c r="D142" s="53">
        <v>0</v>
      </c>
      <c r="E142" s="53">
        <v>0</v>
      </c>
      <c r="F142" s="53" t="s">
        <v>104</v>
      </c>
    </row>
    <row r="143" spans="2:6">
      <c r="B143" s="53" t="s">
        <v>252</v>
      </c>
      <c r="C143" s="53" t="s">
        <v>132</v>
      </c>
      <c r="D143" s="53">
        <v>0</v>
      </c>
      <c r="E143" s="53">
        <v>0</v>
      </c>
      <c r="F143" s="53" t="s">
        <v>104</v>
      </c>
    </row>
    <row r="144" spans="2:6">
      <c r="B144" s="53" t="s">
        <v>253</v>
      </c>
      <c r="C144" s="53" t="s">
        <v>134</v>
      </c>
      <c r="D144" s="53">
        <v>-7.1054273576010019E-15</v>
      </c>
      <c r="E144" s="53">
        <v>-7.1054273576010019E-15</v>
      </c>
      <c r="F144" s="53" t="s">
        <v>104</v>
      </c>
    </row>
    <row r="145" spans="2:6">
      <c r="B145" s="53" t="s">
        <v>254</v>
      </c>
      <c r="C145" s="53" t="s">
        <v>136</v>
      </c>
      <c r="D145" s="53">
        <v>-7.1054273576010019E-15</v>
      </c>
      <c r="E145" s="53">
        <v>-7.1054273576010019E-15</v>
      </c>
      <c r="F145" s="53" t="s">
        <v>104</v>
      </c>
    </row>
    <row r="146" spans="2:6">
      <c r="B146" s="53" t="s">
        <v>255</v>
      </c>
      <c r="C146" s="53" t="s">
        <v>138</v>
      </c>
      <c r="D146" s="53">
        <v>2.1796443852007386</v>
      </c>
      <c r="E146" s="53">
        <v>2.1796443852007386</v>
      </c>
      <c r="F146" s="53" t="s">
        <v>104</v>
      </c>
    </row>
    <row r="147" spans="2:6">
      <c r="B147" s="53" t="s">
        <v>256</v>
      </c>
      <c r="C147" s="53" t="s">
        <v>140</v>
      </c>
      <c r="D147" s="53">
        <v>34.033627043680568</v>
      </c>
      <c r="E147" s="53">
        <v>34.033627043680568</v>
      </c>
      <c r="F147" s="53" t="s">
        <v>104</v>
      </c>
    </row>
    <row r="148" spans="2:6">
      <c r="B148" s="53" t="s">
        <v>257</v>
      </c>
      <c r="C148" s="53" t="s">
        <v>142</v>
      </c>
      <c r="D148" s="53">
        <v>28.119246734260479</v>
      </c>
      <c r="E148" s="53">
        <v>28.119246734260479</v>
      </c>
      <c r="F148" s="53" t="s">
        <v>104</v>
      </c>
    </row>
    <row r="149" spans="2:6">
      <c r="B149" s="53" t="s">
        <v>258</v>
      </c>
      <c r="C149" s="53" t="s">
        <v>204</v>
      </c>
      <c r="D149" s="53">
        <v>5.2</v>
      </c>
      <c r="E149" s="53">
        <v>5.2</v>
      </c>
      <c r="F149" s="53" t="s">
        <v>104</v>
      </c>
    </row>
    <row r="150" spans="2:6">
      <c r="B150" s="53" t="s">
        <v>259</v>
      </c>
      <c r="C150" s="53" t="s">
        <v>206</v>
      </c>
      <c r="D150" s="53">
        <v>5.2</v>
      </c>
      <c r="E150" s="53">
        <v>5.2</v>
      </c>
      <c r="F150" s="53" t="s">
        <v>104</v>
      </c>
    </row>
    <row r="151" spans="2:6">
      <c r="B151" s="53" t="s">
        <v>260</v>
      </c>
      <c r="C151" s="53" t="s">
        <v>208</v>
      </c>
      <c r="D151" s="53">
        <v>0</v>
      </c>
      <c r="E151" s="53">
        <v>0</v>
      </c>
      <c r="F151" s="53" t="s">
        <v>104</v>
      </c>
    </row>
    <row r="152" spans="2:6">
      <c r="B152" s="53" t="s">
        <v>261</v>
      </c>
      <c r="C152" s="53" t="s">
        <v>210</v>
      </c>
      <c r="D152" s="53">
        <v>0</v>
      </c>
      <c r="E152" s="53">
        <v>0</v>
      </c>
      <c r="F152" s="53" t="s">
        <v>104</v>
      </c>
    </row>
    <row r="153" spans="2:6">
      <c r="B153" s="53" t="s">
        <v>262</v>
      </c>
      <c r="C153" s="53" t="s">
        <v>212</v>
      </c>
      <c r="D153" s="53">
        <v>0</v>
      </c>
      <c r="E153" s="53">
        <v>0</v>
      </c>
      <c r="F153" s="53" t="s">
        <v>104</v>
      </c>
    </row>
    <row r="154" spans="2:6">
      <c r="B154" s="53" t="s">
        <v>263</v>
      </c>
      <c r="C154" s="53" t="s">
        <v>264</v>
      </c>
      <c r="D154" s="53">
        <v>0</v>
      </c>
      <c r="E154" s="53">
        <v>0</v>
      </c>
      <c r="F154" s="53" t="s">
        <v>104</v>
      </c>
    </row>
    <row r="155" spans="2:6">
      <c r="B155" s="53" t="s">
        <v>265</v>
      </c>
      <c r="C155" s="53" t="s">
        <v>266</v>
      </c>
      <c r="D155" s="53">
        <v>1</v>
      </c>
      <c r="E155" s="53">
        <v>1</v>
      </c>
      <c r="F155" s="53" t="s">
        <v>104</v>
      </c>
    </row>
    <row r="156" spans="2:6">
      <c r="B156" s="53" t="s">
        <v>267</v>
      </c>
      <c r="C156" s="53" t="s">
        <v>268</v>
      </c>
      <c r="D156" s="53">
        <v>1</v>
      </c>
      <c r="E156" s="53">
        <v>1</v>
      </c>
      <c r="F156" s="53" t="s">
        <v>104</v>
      </c>
    </row>
    <row r="157" spans="2:6">
      <c r="B157" s="53" t="s">
        <v>269</v>
      </c>
      <c r="C157" s="53" t="s">
        <v>270</v>
      </c>
      <c r="D157" s="53">
        <v>1</v>
      </c>
      <c r="E157" s="53">
        <v>1</v>
      </c>
      <c r="F157" s="53" t="s">
        <v>104</v>
      </c>
    </row>
    <row r="158" spans="2:6">
      <c r="B158" s="53" t="s">
        <v>271</v>
      </c>
      <c r="C158" s="53" t="s">
        <v>272</v>
      </c>
      <c r="D158" s="53">
        <v>1</v>
      </c>
      <c r="E158" s="53">
        <v>1</v>
      </c>
      <c r="F158" s="53" t="s">
        <v>104</v>
      </c>
    </row>
    <row r="159" spans="2:6">
      <c r="B159" s="53" t="s">
        <v>273</v>
      </c>
      <c r="C159" s="53" t="s">
        <v>274</v>
      </c>
      <c r="D159" s="53">
        <v>1</v>
      </c>
      <c r="E159" s="53">
        <v>1</v>
      </c>
      <c r="F159" s="53" t="s">
        <v>104</v>
      </c>
    </row>
    <row r="160" spans="2:6">
      <c r="B160" s="53" t="s">
        <v>275</v>
      </c>
      <c r="C160" s="53" t="s">
        <v>276</v>
      </c>
      <c r="D160" s="53">
        <v>1</v>
      </c>
      <c r="E160" s="53">
        <v>1</v>
      </c>
      <c r="F160" s="53" t="s">
        <v>104</v>
      </c>
    </row>
    <row r="161" spans="1:7">
      <c r="B161" s="53" t="s">
        <v>277</v>
      </c>
      <c r="C161" s="53" t="s">
        <v>278</v>
      </c>
      <c r="D161" s="53">
        <v>1</v>
      </c>
      <c r="E161" s="53">
        <v>1</v>
      </c>
      <c r="F161" s="53" t="s">
        <v>104</v>
      </c>
    </row>
    <row r="162" spans="1:7" ht="15.75" thickBot="1">
      <c r="B162" s="54" t="s">
        <v>279</v>
      </c>
      <c r="C162" s="54" t="s">
        <v>280</v>
      </c>
      <c r="D162" s="54">
        <v>1</v>
      </c>
      <c r="E162" s="54">
        <v>1</v>
      </c>
      <c r="F162" s="54" t="s">
        <v>104</v>
      </c>
    </row>
    <row r="164" spans="1:7" ht="15.75" thickBot="1">
      <c r="A164" t="s">
        <v>57</v>
      </c>
    </row>
    <row r="165" spans="1:7" ht="16.5" thickBot="1">
      <c r="B165" s="55" t="s">
        <v>94</v>
      </c>
      <c r="C165" s="55" t="s">
        <v>95</v>
      </c>
      <c r="D165" s="55" t="s">
        <v>281</v>
      </c>
      <c r="E165" s="55" t="s">
        <v>282</v>
      </c>
      <c r="F165" s="55" t="s">
        <v>283</v>
      </c>
      <c r="G165" s="55" t="s">
        <v>284</v>
      </c>
    </row>
    <row r="166" spans="1:7">
      <c r="B166" s="53" t="s">
        <v>285</v>
      </c>
      <c r="C166" s="53" t="s">
        <v>6</v>
      </c>
      <c r="D166" s="53">
        <v>59.468000000000004</v>
      </c>
      <c r="E166" s="53" t="s">
        <v>286</v>
      </c>
      <c r="F166" s="53" t="s">
        <v>287</v>
      </c>
      <c r="G166" s="53">
        <v>0</v>
      </c>
    </row>
    <row r="167" spans="1:7">
      <c r="B167" s="53" t="s">
        <v>288</v>
      </c>
      <c r="C167" s="53" t="s">
        <v>7</v>
      </c>
      <c r="D167" s="53">
        <v>48.756</v>
      </c>
      <c r="E167" s="53" t="s">
        <v>289</v>
      </c>
      <c r="F167" s="53" t="s">
        <v>287</v>
      </c>
      <c r="G167" s="53">
        <v>0</v>
      </c>
    </row>
    <row r="168" spans="1:7">
      <c r="B168" s="53" t="s">
        <v>290</v>
      </c>
      <c r="C168" s="53" t="s">
        <v>8</v>
      </c>
      <c r="D168" s="53">
        <v>41.420999999999999</v>
      </c>
      <c r="E168" s="53" t="s">
        <v>291</v>
      </c>
      <c r="F168" s="53" t="s">
        <v>287</v>
      </c>
      <c r="G168" s="53">
        <v>0</v>
      </c>
    </row>
    <row r="169" spans="1:7">
      <c r="B169" s="53" t="s">
        <v>292</v>
      </c>
      <c r="C169" s="53" t="s">
        <v>9</v>
      </c>
      <c r="D169" s="53">
        <v>32.269999999999996</v>
      </c>
      <c r="E169" s="53" t="s">
        <v>293</v>
      </c>
      <c r="F169" s="53" t="s">
        <v>287</v>
      </c>
      <c r="G169" s="53">
        <v>0</v>
      </c>
    </row>
    <row r="170" spans="1:7">
      <c r="B170" s="53" t="s">
        <v>294</v>
      </c>
      <c r="C170" s="53" t="s">
        <v>10</v>
      </c>
      <c r="D170" s="53">
        <v>26.508999999999997</v>
      </c>
      <c r="E170" s="53" t="s">
        <v>295</v>
      </c>
      <c r="F170" s="53" t="s">
        <v>287</v>
      </c>
      <c r="G170" s="53">
        <v>0</v>
      </c>
    </row>
    <row r="171" spans="1:7">
      <c r="B171" s="53" t="s">
        <v>296</v>
      </c>
      <c r="C171" s="53" t="s">
        <v>297</v>
      </c>
      <c r="D171" s="53">
        <v>26.5</v>
      </c>
      <c r="E171" s="53" t="s">
        <v>298</v>
      </c>
      <c r="F171" s="53" t="s">
        <v>287</v>
      </c>
      <c r="G171" s="53">
        <v>0</v>
      </c>
    </row>
    <row r="172" spans="1:7">
      <c r="B172" s="53" t="s">
        <v>299</v>
      </c>
      <c r="C172" s="53" t="s">
        <v>300</v>
      </c>
      <c r="D172" s="53">
        <v>14.9</v>
      </c>
      <c r="E172" s="53" t="s">
        <v>301</v>
      </c>
      <c r="F172" s="53" t="s">
        <v>287</v>
      </c>
      <c r="G172" s="53">
        <v>0</v>
      </c>
    </row>
    <row r="173" spans="1:7">
      <c r="B173" s="53" t="s">
        <v>302</v>
      </c>
      <c r="C173" s="53" t="s">
        <v>303</v>
      </c>
      <c r="D173" s="53">
        <v>18</v>
      </c>
      <c r="E173" s="53" t="s">
        <v>304</v>
      </c>
      <c r="F173" s="53" t="s">
        <v>287</v>
      </c>
      <c r="G173" s="53">
        <v>0</v>
      </c>
    </row>
    <row r="174" spans="1:7">
      <c r="B174" s="53" t="s">
        <v>305</v>
      </c>
      <c r="C174" s="53" t="s">
        <v>306</v>
      </c>
      <c r="D174" s="53">
        <v>6.8000000000001393E-2</v>
      </c>
      <c r="E174" s="53" t="s">
        <v>307</v>
      </c>
      <c r="F174" s="53" t="s">
        <v>308</v>
      </c>
      <c r="G174" s="53">
        <v>49.932000000000002</v>
      </c>
    </row>
    <row r="175" spans="1:7">
      <c r="B175" s="53" t="s">
        <v>309</v>
      </c>
      <c r="C175" s="53" t="s">
        <v>297</v>
      </c>
      <c r="D175" s="53">
        <v>26.5</v>
      </c>
      <c r="E175" s="53" t="s">
        <v>310</v>
      </c>
      <c r="F175" s="53" t="s">
        <v>287</v>
      </c>
      <c r="G175" s="53">
        <v>0</v>
      </c>
    </row>
    <row r="176" spans="1:7">
      <c r="B176" s="53" t="s">
        <v>311</v>
      </c>
      <c r="C176" s="53" t="s">
        <v>300</v>
      </c>
      <c r="D176" s="53">
        <v>14.9</v>
      </c>
      <c r="E176" s="53" t="s">
        <v>312</v>
      </c>
      <c r="F176" s="53" t="s">
        <v>287</v>
      </c>
      <c r="G176" s="53">
        <v>0</v>
      </c>
    </row>
    <row r="177" spans="2:7">
      <c r="B177" s="53" t="s">
        <v>313</v>
      </c>
      <c r="C177" s="53" t="s">
        <v>303</v>
      </c>
      <c r="D177" s="53">
        <v>7.3560000000000008</v>
      </c>
      <c r="E177" s="53" t="s">
        <v>314</v>
      </c>
      <c r="F177" s="53" t="s">
        <v>308</v>
      </c>
      <c r="G177" s="53">
        <v>10.643999999999998</v>
      </c>
    </row>
    <row r="178" spans="2:7">
      <c r="B178" s="53" t="s">
        <v>315</v>
      </c>
      <c r="C178" s="53" t="s">
        <v>306</v>
      </c>
      <c r="D178" s="53">
        <v>0</v>
      </c>
      <c r="E178" s="53" t="s">
        <v>316</v>
      </c>
      <c r="F178" s="53" t="s">
        <v>308</v>
      </c>
      <c r="G178" s="53">
        <v>50</v>
      </c>
    </row>
    <row r="179" spans="2:7">
      <c r="B179" s="53" t="s">
        <v>317</v>
      </c>
      <c r="C179" s="53" t="s">
        <v>297</v>
      </c>
      <c r="D179" s="53">
        <v>26.5</v>
      </c>
      <c r="E179" s="53" t="s">
        <v>318</v>
      </c>
      <c r="F179" s="53" t="s">
        <v>287</v>
      </c>
      <c r="G179" s="53">
        <v>0</v>
      </c>
    </row>
    <row r="180" spans="2:7">
      <c r="B180" s="53" t="s">
        <v>319</v>
      </c>
      <c r="C180" s="53" t="s">
        <v>300</v>
      </c>
      <c r="D180" s="53">
        <v>14.9</v>
      </c>
      <c r="E180" s="53" t="s">
        <v>320</v>
      </c>
      <c r="F180" s="53" t="s">
        <v>287</v>
      </c>
      <c r="G180" s="53">
        <v>0</v>
      </c>
    </row>
    <row r="181" spans="2:7">
      <c r="B181" s="53" t="s">
        <v>321</v>
      </c>
      <c r="C181" s="53" t="s">
        <v>303</v>
      </c>
      <c r="D181" s="53">
        <v>0</v>
      </c>
      <c r="E181" s="53" t="s">
        <v>322</v>
      </c>
      <c r="F181" s="53" t="s">
        <v>308</v>
      </c>
      <c r="G181" s="53">
        <v>18</v>
      </c>
    </row>
    <row r="182" spans="2:7">
      <c r="B182" s="53" t="s">
        <v>323</v>
      </c>
      <c r="C182" s="53" t="s">
        <v>306</v>
      </c>
      <c r="D182" s="53">
        <v>2.1000000000000796E-2</v>
      </c>
      <c r="E182" s="53" t="s">
        <v>324</v>
      </c>
      <c r="F182" s="53" t="s">
        <v>308</v>
      </c>
      <c r="G182" s="53">
        <v>49.978999999999999</v>
      </c>
    </row>
    <row r="183" spans="2:7">
      <c r="B183" s="53" t="s">
        <v>325</v>
      </c>
      <c r="C183" s="53" t="s">
        <v>297</v>
      </c>
      <c r="D183" s="53">
        <v>0</v>
      </c>
      <c r="E183" s="53" t="s">
        <v>326</v>
      </c>
      <c r="F183" s="53" t="s">
        <v>308</v>
      </c>
      <c r="G183" s="53">
        <v>26.5</v>
      </c>
    </row>
    <row r="184" spans="2:7">
      <c r="B184" s="53" t="s">
        <v>327</v>
      </c>
      <c r="C184" s="53" t="s">
        <v>300</v>
      </c>
      <c r="D184" s="53">
        <v>0</v>
      </c>
      <c r="E184" s="53" t="s">
        <v>328</v>
      </c>
      <c r="F184" s="53" t="s">
        <v>308</v>
      </c>
      <c r="G184" s="53">
        <v>14.9</v>
      </c>
    </row>
    <row r="185" spans="2:7">
      <c r="B185" s="53" t="s">
        <v>329</v>
      </c>
      <c r="C185" s="53" t="s">
        <v>303</v>
      </c>
      <c r="D185" s="53">
        <v>0</v>
      </c>
      <c r="E185" s="53" t="s">
        <v>330</v>
      </c>
      <c r="F185" s="53" t="s">
        <v>308</v>
      </c>
      <c r="G185" s="53">
        <v>18</v>
      </c>
    </row>
    <row r="186" spans="2:7">
      <c r="B186" s="53" t="s">
        <v>331</v>
      </c>
      <c r="C186" s="53" t="s">
        <v>306</v>
      </c>
      <c r="D186" s="53">
        <v>32.269999999999996</v>
      </c>
      <c r="E186" s="53" t="s">
        <v>332</v>
      </c>
      <c r="F186" s="53" t="s">
        <v>308</v>
      </c>
      <c r="G186" s="53">
        <v>17.730000000000004</v>
      </c>
    </row>
    <row r="187" spans="2:7">
      <c r="B187" s="53" t="s">
        <v>333</v>
      </c>
      <c r="C187" s="53" t="s">
        <v>297</v>
      </c>
      <c r="D187" s="53">
        <v>0</v>
      </c>
      <c r="E187" s="53" t="s">
        <v>334</v>
      </c>
      <c r="F187" s="53" t="s">
        <v>308</v>
      </c>
      <c r="G187" s="53">
        <v>26.5</v>
      </c>
    </row>
    <row r="188" spans="2:7">
      <c r="B188" s="53" t="s">
        <v>335</v>
      </c>
      <c r="C188" s="53" t="s">
        <v>300</v>
      </c>
      <c r="D188" s="53">
        <v>0</v>
      </c>
      <c r="E188" s="53" t="s">
        <v>336</v>
      </c>
      <c r="F188" s="53" t="s">
        <v>308</v>
      </c>
      <c r="G188" s="53">
        <v>14.9</v>
      </c>
    </row>
    <row r="189" spans="2:7">
      <c r="B189" s="53" t="s">
        <v>337</v>
      </c>
      <c r="C189" s="53" t="s">
        <v>303</v>
      </c>
      <c r="D189" s="53">
        <v>0</v>
      </c>
      <c r="E189" s="53" t="s">
        <v>338</v>
      </c>
      <c r="F189" s="53" t="s">
        <v>308</v>
      </c>
      <c r="G189" s="53">
        <v>18</v>
      </c>
    </row>
    <row r="190" spans="2:7">
      <c r="B190" s="53" t="s">
        <v>339</v>
      </c>
      <c r="C190" s="53" t="s">
        <v>306</v>
      </c>
      <c r="D190" s="53">
        <v>26.508999999999997</v>
      </c>
      <c r="E190" s="53" t="s">
        <v>340</v>
      </c>
      <c r="F190" s="53" t="s">
        <v>308</v>
      </c>
      <c r="G190" s="53">
        <v>23.491000000000003</v>
      </c>
    </row>
    <row r="191" spans="2:7" ht="15.75">
      <c r="B191" s="56" t="s">
        <v>341</v>
      </c>
      <c r="C191" s="56" t="s">
        <v>342</v>
      </c>
      <c r="D191" s="57">
        <v>794547</v>
      </c>
      <c r="E191" s="56" t="s">
        <v>343</v>
      </c>
      <c r="F191" s="58" t="s">
        <v>308</v>
      </c>
      <c r="G191" s="56">
        <v>5453</v>
      </c>
    </row>
    <row r="192" spans="2:7">
      <c r="B192" s="53" t="s">
        <v>344</v>
      </c>
      <c r="C192" s="53" t="s">
        <v>6</v>
      </c>
      <c r="D192" s="53">
        <v>59.913427544000008</v>
      </c>
      <c r="E192" s="53" t="s">
        <v>345</v>
      </c>
      <c r="F192" s="53" t="s">
        <v>287</v>
      </c>
      <c r="G192" s="53">
        <v>0</v>
      </c>
    </row>
    <row r="193" spans="2:7">
      <c r="B193" s="53" t="s">
        <v>346</v>
      </c>
      <c r="C193" s="53" t="s">
        <v>7</v>
      </c>
      <c r="D193" s="53">
        <v>49.122125136000001</v>
      </c>
      <c r="E193" s="53" t="s">
        <v>347</v>
      </c>
      <c r="F193" s="53" t="s">
        <v>287</v>
      </c>
      <c r="G193" s="53">
        <v>0</v>
      </c>
    </row>
    <row r="194" spans="2:7">
      <c r="B194" s="53" t="s">
        <v>348</v>
      </c>
      <c r="C194" s="53" t="s">
        <v>8</v>
      </c>
      <c r="D194" s="53">
        <v>41.73228048</v>
      </c>
      <c r="E194" s="53" t="s">
        <v>349</v>
      </c>
      <c r="F194" s="53" t="s">
        <v>287</v>
      </c>
      <c r="G194" s="53">
        <v>0</v>
      </c>
    </row>
    <row r="195" spans="2:7">
      <c r="B195" s="53" t="s">
        <v>350</v>
      </c>
      <c r="C195" s="53" t="s">
        <v>9</v>
      </c>
      <c r="D195" s="53">
        <v>32.513095231999998</v>
      </c>
      <c r="E195" s="53" t="s">
        <v>351</v>
      </c>
      <c r="F195" s="53" t="s">
        <v>287</v>
      </c>
      <c r="G195" s="53">
        <v>0</v>
      </c>
    </row>
    <row r="196" spans="2:7">
      <c r="B196" s="53" t="s">
        <v>352</v>
      </c>
      <c r="C196" s="53" t="s">
        <v>10</v>
      </c>
      <c r="D196" s="53">
        <v>26.709850023999998</v>
      </c>
      <c r="E196" s="53" t="s">
        <v>353</v>
      </c>
      <c r="F196" s="53" t="s">
        <v>287</v>
      </c>
      <c r="G196" s="53">
        <v>0</v>
      </c>
    </row>
    <row r="197" spans="2:7">
      <c r="B197" s="53" t="s">
        <v>354</v>
      </c>
      <c r="C197" s="53" t="s">
        <v>297</v>
      </c>
      <c r="D197" s="53">
        <v>27.295000000000002</v>
      </c>
      <c r="E197" s="53" t="s">
        <v>355</v>
      </c>
      <c r="F197" s="53" t="s">
        <v>287</v>
      </c>
      <c r="G197" s="53">
        <v>0</v>
      </c>
    </row>
    <row r="198" spans="2:7">
      <c r="B198" s="53" t="s">
        <v>356</v>
      </c>
      <c r="C198" s="53" t="s">
        <v>300</v>
      </c>
      <c r="D198" s="53">
        <v>15.496</v>
      </c>
      <c r="E198" s="53" t="s">
        <v>357</v>
      </c>
      <c r="F198" s="53" t="s">
        <v>287</v>
      </c>
      <c r="G198" s="53">
        <v>0</v>
      </c>
    </row>
    <row r="199" spans="2:7">
      <c r="B199" s="53" t="s">
        <v>358</v>
      </c>
      <c r="C199" s="53" t="s">
        <v>303</v>
      </c>
      <c r="D199" s="53">
        <v>17.122427544000004</v>
      </c>
      <c r="E199" s="53" t="s">
        <v>359</v>
      </c>
      <c r="F199" s="53" t="s">
        <v>308</v>
      </c>
      <c r="G199" s="53">
        <v>1.5975724559999946</v>
      </c>
    </row>
    <row r="200" spans="2:7">
      <c r="B200" s="53" t="s">
        <v>360</v>
      </c>
      <c r="C200" s="53" t="s">
        <v>306</v>
      </c>
      <c r="D200" s="53">
        <v>0</v>
      </c>
      <c r="E200" s="53" t="s">
        <v>361</v>
      </c>
      <c r="F200" s="53" t="s">
        <v>308</v>
      </c>
      <c r="G200" s="53">
        <v>52</v>
      </c>
    </row>
    <row r="201" spans="2:7">
      <c r="B201" s="53" t="s">
        <v>362</v>
      </c>
      <c r="C201" s="53" t="s">
        <v>297</v>
      </c>
      <c r="D201" s="53">
        <v>27.295000000000002</v>
      </c>
      <c r="E201" s="53" t="s">
        <v>363</v>
      </c>
      <c r="F201" s="53" t="s">
        <v>287</v>
      </c>
      <c r="G201" s="53">
        <v>0</v>
      </c>
    </row>
    <row r="202" spans="2:7">
      <c r="B202" s="53" t="s">
        <v>364</v>
      </c>
      <c r="C202" s="53" t="s">
        <v>300</v>
      </c>
      <c r="D202" s="53">
        <v>15.496</v>
      </c>
      <c r="E202" s="53" t="s">
        <v>365</v>
      </c>
      <c r="F202" s="53" t="s">
        <v>287</v>
      </c>
      <c r="G202" s="53">
        <v>0</v>
      </c>
    </row>
    <row r="203" spans="2:7">
      <c r="B203" s="53" t="s">
        <v>366</v>
      </c>
      <c r="C203" s="53" t="s">
        <v>303</v>
      </c>
      <c r="D203" s="53">
        <v>6.3311251359999963</v>
      </c>
      <c r="E203" s="53" t="s">
        <v>367</v>
      </c>
      <c r="F203" s="53" t="s">
        <v>308</v>
      </c>
      <c r="G203" s="53">
        <v>12.388874864000002</v>
      </c>
    </row>
    <row r="204" spans="2:7">
      <c r="B204" s="53" t="s">
        <v>368</v>
      </c>
      <c r="C204" s="53" t="s">
        <v>306</v>
      </c>
      <c r="D204" s="53">
        <v>0</v>
      </c>
      <c r="E204" s="53" t="s">
        <v>369</v>
      </c>
      <c r="F204" s="53" t="s">
        <v>308</v>
      </c>
      <c r="G204" s="53">
        <v>52</v>
      </c>
    </row>
    <row r="205" spans="2:7">
      <c r="B205" s="53" t="s">
        <v>370</v>
      </c>
      <c r="C205" s="53" t="s">
        <v>297</v>
      </c>
      <c r="D205" s="53">
        <v>27.295000000000002</v>
      </c>
      <c r="E205" s="53" t="s">
        <v>371</v>
      </c>
      <c r="F205" s="53" t="s">
        <v>287</v>
      </c>
      <c r="G205" s="53">
        <v>0</v>
      </c>
    </row>
    <row r="206" spans="2:7">
      <c r="B206" s="53" t="s">
        <v>372</v>
      </c>
      <c r="C206" s="53" t="s">
        <v>300</v>
      </c>
      <c r="D206" s="53">
        <v>14.437280480000002</v>
      </c>
      <c r="E206" s="53" t="s">
        <v>373</v>
      </c>
      <c r="F206" s="53" t="s">
        <v>308</v>
      </c>
      <c r="G206" s="53">
        <v>1.0587195199999986</v>
      </c>
    </row>
    <row r="207" spans="2:7">
      <c r="B207" s="53" t="s">
        <v>374</v>
      </c>
      <c r="C207" s="53" t="s">
        <v>303</v>
      </c>
      <c r="D207" s="53">
        <v>0</v>
      </c>
      <c r="E207" s="53" t="s">
        <v>375</v>
      </c>
      <c r="F207" s="53" t="s">
        <v>308</v>
      </c>
      <c r="G207" s="53">
        <v>18.72</v>
      </c>
    </row>
    <row r="208" spans="2:7">
      <c r="B208" s="53" t="s">
        <v>376</v>
      </c>
      <c r="C208" s="53" t="s">
        <v>306</v>
      </c>
      <c r="D208" s="53">
        <v>0</v>
      </c>
      <c r="E208" s="53" t="s">
        <v>377</v>
      </c>
      <c r="F208" s="53" t="s">
        <v>308</v>
      </c>
      <c r="G208" s="53">
        <v>52</v>
      </c>
    </row>
    <row r="209" spans="2:7">
      <c r="B209" s="53" t="s">
        <v>378</v>
      </c>
      <c r="C209" s="53" t="s">
        <v>297</v>
      </c>
      <c r="D209" s="53">
        <v>0</v>
      </c>
      <c r="E209" s="53" t="s">
        <v>379</v>
      </c>
      <c r="F209" s="53" t="s">
        <v>308</v>
      </c>
      <c r="G209" s="53">
        <v>27.295000000000002</v>
      </c>
    </row>
    <row r="210" spans="2:7">
      <c r="B210" s="53" t="s">
        <v>380</v>
      </c>
      <c r="C210" s="53" t="s">
        <v>300</v>
      </c>
      <c r="D210" s="53">
        <v>0</v>
      </c>
      <c r="E210" s="53" t="s">
        <v>381</v>
      </c>
      <c r="F210" s="53" t="s">
        <v>308</v>
      </c>
      <c r="G210" s="53">
        <v>15.496</v>
      </c>
    </row>
    <row r="211" spans="2:7">
      <c r="B211" s="53" t="s">
        <v>382</v>
      </c>
      <c r="C211" s="53" t="s">
        <v>303</v>
      </c>
      <c r="D211" s="53">
        <v>0</v>
      </c>
      <c r="E211" s="53" t="s">
        <v>383</v>
      </c>
      <c r="F211" s="53" t="s">
        <v>308</v>
      </c>
      <c r="G211" s="53">
        <v>18.72</v>
      </c>
    </row>
    <row r="212" spans="2:7">
      <c r="B212" s="53" t="s">
        <v>384</v>
      </c>
      <c r="C212" s="53" t="s">
        <v>306</v>
      </c>
      <c r="D212" s="53">
        <v>32.513095231999998</v>
      </c>
      <c r="E212" s="53" t="s">
        <v>385</v>
      </c>
      <c r="F212" s="53" t="s">
        <v>308</v>
      </c>
      <c r="G212" s="53">
        <v>19.486904768000002</v>
      </c>
    </row>
    <row r="213" spans="2:7">
      <c r="B213" s="53" t="s">
        <v>386</v>
      </c>
      <c r="C213" s="53" t="s">
        <v>297</v>
      </c>
      <c r="D213" s="53">
        <v>0</v>
      </c>
      <c r="E213" s="53" t="s">
        <v>387</v>
      </c>
      <c r="F213" s="53" t="s">
        <v>308</v>
      </c>
      <c r="G213" s="53">
        <v>27.295000000000002</v>
      </c>
    </row>
    <row r="214" spans="2:7">
      <c r="B214" s="53" t="s">
        <v>388</v>
      </c>
      <c r="C214" s="53" t="s">
        <v>300</v>
      </c>
      <c r="D214" s="53">
        <v>0</v>
      </c>
      <c r="E214" s="53" t="s">
        <v>389</v>
      </c>
      <c r="F214" s="53" t="s">
        <v>308</v>
      </c>
      <c r="G214" s="53">
        <v>15.496</v>
      </c>
    </row>
    <row r="215" spans="2:7">
      <c r="B215" s="53" t="s">
        <v>390</v>
      </c>
      <c r="C215" s="53" t="s">
        <v>303</v>
      </c>
      <c r="D215" s="53">
        <v>0</v>
      </c>
      <c r="E215" s="53" t="s">
        <v>391</v>
      </c>
      <c r="F215" s="53" t="s">
        <v>308</v>
      </c>
      <c r="G215" s="53">
        <v>18.72</v>
      </c>
    </row>
    <row r="216" spans="2:7">
      <c r="B216" s="53" t="s">
        <v>392</v>
      </c>
      <c r="C216" s="53" t="s">
        <v>306</v>
      </c>
      <c r="D216" s="53">
        <v>26.709850023999998</v>
      </c>
      <c r="E216" s="53" t="s">
        <v>393</v>
      </c>
      <c r="F216" s="53" t="s">
        <v>308</v>
      </c>
      <c r="G216" s="53">
        <v>25.290149976000002</v>
      </c>
    </row>
    <row r="217" spans="2:7">
      <c r="B217" s="53" t="s">
        <v>394</v>
      </c>
      <c r="C217" s="53" t="s">
        <v>6</v>
      </c>
      <c r="D217" s="53">
        <v>60.362156347516709</v>
      </c>
      <c r="E217" s="53" t="s">
        <v>395</v>
      </c>
      <c r="F217" s="53" t="s">
        <v>287</v>
      </c>
      <c r="G217" s="53">
        <v>0</v>
      </c>
    </row>
    <row r="218" spans="2:7">
      <c r="B218" s="53" t="s">
        <v>396</v>
      </c>
      <c r="C218" s="53" t="s">
        <v>7</v>
      </c>
      <c r="D218" s="53">
        <v>49.490963786477955</v>
      </c>
      <c r="E218" s="53" t="s">
        <v>397</v>
      </c>
      <c r="F218" s="53" t="s">
        <v>287</v>
      </c>
      <c r="G218" s="53">
        <v>0</v>
      </c>
    </row>
    <row r="219" spans="2:7">
      <c r="B219" s="53" t="s">
        <v>398</v>
      </c>
      <c r="C219" s="53" t="s">
        <v>8</v>
      </c>
      <c r="D219" s="53">
        <v>42.045867996600691</v>
      </c>
      <c r="E219" s="53" t="s">
        <v>399</v>
      </c>
      <c r="F219" s="53" t="s">
        <v>287</v>
      </c>
      <c r="G219" s="53">
        <v>0</v>
      </c>
    </row>
    <row r="220" spans="2:7">
      <c r="B220" s="53" t="s">
        <v>400</v>
      </c>
      <c r="C220" s="53" t="s">
        <v>9</v>
      </c>
      <c r="D220" s="53">
        <v>32.757992149726249</v>
      </c>
      <c r="E220" s="53" t="s">
        <v>401</v>
      </c>
      <c r="F220" s="53" t="s">
        <v>287</v>
      </c>
      <c r="G220" s="53">
        <v>0</v>
      </c>
    </row>
    <row r="221" spans="2:7">
      <c r="B221" s="53" t="s">
        <v>402</v>
      </c>
      <c r="C221" s="53" t="s">
        <v>10</v>
      </c>
      <c r="D221" s="53">
        <v>26.91218863590187</v>
      </c>
      <c r="E221" s="53" t="s">
        <v>403</v>
      </c>
      <c r="F221" s="53" t="s">
        <v>287</v>
      </c>
      <c r="G221" s="53">
        <v>0</v>
      </c>
    </row>
    <row r="222" spans="2:7">
      <c r="B222" s="53" t="s">
        <v>404</v>
      </c>
      <c r="C222" s="53" t="s">
        <v>297</v>
      </c>
      <c r="D222" s="53">
        <v>27.295000000000002</v>
      </c>
      <c r="E222" s="53" t="s">
        <v>405</v>
      </c>
      <c r="F222" s="53" t="s">
        <v>287</v>
      </c>
      <c r="G222" s="53">
        <v>0</v>
      </c>
    </row>
    <row r="223" spans="2:7">
      <c r="B223" s="53" t="s">
        <v>406</v>
      </c>
      <c r="C223" s="53" t="s">
        <v>300</v>
      </c>
      <c r="D223" s="53">
        <v>15.496</v>
      </c>
      <c r="E223" s="53" t="s">
        <v>407</v>
      </c>
      <c r="F223" s="53" t="s">
        <v>287</v>
      </c>
      <c r="G223" s="53">
        <v>0</v>
      </c>
    </row>
    <row r="224" spans="2:7">
      <c r="B224" s="53" t="s">
        <v>408</v>
      </c>
      <c r="C224" s="53" t="s">
        <v>303</v>
      </c>
      <c r="D224" s="53">
        <v>17.571156347516705</v>
      </c>
      <c r="E224" s="53" t="s">
        <v>409</v>
      </c>
      <c r="F224" s="53" t="s">
        <v>308</v>
      </c>
      <c r="G224" s="53">
        <v>1.1488436524832935</v>
      </c>
    </row>
    <row r="225" spans="2:7">
      <c r="B225" s="53" t="s">
        <v>410</v>
      </c>
      <c r="C225" s="53" t="s">
        <v>306</v>
      </c>
      <c r="D225" s="53">
        <v>0</v>
      </c>
      <c r="E225" s="53" t="s">
        <v>411</v>
      </c>
      <c r="F225" s="53" t="s">
        <v>308</v>
      </c>
      <c r="G225" s="53">
        <v>52</v>
      </c>
    </row>
    <row r="226" spans="2:7">
      <c r="B226" s="53" t="s">
        <v>412</v>
      </c>
      <c r="C226" s="53" t="s">
        <v>297</v>
      </c>
      <c r="D226" s="53">
        <v>27.295000000000002</v>
      </c>
      <c r="E226" s="53" t="s">
        <v>413</v>
      </c>
      <c r="F226" s="53" t="s">
        <v>287</v>
      </c>
      <c r="G226" s="53">
        <v>0</v>
      </c>
    </row>
    <row r="227" spans="2:7">
      <c r="B227" s="53" t="s">
        <v>414</v>
      </c>
      <c r="C227" s="53" t="s">
        <v>300</v>
      </c>
      <c r="D227" s="53">
        <v>15.496</v>
      </c>
      <c r="E227" s="53" t="s">
        <v>415</v>
      </c>
      <c r="F227" s="53" t="s">
        <v>287</v>
      </c>
      <c r="G227" s="53">
        <v>0</v>
      </c>
    </row>
    <row r="228" spans="2:7">
      <c r="B228" s="53" t="s">
        <v>416</v>
      </c>
      <c r="C228" s="53" t="s">
        <v>303</v>
      </c>
      <c r="D228" s="53">
        <v>6.6999637864779507</v>
      </c>
      <c r="E228" s="53" t="s">
        <v>417</v>
      </c>
      <c r="F228" s="53" t="s">
        <v>308</v>
      </c>
      <c r="G228" s="53">
        <v>12.020036213522047</v>
      </c>
    </row>
    <row r="229" spans="2:7">
      <c r="B229" s="53" t="s">
        <v>418</v>
      </c>
      <c r="C229" s="53" t="s">
        <v>306</v>
      </c>
      <c r="D229" s="53">
        <v>0</v>
      </c>
      <c r="E229" s="53" t="s">
        <v>419</v>
      </c>
      <c r="F229" s="53" t="s">
        <v>308</v>
      </c>
      <c r="G229" s="53">
        <v>52</v>
      </c>
    </row>
    <row r="230" spans="2:7">
      <c r="B230" s="53" t="s">
        <v>420</v>
      </c>
      <c r="C230" s="53" t="s">
        <v>297</v>
      </c>
      <c r="D230" s="53">
        <v>27.295000000000002</v>
      </c>
      <c r="E230" s="53" t="s">
        <v>421</v>
      </c>
      <c r="F230" s="53" t="s">
        <v>287</v>
      </c>
      <c r="G230" s="53">
        <v>0</v>
      </c>
    </row>
    <row r="231" spans="2:7">
      <c r="B231" s="53" t="s">
        <v>422</v>
      </c>
      <c r="C231" s="53" t="s">
        <v>300</v>
      </c>
      <c r="D231" s="53">
        <v>14.750867996600693</v>
      </c>
      <c r="E231" s="53" t="s">
        <v>423</v>
      </c>
      <c r="F231" s="53" t="s">
        <v>308</v>
      </c>
      <c r="G231" s="53">
        <v>0.74513200339930741</v>
      </c>
    </row>
    <row r="232" spans="2:7">
      <c r="B232" s="53" t="s">
        <v>424</v>
      </c>
      <c r="C232" s="53" t="s">
        <v>303</v>
      </c>
      <c r="D232" s="53">
        <v>0</v>
      </c>
      <c r="E232" s="53" t="s">
        <v>425</v>
      </c>
      <c r="F232" s="53" t="s">
        <v>308</v>
      </c>
      <c r="G232" s="53">
        <v>18.72</v>
      </c>
    </row>
    <row r="233" spans="2:7">
      <c r="B233" s="53" t="s">
        <v>426</v>
      </c>
      <c r="C233" s="53" t="s">
        <v>306</v>
      </c>
      <c r="D233" s="53">
        <v>0</v>
      </c>
      <c r="E233" s="53" t="s">
        <v>427</v>
      </c>
      <c r="F233" s="53" t="s">
        <v>308</v>
      </c>
      <c r="G233" s="53">
        <v>52</v>
      </c>
    </row>
    <row r="234" spans="2:7">
      <c r="B234" s="53" t="s">
        <v>428</v>
      </c>
      <c r="C234" s="53" t="s">
        <v>297</v>
      </c>
      <c r="D234" s="53">
        <v>0</v>
      </c>
      <c r="E234" s="53" t="s">
        <v>429</v>
      </c>
      <c r="F234" s="53" t="s">
        <v>308</v>
      </c>
      <c r="G234" s="53">
        <v>27.295000000000002</v>
      </c>
    </row>
    <row r="235" spans="2:7">
      <c r="B235" s="53" t="s">
        <v>430</v>
      </c>
      <c r="C235" s="53" t="s">
        <v>300</v>
      </c>
      <c r="D235" s="53">
        <v>0</v>
      </c>
      <c r="E235" s="53" t="s">
        <v>431</v>
      </c>
      <c r="F235" s="53" t="s">
        <v>308</v>
      </c>
      <c r="G235" s="53">
        <v>15.496</v>
      </c>
    </row>
    <row r="236" spans="2:7">
      <c r="B236" s="53" t="s">
        <v>432</v>
      </c>
      <c r="C236" s="53" t="s">
        <v>303</v>
      </c>
      <c r="D236" s="53">
        <v>0</v>
      </c>
      <c r="E236" s="53" t="s">
        <v>433</v>
      </c>
      <c r="F236" s="53" t="s">
        <v>308</v>
      </c>
      <c r="G236" s="53">
        <v>18.72</v>
      </c>
    </row>
    <row r="237" spans="2:7">
      <c r="B237" s="53" t="s">
        <v>434</v>
      </c>
      <c r="C237" s="53" t="s">
        <v>306</v>
      </c>
      <c r="D237" s="53">
        <v>32.757992149726249</v>
      </c>
      <c r="E237" s="53" t="s">
        <v>435</v>
      </c>
      <c r="F237" s="53" t="s">
        <v>308</v>
      </c>
      <c r="G237" s="53">
        <v>19.242007850273751</v>
      </c>
    </row>
    <row r="238" spans="2:7">
      <c r="B238" s="53" t="s">
        <v>436</v>
      </c>
      <c r="C238" s="53" t="s">
        <v>297</v>
      </c>
      <c r="D238" s="53">
        <v>0</v>
      </c>
      <c r="E238" s="53" t="s">
        <v>437</v>
      </c>
      <c r="F238" s="53" t="s">
        <v>308</v>
      </c>
      <c r="G238" s="53">
        <v>27.295000000000002</v>
      </c>
    </row>
    <row r="239" spans="2:7">
      <c r="B239" s="53" t="s">
        <v>438</v>
      </c>
      <c r="C239" s="53" t="s">
        <v>300</v>
      </c>
      <c r="D239" s="53">
        <v>0</v>
      </c>
      <c r="E239" s="53" t="s">
        <v>439</v>
      </c>
      <c r="F239" s="53" t="s">
        <v>308</v>
      </c>
      <c r="G239" s="53">
        <v>15.496</v>
      </c>
    </row>
    <row r="240" spans="2:7">
      <c r="B240" s="53" t="s">
        <v>440</v>
      </c>
      <c r="C240" s="53" t="s">
        <v>303</v>
      </c>
      <c r="D240" s="53">
        <v>0</v>
      </c>
      <c r="E240" s="53" t="s">
        <v>441</v>
      </c>
      <c r="F240" s="53" t="s">
        <v>308</v>
      </c>
      <c r="G240" s="53">
        <v>18.72</v>
      </c>
    </row>
    <row r="241" spans="2:7">
      <c r="B241" s="53" t="s">
        <v>442</v>
      </c>
      <c r="C241" s="53" t="s">
        <v>306</v>
      </c>
      <c r="D241" s="53">
        <v>26.91218863590187</v>
      </c>
      <c r="E241" s="53" t="s">
        <v>443</v>
      </c>
      <c r="F241" s="53" t="s">
        <v>308</v>
      </c>
      <c r="G241" s="53">
        <v>25.08781136409813</v>
      </c>
    </row>
    <row r="242" spans="2:7">
      <c r="B242" s="53" t="s">
        <v>444</v>
      </c>
      <c r="C242" s="53" t="s">
        <v>445</v>
      </c>
      <c r="D242" s="53">
        <v>60.814210877636967</v>
      </c>
      <c r="E242" s="53" t="s">
        <v>446</v>
      </c>
      <c r="F242" s="53" t="s">
        <v>287</v>
      </c>
      <c r="G242" s="53">
        <v>0</v>
      </c>
    </row>
    <row r="243" spans="2:7">
      <c r="B243" s="53" t="s">
        <v>447</v>
      </c>
      <c r="C243" s="53" t="s">
        <v>448</v>
      </c>
      <c r="D243" s="53">
        <v>49.86253606248362</v>
      </c>
      <c r="E243" s="53" t="s">
        <v>449</v>
      </c>
      <c r="F243" s="53" t="s">
        <v>287</v>
      </c>
      <c r="G243" s="53">
        <v>0</v>
      </c>
    </row>
    <row r="244" spans="2:7">
      <c r="B244" s="53" t="s">
        <v>450</v>
      </c>
      <c r="C244" s="53" t="s">
        <v>451</v>
      </c>
      <c r="D244" s="53">
        <v>42.361779648265426</v>
      </c>
      <c r="E244" s="53" t="s">
        <v>452</v>
      </c>
      <c r="F244" s="53" t="s">
        <v>287</v>
      </c>
      <c r="G244" s="53">
        <v>0</v>
      </c>
    </row>
    <row r="245" spans="2:7">
      <c r="B245" s="53" t="s">
        <v>453</v>
      </c>
      <c r="C245" s="53" t="s">
        <v>454</v>
      </c>
      <c r="D245" s="53">
        <v>33.00470410626442</v>
      </c>
      <c r="E245" s="53" t="s">
        <v>455</v>
      </c>
      <c r="F245" s="53" t="s">
        <v>287</v>
      </c>
      <c r="G245" s="53">
        <v>0</v>
      </c>
    </row>
    <row r="246" spans="2:7">
      <c r="B246" s="53" t="s">
        <v>456</v>
      </c>
      <c r="C246" s="53" t="s">
        <v>457</v>
      </c>
      <c r="D246" s="53">
        <v>27.116026868285548</v>
      </c>
      <c r="E246" s="53" t="s">
        <v>458</v>
      </c>
      <c r="F246" s="53" t="s">
        <v>287</v>
      </c>
      <c r="G246" s="53">
        <v>0</v>
      </c>
    </row>
    <row r="247" spans="2:7">
      <c r="B247" s="53" t="s">
        <v>459</v>
      </c>
      <c r="C247" s="53" t="s">
        <v>297</v>
      </c>
      <c r="D247" s="53">
        <v>27.295000000000002</v>
      </c>
      <c r="E247" s="53" t="s">
        <v>460</v>
      </c>
      <c r="F247" s="53" t="s">
        <v>287</v>
      </c>
      <c r="G247" s="53">
        <v>0</v>
      </c>
    </row>
    <row r="248" spans="2:7">
      <c r="B248" s="53" t="s">
        <v>461</v>
      </c>
      <c r="C248" s="53" t="s">
        <v>300</v>
      </c>
      <c r="D248" s="53">
        <v>15.496</v>
      </c>
      <c r="E248" s="53" t="s">
        <v>462</v>
      </c>
      <c r="F248" s="53" t="s">
        <v>287</v>
      </c>
      <c r="G248" s="53">
        <v>0</v>
      </c>
    </row>
    <row r="249" spans="2:7">
      <c r="B249" s="53" t="s">
        <v>463</v>
      </c>
      <c r="C249" s="53" t="s">
        <v>303</v>
      </c>
      <c r="D249" s="53">
        <v>12.823210877636951</v>
      </c>
      <c r="E249" s="53" t="s">
        <v>464</v>
      </c>
      <c r="F249" s="53" t="s">
        <v>308</v>
      </c>
      <c r="G249" s="53">
        <v>5.8967891223630478</v>
      </c>
    </row>
    <row r="250" spans="2:7">
      <c r="B250" s="53" t="s">
        <v>465</v>
      </c>
      <c r="C250" s="53" t="s">
        <v>306</v>
      </c>
      <c r="D250" s="53">
        <v>7.1054273576010019E-15</v>
      </c>
      <c r="E250" s="53" t="s">
        <v>466</v>
      </c>
      <c r="F250" s="53" t="s">
        <v>308</v>
      </c>
      <c r="G250" s="53">
        <v>51.999999999999993</v>
      </c>
    </row>
    <row r="251" spans="2:7">
      <c r="B251" s="53" t="s">
        <v>467</v>
      </c>
      <c r="C251" s="53" t="s">
        <v>468</v>
      </c>
      <c r="D251" s="53">
        <v>5.2</v>
      </c>
      <c r="E251" s="53" t="s">
        <v>469</v>
      </c>
      <c r="F251" s="53" t="s">
        <v>287</v>
      </c>
      <c r="G251" s="53">
        <v>0</v>
      </c>
    </row>
    <row r="252" spans="2:7">
      <c r="B252" s="53" t="s">
        <v>470</v>
      </c>
      <c r="C252" s="53" t="s">
        <v>297</v>
      </c>
      <c r="D252" s="53">
        <v>26.5</v>
      </c>
      <c r="E252" s="53" t="s">
        <v>471</v>
      </c>
      <c r="F252" s="53" t="s">
        <v>287</v>
      </c>
      <c r="G252" s="53">
        <v>0</v>
      </c>
    </row>
    <row r="253" spans="2:7">
      <c r="B253" s="53" t="s">
        <v>472</v>
      </c>
      <c r="C253" s="53" t="s">
        <v>300</v>
      </c>
      <c r="D253" s="53">
        <v>14.9</v>
      </c>
      <c r="E253" s="53" t="s">
        <v>473</v>
      </c>
      <c r="F253" s="53" t="s">
        <v>287</v>
      </c>
      <c r="G253" s="53">
        <v>0</v>
      </c>
    </row>
    <row r="254" spans="2:7">
      <c r="B254" s="53" t="s">
        <v>474</v>
      </c>
      <c r="C254" s="53" t="s">
        <v>303</v>
      </c>
      <c r="D254" s="53">
        <v>3.2625360624836182</v>
      </c>
      <c r="E254" s="53" t="s">
        <v>475</v>
      </c>
      <c r="F254" s="53" t="s">
        <v>308</v>
      </c>
      <c r="G254" s="53">
        <v>14.737463937516381</v>
      </c>
    </row>
    <row r="255" spans="2:7">
      <c r="B255" s="53" t="s">
        <v>476</v>
      </c>
      <c r="C255" s="53" t="s">
        <v>306</v>
      </c>
      <c r="D255" s="53">
        <v>0</v>
      </c>
      <c r="E255" s="53" t="s">
        <v>477</v>
      </c>
      <c r="F255" s="53" t="s">
        <v>308</v>
      </c>
      <c r="G255" s="53">
        <v>50</v>
      </c>
    </row>
    <row r="256" spans="2:7">
      <c r="B256" s="53" t="s">
        <v>478</v>
      </c>
      <c r="C256" s="53" t="s">
        <v>468</v>
      </c>
      <c r="D256" s="53">
        <v>5.2</v>
      </c>
      <c r="E256" s="53" t="s">
        <v>479</v>
      </c>
      <c r="F256" s="53" t="s">
        <v>287</v>
      </c>
      <c r="G256" s="53">
        <v>0</v>
      </c>
    </row>
    <row r="257" spans="2:7">
      <c r="B257" s="53" t="s">
        <v>480</v>
      </c>
      <c r="C257" s="53" t="s">
        <v>297</v>
      </c>
      <c r="D257" s="53">
        <v>26.5</v>
      </c>
      <c r="E257" s="53" t="s">
        <v>481</v>
      </c>
      <c r="F257" s="53" t="s">
        <v>287</v>
      </c>
      <c r="G257" s="53">
        <v>0</v>
      </c>
    </row>
    <row r="258" spans="2:7">
      <c r="B258" s="53" t="s">
        <v>482</v>
      </c>
      <c r="C258" s="53" t="s">
        <v>300</v>
      </c>
      <c r="D258" s="53">
        <v>14.9</v>
      </c>
      <c r="E258" s="53" t="s">
        <v>483</v>
      </c>
      <c r="F258" s="53" t="s">
        <v>287</v>
      </c>
      <c r="G258" s="53">
        <v>0</v>
      </c>
    </row>
    <row r="259" spans="2:7">
      <c r="B259" s="53" t="s">
        <v>484</v>
      </c>
      <c r="C259" s="53" t="s">
        <v>303</v>
      </c>
      <c r="D259" s="53">
        <v>0</v>
      </c>
      <c r="E259" s="53" t="s">
        <v>485</v>
      </c>
      <c r="F259" s="53" t="s">
        <v>308</v>
      </c>
      <c r="G259" s="53">
        <v>18</v>
      </c>
    </row>
    <row r="260" spans="2:7">
      <c r="B260" s="53" t="s">
        <v>486</v>
      </c>
      <c r="C260" s="53" t="s">
        <v>306</v>
      </c>
      <c r="D260" s="53">
        <v>0.96177964826542672</v>
      </c>
      <c r="E260" s="53" t="s">
        <v>487</v>
      </c>
      <c r="F260" s="53" t="s">
        <v>308</v>
      </c>
      <c r="G260" s="53">
        <v>49.038220351734573</v>
      </c>
    </row>
    <row r="261" spans="2:7">
      <c r="B261" s="53" t="s">
        <v>488</v>
      </c>
      <c r="C261" s="53" t="s">
        <v>468</v>
      </c>
      <c r="D261" s="53">
        <v>0</v>
      </c>
      <c r="E261" s="53" t="s">
        <v>489</v>
      </c>
      <c r="F261" s="53" t="s">
        <v>308</v>
      </c>
      <c r="G261" s="53">
        <v>5.2</v>
      </c>
    </row>
    <row r="262" spans="2:7">
      <c r="B262" s="53" t="s">
        <v>490</v>
      </c>
      <c r="C262" s="53" t="s">
        <v>297</v>
      </c>
      <c r="D262" s="53">
        <v>0</v>
      </c>
      <c r="E262" s="53" t="s">
        <v>491</v>
      </c>
      <c r="F262" s="53" t="s">
        <v>308</v>
      </c>
      <c r="G262" s="53">
        <v>26.5</v>
      </c>
    </row>
    <row r="263" spans="2:7">
      <c r="B263" s="53" t="s">
        <v>492</v>
      </c>
      <c r="C263" s="53" t="s">
        <v>300</v>
      </c>
      <c r="D263" s="53">
        <v>0</v>
      </c>
      <c r="E263" s="53" t="s">
        <v>493</v>
      </c>
      <c r="F263" s="53" t="s">
        <v>308</v>
      </c>
      <c r="G263" s="53">
        <v>14.9</v>
      </c>
    </row>
    <row r="264" spans="2:7">
      <c r="B264" s="53" t="s">
        <v>494</v>
      </c>
      <c r="C264" s="53" t="s">
        <v>303</v>
      </c>
      <c r="D264" s="53">
        <v>0</v>
      </c>
      <c r="E264" s="53" t="s">
        <v>495</v>
      </c>
      <c r="F264" s="53" t="s">
        <v>308</v>
      </c>
      <c r="G264" s="53">
        <v>18</v>
      </c>
    </row>
    <row r="265" spans="2:7">
      <c r="B265" s="53" t="s">
        <v>496</v>
      </c>
      <c r="C265" s="53" t="s">
        <v>306</v>
      </c>
      <c r="D265" s="53">
        <v>33.00470410626442</v>
      </c>
      <c r="E265" s="53" t="s">
        <v>497</v>
      </c>
      <c r="F265" s="53" t="s">
        <v>308</v>
      </c>
      <c r="G265" s="53">
        <v>16.99529589373558</v>
      </c>
    </row>
    <row r="266" spans="2:7">
      <c r="B266" s="53" t="s">
        <v>498</v>
      </c>
      <c r="C266" s="53" t="s">
        <v>468</v>
      </c>
      <c r="D266" s="53">
        <v>0</v>
      </c>
      <c r="E266" s="53" t="s">
        <v>499</v>
      </c>
      <c r="F266" s="53" t="s">
        <v>308</v>
      </c>
      <c r="G266" s="53">
        <v>5.2</v>
      </c>
    </row>
    <row r="267" spans="2:7">
      <c r="B267" s="53" t="s">
        <v>500</v>
      </c>
      <c r="C267" s="53" t="s">
        <v>297</v>
      </c>
      <c r="D267" s="53">
        <v>0</v>
      </c>
      <c r="E267" s="53" t="s">
        <v>501</v>
      </c>
      <c r="F267" s="53" t="s">
        <v>308</v>
      </c>
      <c r="G267" s="53">
        <v>26.5</v>
      </c>
    </row>
    <row r="268" spans="2:7">
      <c r="B268" s="53" t="s">
        <v>502</v>
      </c>
      <c r="C268" s="53" t="s">
        <v>300</v>
      </c>
      <c r="D268" s="53">
        <v>0</v>
      </c>
      <c r="E268" s="53" t="s">
        <v>503</v>
      </c>
      <c r="F268" s="53" t="s">
        <v>308</v>
      </c>
      <c r="G268" s="53">
        <v>14.9</v>
      </c>
    </row>
    <row r="269" spans="2:7">
      <c r="B269" s="53" t="s">
        <v>504</v>
      </c>
      <c r="C269" s="53" t="s">
        <v>303</v>
      </c>
      <c r="D269" s="53">
        <v>0</v>
      </c>
      <c r="E269" s="53" t="s">
        <v>505</v>
      </c>
      <c r="F269" s="53" t="s">
        <v>308</v>
      </c>
      <c r="G269" s="53">
        <v>18</v>
      </c>
    </row>
    <row r="270" spans="2:7">
      <c r="B270" s="53" t="s">
        <v>506</v>
      </c>
      <c r="C270" s="53" t="s">
        <v>306</v>
      </c>
      <c r="D270" s="53">
        <v>27.116026868285548</v>
      </c>
      <c r="E270" s="53" t="s">
        <v>507</v>
      </c>
      <c r="F270" s="53" t="s">
        <v>308</v>
      </c>
      <c r="G270" s="53">
        <v>22.883973131714452</v>
      </c>
    </row>
    <row r="271" spans="2:7">
      <c r="B271" s="53" t="s">
        <v>508</v>
      </c>
      <c r="C271" s="53" t="s">
        <v>468</v>
      </c>
      <c r="D271" s="53">
        <v>0</v>
      </c>
      <c r="E271" s="53" t="s">
        <v>509</v>
      </c>
      <c r="F271" s="53" t="s">
        <v>308</v>
      </c>
      <c r="G271" s="53">
        <v>5.2</v>
      </c>
    </row>
    <row r="272" spans="2:7">
      <c r="B272" s="53" t="s">
        <v>510</v>
      </c>
      <c r="C272" s="53" t="s">
        <v>445</v>
      </c>
      <c r="D272" s="53">
        <v>61.269615782783902</v>
      </c>
      <c r="E272" s="53" t="s">
        <v>511</v>
      </c>
      <c r="F272" s="53" t="s">
        <v>287</v>
      </c>
      <c r="G272" s="53">
        <v>0</v>
      </c>
    </row>
    <row r="273" spans="2:7">
      <c r="B273" s="53" t="s">
        <v>512</v>
      </c>
      <c r="C273" s="53" t="s">
        <v>448</v>
      </c>
      <c r="D273" s="53">
        <v>50.236862224118546</v>
      </c>
      <c r="E273" s="53" t="s">
        <v>513</v>
      </c>
      <c r="F273" s="53" t="s">
        <v>287</v>
      </c>
      <c r="G273" s="53">
        <v>0</v>
      </c>
    </row>
    <row r="274" spans="2:7">
      <c r="B274" s="53" t="s">
        <v>514</v>
      </c>
      <c r="C274" s="53" t="s">
        <v>451</v>
      </c>
      <c r="D274" s="53">
        <v>42.680032660181759</v>
      </c>
      <c r="E274" s="53" t="s">
        <v>515</v>
      </c>
      <c r="F274" s="53" t="s">
        <v>287</v>
      </c>
      <c r="G274" s="53">
        <v>0</v>
      </c>
    </row>
    <row r="275" spans="2:7">
      <c r="B275" s="53" t="s">
        <v>516</v>
      </c>
      <c r="C275" s="53" t="s">
        <v>454</v>
      </c>
      <c r="D275" s="53">
        <v>33.253244553665752</v>
      </c>
      <c r="E275" s="53" t="s">
        <v>517</v>
      </c>
      <c r="F275" s="53" t="s">
        <v>287</v>
      </c>
      <c r="G275" s="53">
        <v>0</v>
      </c>
    </row>
    <row r="276" spans="2:7">
      <c r="B276" s="53" t="s">
        <v>518</v>
      </c>
      <c r="C276" s="53" t="s">
        <v>457</v>
      </c>
      <c r="D276" s="53">
        <v>27.32137583549823</v>
      </c>
      <c r="E276" s="53" t="s">
        <v>519</v>
      </c>
      <c r="F276" s="53" t="s">
        <v>287</v>
      </c>
      <c r="G276" s="53">
        <v>0</v>
      </c>
    </row>
    <row r="277" spans="2:7">
      <c r="B277" s="53" t="s">
        <v>520</v>
      </c>
      <c r="C277" s="53" t="s">
        <v>297</v>
      </c>
      <c r="D277" s="53">
        <v>26.5</v>
      </c>
      <c r="E277" s="53" t="s">
        <v>521</v>
      </c>
      <c r="F277" s="53" t="s">
        <v>287</v>
      </c>
      <c r="G277" s="53">
        <v>0</v>
      </c>
    </row>
    <row r="278" spans="2:7">
      <c r="B278" s="53" t="s">
        <v>522</v>
      </c>
      <c r="C278" s="53" t="s">
        <v>300</v>
      </c>
      <c r="D278" s="53">
        <v>14.9</v>
      </c>
      <c r="E278" s="53" t="s">
        <v>523</v>
      </c>
      <c r="F278" s="53" t="s">
        <v>287</v>
      </c>
      <c r="G278" s="53">
        <v>0</v>
      </c>
    </row>
    <row r="279" spans="2:7">
      <c r="B279" s="53" t="s">
        <v>524</v>
      </c>
      <c r="C279" s="53" t="s">
        <v>303</v>
      </c>
      <c r="D279" s="53">
        <v>14.669615782783898</v>
      </c>
      <c r="E279" s="53" t="s">
        <v>525</v>
      </c>
      <c r="F279" s="53" t="s">
        <v>308</v>
      </c>
      <c r="G279" s="53">
        <v>3.3303842172161016</v>
      </c>
    </row>
    <row r="280" spans="2:7">
      <c r="B280" s="53" t="s">
        <v>526</v>
      </c>
      <c r="C280" s="53" t="s">
        <v>306</v>
      </c>
      <c r="D280" s="53">
        <v>0</v>
      </c>
      <c r="E280" s="53" t="s">
        <v>527</v>
      </c>
      <c r="F280" s="53" t="s">
        <v>308</v>
      </c>
      <c r="G280" s="53">
        <v>50</v>
      </c>
    </row>
    <row r="281" spans="2:7">
      <c r="B281" s="53" t="s">
        <v>528</v>
      </c>
      <c r="C281" s="53" t="s">
        <v>468</v>
      </c>
      <c r="D281" s="53">
        <v>5.2</v>
      </c>
      <c r="E281" s="53" t="s">
        <v>529</v>
      </c>
      <c r="F281" s="53" t="s">
        <v>287</v>
      </c>
      <c r="G281" s="53">
        <v>0</v>
      </c>
    </row>
    <row r="282" spans="2:7">
      <c r="B282" s="53" t="s">
        <v>530</v>
      </c>
      <c r="C282" s="53" t="s">
        <v>297</v>
      </c>
      <c r="D282" s="53">
        <v>26.5</v>
      </c>
      <c r="E282" s="53" t="s">
        <v>531</v>
      </c>
      <c r="F282" s="53" t="s">
        <v>287</v>
      </c>
      <c r="G282" s="53">
        <v>0</v>
      </c>
    </row>
    <row r="283" spans="2:7">
      <c r="B283" s="53" t="s">
        <v>532</v>
      </c>
      <c r="C283" s="53" t="s">
        <v>300</v>
      </c>
      <c r="D283" s="53">
        <v>14.9</v>
      </c>
      <c r="E283" s="53" t="s">
        <v>533</v>
      </c>
      <c r="F283" s="53" t="s">
        <v>287</v>
      </c>
      <c r="G283" s="53">
        <v>0</v>
      </c>
    </row>
    <row r="284" spans="2:7">
      <c r="B284" s="53" t="s">
        <v>534</v>
      </c>
      <c r="C284" s="53" t="s">
        <v>303</v>
      </c>
      <c r="D284" s="53">
        <v>3.6368622241185435</v>
      </c>
      <c r="E284" s="53" t="s">
        <v>535</v>
      </c>
      <c r="F284" s="53" t="s">
        <v>308</v>
      </c>
      <c r="G284" s="53">
        <v>14.363137775881457</v>
      </c>
    </row>
    <row r="285" spans="2:7">
      <c r="B285" s="53" t="s">
        <v>536</v>
      </c>
      <c r="C285" s="53" t="s">
        <v>306</v>
      </c>
      <c r="D285" s="53">
        <v>0</v>
      </c>
      <c r="E285" s="53" t="s">
        <v>537</v>
      </c>
      <c r="F285" s="53" t="s">
        <v>308</v>
      </c>
      <c r="G285" s="53">
        <v>50</v>
      </c>
    </row>
    <row r="286" spans="2:7">
      <c r="B286" s="53" t="s">
        <v>538</v>
      </c>
      <c r="C286" s="53" t="s">
        <v>468</v>
      </c>
      <c r="D286" s="53">
        <v>5.2</v>
      </c>
      <c r="E286" s="53" t="s">
        <v>539</v>
      </c>
      <c r="F286" s="53" t="s">
        <v>287</v>
      </c>
      <c r="G286" s="53">
        <v>0</v>
      </c>
    </row>
    <row r="287" spans="2:7">
      <c r="B287" s="53" t="s">
        <v>540</v>
      </c>
      <c r="C287" s="53" t="s">
        <v>297</v>
      </c>
      <c r="D287" s="53">
        <v>26.5</v>
      </c>
      <c r="E287" s="53" t="s">
        <v>541</v>
      </c>
      <c r="F287" s="53" t="s">
        <v>287</v>
      </c>
      <c r="G287" s="53">
        <v>0</v>
      </c>
    </row>
    <row r="288" spans="2:7">
      <c r="B288" s="53" t="s">
        <v>542</v>
      </c>
      <c r="C288" s="53" t="s">
        <v>300</v>
      </c>
      <c r="D288" s="53">
        <v>14.9</v>
      </c>
      <c r="E288" s="53" t="s">
        <v>543</v>
      </c>
      <c r="F288" s="53" t="s">
        <v>287</v>
      </c>
      <c r="G288" s="53">
        <v>0</v>
      </c>
    </row>
    <row r="289" spans="2:7">
      <c r="B289" s="53" t="s">
        <v>544</v>
      </c>
      <c r="C289" s="53" t="s">
        <v>303</v>
      </c>
      <c r="D289" s="53">
        <v>0</v>
      </c>
      <c r="E289" s="53" t="s">
        <v>545</v>
      </c>
      <c r="F289" s="53" t="s">
        <v>308</v>
      </c>
      <c r="G289" s="53">
        <v>18</v>
      </c>
    </row>
    <row r="290" spans="2:7">
      <c r="B290" s="53" t="s">
        <v>546</v>
      </c>
      <c r="C290" s="53" t="s">
        <v>306</v>
      </c>
      <c r="D290" s="53">
        <v>1.28003266018176</v>
      </c>
      <c r="E290" s="53" t="s">
        <v>547</v>
      </c>
      <c r="F290" s="53" t="s">
        <v>308</v>
      </c>
      <c r="G290" s="53">
        <v>48.71996733981824</v>
      </c>
    </row>
    <row r="291" spans="2:7">
      <c r="B291" s="53" t="s">
        <v>548</v>
      </c>
      <c r="C291" s="53" t="s">
        <v>468</v>
      </c>
      <c r="D291" s="53">
        <v>0</v>
      </c>
      <c r="E291" s="53" t="s">
        <v>549</v>
      </c>
      <c r="F291" s="53" t="s">
        <v>308</v>
      </c>
      <c r="G291" s="53">
        <v>5.2</v>
      </c>
    </row>
    <row r="292" spans="2:7">
      <c r="B292" s="53" t="s">
        <v>550</v>
      </c>
      <c r="C292" s="53" t="s">
        <v>297</v>
      </c>
      <c r="D292" s="53">
        <v>0</v>
      </c>
      <c r="E292" s="53" t="s">
        <v>551</v>
      </c>
      <c r="F292" s="53" t="s">
        <v>308</v>
      </c>
      <c r="G292" s="53">
        <v>26.5</v>
      </c>
    </row>
    <row r="293" spans="2:7">
      <c r="B293" s="53" t="s">
        <v>552</v>
      </c>
      <c r="C293" s="53" t="s">
        <v>300</v>
      </c>
      <c r="D293" s="53">
        <v>0</v>
      </c>
      <c r="E293" s="53" t="s">
        <v>553</v>
      </c>
      <c r="F293" s="53" t="s">
        <v>308</v>
      </c>
      <c r="G293" s="53">
        <v>14.9</v>
      </c>
    </row>
    <row r="294" spans="2:7">
      <c r="B294" s="53" t="s">
        <v>554</v>
      </c>
      <c r="C294" s="53" t="s">
        <v>303</v>
      </c>
      <c r="D294" s="53">
        <v>0</v>
      </c>
      <c r="E294" s="53" t="s">
        <v>555</v>
      </c>
      <c r="F294" s="53" t="s">
        <v>308</v>
      </c>
      <c r="G294" s="53">
        <v>18</v>
      </c>
    </row>
    <row r="295" spans="2:7">
      <c r="B295" s="53" t="s">
        <v>556</v>
      </c>
      <c r="C295" s="53" t="s">
        <v>306</v>
      </c>
      <c r="D295" s="53">
        <v>33.253244553665752</v>
      </c>
      <c r="E295" s="53" t="s">
        <v>557</v>
      </c>
      <c r="F295" s="53" t="s">
        <v>308</v>
      </c>
      <c r="G295" s="53">
        <v>16.746755446334248</v>
      </c>
    </row>
    <row r="296" spans="2:7">
      <c r="B296" s="53" t="s">
        <v>558</v>
      </c>
      <c r="C296" s="53" t="s">
        <v>468</v>
      </c>
      <c r="D296" s="53">
        <v>0</v>
      </c>
      <c r="E296" s="53" t="s">
        <v>559</v>
      </c>
      <c r="F296" s="53" t="s">
        <v>308</v>
      </c>
      <c r="G296" s="53">
        <v>5.2</v>
      </c>
    </row>
    <row r="297" spans="2:7">
      <c r="B297" s="53" t="s">
        <v>560</v>
      </c>
      <c r="C297" s="53" t="s">
        <v>297</v>
      </c>
      <c r="D297" s="53">
        <v>0</v>
      </c>
      <c r="E297" s="53" t="s">
        <v>561</v>
      </c>
      <c r="F297" s="53" t="s">
        <v>308</v>
      </c>
      <c r="G297" s="53">
        <v>26.5</v>
      </c>
    </row>
    <row r="298" spans="2:7">
      <c r="B298" s="53" t="s">
        <v>562</v>
      </c>
      <c r="C298" s="53" t="s">
        <v>300</v>
      </c>
      <c r="D298" s="53">
        <v>0</v>
      </c>
      <c r="E298" s="53" t="s">
        <v>563</v>
      </c>
      <c r="F298" s="53" t="s">
        <v>308</v>
      </c>
      <c r="G298" s="53">
        <v>14.9</v>
      </c>
    </row>
    <row r="299" spans="2:7">
      <c r="B299" s="53" t="s">
        <v>564</v>
      </c>
      <c r="C299" s="53" t="s">
        <v>303</v>
      </c>
      <c r="D299" s="53">
        <v>0</v>
      </c>
      <c r="E299" s="53" t="s">
        <v>565</v>
      </c>
      <c r="F299" s="53" t="s">
        <v>308</v>
      </c>
      <c r="G299" s="53">
        <v>18</v>
      </c>
    </row>
    <row r="300" spans="2:7">
      <c r="B300" s="53" t="s">
        <v>566</v>
      </c>
      <c r="C300" s="53" t="s">
        <v>306</v>
      </c>
      <c r="D300" s="53">
        <v>27.32137583549823</v>
      </c>
      <c r="E300" s="53" t="s">
        <v>567</v>
      </c>
      <c r="F300" s="53" t="s">
        <v>308</v>
      </c>
      <c r="G300" s="53">
        <v>22.67862416450177</v>
      </c>
    </row>
    <row r="301" spans="2:7">
      <c r="B301" s="53" t="s">
        <v>568</v>
      </c>
      <c r="C301" s="53" t="s">
        <v>468</v>
      </c>
      <c r="D301" s="53">
        <v>0</v>
      </c>
      <c r="E301" s="53" t="s">
        <v>569</v>
      </c>
      <c r="F301" s="53" t="s">
        <v>308</v>
      </c>
      <c r="G301" s="53">
        <v>5.2</v>
      </c>
    </row>
    <row r="302" spans="2:7">
      <c r="B302" s="53" t="s">
        <v>570</v>
      </c>
      <c r="C302" s="53" t="s">
        <v>445</v>
      </c>
      <c r="D302" s="53">
        <v>62.360395894061057</v>
      </c>
      <c r="E302" s="53" t="s">
        <v>571</v>
      </c>
      <c r="F302" s="53" t="s">
        <v>287</v>
      </c>
      <c r="G302" s="53">
        <v>0</v>
      </c>
    </row>
    <row r="303" spans="2:7">
      <c r="B303" s="53" t="s">
        <v>572</v>
      </c>
      <c r="C303" s="53" t="s">
        <v>448</v>
      </c>
      <c r="D303" s="53">
        <v>51.257962681640869</v>
      </c>
      <c r="E303" s="53" t="s">
        <v>573</v>
      </c>
      <c r="F303" s="53" t="s">
        <v>287</v>
      </c>
      <c r="G303" s="53">
        <v>0</v>
      </c>
    </row>
    <row r="304" spans="2:7">
      <c r="B304" s="53" t="s">
        <v>574</v>
      </c>
      <c r="C304" s="53" t="s">
        <v>451</v>
      </c>
      <c r="D304" s="53">
        <v>43.579644385200737</v>
      </c>
      <c r="E304" s="53" t="s">
        <v>575</v>
      </c>
      <c r="F304" s="53" t="s">
        <v>287</v>
      </c>
      <c r="G304" s="53">
        <v>0</v>
      </c>
    </row>
    <row r="305" spans="2:7">
      <c r="B305" s="53" t="s">
        <v>576</v>
      </c>
      <c r="C305" s="53" t="s">
        <v>454</v>
      </c>
      <c r="D305" s="53">
        <v>34.033627043680568</v>
      </c>
      <c r="E305" s="53" t="s">
        <v>577</v>
      </c>
      <c r="F305" s="53" t="s">
        <v>287</v>
      </c>
      <c r="G305" s="53">
        <v>0</v>
      </c>
    </row>
    <row r="306" spans="2:7">
      <c r="B306" s="53" t="s">
        <v>578</v>
      </c>
      <c r="C306" s="53" t="s">
        <v>457</v>
      </c>
      <c r="D306" s="53">
        <v>28.119246734260479</v>
      </c>
      <c r="E306" s="53" t="s">
        <v>579</v>
      </c>
      <c r="F306" s="53" t="s">
        <v>287</v>
      </c>
      <c r="G306" s="53">
        <v>0</v>
      </c>
    </row>
    <row r="307" spans="2:7">
      <c r="B307" s="53" t="s">
        <v>580</v>
      </c>
      <c r="C307" s="53" t="s">
        <v>297</v>
      </c>
      <c r="D307" s="53">
        <v>26.5</v>
      </c>
      <c r="E307" s="53" t="s">
        <v>581</v>
      </c>
      <c r="F307" s="53" t="s">
        <v>287</v>
      </c>
      <c r="G307" s="53">
        <v>0</v>
      </c>
    </row>
    <row r="308" spans="2:7">
      <c r="B308" s="53" t="s">
        <v>582</v>
      </c>
      <c r="C308" s="53" t="s">
        <v>300</v>
      </c>
      <c r="D308" s="53">
        <v>14.9</v>
      </c>
      <c r="E308" s="53" t="s">
        <v>583</v>
      </c>
      <c r="F308" s="53" t="s">
        <v>287</v>
      </c>
      <c r="G308" s="53">
        <v>0</v>
      </c>
    </row>
    <row r="309" spans="2:7">
      <c r="B309" s="53" t="s">
        <v>584</v>
      </c>
      <c r="C309" s="53" t="s">
        <v>303</v>
      </c>
      <c r="D309" s="53">
        <v>15.760395894061062</v>
      </c>
      <c r="E309" s="53" t="s">
        <v>585</v>
      </c>
      <c r="F309" s="53" t="s">
        <v>308</v>
      </c>
      <c r="G309" s="53">
        <v>2.2396041059389376</v>
      </c>
    </row>
    <row r="310" spans="2:7">
      <c r="B310" s="53" t="s">
        <v>586</v>
      </c>
      <c r="C310" s="53" t="s">
        <v>306</v>
      </c>
      <c r="D310" s="53">
        <v>-7.1054273576010019E-15</v>
      </c>
      <c r="E310" s="53" t="s">
        <v>587</v>
      </c>
      <c r="F310" s="53" t="s">
        <v>308</v>
      </c>
      <c r="G310" s="53">
        <v>50.000000000000007</v>
      </c>
    </row>
    <row r="311" spans="2:7">
      <c r="B311" s="53" t="s">
        <v>588</v>
      </c>
      <c r="C311" s="53" t="s">
        <v>468</v>
      </c>
      <c r="D311" s="53">
        <v>5.2</v>
      </c>
      <c r="E311" s="53" t="s">
        <v>589</v>
      </c>
      <c r="F311" s="53" t="s">
        <v>287</v>
      </c>
      <c r="G311" s="53">
        <v>0</v>
      </c>
    </row>
    <row r="312" spans="2:7">
      <c r="B312" s="53" t="s">
        <v>590</v>
      </c>
      <c r="C312" s="53" t="s">
        <v>297</v>
      </c>
      <c r="D312" s="53">
        <v>26.5</v>
      </c>
      <c r="E312" s="53" t="s">
        <v>591</v>
      </c>
      <c r="F312" s="53" t="s">
        <v>287</v>
      </c>
      <c r="G312" s="53">
        <v>0</v>
      </c>
    </row>
    <row r="313" spans="2:7">
      <c r="B313" s="53" t="s">
        <v>592</v>
      </c>
      <c r="C313" s="53" t="s">
        <v>300</v>
      </c>
      <c r="D313" s="53">
        <v>14.9</v>
      </c>
      <c r="E313" s="53" t="s">
        <v>593</v>
      </c>
      <c r="F313" s="53" t="s">
        <v>287</v>
      </c>
      <c r="G313" s="53">
        <v>0</v>
      </c>
    </row>
    <row r="314" spans="2:7">
      <c r="B314" s="53" t="s">
        <v>594</v>
      </c>
      <c r="C314" s="53" t="s">
        <v>303</v>
      </c>
      <c r="D314" s="53">
        <v>4.6579626816408748</v>
      </c>
      <c r="E314" s="53" t="s">
        <v>595</v>
      </c>
      <c r="F314" s="53" t="s">
        <v>308</v>
      </c>
      <c r="G314" s="53">
        <v>13.342037318359125</v>
      </c>
    </row>
    <row r="315" spans="2:7">
      <c r="B315" s="53" t="s">
        <v>596</v>
      </c>
      <c r="C315" s="53" t="s">
        <v>306</v>
      </c>
      <c r="D315" s="53">
        <v>-7.1054273576010019E-15</v>
      </c>
      <c r="E315" s="53" t="s">
        <v>597</v>
      </c>
      <c r="F315" s="53" t="s">
        <v>308</v>
      </c>
      <c r="G315" s="53">
        <v>50.000000000000007</v>
      </c>
    </row>
    <row r="316" spans="2:7">
      <c r="B316" s="53" t="s">
        <v>598</v>
      </c>
      <c r="C316" s="53" t="s">
        <v>468</v>
      </c>
      <c r="D316" s="53">
        <v>5.2</v>
      </c>
      <c r="E316" s="53" t="s">
        <v>599</v>
      </c>
      <c r="F316" s="53" t="s">
        <v>287</v>
      </c>
      <c r="G316" s="53">
        <v>0</v>
      </c>
    </row>
    <row r="317" spans="2:7">
      <c r="B317" s="53" t="s">
        <v>600</v>
      </c>
      <c r="C317" s="53" t="s">
        <v>297</v>
      </c>
      <c r="D317" s="53">
        <v>26.5</v>
      </c>
      <c r="E317" s="53" t="s">
        <v>601</v>
      </c>
      <c r="F317" s="53" t="s">
        <v>287</v>
      </c>
      <c r="G317" s="53">
        <v>0</v>
      </c>
    </row>
    <row r="318" spans="2:7">
      <c r="B318" s="53" t="s">
        <v>602</v>
      </c>
      <c r="C318" s="53" t="s">
        <v>300</v>
      </c>
      <c r="D318" s="53">
        <v>14.9</v>
      </c>
      <c r="E318" s="53" t="s">
        <v>603</v>
      </c>
      <c r="F318" s="53" t="s">
        <v>287</v>
      </c>
      <c r="G318" s="53">
        <v>0</v>
      </c>
    </row>
    <row r="319" spans="2:7">
      <c r="B319" s="53" t="s">
        <v>604</v>
      </c>
      <c r="C319" s="53" t="s">
        <v>303</v>
      </c>
      <c r="D319" s="53">
        <v>0</v>
      </c>
      <c r="E319" s="53" t="s">
        <v>605</v>
      </c>
      <c r="F319" s="53" t="s">
        <v>308</v>
      </c>
      <c r="G319" s="53">
        <v>18</v>
      </c>
    </row>
    <row r="320" spans="2:7">
      <c r="B320" s="53" t="s">
        <v>606</v>
      </c>
      <c r="C320" s="53" t="s">
        <v>306</v>
      </c>
      <c r="D320" s="53">
        <v>2.1796443852007386</v>
      </c>
      <c r="E320" s="53" t="s">
        <v>607</v>
      </c>
      <c r="F320" s="53" t="s">
        <v>308</v>
      </c>
      <c r="G320" s="53">
        <v>47.820355614799261</v>
      </c>
    </row>
    <row r="321" spans="2:7">
      <c r="B321" s="53" t="s">
        <v>608</v>
      </c>
      <c r="C321" s="53" t="s">
        <v>468</v>
      </c>
      <c r="D321" s="53">
        <v>0</v>
      </c>
      <c r="E321" s="53" t="s">
        <v>609</v>
      </c>
      <c r="F321" s="53" t="s">
        <v>308</v>
      </c>
      <c r="G321" s="53">
        <v>5.2</v>
      </c>
    </row>
    <row r="322" spans="2:7">
      <c r="B322" s="53" t="s">
        <v>610</v>
      </c>
      <c r="C322" s="53" t="s">
        <v>297</v>
      </c>
      <c r="D322" s="53">
        <v>0</v>
      </c>
      <c r="E322" s="53" t="s">
        <v>611</v>
      </c>
      <c r="F322" s="53" t="s">
        <v>308</v>
      </c>
      <c r="G322" s="53">
        <v>26.5</v>
      </c>
    </row>
    <row r="323" spans="2:7">
      <c r="B323" s="53" t="s">
        <v>612</v>
      </c>
      <c r="C323" s="53" t="s">
        <v>300</v>
      </c>
      <c r="D323" s="53">
        <v>0</v>
      </c>
      <c r="E323" s="53" t="s">
        <v>613</v>
      </c>
      <c r="F323" s="53" t="s">
        <v>308</v>
      </c>
      <c r="G323" s="53">
        <v>14.9</v>
      </c>
    </row>
    <row r="324" spans="2:7">
      <c r="B324" s="53" t="s">
        <v>614</v>
      </c>
      <c r="C324" s="53" t="s">
        <v>303</v>
      </c>
      <c r="D324" s="53">
        <v>0</v>
      </c>
      <c r="E324" s="53" t="s">
        <v>615</v>
      </c>
      <c r="F324" s="53" t="s">
        <v>308</v>
      </c>
      <c r="G324" s="53">
        <v>18</v>
      </c>
    </row>
    <row r="325" spans="2:7">
      <c r="B325" s="53" t="s">
        <v>616</v>
      </c>
      <c r="C325" s="53" t="s">
        <v>306</v>
      </c>
      <c r="D325" s="53">
        <v>34.033627043680568</v>
      </c>
      <c r="E325" s="53" t="s">
        <v>617</v>
      </c>
      <c r="F325" s="53" t="s">
        <v>308</v>
      </c>
      <c r="G325" s="53">
        <v>15.966372956319432</v>
      </c>
    </row>
    <row r="326" spans="2:7">
      <c r="B326" s="53" t="s">
        <v>618</v>
      </c>
      <c r="C326" s="53" t="s">
        <v>468</v>
      </c>
      <c r="D326" s="53">
        <v>0</v>
      </c>
      <c r="E326" s="53" t="s">
        <v>619</v>
      </c>
      <c r="F326" s="53" t="s">
        <v>308</v>
      </c>
      <c r="G326" s="53">
        <v>5.2</v>
      </c>
    </row>
    <row r="327" spans="2:7">
      <c r="B327" s="53" t="s">
        <v>620</v>
      </c>
      <c r="C327" s="53" t="s">
        <v>297</v>
      </c>
      <c r="D327" s="53">
        <v>0</v>
      </c>
      <c r="E327" s="53" t="s">
        <v>621</v>
      </c>
      <c r="F327" s="53" t="s">
        <v>308</v>
      </c>
      <c r="G327" s="53">
        <v>26.5</v>
      </c>
    </row>
    <row r="328" spans="2:7">
      <c r="B328" s="53" t="s">
        <v>622</v>
      </c>
      <c r="C328" s="53" t="s">
        <v>300</v>
      </c>
      <c r="D328" s="53">
        <v>0</v>
      </c>
      <c r="E328" s="53" t="s">
        <v>623</v>
      </c>
      <c r="F328" s="53" t="s">
        <v>308</v>
      </c>
      <c r="G328" s="53">
        <v>14.9</v>
      </c>
    </row>
    <row r="329" spans="2:7">
      <c r="B329" s="53" t="s">
        <v>624</v>
      </c>
      <c r="C329" s="53" t="s">
        <v>303</v>
      </c>
      <c r="D329" s="53">
        <v>0</v>
      </c>
      <c r="E329" s="53" t="s">
        <v>625</v>
      </c>
      <c r="F329" s="53" t="s">
        <v>308</v>
      </c>
      <c r="G329" s="53">
        <v>18</v>
      </c>
    </row>
    <row r="330" spans="2:7">
      <c r="B330" s="53" t="s">
        <v>626</v>
      </c>
      <c r="C330" s="53" t="s">
        <v>306</v>
      </c>
      <c r="D330" s="53">
        <v>28.119246734260479</v>
      </c>
      <c r="E330" s="53" t="s">
        <v>627</v>
      </c>
      <c r="F330" s="53" t="s">
        <v>308</v>
      </c>
      <c r="G330" s="53">
        <v>21.880753265739521</v>
      </c>
    </row>
    <row r="331" spans="2:7">
      <c r="B331" s="53" t="s">
        <v>628</v>
      </c>
      <c r="C331" s="53" t="s">
        <v>468</v>
      </c>
      <c r="D331" s="53">
        <v>0</v>
      </c>
      <c r="E331" s="53" t="s">
        <v>629</v>
      </c>
      <c r="F331" s="53" t="s">
        <v>308</v>
      </c>
      <c r="G331" s="53">
        <v>5.2</v>
      </c>
    </row>
    <row r="332" spans="2:7">
      <c r="B332" s="53" t="s">
        <v>102</v>
      </c>
      <c r="C332" s="53" t="s">
        <v>103</v>
      </c>
      <c r="D332" s="53">
        <v>26.5</v>
      </c>
      <c r="E332" s="53" t="s">
        <v>630</v>
      </c>
      <c r="F332" s="53" t="s">
        <v>308</v>
      </c>
      <c r="G332" s="53">
        <v>26.5</v>
      </c>
    </row>
    <row r="333" spans="2:7">
      <c r="B333" s="53" t="s">
        <v>105</v>
      </c>
      <c r="C333" s="53" t="s">
        <v>106</v>
      </c>
      <c r="D333" s="53">
        <v>26.5</v>
      </c>
      <c r="E333" s="53" t="s">
        <v>631</v>
      </c>
      <c r="F333" s="53" t="s">
        <v>308</v>
      </c>
      <c r="G333" s="53">
        <v>26.5</v>
      </c>
    </row>
    <row r="334" spans="2:7">
      <c r="B334" s="53" t="s">
        <v>107</v>
      </c>
      <c r="C334" s="53" t="s">
        <v>108</v>
      </c>
      <c r="D334" s="53">
        <v>26.5</v>
      </c>
      <c r="E334" s="53" t="s">
        <v>632</v>
      </c>
      <c r="F334" s="53" t="s">
        <v>308</v>
      </c>
      <c r="G334" s="53">
        <v>26.5</v>
      </c>
    </row>
    <row r="335" spans="2:7">
      <c r="B335" s="53" t="s">
        <v>109</v>
      </c>
      <c r="C335" s="53" t="s">
        <v>110</v>
      </c>
      <c r="D335" s="53">
        <v>0</v>
      </c>
      <c r="E335" s="53" t="s">
        <v>633</v>
      </c>
      <c r="F335" s="53" t="s">
        <v>287</v>
      </c>
      <c r="G335" s="53">
        <v>0</v>
      </c>
    </row>
    <row r="336" spans="2:7">
      <c r="B336" s="53" t="s">
        <v>111</v>
      </c>
      <c r="C336" s="53" t="s">
        <v>112</v>
      </c>
      <c r="D336" s="53">
        <v>0</v>
      </c>
      <c r="E336" s="53" t="s">
        <v>634</v>
      </c>
      <c r="F336" s="53" t="s">
        <v>287</v>
      </c>
      <c r="G336" s="53">
        <v>0</v>
      </c>
    </row>
    <row r="337" spans="2:7">
      <c r="B337" s="53" t="s">
        <v>113</v>
      </c>
      <c r="C337" s="53" t="s">
        <v>114</v>
      </c>
      <c r="D337" s="53">
        <v>14.9</v>
      </c>
      <c r="E337" s="53" t="s">
        <v>635</v>
      </c>
      <c r="F337" s="53" t="s">
        <v>308</v>
      </c>
      <c r="G337" s="53">
        <v>14.9</v>
      </c>
    </row>
    <row r="338" spans="2:7">
      <c r="B338" s="53" t="s">
        <v>115</v>
      </c>
      <c r="C338" s="53" t="s">
        <v>116</v>
      </c>
      <c r="D338" s="53">
        <v>14.9</v>
      </c>
      <c r="E338" s="53" t="s">
        <v>636</v>
      </c>
      <c r="F338" s="53" t="s">
        <v>308</v>
      </c>
      <c r="G338" s="53">
        <v>14.9</v>
      </c>
    </row>
    <row r="339" spans="2:7">
      <c r="B339" s="53" t="s">
        <v>117</v>
      </c>
      <c r="C339" s="53" t="s">
        <v>118</v>
      </c>
      <c r="D339" s="53">
        <v>14.9</v>
      </c>
      <c r="E339" s="53" t="s">
        <v>637</v>
      </c>
      <c r="F339" s="53" t="s">
        <v>308</v>
      </c>
      <c r="G339" s="53">
        <v>14.9</v>
      </c>
    </row>
    <row r="340" spans="2:7">
      <c r="B340" s="53" t="s">
        <v>119</v>
      </c>
      <c r="C340" s="53" t="s">
        <v>120</v>
      </c>
      <c r="D340" s="53">
        <v>0</v>
      </c>
      <c r="E340" s="53" t="s">
        <v>638</v>
      </c>
      <c r="F340" s="53" t="s">
        <v>287</v>
      </c>
      <c r="G340" s="53">
        <v>0</v>
      </c>
    </row>
    <row r="341" spans="2:7">
      <c r="B341" s="53" t="s">
        <v>121</v>
      </c>
      <c r="C341" s="53" t="s">
        <v>122</v>
      </c>
      <c r="D341" s="53">
        <v>0</v>
      </c>
      <c r="E341" s="53" t="s">
        <v>639</v>
      </c>
      <c r="F341" s="53" t="s">
        <v>287</v>
      </c>
      <c r="G341" s="53">
        <v>0</v>
      </c>
    </row>
    <row r="342" spans="2:7">
      <c r="B342" s="53" t="s">
        <v>123</v>
      </c>
      <c r="C342" s="53" t="s">
        <v>124</v>
      </c>
      <c r="D342" s="53">
        <v>18</v>
      </c>
      <c r="E342" s="53" t="s">
        <v>640</v>
      </c>
      <c r="F342" s="53" t="s">
        <v>308</v>
      </c>
      <c r="G342" s="53">
        <v>18</v>
      </c>
    </row>
    <row r="343" spans="2:7">
      <c r="B343" s="53" t="s">
        <v>125</v>
      </c>
      <c r="C343" s="53" t="s">
        <v>126</v>
      </c>
      <c r="D343" s="53">
        <v>7.3560000000000008</v>
      </c>
      <c r="E343" s="53" t="s">
        <v>641</v>
      </c>
      <c r="F343" s="53" t="s">
        <v>308</v>
      </c>
      <c r="G343" s="53">
        <v>7.3560000000000008</v>
      </c>
    </row>
    <row r="344" spans="2:7">
      <c r="B344" s="53" t="s">
        <v>127</v>
      </c>
      <c r="C344" s="53" t="s">
        <v>128</v>
      </c>
      <c r="D344" s="53">
        <v>0</v>
      </c>
      <c r="E344" s="53" t="s">
        <v>642</v>
      </c>
      <c r="F344" s="53" t="s">
        <v>287</v>
      </c>
      <c r="G344" s="53">
        <v>0</v>
      </c>
    </row>
    <row r="345" spans="2:7">
      <c r="B345" s="53" t="s">
        <v>129</v>
      </c>
      <c r="C345" s="53" t="s">
        <v>130</v>
      </c>
      <c r="D345" s="53">
        <v>0</v>
      </c>
      <c r="E345" s="53" t="s">
        <v>643</v>
      </c>
      <c r="F345" s="53" t="s">
        <v>287</v>
      </c>
      <c r="G345" s="53">
        <v>0</v>
      </c>
    </row>
    <row r="346" spans="2:7">
      <c r="B346" s="53" t="s">
        <v>131</v>
      </c>
      <c r="C346" s="53" t="s">
        <v>132</v>
      </c>
      <c r="D346" s="53">
        <v>0</v>
      </c>
      <c r="E346" s="53" t="s">
        <v>644</v>
      </c>
      <c r="F346" s="53" t="s">
        <v>287</v>
      </c>
      <c r="G346" s="53">
        <v>0</v>
      </c>
    </row>
    <row r="347" spans="2:7">
      <c r="B347" s="53" t="s">
        <v>133</v>
      </c>
      <c r="C347" s="53" t="s">
        <v>134</v>
      </c>
      <c r="D347" s="53">
        <v>6.8000000000001393E-2</v>
      </c>
      <c r="E347" s="53" t="s">
        <v>645</v>
      </c>
      <c r="F347" s="53" t="s">
        <v>308</v>
      </c>
      <c r="G347" s="53">
        <v>6.8000000000001393E-2</v>
      </c>
    </row>
    <row r="348" spans="2:7">
      <c r="B348" s="53" t="s">
        <v>135</v>
      </c>
      <c r="C348" s="53" t="s">
        <v>136</v>
      </c>
      <c r="D348" s="53">
        <v>0</v>
      </c>
      <c r="E348" s="53" t="s">
        <v>646</v>
      </c>
      <c r="F348" s="53" t="s">
        <v>287</v>
      </c>
      <c r="G348" s="53">
        <v>0</v>
      </c>
    </row>
    <row r="349" spans="2:7">
      <c r="B349" s="53" t="s">
        <v>137</v>
      </c>
      <c r="C349" s="53" t="s">
        <v>138</v>
      </c>
      <c r="D349" s="53">
        <v>2.1000000000000796E-2</v>
      </c>
      <c r="E349" s="53" t="s">
        <v>647</v>
      </c>
      <c r="F349" s="53" t="s">
        <v>308</v>
      </c>
      <c r="G349" s="53">
        <v>2.1000000000000796E-2</v>
      </c>
    </row>
    <row r="350" spans="2:7">
      <c r="B350" s="53" t="s">
        <v>139</v>
      </c>
      <c r="C350" s="53" t="s">
        <v>140</v>
      </c>
      <c r="D350" s="53">
        <v>32.269999999999996</v>
      </c>
      <c r="E350" s="53" t="s">
        <v>648</v>
      </c>
      <c r="F350" s="53" t="s">
        <v>308</v>
      </c>
      <c r="G350" s="53">
        <v>32.269999999999996</v>
      </c>
    </row>
    <row r="351" spans="2:7">
      <c r="B351" s="53" t="s">
        <v>141</v>
      </c>
      <c r="C351" s="53" t="s">
        <v>142</v>
      </c>
      <c r="D351" s="53">
        <v>26.508999999999997</v>
      </c>
      <c r="E351" s="53" t="s">
        <v>649</v>
      </c>
      <c r="F351" s="53" t="s">
        <v>308</v>
      </c>
      <c r="G351" s="53">
        <v>26.508999999999997</v>
      </c>
    </row>
    <row r="352" spans="2:7">
      <c r="B352" s="53" t="s">
        <v>143</v>
      </c>
      <c r="C352" s="53" t="s">
        <v>103</v>
      </c>
      <c r="D352" s="53">
        <v>27.295000000000002</v>
      </c>
      <c r="E352" s="53" t="s">
        <v>650</v>
      </c>
      <c r="F352" s="53" t="s">
        <v>308</v>
      </c>
      <c r="G352" s="53">
        <v>27.295000000000002</v>
      </c>
    </row>
    <row r="353" spans="2:7">
      <c r="B353" s="53" t="s">
        <v>144</v>
      </c>
      <c r="C353" s="53" t="s">
        <v>106</v>
      </c>
      <c r="D353" s="53">
        <v>27.295000000000002</v>
      </c>
      <c r="E353" s="53" t="s">
        <v>651</v>
      </c>
      <c r="F353" s="53" t="s">
        <v>308</v>
      </c>
      <c r="G353" s="53">
        <v>27.295000000000002</v>
      </c>
    </row>
    <row r="354" spans="2:7">
      <c r="B354" s="53" t="s">
        <v>145</v>
      </c>
      <c r="C354" s="53" t="s">
        <v>108</v>
      </c>
      <c r="D354" s="53">
        <v>27.295000000000002</v>
      </c>
      <c r="E354" s="53" t="s">
        <v>652</v>
      </c>
      <c r="F354" s="53" t="s">
        <v>308</v>
      </c>
      <c r="G354" s="53">
        <v>27.295000000000002</v>
      </c>
    </row>
    <row r="355" spans="2:7">
      <c r="B355" s="53" t="s">
        <v>146</v>
      </c>
      <c r="C355" s="53" t="s">
        <v>110</v>
      </c>
      <c r="D355" s="53">
        <v>0</v>
      </c>
      <c r="E355" s="53" t="s">
        <v>653</v>
      </c>
      <c r="F355" s="53" t="s">
        <v>287</v>
      </c>
      <c r="G355" s="53">
        <v>0</v>
      </c>
    </row>
    <row r="356" spans="2:7">
      <c r="B356" s="53" t="s">
        <v>147</v>
      </c>
      <c r="C356" s="53" t="s">
        <v>112</v>
      </c>
      <c r="D356" s="53">
        <v>0</v>
      </c>
      <c r="E356" s="53" t="s">
        <v>654</v>
      </c>
      <c r="F356" s="53" t="s">
        <v>287</v>
      </c>
      <c r="G356" s="53">
        <v>0</v>
      </c>
    </row>
    <row r="357" spans="2:7">
      <c r="B357" s="53" t="s">
        <v>148</v>
      </c>
      <c r="C357" s="53" t="s">
        <v>114</v>
      </c>
      <c r="D357" s="53">
        <v>15.496</v>
      </c>
      <c r="E357" s="53" t="s">
        <v>655</v>
      </c>
      <c r="F357" s="53" t="s">
        <v>308</v>
      </c>
      <c r="G357" s="53">
        <v>15.496</v>
      </c>
    </row>
    <row r="358" spans="2:7">
      <c r="B358" s="53" t="s">
        <v>149</v>
      </c>
      <c r="C358" s="53" t="s">
        <v>116</v>
      </c>
      <c r="D358" s="53">
        <v>15.496</v>
      </c>
      <c r="E358" s="53" t="s">
        <v>656</v>
      </c>
      <c r="F358" s="53" t="s">
        <v>308</v>
      </c>
      <c r="G358" s="53">
        <v>15.496</v>
      </c>
    </row>
    <row r="359" spans="2:7">
      <c r="B359" s="53" t="s">
        <v>150</v>
      </c>
      <c r="C359" s="53" t="s">
        <v>118</v>
      </c>
      <c r="D359" s="53">
        <v>14.437280480000002</v>
      </c>
      <c r="E359" s="53" t="s">
        <v>657</v>
      </c>
      <c r="F359" s="53" t="s">
        <v>308</v>
      </c>
      <c r="G359" s="53">
        <v>14.437280480000002</v>
      </c>
    </row>
    <row r="360" spans="2:7">
      <c r="B360" s="53" t="s">
        <v>151</v>
      </c>
      <c r="C360" s="53" t="s">
        <v>120</v>
      </c>
      <c r="D360" s="53">
        <v>0</v>
      </c>
      <c r="E360" s="53" t="s">
        <v>658</v>
      </c>
      <c r="F360" s="53" t="s">
        <v>287</v>
      </c>
      <c r="G360" s="53">
        <v>0</v>
      </c>
    </row>
    <row r="361" spans="2:7">
      <c r="B361" s="53" t="s">
        <v>152</v>
      </c>
      <c r="C361" s="53" t="s">
        <v>122</v>
      </c>
      <c r="D361" s="53">
        <v>0</v>
      </c>
      <c r="E361" s="53" t="s">
        <v>659</v>
      </c>
      <c r="F361" s="53" t="s">
        <v>287</v>
      </c>
      <c r="G361" s="53">
        <v>0</v>
      </c>
    </row>
    <row r="362" spans="2:7">
      <c r="B362" s="53" t="s">
        <v>153</v>
      </c>
      <c r="C362" s="53" t="s">
        <v>124</v>
      </c>
      <c r="D362" s="53">
        <v>17.122427544000004</v>
      </c>
      <c r="E362" s="53" t="s">
        <v>660</v>
      </c>
      <c r="F362" s="53" t="s">
        <v>308</v>
      </c>
      <c r="G362" s="53">
        <v>17.122427544000004</v>
      </c>
    </row>
    <row r="363" spans="2:7">
      <c r="B363" s="53" t="s">
        <v>154</v>
      </c>
      <c r="C363" s="53" t="s">
        <v>126</v>
      </c>
      <c r="D363" s="53">
        <v>6.3311251359999963</v>
      </c>
      <c r="E363" s="53" t="s">
        <v>661</v>
      </c>
      <c r="F363" s="53" t="s">
        <v>308</v>
      </c>
      <c r="G363" s="53">
        <v>6.3311251359999963</v>
      </c>
    </row>
    <row r="364" spans="2:7">
      <c r="B364" s="53" t="s">
        <v>155</v>
      </c>
      <c r="C364" s="53" t="s">
        <v>128</v>
      </c>
      <c r="D364" s="53">
        <v>0</v>
      </c>
      <c r="E364" s="53" t="s">
        <v>662</v>
      </c>
      <c r="F364" s="53" t="s">
        <v>287</v>
      </c>
      <c r="G364" s="53">
        <v>0</v>
      </c>
    </row>
    <row r="365" spans="2:7">
      <c r="B365" s="53" t="s">
        <v>156</v>
      </c>
      <c r="C365" s="53" t="s">
        <v>130</v>
      </c>
      <c r="D365" s="53">
        <v>0</v>
      </c>
      <c r="E365" s="53" t="s">
        <v>663</v>
      </c>
      <c r="F365" s="53" t="s">
        <v>287</v>
      </c>
      <c r="G365" s="53">
        <v>0</v>
      </c>
    </row>
    <row r="366" spans="2:7">
      <c r="B366" s="53" t="s">
        <v>157</v>
      </c>
      <c r="C366" s="53" t="s">
        <v>132</v>
      </c>
      <c r="D366" s="53">
        <v>0</v>
      </c>
      <c r="E366" s="53" t="s">
        <v>664</v>
      </c>
      <c r="F366" s="53" t="s">
        <v>287</v>
      </c>
      <c r="G366" s="53">
        <v>0</v>
      </c>
    </row>
    <row r="367" spans="2:7">
      <c r="B367" s="53" t="s">
        <v>158</v>
      </c>
      <c r="C367" s="53" t="s">
        <v>134</v>
      </c>
      <c r="D367" s="53">
        <v>0</v>
      </c>
      <c r="E367" s="53" t="s">
        <v>665</v>
      </c>
      <c r="F367" s="53" t="s">
        <v>287</v>
      </c>
      <c r="G367" s="53">
        <v>0</v>
      </c>
    </row>
    <row r="368" spans="2:7">
      <c r="B368" s="53" t="s">
        <v>159</v>
      </c>
      <c r="C368" s="53" t="s">
        <v>136</v>
      </c>
      <c r="D368" s="53">
        <v>0</v>
      </c>
      <c r="E368" s="53" t="s">
        <v>666</v>
      </c>
      <c r="F368" s="53" t="s">
        <v>287</v>
      </c>
      <c r="G368" s="53">
        <v>0</v>
      </c>
    </row>
    <row r="369" spans="2:7">
      <c r="B369" s="53" t="s">
        <v>160</v>
      </c>
      <c r="C369" s="53" t="s">
        <v>138</v>
      </c>
      <c r="D369" s="53">
        <v>0</v>
      </c>
      <c r="E369" s="53" t="s">
        <v>667</v>
      </c>
      <c r="F369" s="53" t="s">
        <v>287</v>
      </c>
      <c r="G369" s="53">
        <v>0</v>
      </c>
    </row>
    <row r="370" spans="2:7">
      <c r="B370" s="53" t="s">
        <v>161</v>
      </c>
      <c r="C370" s="53" t="s">
        <v>140</v>
      </c>
      <c r="D370" s="53">
        <v>32.513095231999998</v>
      </c>
      <c r="E370" s="53" t="s">
        <v>668</v>
      </c>
      <c r="F370" s="53" t="s">
        <v>308</v>
      </c>
      <c r="G370" s="53">
        <v>32.513095231999998</v>
      </c>
    </row>
    <row r="371" spans="2:7">
      <c r="B371" s="53" t="s">
        <v>162</v>
      </c>
      <c r="C371" s="53" t="s">
        <v>142</v>
      </c>
      <c r="D371" s="53">
        <v>26.709850023999998</v>
      </c>
      <c r="E371" s="53" t="s">
        <v>669</v>
      </c>
      <c r="F371" s="53" t="s">
        <v>308</v>
      </c>
      <c r="G371" s="53">
        <v>26.709850023999998</v>
      </c>
    </row>
    <row r="372" spans="2:7">
      <c r="B372" s="53" t="s">
        <v>163</v>
      </c>
      <c r="C372" s="53" t="s">
        <v>103</v>
      </c>
      <c r="D372" s="53">
        <v>27.295000000000002</v>
      </c>
      <c r="E372" s="53" t="s">
        <v>670</v>
      </c>
      <c r="F372" s="53" t="s">
        <v>308</v>
      </c>
      <c r="G372" s="53">
        <v>27.295000000000002</v>
      </c>
    </row>
    <row r="373" spans="2:7">
      <c r="B373" s="53" t="s">
        <v>164</v>
      </c>
      <c r="C373" s="53" t="s">
        <v>106</v>
      </c>
      <c r="D373" s="53">
        <v>27.295000000000002</v>
      </c>
      <c r="E373" s="53" t="s">
        <v>671</v>
      </c>
      <c r="F373" s="53" t="s">
        <v>308</v>
      </c>
      <c r="G373" s="53">
        <v>27.295000000000002</v>
      </c>
    </row>
    <row r="374" spans="2:7">
      <c r="B374" s="53" t="s">
        <v>165</v>
      </c>
      <c r="C374" s="53" t="s">
        <v>108</v>
      </c>
      <c r="D374" s="53">
        <v>27.295000000000002</v>
      </c>
      <c r="E374" s="53" t="s">
        <v>672</v>
      </c>
      <c r="F374" s="53" t="s">
        <v>308</v>
      </c>
      <c r="G374" s="53">
        <v>27.295000000000002</v>
      </c>
    </row>
    <row r="375" spans="2:7">
      <c r="B375" s="53" t="s">
        <v>166</v>
      </c>
      <c r="C375" s="53" t="s">
        <v>110</v>
      </c>
      <c r="D375" s="53">
        <v>0</v>
      </c>
      <c r="E375" s="53" t="s">
        <v>673</v>
      </c>
      <c r="F375" s="53" t="s">
        <v>287</v>
      </c>
      <c r="G375" s="53">
        <v>0</v>
      </c>
    </row>
    <row r="376" spans="2:7">
      <c r="B376" s="53" t="s">
        <v>167</v>
      </c>
      <c r="C376" s="53" t="s">
        <v>112</v>
      </c>
      <c r="D376" s="53">
        <v>0</v>
      </c>
      <c r="E376" s="53" t="s">
        <v>674</v>
      </c>
      <c r="F376" s="53" t="s">
        <v>287</v>
      </c>
      <c r="G376" s="53">
        <v>0</v>
      </c>
    </row>
    <row r="377" spans="2:7">
      <c r="B377" s="53" t="s">
        <v>168</v>
      </c>
      <c r="C377" s="53" t="s">
        <v>114</v>
      </c>
      <c r="D377" s="53">
        <v>15.496</v>
      </c>
      <c r="E377" s="53" t="s">
        <v>675</v>
      </c>
      <c r="F377" s="53" t="s">
        <v>308</v>
      </c>
      <c r="G377" s="53">
        <v>15.496</v>
      </c>
    </row>
    <row r="378" spans="2:7">
      <c r="B378" s="53" t="s">
        <v>169</v>
      </c>
      <c r="C378" s="53" t="s">
        <v>116</v>
      </c>
      <c r="D378" s="53">
        <v>15.496</v>
      </c>
      <c r="E378" s="53" t="s">
        <v>676</v>
      </c>
      <c r="F378" s="53" t="s">
        <v>308</v>
      </c>
      <c r="G378" s="53">
        <v>15.496</v>
      </c>
    </row>
    <row r="379" spans="2:7">
      <c r="B379" s="53" t="s">
        <v>170</v>
      </c>
      <c r="C379" s="53" t="s">
        <v>118</v>
      </c>
      <c r="D379" s="53">
        <v>14.750867996600693</v>
      </c>
      <c r="E379" s="53" t="s">
        <v>677</v>
      </c>
      <c r="F379" s="53" t="s">
        <v>308</v>
      </c>
      <c r="G379" s="53">
        <v>14.750867996600693</v>
      </c>
    </row>
    <row r="380" spans="2:7">
      <c r="B380" s="53" t="s">
        <v>171</v>
      </c>
      <c r="C380" s="53" t="s">
        <v>120</v>
      </c>
      <c r="D380" s="53">
        <v>0</v>
      </c>
      <c r="E380" s="53" t="s">
        <v>678</v>
      </c>
      <c r="F380" s="53" t="s">
        <v>287</v>
      </c>
      <c r="G380" s="53">
        <v>0</v>
      </c>
    </row>
    <row r="381" spans="2:7">
      <c r="B381" s="53" t="s">
        <v>172</v>
      </c>
      <c r="C381" s="53" t="s">
        <v>122</v>
      </c>
      <c r="D381" s="53">
        <v>0</v>
      </c>
      <c r="E381" s="53" t="s">
        <v>679</v>
      </c>
      <c r="F381" s="53" t="s">
        <v>287</v>
      </c>
      <c r="G381" s="53">
        <v>0</v>
      </c>
    </row>
    <row r="382" spans="2:7">
      <c r="B382" s="53" t="s">
        <v>173</v>
      </c>
      <c r="C382" s="53" t="s">
        <v>124</v>
      </c>
      <c r="D382" s="53">
        <v>17.571156347516705</v>
      </c>
      <c r="E382" s="53" t="s">
        <v>680</v>
      </c>
      <c r="F382" s="53" t="s">
        <v>308</v>
      </c>
      <c r="G382" s="53">
        <v>17.571156347516705</v>
      </c>
    </row>
    <row r="383" spans="2:7">
      <c r="B383" s="53" t="s">
        <v>174</v>
      </c>
      <c r="C383" s="53" t="s">
        <v>126</v>
      </c>
      <c r="D383" s="53">
        <v>6.6999637864779507</v>
      </c>
      <c r="E383" s="53" t="s">
        <v>681</v>
      </c>
      <c r="F383" s="53" t="s">
        <v>308</v>
      </c>
      <c r="G383" s="53">
        <v>6.6999637864779507</v>
      </c>
    </row>
    <row r="384" spans="2:7">
      <c r="B384" s="53" t="s">
        <v>175</v>
      </c>
      <c r="C384" s="53" t="s">
        <v>128</v>
      </c>
      <c r="D384" s="53">
        <v>0</v>
      </c>
      <c r="E384" s="53" t="s">
        <v>682</v>
      </c>
      <c r="F384" s="53" t="s">
        <v>287</v>
      </c>
      <c r="G384" s="53">
        <v>0</v>
      </c>
    </row>
    <row r="385" spans="2:7">
      <c r="B385" s="53" t="s">
        <v>176</v>
      </c>
      <c r="C385" s="53" t="s">
        <v>130</v>
      </c>
      <c r="D385" s="53">
        <v>0</v>
      </c>
      <c r="E385" s="53" t="s">
        <v>683</v>
      </c>
      <c r="F385" s="53" t="s">
        <v>287</v>
      </c>
      <c r="G385" s="53">
        <v>0</v>
      </c>
    </row>
    <row r="386" spans="2:7">
      <c r="B386" s="53" t="s">
        <v>177</v>
      </c>
      <c r="C386" s="53" t="s">
        <v>132</v>
      </c>
      <c r="D386" s="53">
        <v>0</v>
      </c>
      <c r="E386" s="53" t="s">
        <v>684</v>
      </c>
      <c r="F386" s="53" t="s">
        <v>287</v>
      </c>
      <c r="G386" s="53">
        <v>0</v>
      </c>
    </row>
    <row r="387" spans="2:7">
      <c r="B387" s="53" t="s">
        <v>178</v>
      </c>
      <c r="C387" s="53" t="s">
        <v>134</v>
      </c>
      <c r="D387" s="53">
        <v>0</v>
      </c>
      <c r="E387" s="53" t="s">
        <v>685</v>
      </c>
      <c r="F387" s="53" t="s">
        <v>287</v>
      </c>
      <c r="G387" s="53">
        <v>0</v>
      </c>
    </row>
    <row r="388" spans="2:7">
      <c r="B388" s="53" t="s">
        <v>179</v>
      </c>
      <c r="C388" s="53" t="s">
        <v>136</v>
      </c>
      <c r="D388" s="53">
        <v>0</v>
      </c>
      <c r="E388" s="53" t="s">
        <v>686</v>
      </c>
      <c r="F388" s="53" t="s">
        <v>287</v>
      </c>
      <c r="G388" s="53">
        <v>0</v>
      </c>
    </row>
    <row r="389" spans="2:7">
      <c r="B389" s="53" t="s">
        <v>180</v>
      </c>
      <c r="C389" s="53" t="s">
        <v>138</v>
      </c>
      <c r="D389" s="53">
        <v>0</v>
      </c>
      <c r="E389" s="53" t="s">
        <v>687</v>
      </c>
      <c r="F389" s="53" t="s">
        <v>287</v>
      </c>
      <c r="G389" s="53">
        <v>0</v>
      </c>
    </row>
    <row r="390" spans="2:7">
      <c r="B390" s="53" t="s">
        <v>181</v>
      </c>
      <c r="C390" s="53" t="s">
        <v>140</v>
      </c>
      <c r="D390" s="53">
        <v>32.757992149726249</v>
      </c>
      <c r="E390" s="53" t="s">
        <v>688</v>
      </c>
      <c r="F390" s="53" t="s">
        <v>308</v>
      </c>
      <c r="G390" s="53">
        <v>32.757992149726249</v>
      </c>
    </row>
    <row r="391" spans="2:7">
      <c r="B391" s="53" t="s">
        <v>182</v>
      </c>
      <c r="C391" s="53" t="s">
        <v>142</v>
      </c>
      <c r="D391" s="53">
        <v>26.91218863590187</v>
      </c>
      <c r="E391" s="53" t="s">
        <v>689</v>
      </c>
      <c r="F391" s="53" t="s">
        <v>308</v>
      </c>
      <c r="G391" s="53">
        <v>26.91218863590187</v>
      </c>
    </row>
    <row r="392" spans="2:7">
      <c r="B392" s="53" t="s">
        <v>183</v>
      </c>
      <c r="C392" s="53" t="s">
        <v>103</v>
      </c>
      <c r="D392" s="53">
        <v>27.295000000000002</v>
      </c>
      <c r="E392" s="53" t="s">
        <v>690</v>
      </c>
      <c r="F392" s="53" t="s">
        <v>308</v>
      </c>
      <c r="G392" s="53">
        <v>27.295000000000002</v>
      </c>
    </row>
    <row r="393" spans="2:7">
      <c r="B393" s="53" t="s">
        <v>184</v>
      </c>
      <c r="C393" s="53" t="s">
        <v>106</v>
      </c>
      <c r="D393" s="53">
        <v>26.5</v>
      </c>
      <c r="E393" s="53" t="s">
        <v>691</v>
      </c>
      <c r="F393" s="53" t="s">
        <v>308</v>
      </c>
      <c r="G393" s="53">
        <v>26.5</v>
      </c>
    </row>
    <row r="394" spans="2:7">
      <c r="B394" s="53" t="s">
        <v>185</v>
      </c>
      <c r="C394" s="53" t="s">
        <v>108</v>
      </c>
      <c r="D394" s="53">
        <v>26.5</v>
      </c>
      <c r="E394" s="53" t="s">
        <v>692</v>
      </c>
      <c r="F394" s="53" t="s">
        <v>308</v>
      </c>
      <c r="G394" s="53">
        <v>26.5</v>
      </c>
    </row>
    <row r="395" spans="2:7">
      <c r="B395" s="53" t="s">
        <v>186</v>
      </c>
      <c r="C395" s="53" t="s">
        <v>110</v>
      </c>
      <c r="D395" s="53">
        <v>0</v>
      </c>
      <c r="E395" s="53" t="s">
        <v>693</v>
      </c>
      <c r="F395" s="53" t="s">
        <v>287</v>
      </c>
      <c r="G395" s="53">
        <v>0</v>
      </c>
    </row>
    <row r="396" spans="2:7">
      <c r="B396" s="53" t="s">
        <v>187</v>
      </c>
      <c r="C396" s="53" t="s">
        <v>112</v>
      </c>
      <c r="D396" s="53">
        <v>0</v>
      </c>
      <c r="E396" s="53" t="s">
        <v>694</v>
      </c>
      <c r="F396" s="53" t="s">
        <v>287</v>
      </c>
      <c r="G396" s="53">
        <v>0</v>
      </c>
    </row>
    <row r="397" spans="2:7">
      <c r="B397" s="53" t="s">
        <v>188</v>
      </c>
      <c r="C397" s="53" t="s">
        <v>114</v>
      </c>
      <c r="D397" s="53">
        <v>15.496</v>
      </c>
      <c r="E397" s="53" t="s">
        <v>695</v>
      </c>
      <c r="F397" s="53" t="s">
        <v>308</v>
      </c>
      <c r="G397" s="53">
        <v>15.496</v>
      </c>
    </row>
    <row r="398" spans="2:7">
      <c r="B398" s="53" t="s">
        <v>189</v>
      </c>
      <c r="C398" s="53" t="s">
        <v>116</v>
      </c>
      <c r="D398" s="53">
        <v>14.9</v>
      </c>
      <c r="E398" s="53" t="s">
        <v>696</v>
      </c>
      <c r="F398" s="53" t="s">
        <v>308</v>
      </c>
      <c r="G398" s="53">
        <v>14.9</v>
      </c>
    </row>
    <row r="399" spans="2:7">
      <c r="B399" s="53" t="s">
        <v>190</v>
      </c>
      <c r="C399" s="53" t="s">
        <v>118</v>
      </c>
      <c r="D399" s="53">
        <v>14.9</v>
      </c>
      <c r="E399" s="53" t="s">
        <v>697</v>
      </c>
      <c r="F399" s="53" t="s">
        <v>308</v>
      </c>
      <c r="G399" s="53">
        <v>14.9</v>
      </c>
    </row>
    <row r="400" spans="2:7">
      <c r="B400" s="53" t="s">
        <v>191</v>
      </c>
      <c r="C400" s="53" t="s">
        <v>120</v>
      </c>
      <c r="D400" s="53">
        <v>0</v>
      </c>
      <c r="E400" s="53" t="s">
        <v>698</v>
      </c>
      <c r="F400" s="53" t="s">
        <v>287</v>
      </c>
      <c r="G400" s="53">
        <v>0</v>
      </c>
    </row>
    <row r="401" spans="2:7">
      <c r="B401" s="53" t="s">
        <v>192</v>
      </c>
      <c r="C401" s="53" t="s">
        <v>122</v>
      </c>
      <c r="D401" s="53">
        <v>0</v>
      </c>
      <c r="E401" s="53" t="s">
        <v>699</v>
      </c>
      <c r="F401" s="53" t="s">
        <v>287</v>
      </c>
      <c r="G401" s="53">
        <v>0</v>
      </c>
    </row>
    <row r="402" spans="2:7">
      <c r="B402" s="53" t="s">
        <v>193</v>
      </c>
      <c r="C402" s="53" t="s">
        <v>124</v>
      </c>
      <c r="D402" s="53">
        <v>12.823210877636951</v>
      </c>
      <c r="E402" s="53" t="s">
        <v>700</v>
      </c>
      <c r="F402" s="53" t="s">
        <v>308</v>
      </c>
      <c r="G402" s="53">
        <v>12.823210877636951</v>
      </c>
    </row>
    <row r="403" spans="2:7">
      <c r="B403" s="53" t="s">
        <v>194</v>
      </c>
      <c r="C403" s="53" t="s">
        <v>126</v>
      </c>
      <c r="D403" s="53">
        <v>3.2625360624836182</v>
      </c>
      <c r="E403" s="53" t="s">
        <v>701</v>
      </c>
      <c r="F403" s="53" t="s">
        <v>308</v>
      </c>
      <c r="G403" s="53">
        <v>3.2625360624836182</v>
      </c>
    </row>
    <row r="404" spans="2:7">
      <c r="B404" s="53" t="s">
        <v>195</v>
      </c>
      <c r="C404" s="53" t="s">
        <v>128</v>
      </c>
      <c r="D404" s="53">
        <v>0</v>
      </c>
      <c r="E404" s="53" t="s">
        <v>702</v>
      </c>
      <c r="F404" s="53" t="s">
        <v>287</v>
      </c>
      <c r="G404" s="53">
        <v>0</v>
      </c>
    </row>
    <row r="405" spans="2:7">
      <c r="B405" s="53" t="s">
        <v>196</v>
      </c>
      <c r="C405" s="53" t="s">
        <v>130</v>
      </c>
      <c r="D405" s="53">
        <v>0</v>
      </c>
      <c r="E405" s="53" t="s">
        <v>703</v>
      </c>
      <c r="F405" s="53" t="s">
        <v>287</v>
      </c>
      <c r="G405" s="53">
        <v>0</v>
      </c>
    </row>
    <row r="406" spans="2:7">
      <c r="B406" s="53" t="s">
        <v>197</v>
      </c>
      <c r="C406" s="53" t="s">
        <v>132</v>
      </c>
      <c r="D406" s="53">
        <v>0</v>
      </c>
      <c r="E406" s="53" t="s">
        <v>704</v>
      </c>
      <c r="F406" s="53" t="s">
        <v>287</v>
      </c>
      <c r="G406" s="53">
        <v>0</v>
      </c>
    </row>
    <row r="407" spans="2:7">
      <c r="B407" s="53" t="s">
        <v>198</v>
      </c>
      <c r="C407" s="53" t="s">
        <v>134</v>
      </c>
      <c r="D407" s="53">
        <v>7.1054273576010019E-15</v>
      </c>
      <c r="E407" s="53" t="s">
        <v>705</v>
      </c>
      <c r="F407" s="53" t="s">
        <v>287</v>
      </c>
      <c r="G407" s="53">
        <v>0</v>
      </c>
    </row>
    <row r="408" spans="2:7">
      <c r="B408" s="53" t="s">
        <v>199</v>
      </c>
      <c r="C408" s="53" t="s">
        <v>136</v>
      </c>
      <c r="D408" s="53">
        <v>0</v>
      </c>
      <c r="E408" s="53" t="s">
        <v>706</v>
      </c>
      <c r="F408" s="53" t="s">
        <v>287</v>
      </c>
      <c r="G408" s="53">
        <v>0</v>
      </c>
    </row>
    <row r="409" spans="2:7">
      <c r="B409" s="53" t="s">
        <v>200</v>
      </c>
      <c r="C409" s="53" t="s">
        <v>138</v>
      </c>
      <c r="D409" s="53">
        <v>0.96177964826542672</v>
      </c>
      <c r="E409" s="53" t="s">
        <v>707</v>
      </c>
      <c r="F409" s="53" t="s">
        <v>308</v>
      </c>
      <c r="G409" s="53">
        <v>0.96177964826542672</v>
      </c>
    </row>
    <row r="410" spans="2:7">
      <c r="B410" s="53" t="s">
        <v>201</v>
      </c>
      <c r="C410" s="53" t="s">
        <v>140</v>
      </c>
      <c r="D410" s="53">
        <v>33.00470410626442</v>
      </c>
      <c r="E410" s="53" t="s">
        <v>708</v>
      </c>
      <c r="F410" s="53" t="s">
        <v>308</v>
      </c>
      <c r="G410" s="53">
        <v>33.00470410626442</v>
      </c>
    </row>
    <row r="411" spans="2:7">
      <c r="B411" s="53" t="s">
        <v>202</v>
      </c>
      <c r="C411" s="53" t="s">
        <v>142</v>
      </c>
      <c r="D411" s="53">
        <v>27.116026868285548</v>
      </c>
      <c r="E411" s="53" t="s">
        <v>709</v>
      </c>
      <c r="F411" s="53" t="s">
        <v>308</v>
      </c>
      <c r="G411" s="53">
        <v>27.116026868285548</v>
      </c>
    </row>
    <row r="412" spans="2:7">
      <c r="B412" s="53" t="s">
        <v>203</v>
      </c>
      <c r="C412" s="53" t="s">
        <v>204</v>
      </c>
      <c r="D412" s="53">
        <v>5.2</v>
      </c>
      <c r="E412" s="53" t="s">
        <v>710</v>
      </c>
      <c r="F412" s="53" t="s">
        <v>308</v>
      </c>
      <c r="G412" s="53">
        <v>5.2</v>
      </c>
    </row>
    <row r="413" spans="2:7">
      <c r="B413" s="53" t="s">
        <v>205</v>
      </c>
      <c r="C413" s="53" t="s">
        <v>206</v>
      </c>
      <c r="D413" s="53">
        <v>5.2</v>
      </c>
      <c r="E413" s="53" t="s">
        <v>711</v>
      </c>
      <c r="F413" s="53" t="s">
        <v>308</v>
      </c>
      <c r="G413" s="53">
        <v>5.2</v>
      </c>
    </row>
    <row r="414" spans="2:7">
      <c r="B414" s="53" t="s">
        <v>207</v>
      </c>
      <c r="C414" s="53" t="s">
        <v>208</v>
      </c>
      <c r="D414" s="53">
        <v>0</v>
      </c>
      <c r="E414" s="53" t="s">
        <v>712</v>
      </c>
      <c r="F414" s="53" t="s">
        <v>287</v>
      </c>
      <c r="G414" s="53">
        <v>0</v>
      </c>
    </row>
    <row r="415" spans="2:7">
      <c r="B415" s="53" t="s">
        <v>209</v>
      </c>
      <c r="C415" s="53" t="s">
        <v>210</v>
      </c>
      <c r="D415" s="53">
        <v>0</v>
      </c>
      <c r="E415" s="53" t="s">
        <v>713</v>
      </c>
      <c r="F415" s="53" t="s">
        <v>287</v>
      </c>
      <c r="G415" s="53">
        <v>0</v>
      </c>
    </row>
    <row r="416" spans="2:7">
      <c r="B416" s="53" t="s">
        <v>211</v>
      </c>
      <c r="C416" s="53" t="s">
        <v>212</v>
      </c>
      <c r="D416" s="53">
        <v>0</v>
      </c>
      <c r="E416" s="53" t="s">
        <v>714</v>
      </c>
      <c r="F416" s="53" t="s">
        <v>287</v>
      </c>
      <c r="G416" s="53">
        <v>0</v>
      </c>
    </row>
    <row r="417" spans="2:7">
      <c r="B417" s="53" t="s">
        <v>213</v>
      </c>
      <c r="C417" s="53" t="s">
        <v>103</v>
      </c>
      <c r="D417" s="53">
        <v>26.5</v>
      </c>
      <c r="E417" s="53" t="s">
        <v>715</v>
      </c>
      <c r="F417" s="53" t="s">
        <v>308</v>
      </c>
      <c r="G417" s="53">
        <v>26.5</v>
      </c>
    </row>
    <row r="418" spans="2:7">
      <c r="B418" s="53" t="s">
        <v>214</v>
      </c>
      <c r="C418" s="53" t="s">
        <v>106</v>
      </c>
      <c r="D418" s="53">
        <v>26.5</v>
      </c>
      <c r="E418" s="53" t="s">
        <v>716</v>
      </c>
      <c r="F418" s="53" t="s">
        <v>308</v>
      </c>
      <c r="G418" s="53">
        <v>26.5</v>
      </c>
    </row>
    <row r="419" spans="2:7">
      <c r="B419" s="53" t="s">
        <v>215</v>
      </c>
      <c r="C419" s="53" t="s">
        <v>108</v>
      </c>
      <c r="D419" s="53">
        <v>26.5</v>
      </c>
      <c r="E419" s="53" t="s">
        <v>717</v>
      </c>
      <c r="F419" s="53" t="s">
        <v>308</v>
      </c>
      <c r="G419" s="53">
        <v>26.5</v>
      </c>
    </row>
    <row r="420" spans="2:7">
      <c r="B420" s="53" t="s">
        <v>216</v>
      </c>
      <c r="C420" s="53" t="s">
        <v>110</v>
      </c>
      <c r="D420" s="53">
        <v>0</v>
      </c>
      <c r="E420" s="53" t="s">
        <v>718</v>
      </c>
      <c r="F420" s="53" t="s">
        <v>287</v>
      </c>
      <c r="G420" s="53">
        <v>0</v>
      </c>
    </row>
    <row r="421" spans="2:7">
      <c r="B421" s="53" t="s">
        <v>217</v>
      </c>
      <c r="C421" s="53" t="s">
        <v>112</v>
      </c>
      <c r="D421" s="53">
        <v>0</v>
      </c>
      <c r="E421" s="53" t="s">
        <v>719</v>
      </c>
      <c r="F421" s="53" t="s">
        <v>287</v>
      </c>
      <c r="G421" s="53">
        <v>0</v>
      </c>
    </row>
    <row r="422" spans="2:7">
      <c r="B422" s="53" t="s">
        <v>218</v>
      </c>
      <c r="C422" s="53" t="s">
        <v>114</v>
      </c>
      <c r="D422" s="53">
        <v>14.9</v>
      </c>
      <c r="E422" s="53" t="s">
        <v>720</v>
      </c>
      <c r="F422" s="53" t="s">
        <v>308</v>
      </c>
      <c r="G422" s="53">
        <v>14.9</v>
      </c>
    </row>
    <row r="423" spans="2:7">
      <c r="B423" s="53" t="s">
        <v>219</v>
      </c>
      <c r="C423" s="53" t="s">
        <v>116</v>
      </c>
      <c r="D423" s="53">
        <v>14.9</v>
      </c>
      <c r="E423" s="53" t="s">
        <v>721</v>
      </c>
      <c r="F423" s="53" t="s">
        <v>308</v>
      </c>
      <c r="G423" s="53">
        <v>14.9</v>
      </c>
    </row>
    <row r="424" spans="2:7">
      <c r="B424" s="53" t="s">
        <v>220</v>
      </c>
      <c r="C424" s="53" t="s">
        <v>118</v>
      </c>
      <c r="D424" s="53">
        <v>14.9</v>
      </c>
      <c r="E424" s="53" t="s">
        <v>722</v>
      </c>
      <c r="F424" s="53" t="s">
        <v>308</v>
      </c>
      <c r="G424" s="53">
        <v>14.9</v>
      </c>
    </row>
    <row r="425" spans="2:7">
      <c r="B425" s="53" t="s">
        <v>221</v>
      </c>
      <c r="C425" s="53" t="s">
        <v>120</v>
      </c>
      <c r="D425" s="53">
        <v>0</v>
      </c>
      <c r="E425" s="53" t="s">
        <v>723</v>
      </c>
      <c r="F425" s="53" t="s">
        <v>287</v>
      </c>
      <c r="G425" s="53">
        <v>0</v>
      </c>
    </row>
    <row r="426" spans="2:7">
      <c r="B426" s="53" t="s">
        <v>222</v>
      </c>
      <c r="C426" s="53" t="s">
        <v>122</v>
      </c>
      <c r="D426" s="53">
        <v>0</v>
      </c>
      <c r="E426" s="53" t="s">
        <v>724</v>
      </c>
      <c r="F426" s="53" t="s">
        <v>287</v>
      </c>
      <c r="G426" s="53">
        <v>0</v>
      </c>
    </row>
    <row r="427" spans="2:7">
      <c r="B427" s="53" t="s">
        <v>223</v>
      </c>
      <c r="C427" s="53" t="s">
        <v>124</v>
      </c>
      <c r="D427" s="53">
        <v>14.669615782783898</v>
      </c>
      <c r="E427" s="53" t="s">
        <v>725</v>
      </c>
      <c r="F427" s="53" t="s">
        <v>308</v>
      </c>
      <c r="G427" s="53">
        <v>14.669615782783898</v>
      </c>
    </row>
    <row r="428" spans="2:7">
      <c r="B428" s="53" t="s">
        <v>224</v>
      </c>
      <c r="C428" s="53" t="s">
        <v>126</v>
      </c>
      <c r="D428" s="53">
        <v>3.6368622241185435</v>
      </c>
      <c r="E428" s="53" t="s">
        <v>726</v>
      </c>
      <c r="F428" s="53" t="s">
        <v>308</v>
      </c>
      <c r="G428" s="53">
        <v>3.6368622241185435</v>
      </c>
    </row>
    <row r="429" spans="2:7">
      <c r="B429" s="53" t="s">
        <v>225</v>
      </c>
      <c r="C429" s="53" t="s">
        <v>128</v>
      </c>
      <c r="D429" s="53">
        <v>0</v>
      </c>
      <c r="E429" s="53" t="s">
        <v>727</v>
      </c>
      <c r="F429" s="53" t="s">
        <v>287</v>
      </c>
      <c r="G429" s="53">
        <v>0</v>
      </c>
    </row>
    <row r="430" spans="2:7">
      <c r="B430" s="53" t="s">
        <v>226</v>
      </c>
      <c r="C430" s="53" t="s">
        <v>130</v>
      </c>
      <c r="D430" s="53">
        <v>0</v>
      </c>
      <c r="E430" s="53" t="s">
        <v>728</v>
      </c>
      <c r="F430" s="53" t="s">
        <v>287</v>
      </c>
      <c r="G430" s="53">
        <v>0</v>
      </c>
    </row>
    <row r="431" spans="2:7">
      <c r="B431" s="53" t="s">
        <v>227</v>
      </c>
      <c r="C431" s="53" t="s">
        <v>132</v>
      </c>
      <c r="D431" s="53">
        <v>0</v>
      </c>
      <c r="E431" s="53" t="s">
        <v>729</v>
      </c>
      <c r="F431" s="53" t="s">
        <v>287</v>
      </c>
      <c r="G431" s="53">
        <v>0</v>
      </c>
    </row>
    <row r="432" spans="2:7">
      <c r="B432" s="53" t="s">
        <v>228</v>
      </c>
      <c r="C432" s="53" t="s">
        <v>134</v>
      </c>
      <c r="D432" s="53">
        <v>0</v>
      </c>
      <c r="E432" s="53" t="s">
        <v>730</v>
      </c>
      <c r="F432" s="53" t="s">
        <v>287</v>
      </c>
      <c r="G432" s="53">
        <v>0</v>
      </c>
    </row>
    <row r="433" spans="2:7">
      <c r="B433" s="53" t="s">
        <v>229</v>
      </c>
      <c r="C433" s="53" t="s">
        <v>136</v>
      </c>
      <c r="D433" s="53">
        <v>0</v>
      </c>
      <c r="E433" s="53" t="s">
        <v>731</v>
      </c>
      <c r="F433" s="53" t="s">
        <v>287</v>
      </c>
      <c r="G433" s="53">
        <v>0</v>
      </c>
    </row>
    <row r="434" spans="2:7">
      <c r="B434" s="53" t="s">
        <v>230</v>
      </c>
      <c r="C434" s="53" t="s">
        <v>138</v>
      </c>
      <c r="D434" s="53">
        <v>1.28003266018176</v>
      </c>
      <c r="E434" s="53" t="s">
        <v>732</v>
      </c>
      <c r="F434" s="53" t="s">
        <v>308</v>
      </c>
      <c r="G434" s="53">
        <v>1.28003266018176</v>
      </c>
    </row>
    <row r="435" spans="2:7">
      <c r="B435" s="53" t="s">
        <v>231</v>
      </c>
      <c r="C435" s="53" t="s">
        <v>140</v>
      </c>
      <c r="D435" s="53">
        <v>33.253244553665752</v>
      </c>
      <c r="E435" s="53" t="s">
        <v>733</v>
      </c>
      <c r="F435" s="53" t="s">
        <v>308</v>
      </c>
      <c r="G435" s="53">
        <v>33.253244553665752</v>
      </c>
    </row>
    <row r="436" spans="2:7">
      <c r="B436" s="53" t="s">
        <v>232</v>
      </c>
      <c r="C436" s="53" t="s">
        <v>142</v>
      </c>
      <c r="D436" s="53">
        <v>27.32137583549823</v>
      </c>
      <c r="E436" s="53" t="s">
        <v>734</v>
      </c>
      <c r="F436" s="53" t="s">
        <v>308</v>
      </c>
      <c r="G436" s="53">
        <v>27.32137583549823</v>
      </c>
    </row>
    <row r="437" spans="2:7">
      <c r="B437" s="53" t="s">
        <v>233</v>
      </c>
      <c r="C437" s="53" t="s">
        <v>204</v>
      </c>
      <c r="D437" s="53">
        <v>5.2</v>
      </c>
      <c r="E437" s="53" t="s">
        <v>735</v>
      </c>
      <c r="F437" s="53" t="s">
        <v>308</v>
      </c>
      <c r="G437" s="53">
        <v>5.2</v>
      </c>
    </row>
    <row r="438" spans="2:7">
      <c r="B438" s="53" t="s">
        <v>234</v>
      </c>
      <c r="C438" s="53" t="s">
        <v>206</v>
      </c>
      <c r="D438" s="53">
        <v>5.2</v>
      </c>
      <c r="E438" s="53" t="s">
        <v>736</v>
      </c>
      <c r="F438" s="53" t="s">
        <v>308</v>
      </c>
      <c r="G438" s="53">
        <v>5.2</v>
      </c>
    </row>
    <row r="439" spans="2:7">
      <c r="B439" s="53" t="s">
        <v>235</v>
      </c>
      <c r="C439" s="53" t="s">
        <v>208</v>
      </c>
      <c r="D439" s="53">
        <v>0</v>
      </c>
      <c r="E439" s="53" t="s">
        <v>737</v>
      </c>
      <c r="F439" s="53" t="s">
        <v>287</v>
      </c>
      <c r="G439" s="53">
        <v>0</v>
      </c>
    </row>
    <row r="440" spans="2:7">
      <c r="B440" s="53" t="s">
        <v>236</v>
      </c>
      <c r="C440" s="53" t="s">
        <v>210</v>
      </c>
      <c r="D440" s="53">
        <v>0</v>
      </c>
      <c r="E440" s="53" t="s">
        <v>738</v>
      </c>
      <c r="F440" s="53" t="s">
        <v>287</v>
      </c>
      <c r="G440" s="53">
        <v>0</v>
      </c>
    </row>
    <row r="441" spans="2:7">
      <c r="B441" s="53" t="s">
        <v>237</v>
      </c>
      <c r="C441" s="53" t="s">
        <v>212</v>
      </c>
      <c r="D441" s="53">
        <v>0</v>
      </c>
      <c r="E441" s="53" t="s">
        <v>739</v>
      </c>
      <c r="F441" s="53" t="s">
        <v>287</v>
      </c>
      <c r="G441" s="53">
        <v>0</v>
      </c>
    </row>
    <row r="442" spans="2:7">
      <c r="B442" s="53" t="s">
        <v>238</v>
      </c>
      <c r="C442" s="53" t="s">
        <v>103</v>
      </c>
      <c r="D442" s="53">
        <v>26.5</v>
      </c>
      <c r="E442" s="53" t="s">
        <v>740</v>
      </c>
      <c r="F442" s="53" t="s">
        <v>308</v>
      </c>
      <c r="G442" s="53">
        <v>26.5</v>
      </c>
    </row>
    <row r="443" spans="2:7">
      <c r="B443" s="53" t="s">
        <v>239</v>
      </c>
      <c r="C443" s="53" t="s">
        <v>106</v>
      </c>
      <c r="D443" s="53">
        <v>26.5</v>
      </c>
      <c r="E443" s="53" t="s">
        <v>741</v>
      </c>
      <c r="F443" s="53" t="s">
        <v>308</v>
      </c>
      <c r="G443" s="53">
        <v>26.5</v>
      </c>
    </row>
    <row r="444" spans="2:7">
      <c r="B444" s="53" t="s">
        <v>240</v>
      </c>
      <c r="C444" s="53" t="s">
        <v>108</v>
      </c>
      <c r="D444" s="53">
        <v>26.5</v>
      </c>
      <c r="E444" s="53" t="s">
        <v>742</v>
      </c>
      <c r="F444" s="53" t="s">
        <v>308</v>
      </c>
      <c r="G444" s="53">
        <v>26.5</v>
      </c>
    </row>
    <row r="445" spans="2:7">
      <c r="B445" s="53" t="s">
        <v>241</v>
      </c>
      <c r="C445" s="53" t="s">
        <v>110</v>
      </c>
      <c r="D445" s="53">
        <v>0</v>
      </c>
      <c r="E445" s="53" t="s">
        <v>743</v>
      </c>
      <c r="F445" s="53" t="s">
        <v>287</v>
      </c>
      <c r="G445" s="53">
        <v>0</v>
      </c>
    </row>
    <row r="446" spans="2:7">
      <c r="B446" s="53" t="s">
        <v>242</v>
      </c>
      <c r="C446" s="53" t="s">
        <v>112</v>
      </c>
      <c r="D446" s="53">
        <v>0</v>
      </c>
      <c r="E446" s="53" t="s">
        <v>744</v>
      </c>
      <c r="F446" s="53" t="s">
        <v>287</v>
      </c>
      <c r="G446" s="53">
        <v>0</v>
      </c>
    </row>
    <row r="447" spans="2:7">
      <c r="B447" s="53" t="s">
        <v>243</v>
      </c>
      <c r="C447" s="53" t="s">
        <v>114</v>
      </c>
      <c r="D447" s="53">
        <v>14.9</v>
      </c>
      <c r="E447" s="53" t="s">
        <v>745</v>
      </c>
      <c r="F447" s="53" t="s">
        <v>308</v>
      </c>
      <c r="G447" s="53">
        <v>14.9</v>
      </c>
    </row>
    <row r="448" spans="2:7">
      <c r="B448" s="53" t="s">
        <v>244</v>
      </c>
      <c r="C448" s="53" t="s">
        <v>116</v>
      </c>
      <c r="D448" s="53">
        <v>14.9</v>
      </c>
      <c r="E448" s="53" t="s">
        <v>746</v>
      </c>
      <c r="F448" s="53" t="s">
        <v>308</v>
      </c>
      <c r="G448" s="53">
        <v>14.9</v>
      </c>
    </row>
    <row r="449" spans="2:7">
      <c r="B449" s="53" t="s">
        <v>245</v>
      </c>
      <c r="C449" s="53" t="s">
        <v>118</v>
      </c>
      <c r="D449" s="53">
        <v>14.9</v>
      </c>
      <c r="E449" s="53" t="s">
        <v>747</v>
      </c>
      <c r="F449" s="53" t="s">
        <v>308</v>
      </c>
      <c r="G449" s="53">
        <v>14.9</v>
      </c>
    </row>
    <row r="450" spans="2:7">
      <c r="B450" s="53" t="s">
        <v>246</v>
      </c>
      <c r="C450" s="53" t="s">
        <v>120</v>
      </c>
      <c r="D450" s="53">
        <v>0</v>
      </c>
      <c r="E450" s="53" t="s">
        <v>748</v>
      </c>
      <c r="F450" s="53" t="s">
        <v>287</v>
      </c>
      <c r="G450" s="53">
        <v>0</v>
      </c>
    </row>
    <row r="451" spans="2:7">
      <c r="B451" s="53" t="s">
        <v>247</v>
      </c>
      <c r="C451" s="53" t="s">
        <v>122</v>
      </c>
      <c r="D451" s="53">
        <v>0</v>
      </c>
      <c r="E451" s="53" t="s">
        <v>749</v>
      </c>
      <c r="F451" s="53" t="s">
        <v>287</v>
      </c>
      <c r="G451" s="53">
        <v>0</v>
      </c>
    </row>
    <row r="452" spans="2:7">
      <c r="B452" s="53" t="s">
        <v>248</v>
      </c>
      <c r="C452" s="53" t="s">
        <v>124</v>
      </c>
      <c r="D452" s="53">
        <v>15.760395894061062</v>
      </c>
      <c r="E452" s="53" t="s">
        <v>750</v>
      </c>
      <c r="F452" s="53" t="s">
        <v>308</v>
      </c>
      <c r="G452" s="53">
        <v>15.760395894061062</v>
      </c>
    </row>
    <row r="453" spans="2:7">
      <c r="B453" s="53" t="s">
        <v>249</v>
      </c>
      <c r="C453" s="53" t="s">
        <v>126</v>
      </c>
      <c r="D453" s="53">
        <v>4.6579626816408748</v>
      </c>
      <c r="E453" s="53" t="s">
        <v>751</v>
      </c>
      <c r="F453" s="53" t="s">
        <v>308</v>
      </c>
      <c r="G453" s="53">
        <v>4.6579626816408748</v>
      </c>
    </row>
    <row r="454" spans="2:7">
      <c r="B454" s="53" t="s">
        <v>250</v>
      </c>
      <c r="C454" s="53" t="s">
        <v>128</v>
      </c>
      <c r="D454" s="53">
        <v>0</v>
      </c>
      <c r="E454" s="53" t="s">
        <v>752</v>
      </c>
      <c r="F454" s="53" t="s">
        <v>287</v>
      </c>
      <c r="G454" s="53">
        <v>0</v>
      </c>
    </row>
    <row r="455" spans="2:7">
      <c r="B455" s="53" t="s">
        <v>251</v>
      </c>
      <c r="C455" s="53" t="s">
        <v>130</v>
      </c>
      <c r="D455" s="53">
        <v>0</v>
      </c>
      <c r="E455" s="53" t="s">
        <v>753</v>
      </c>
      <c r="F455" s="53" t="s">
        <v>287</v>
      </c>
      <c r="G455" s="53">
        <v>0</v>
      </c>
    </row>
    <row r="456" spans="2:7">
      <c r="B456" s="53" t="s">
        <v>252</v>
      </c>
      <c r="C456" s="53" t="s">
        <v>132</v>
      </c>
      <c r="D456" s="53">
        <v>0</v>
      </c>
      <c r="E456" s="53" t="s">
        <v>754</v>
      </c>
      <c r="F456" s="53" t="s">
        <v>287</v>
      </c>
      <c r="G456" s="53">
        <v>0</v>
      </c>
    </row>
    <row r="457" spans="2:7">
      <c r="B457" s="53" t="s">
        <v>253</v>
      </c>
      <c r="C457" s="53" t="s">
        <v>134</v>
      </c>
      <c r="D457" s="53">
        <v>-7.1054273576010019E-15</v>
      </c>
      <c r="E457" s="53" t="s">
        <v>755</v>
      </c>
      <c r="F457" s="53" t="s">
        <v>287</v>
      </c>
      <c r="G457" s="53">
        <v>0</v>
      </c>
    </row>
    <row r="458" spans="2:7">
      <c r="B458" s="53" t="s">
        <v>254</v>
      </c>
      <c r="C458" s="53" t="s">
        <v>136</v>
      </c>
      <c r="D458" s="53">
        <v>-7.1054273576010019E-15</v>
      </c>
      <c r="E458" s="53" t="s">
        <v>756</v>
      </c>
      <c r="F458" s="53" t="s">
        <v>287</v>
      </c>
      <c r="G458" s="53">
        <v>0</v>
      </c>
    </row>
    <row r="459" spans="2:7">
      <c r="B459" s="53" t="s">
        <v>255</v>
      </c>
      <c r="C459" s="53" t="s">
        <v>138</v>
      </c>
      <c r="D459" s="53">
        <v>2.1796443852007386</v>
      </c>
      <c r="E459" s="53" t="s">
        <v>757</v>
      </c>
      <c r="F459" s="53" t="s">
        <v>308</v>
      </c>
      <c r="G459" s="53">
        <v>2.1796443852007386</v>
      </c>
    </row>
    <row r="460" spans="2:7">
      <c r="B460" s="53" t="s">
        <v>256</v>
      </c>
      <c r="C460" s="53" t="s">
        <v>140</v>
      </c>
      <c r="D460" s="53">
        <v>34.033627043680568</v>
      </c>
      <c r="E460" s="53" t="s">
        <v>758</v>
      </c>
      <c r="F460" s="53" t="s">
        <v>308</v>
      </c>
      <c r="G460" s="53">
        <v>34.033627043680568</v>
      </c>
    </row>
    <row r="461" spans="2:7">
      <c r="B461" s="53" t="s">
        <v>257</v>
      </c>
      <c r="C461" s="53" t="s">
        <v>142</v>
      </c>
      <c r="D461" s="53">
        <v>28.119246734260479</v>
      </c>
      <c r="E461" s="53" t="s">
        <v>759</v>
      </c>
      <c r="F461" s="53" t="s">
        <v>308</v>
      </c>
      <c r="G461" s="53">
        <v>28.119246734260479</v>
      </c>
    </row>
    <row r="462" spans="2:7">
      <c r="B462" s="53" t="s">
        <v>258</v>
      </c>
      <c r="C462" s="53" t="s">
        <v>204</v>
      </c>
      <c r="D462" s="53">
        <v>5.2</v>
      </c>
      <c r="E462" s="53" t="s">
        <v>760</v>
      </c>
      <c r="F462" s="53" t="s">
        <v>308</v>
      </c>
      <c r="G462" s="53">
        <v>5.2</v>
      </c>
    </row>
    <row r="463" spans="2:7">
      <c r="B463" s="53" t="s">
        <v>259</v>
      </c>
      <c r="C463" s="53" t="s">
        <v>206</v>
      </c>
      <c r="D463" s="53">
        <v>5.2</v>
      </c>
      <c r="E463" s="53" t="s">
        <v>761</v>
      </c>
      <c r="F463" s="53" t="s">
        <v>308</v>
      </c>
      <c r="G463" s="53">
        <v>5.2</v>
      </c>
    </row>
    <row r="464" spans="2:7">
      <c r="B464" s="53" t="s">
        <v>260</v>
      </c>
      <c r="C464" s="53" t="s">
        <v>208</v>
      </c>
      <c r="D464" s="53">
        <v>0</v>
      </c>
      <c r="E464" s="53" t="s">
        <v>762</v>
      </c>
      <c r="F464" s="53" t="s">
        <v>287</v>
      </c>
      <c r="G464" s="53">
        <v>0</v>
      </c>
    </row>
    <row r="465" spans="2:7">
      <c r="B465" s="53" t="s">
        <v>261</v>
      </c>
      <c r="C465" s="53" t="s">
        <v>210</v>
      </c>
      <c r="D465" s="53">
        <v>0</v>
      </c>
      <c r="E465" s="53" t="s">
        <v>763</v>
      </c>
      <c r="F465" s="53" t="s">
        <v>287</v>
      </c>
      <c r="G465" s="53">
        <v>0</v>
      </c>
    </row>
    <row r="466" spans="2:7" ht="15.75" thickBot="1">
      <c r="B466" s="54" t="s">
        <v>262</v>
      </c>
      <c r="C466" s="54" t="s">
        <v>212</v>
      </c>
      <c r="D466" s="54">
        <v>0</v>
      </c>
      <c r="E466" s="54" t="s">
        <v>764</v>
      </c>
      <c r="F466" s="54" t="s">
        <v>287</v>
      </c>
      <c r="G466" s="5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F178B99129049A7A847A3424ACE9A" ma:contentTypeVersion="17" ma:contentTypeDescription="Create a new document." ma:contentTypeScope="" ma:versionID="d902b7f024de20b52e91c48525fa183c">
  <xsd:schema xmlns:xsd="http://www.w3.org/2001/XMLSchema" xmlns:xs="http://www.w3.org/2001/XMLSchema" xmlns:p="http://schemas.microsoft.com/office/2006/metadata/properties" xmlns:ns3="754a4e5a-24b4-4f58-a87a-6fdeaf11fbe4" xmlns:ns4="ecfbb939-df0a-4644-b787-506b2748d9f6" targetNamespace="http://schemas.microsoft.com/office/2006/metadata/properties" ma:root="true" ma:fieldsID="588f235a4f4e7d7a0d67cccc4d4008ab" ns3:_="" ns4:_="">
    <xsd:import namespace="754a4e5a-24b4-4f58-a87a-6fdeaf11fbe4"/>
    <xsd:import namespace="ecfbb939-df0a-4644-b787-506b2748d9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a4e5a-24b4-4f58-a87a-6fdeaf11f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bb939-df0a-4644-b787-506b2748d9f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4a4e5a-24b4-4f58-a87a-6fdeaf11fbe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7196CF-8457-4BFD-9713-77AB462D3C07}"/>
</file>

<file path=customXml/itemProps2.xml><?xml version="1.0" encoding="utf-8"?>
<ds:datastoreItem xmlns:ds="http://schemas.openxmlformats.org/officeDocument/2006/customXml" ds:itemID="{D04528FF-C55E-4EE8-9AFF-77B5706C163A}"/>
</file>

<file path=customXml/itemProps3.xml><?xml version="1.0" encoding="utf-8"?>
<ds:datastoreItem xmlns:ds="http://schemas.openxmlformats.org/officeDocument/2006/customXml" ds:itemID="{D670C82D-247A-499A-8FF7-A9E6891A3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Alex Liheng</dc:creator>
  <cp:keywords/>
  <dc:description/>
  <cp:lastModifiedBy/>
  <cp:revision/>
  <dcterms:created xsi:type="dcterms:W3CDTF">2025-02-07T01:38:07Z</dcterms:created>
  <dcterms:modified xsi:type="dcterms:W3CDTF">2025-06-25T19:41:24Z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2025-02-07T01:41:22Z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9b13530c-d931-4b3e-863b-9bcc50dd5613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50, 3, 0, 1</vt:lpwstr>
  </property>
  <property fmtid="{D5CDD505-2E9C-101B-9397-08002B2CF9AE}" pid="10" name="ContentTypeId">
    <vt:lpwstr>0x010100C1BF178B99129049A7A847A3424ACE9A</vt:lpwstr>
  </property>
</Properties>
</file>