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o\Desktop\FP BSc\V46\"/>
    </mc:Choice>
  </mc:AlternateContent>
  <xr:revisionPtr revIDLastSave="0" documentId="13_ncr:1_{26EC70CC-8A22-4D8E-97EB-44B6C40F7C2E}" xr6:coauthVersionLast="36" xr6:coauthVersionMax="36" xr10:uidLastSave="{00000000-0000-0000-0000-000000000000}"/>
  <bookViews>
    <workbookView xWindow="0" yWindow="0" windowWidth="23040" windowHeight="9060" xr2:uid="{CBDFF9D0-91FD-4A2F-94A6-B44EE939504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K35" i="1" l="1"/>
  <c r="L35" i="1" s="1"/>
  <c r="M35" i="1" s="1"/>
  <c r="N35" i="1" s="1"/>
  <c r="H35" i="1"/>
  <c r="L34" i="1"/>
  <c r="M34" i="1" s="1"/>
  <c r="N34" i="1" s="1"/>
  <c r="K34" i="1"/>
  <c r="H34" i="1"/>
  <c r="K33" i="1"/>
  <c r="L33" i="1" s="1"/>
  <c r="M33" i="1" s="1"/>
  <c r="N33" i="1" s="1"/>
  <c r="H33" i="1"/>
  <c r="K32" i="1"/>
  <c r="L32" i="1" s="1"/>
  <c r="M32" i="1" s="1"/>
  <c r="N32" i="1" s="1"/>
  <c r="H32" i="1"/>
  <c r="K31" i="1"/>
  <c r="L31" i="1" s="1"/>
  <c r="M31" i="1" s="1"/>
  <c r="N31" i="1" s="1"/>
  <c r="H31" i="1"/>
  <c r="K30" i="1"/>
  <c r="H30" i="1"/>
  <c r="L30" i="1" s="1"/>
  <c r="M30" i="1" s="1"/>
  <c r="N30" i="1" s="1"/>
  <c r="M29" i="1"/>
  <c r="N29" i="1" s="1"/>
  <c r="L29" i="1"/>
  <c r="K29" i="1"/>
  <c r="H29" i="1"/>
  <c r="K28" i="1"/>
  <c r="L28" i="1" s="1"/>
  <c r="M28" i="1" s="1"/>
  <c r="N28" i="1" s="1"/>
  <c r="H28" i="1"/>
  <c r="K27" i="1"/>
  <c r="L27" i="1" s="1"/>
  <c r="M27" i="1" s="1"/>
  <c r="N27" i="1" s="1"/>
  <c r="H27" i="1"/>
  <c r="F23" i="1"/>
  <c r="K18" i="1"/>
  <c r="L18" i="1" s="1"/>
  <c r="M18" i="1" s="1"/>
  <c r="H18" i="1"/>
  <c r="M17" i="1"/>
  <c r="L17" i="1"/>
  <c r="K17" i="1"/>
  <c r="H17" i="1"/>
  <c r="K16" i="1"/>
  <c r="L16" i="1" s="1"/>
  <c r="M16" i="1" s="1"/>
  <c r="H16" i="1"/>
  <c r="M15" i="1"/>
  <c r="L15" i="1"/>
  <c r="K15" i="1"/>
  <c r="H15" i="1"/>
  <c r="K14" i="1"/>
  <c r="L14" i="1" s="1"/>
  <c r="M14" i="1" s="1"/>
  <c r="H14" i="1"/>
  <c r="M13" i="1"/>
  <c r="L13" i="1"/>
  <c r="K13" i="1"/>
  <c r="H13" i="1"/>
  <c r="K12" i="1"/>
  <c r="L12" i="1" s="1"/>
  <c r="M12" i="1" s="1"/>
  <c r="H12" i="1"/>
  <c r="M11" i="1"/>
  <c r="L11" i="1"/>
  <c r="K11" i="1"/>
  <c r="H11" i="1"/>
  <c r="K10" i="1"/>
  <c r="L10" i="1" s="1"/>
  <c r="M10" i="1" s="1"/>
  <c r="H10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<sst xmlns="http://schemas.openxmlformats.org/spreadsheetml/2006/main" count="38" uniqueCount="20">
  <si>
    <t>z [mm]</t>
  </si>
  <si>
    <t>B [mT]</t>
  </si>
  <si>
    <t>z=</t>
  </si>
  <si>
    <t>GaAs</t>
  </si>
  <si>
    <t>nicht dotiert</t>
  </si>
  <si>
    <t>d</t>
  </si>
  <si>
    <t>mm</t>
  </si>
  <si>
    <t>N</t>
  </si>
  <si>
    <t>1/cm^3</t>
  </si>
  <si>
    <t>Theta 1</t>
  </si>
  <si>
    <t>Theta 2</t>
  </si>
  <si>
    <t>lambda [um]</t>
  </si>
  <si>
    <t>[°]</t>
  </si>
  <si>
    <t>[']</t>
  </si>
  <si>
    <t>Theta1 [°]</t>
  </si>
  <si>
    <t>Theta2 [°]</t>
  </si>
  <si>
    <t>Theta [°]</t>
  </si>
  <si>
    <t>Theta n [°/mm]</t>
  </si>
  <si>
    <t>schwach dotiert</t>
  </si>
  <si>
    <t>Delta Theta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</si>
</sst>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ECD65-14AF-4C99-A1D1-4A51BD230780}">
  <dimension ref="A1:N35"/>
  <sheetViews>
    <sheetView tabSelected="1" workbookViewId="0">
      <selection activeCell="H4" sqref="H4"/>
    </sheetView>
  </sheetViews>
  <sheetFormatPr baseColWidth="10" defaultRowHeight="14.4" x14ac:dyDescent="0.3"/>
  <sheetData>
    <row r="1" spans="1:13" x14ac:dyDescent="0.3">
      <c r="A1" t="s">
        <v>0</v>
      </c>
      <c r="B1" t="s">
        <v>1</v>
      </c>
      <c r="D1" t="s">
        <v>2</v>
      </c>
      <c r="E1">
        <v>94</v>
      </c>
    </row>
    <row r="2" spans="1:13" x14ac:dyDescent="0.3">
      <c r="A2">
        <f>65-E1</f>
        <v>-29</v>
      </c>
      <c r="B2">
        <v>1</v>
      </c>
    </row>
    <row r="3" spans="1:13" x14ac:dyDescent="0.3">
      <c r="A3">
        <f>70-E1</f>
        <v>-24</v>
      </c>
      <c r="B3">
        <v>4</v>
      </c>
    </row>
    <row r="4" spans="1:13" x14ac:dyDescent="0.3">
      <c r="A4">
        <f>72-E1</f>
        <v>-22</v>
      </c>
      <c r="B4">
        <v>8</v>
      </c>
      <c r="E4" t="s">
        <v>3</v>
      </c>
      <c r="F4" t="s">
        <v>4</v>
      </c>
    </row>
    <row r="5" spans="1:13" x14ac:dyDescent="0.3">
      <c r="A5">
        <f>74-E1</f>
        <v>-20</v>
      </c>
      <c r="B5">
        <v>14</v>
      </c>
      <c r="E5" t="s">
        <v>5</v>
      </c>
      <c r="F5">
        <v>5.1100000000000003</v>
      </c>
      <c r="G5" t="s">
        <v>6</v>
      </c>
    </row>
    <row r="6" spans="1:13" x14ac:dyDescent="0.3">
      <c r="A6">
        <f>76-E1</f>
        <v>-18</v>
      </c>
      <c r="B6">
        <v>28</v>
      </c>
      <c r="E6" t="s">
        <v>7</v>
      </c>
      <c r="G6" t="s">
        <v>8</v>
      </c>
    </row>
    <row r="7" spans="1:13" x14ac:dyDescent="0.3">
      <c r="A7">
        <f>78-E1</f>
        <v>-16</v>
      </c>
      <c r="B7">
        <v>52</v>
      </c>
    </row>
    <row r="8" spans="1:13" x14ac:dyDescent="0.3">
      <c r="A8">
        <f>80-E1</f>
        <v>-14</v>
      </c>
      <c r="B8">
        <v>115</v>
      </c>
      <c r="F8" t="s">
        <v>9</v>
      </c>
      <c r="I8" t="s">
        <v>10</v>
      </c>
    </row>
    <row r="9" spans="1:13" x14ac:dyDescent="0.3">
      <c r="A9">
        <f>82-E1</f>
        <v>-12</v>
      </c>
      <c r="B9">
        <v>217</v>
      </c>
      <c r="E9" t="s">
        <v>11</v>
      </c>
      <c r="F9" t="s">
        <v>12</v>
      </c>
      <c r="G9" t="s">
        <v>13</v>
      </c>
      <c r="H9" t="s">
        <v>14</v>
      </c>
      <c r="I9" t="s">
        <v>12</v>
      </c>
      <c r="J9" t="s">
        <v>13</v>
      </c>
      <c r="K9" t="s">
        <v>15</v>
      </c>
      <c r="L9" t="s">
        <v>16</v>
      </c>
      <c r="M9" t="s">
        <v>17</v>
      </c>
    </row>
    <row r="10" spans="1:13" x14ac:dyDescent="0.3">
      <c r="A10">
        <f>84-E1</f>
        <v>-10</v>
      </c>
      <c r="B10">
        <v>355</v>
      </c>
      <c r="E10">
        <v>1.06</v>
      </c>
      <c r="F10">
        <v>139</v>
      </c>
      <c r="G10">
        <v>55</v>
      </c>
      <c r="H10" s="1">
        <f t="shared" ref="H10:H18" si="0">F10+G10/60</f>
        <v>139.91666666666666</v>
      </c>
      <c r="I10">
        <v>164</v>
      </c>
      <c r="J10">
        <v>49</v>
      </c>
      <c r="K10" s="1">
        <f t="shared" ref="K10:K18" si="1">I10+J10/60</f>
        <v>164.81666666666666</v>
      </c>
      <c r="L10" s="2">
        <f t="shared" ref="L10:L18" si="2">0.5*(K10-H10)</f>
        <v>12.450000000000003</v>
      </c>
      <c r="M10" s="2" t="e">
        <f t="shared" ref="M10:M18" si="3">L10/$B$37</f>
        <v>#DIV/0!</v>
      </c>
    </row>
    <row r="11" spans="1:13" x14ac:dyDescent="0.3">
      <c r="A11">
        <f>86-E1</f>
        <v>-8</v>
      </c>
      <c r="B11">
        <v>415</v>
      </c>
      <c r="E11">
        <v>1.29</v>
      </c>
      <c r="F11">
        <v>144</v>
      </c>
      <c r="G11">
        <v>47</v>
      </c>
      <c r="H11" s="1">
        <f t="shared" si="0"/>
        <v>144.78333333333333</v>
      </c>
      <c r="I11">
        <v>161</v>
      </c>
      <c r="J11">
        <v>35</v>
      </c>
      <c r="K11" s="1">
        <f t="shared" si="1"/>
        <v>161.58333333333334</v>
      </c>
      <c r="L11" s="2">
        <f t="shared" si="2"/>
        <v>8.4000000000000057</v>
      </c>
      <c r="M11" s="2" t="e">
        <f t="shared" si="3"/>
        <v>#DIV/0!</v>
      </c>
    </row>
    <row r="12" spans="1:13" x14ac:dyDescent="0.3">
      <c r="A12">
        <f>88-E1</f>
        <v>-6</v>
      </c>
      <c r="B12">
        <v>446</v>
      </c>
      <c r="E12">
        <v>1.45</v>
      </c>
      <c r="F12">
        <v>145</v>
      </c>
      <c r="G12">
        <v>16</v>
      </c>
      <c r="H12" s="1">
        <f t="shared" si="0"/>
        <v>145.26666666666668</v>
      </c>
      <c r="I12">
        <v>158</v>
      </c>
      <c r="J12">
        <v>31</v>
      </c>
      <c r="K12" s="1">
        <f t="shared" si="1"/>
        <v>158.51666666666668</v>
      </c>
      <c r="L12" s="2">
        <f t="shared" si="2"/>
        <v>6.625</v>
      </c>
      <c r="M12" s="2" t="e">
        <f t="shared" si="3"/>
        <v>#DIV/0!</v>
      </c>
    </row>
    <row r="13" spans="1:13" x14ac:dyDescent="0.3">
      <c r="A13">
        <f>90-E1</f>
        <v>-4</v>
      </c>
      <c r="B13">
        <v>461</v>
      </c>
      <c r="E13">
        <v>1.72</v>
      </c>
      <c r="F13">
        <v>144</v>
      </c>
      <c r="G13">
        <v>0</v>
      </c>
      <c r="H13" s="1">
        <f t="shared" si="0"/>
        <v>144</v>
      </c>
      <c r="I13">
        <v>157</v>
      </c>
      <c r="J13">
        <v>20</v>
      </c>
      <c r="K13" s="1">
        <f t="shared" si="1"/>
        <v>157.33333333333334</v>
      </c>
      <c r="L13" s="2">
        <f t="shared" si="2"/>
        <v>6.6666666666666714</v>
      </c>
      <c r="M13" s="2" t="e">
        <f t="shared" si="3"/>
        <v>#DIV/0!</v>
      </c>
    </row>
    <row r="14" spans="1:13" x14ac:dyDescent="0.3">
      <c r="A14">
        <f>92-E1</f>
        <v>-2</v>
      </c>
      <c r="B14">
        <v>466</v>
      </c>
      <c r="E14">
        <v>1.96</v>
      </c>
      <c r="F14">
        <v>155</v>
      </c>
      <c r="G14">
        <v>24</v>
      </c>
      <c r="H14" s="1">
        <f t="shared" si="0"/>
        <v>155.4</v>
      </c>
      <c r="I14">
        <v>162</v>
      </c>
      <c r="J14">
        <v>1</v>
      </c>
      <c r="K14" s="1">
        <f t="shared" si="1"/>
        <v>162.01666666666668</v>
      </c>
      <c r="L14" s="2">
        <f t="shared" si="2"/>
        <v>3.3083333333333371</v>
      </c>
      <c r="M14" s="2" t="e">
        <f t="shared" si="3"/>
        <v>#DIV/0!</v>
      </c>
    </row>
    <row r="15" spans="1:13" x14ac:dyDescent="0.3">
      <c r="A15">
        <f>94-E1</f>
        <v>0</v>
      </c>
      <c r="B15">
        <v>467</v>
      </c>
      <c r="E15" s="1">
        <v>2.1560000000000001</v>
      </c>
      <c r="F15">
        <v>156</v>
      </c>
      <c r="G15">
        <v>12</v>
      </c>
      <c r="H15" s="1">
        <f t="shared" si="0"/>
        <v>156.19999999999999</v>
      </c>
      <c r="I15">
        <v>161</v>
      </c>
      <c r="J15">
        <v>23</v>
      </c>
      <c r="K15" s="1">
        <f t="shared" si="1"/>
        <v>161.38333333333333</v>
      </c>
      <c r="L15" s="2">
        <f t="shared" si="2"/>
        <v>2.5916666666666686</v>
      </c>
      <c r="M15" s="2" t="e">
        <f t="shared" si="3"/>
        <v>#DIV/0!</v>
      </c>
    </row>
    <row r="16" spans="1:13" x14ac:dyDescent="0.3">
      <c r="A16">
        <f>96-E1</f>
        <v>2</v>
      </c>
      <c r="B16">
        <v>460</v>
      </c>
      <c r="E16">
        <v>2.34</v>
      </c>
      <c r="F16">
        <v>181</v>
      </c>
      <c r="G16">
        <v>0</v>
      </c>
      <c r="H16" s="1">
        <f t="shared" si="0"/>
        <v>181</v>
      </c>
      <c r="I16">
        <v>185</v>
      </c>
      <c r="J16">
        <v>33</v>
      </c>
      <c r="K16" s="1">
        <f t="shared" si="1"/>
        <v>185.55</v>
      </c>
      <c r="L16" s="2">
        <f t="shared" si="2"/>
        <v>2.2750000000000057</v>
      </c>
      <c r="M16" s="2" t="e">
        <f t="shared" si="3"/>
        <v>#DIV/0!</v>
      </c>
    </row>
    <row r="17" spans="1:14" x14ac:dyDescent="0.3">
      <c r="A17">
        <f>98-E1</f>
        <v>4</v>
      </c>
      <c r="B17">
        <v>444</v>
      </c>
      <c r="E17">
        <v>2.5099999999999998</v>
      </c>
      <c r="F17">
        <v>198</v>
      </c>
      <c r="G17">
        <v>39</v>
      </c>
      <c r="H17" s="1">
        <f t="shared" si="0"/>
        <v>198.65</v>
      </c>
      <c r="I17">
        <v>202</v>
      </c>
      <c r="J17">
        <v>31</v>
      </c>
      <c r="K17" s="1">
        <f t="shared" si="1"/>
        <v>202.51666666666668</v>
      </c>
      <c r="L17" s="2">
        <f t="shared" si="2"/>
        <v>1.9333333333333371</v>
      </c>
      <c r="M17" s="2" t="e">
        <f t="shared" si="3"/>
        <v>#DIV/0!</v>
      </c>
    </row>
    <row r="18" spans="1:14" x14ac:dyDescent="0.3">
      <c r="A18">
        <f>100-E1</f>
        <v>6</v>
      </c>
      <c r="B18">
        <v>412</v>
      </c>
      <c r="E18">
        <v>2.65</v>
      </c>
      <c r="F18">
        <v>244</v>
      </c>
      <c r="G18">
        <v>43</v>
      </c>
      <c r="H18" s="1">
        <f t="shared" si="0"/>
        <v>244.71666666666667</v>
      </c>
      <c r="I18">
        <v>250</v>
      </c>
      <c r="J18">
        <v>55</v>
      </c>
      <c r="K18" s="1">
        <f t="shared" si="1"/>
        <v>250.91666666666666</v>
      </c>
      <c r="L18" s="2">
        <f t="shared" si="2"/>
        <v>3.0999999999999943</v>
      </c>
      <c r="M18" s="2" t="e">
        <f t="shared" si="3"/>
        <v>#DIV/0!</v>
      </c>
    </row>
    <row r="19" spans="1:14" x14ac:dyDescent="0.3">
      <c r="A19">
        <f>102-E1</f>
        <v>8</v>
      </c>
      <c r="B19">
        <v>345</v>
      </c>
    </row>
    <row r="20" spans="1:14" x14ac:dyDescent="0.3">
      <c r="A20">
        <f>104-E1</f>
        <v>10</v>
      </c>
      <c r="B20">
        <v>237</v>
      </c>
    </row>
    <row r="21" spans="1:14" x14ac:dyDescent="0.3">
      <c r="A21">
        <f>106-E1</f>
        <v>12</v>
      </c>
      <c r="B21">
        <v>123</v>
      </c>
      <c r="E21" t="s">
        <v>3</v>
      </c>
      <c r="F21" t="s">
        <v>18</v>
      </c>
    </row>
    <row r="22" spans="1:14" x14ac:dyDescent="0.3">
      <c r="A22">
        <f>108-E1</f>
        <v>14</v>
      </c>
      <c r="B22">
        <v>63</v>
      </c>
      <c r="E22" t="s">
        <v>5</v>
      </c>
      <c r="F22">
        <v>1.36</v>
      </c>
      <c r="G22" t="s">
        <v>6</v>
      </c>
    </row>
    <row r="23" spans="1:14" x14ac:dyDescent="0.3">
      <c r="A23">
        <f>110-E1</f>
        <v>16</v>
      </c>
      <c r="B23">
        <v>33</v>
      </c>
      <c r="E23" t="s">
        <v>7</v>
      </c>
      <c r="F23">
        <f>1.2*10^18</f>
        <v>1.2E+18</v>
      </c>
      <c r="G23" t="s">
        <v>8</v>
      </c>
    </row>
    <row r="24" spans="1:14" x14ac:dyDescent="0.3">
      <c r="A24">
        <f>112-E1</f>
        <v>18</v>
      </c>
      <c r="B24">
        <v>18</v>
      </c>
    </row>
    <row r="25" spans="1:14" x14ac:dyDescent="0.3">
      <c r="A25">
        <f>114-E1</f>
        <v>20</v>
      </c>
      <c r="B25">
        <v>9</v>
      </c>
      <c r="F25" t="s">
        <v>9</v>
      </c>
      <c r="I25" t="s">
        <v>10</v>
      </c>
    </row>
    <row r="26" spans="1:14" x14ac:dyDescent="0.3">
      <c r="A26">
        <f>116-E1</f>
        <v>22</v>
      </c>
      <c r="B26">
        <v>5</v>
      </c>
      <c r="E26" t="s">
        <v>11</v>
      </c>
      <c r="F26" t="s">
        <v>12</v>
      </c>
      <c r="G26" t="s">
        <v>13</v>
      </c>
      <c r="H26" t="s">
        <v>14</v>
      </c>
      <c r="I26" t="s">
        <v>12</v>
      </c>
      <c r="J26" t="s">
        <v>13</v>
      </c>
      <c r="K26" t="s">
        <v>15</v>
      </c>
      <c r="L26" t="s">
        <v>16</v>
      </c>
      <c r="M26" t="s">
        <v>17</v>
      </c>
      <c r="N26" t="s">
        <v>19</v>
      </c>
    </row>
    <row r="27" spans="1:14" x14ac:dyDescent="0.3">
      <c r="A27">
        <f>118-E1</f>
        <v>24</v>
      </c>
      <c r="B27">
        <v>3</v>
      </c>
      <c r="E27">
        <v>1.06</v>
      </c>
      <c r="F27">
        <v>256</v>
      </c>
      <c r="G27">
        <v>34</v>
      </c>
      <c r="H27" s="1">
        <f t="shared" ref="H27:H35" si="4">F27+G27/60</f>
        <v>256.56666666666666</v>
      </c>
      <c r="I27">
        <v>266</v>
      </c>
      <c r="J27">
        <v>43</v>
      </c>
      <c r="K27" s="1">
        <f t="shared" ref="K27:K35" si="5">I27+J27/60</f>
        <v>266.71666666666664</v>
      </c>
      <c r="L27" s="2">
        <f t="shared" ref="L27:L35" si="6">0.5*(K27-H27)</f>
        <v>5.0749999999999886</v>
      </c>
      <c r="M27" s="2">
        <f t="shared" ref="M27:M35" si="7">L27/$B$3</f>
        <v>1.2687499999999972</v>
      </c>
      <c r="N27" s="2">
        <f t="shared" ref="N27:N35" si="8">M27-M61</f>
        <v>1.2687499999999972</v>
      </c>
    </row>
    <row r="28" spans="1:14" x14ac:dyDescent="0.3">
      <c r="A28">
        <f>120-E1</f>
        <v>26</v>
      </c>
      <c r="B28">
        <v>1</v>
      </c>
      <c r="E28">
        <v>1.29</v>
      </c>
      <c r="F28">
        <v>256</v>
      </c>
      <c r="G28">
        <v>56</v>
      </c>
      <c r="H28" s="1">
        <f t="shared" si="4"/>
        <v>256.93333333333334</v>
      </c>
      <c r="I28">
        <v>264</v>
      </c>
      <c r="J28">
        <v>26</v>
      </c>
      <c r="K28" s="1">
        <f t="shared" si="5"/>
        <v>264.43333333333334</v>
      </c>
      <c r="L28" s="2">
        <f t="shared" si="6"/>
        <v>3.75</v>
      </c>
      <c r="M28" s="2">
        <f t="shared" si="7"/>
        <v>0.9375</v>
      </c>
      <c r="N28" s="2">
        <f t="shared" si="8"/>
        <v>0.9375</v>
      </c>
    </row>
    <row r="29" spans="1:14" x14ac:dyDescent="0.3">
      <c r="E29">
        <v>1.45</v>
      </c>
      <c r="F29">
        <v>259</v>
      </c>
      <c r="G29">
        <v>0</v>
      </c>
      <c r="H29" s="1">
        <f t="shared" si="4"/>
        <v>259</v>
      </c>
      <c r="I29">
        <v>266</v>
      </c>
      <c r="J29">
        <v>5</v>
      </c>
      <c r="K29" s="1">
        <f t="shared" si="5"/>
        <v>266.08333333333331</v>
      </c>
      <c r="L29" s="2">
        <f t="shared" si="6"/>
        <v>3.5416666666666572</v>
      </c>
      <c r="M29" s="2">
        <f t="shared" si="7"/>
        <v>0.8854166666666643</v>
      </c>
      <c r="N29" s="2">
        <f t="shared" si="8"/>
        <v>0.8854166666666643</v>
      </c>
    </row>
    <row r="30" spans="1:14" x14ac:dyDescent="0.3">
      <c r="E30">
        <v>1.72</v>
      </c>
      <c r="F30">
        <v>261</v>
      </c>
      <c r="G30">
        <v>49</v>
      </c>
      <c r="H30" s="1">
        <f t="shared" si="4"/>
        <v>261.81666666666666</v>
      </c>
      <c r="I30">
        <v>265</v>
      </c>
      <c r="J30">
        <v>24</v>
      </c>
      <c r="K30" s="1">
        <f t="shared" si="5"/>
        <v>265.39999999999998</v>
      </c>
      <c r="L30" s="2">
        <f t="shared" si="6"/>
        <v>1.7916666666666572</v>
      </c>
      <c r="M30" s="2">
        <f t="shared" si="7"/>
        <v>0.4479166666666643</v>
      </c>
      <c r="N30" s="2">
        <f t="shared" si="8"/>
        <v>0.4479166666666643</v>
      </c>
    </row>
    <row r="31" spans="1:14" x14ac:dyDescent="0.3">
      <c r="E31">
        <v>1.96</v>
      </c>
      <c r="F31">
        <v>253</v>
      </c>
      <c r="G31">
        <v>40</v>
      </c>
      <c r="H31" s="1">
        <f t="shared" si="4"/>
        <v>253.66666666666666</v>
      </c>
      <c r="I31">
        <v>260</v>
      </c>
      <c r="J31">
        <v>50</v>
      </c>
      <c r="K31" s="1">
        <f t="shared" si="5"/>
        <v>260.83333333333331</v>
      </c>
      <c r="L31" s="2">
        <f t="shared" si="6"/>
        <v>3.5833333333333286</v>
      </c>
      <c r="M31" s="2">
        <f t="shared" si="7"/>
        <v>0.89583333333333215</v>
      </c>
      <c r="N31" s="2">
        <f t="shared" si="8"/>
        <v>0.89583333333333215</v>
      </c>
    </row>
    <row r="32" spans="1:14" x14ac:dyDescent="0.3">
      <c r="E32" s="1">
        <v>2.1560000000000001</v>
      </c>
      <c r="F32">
        <v>258</v>
      </c>
      <c r="G32">
        <v>31</v>
      </c>
      <c r="H32" s="1">
        <f t="shared" si="4"/>
        <v>258.51666666666665</v>
      </c>
      <c r="I32">
        <v>260</v>
      </c>
      <c r="J32">
        <v>46</v>
      </c>
      <c r="K32" s="1">
        <f t="shared" si="5"/>
        <v>260.76666666666665</v>
      </c>
      <c r="L32" s="2">
        <f t="shared" si="6"/>
        <v>1.125</v>
      </c>
      <c r="M32" s="2">
        <f t="shared" si="7"/>
        <v>0.28125</v>
      </c>
      <c r="N32" s="2">
        <f t="shared" si="8"/>
        <v>0.28125</v>
      </c>
    </row>
    <row r="33" spans="5:14" x14ac:dyDescent="0.3">
      <c r="E33">
        <v>2.34</v>
      </c>
      <c r="F33">
        <v>227</v>
      </c>
      <c r="G33">
        <v>48</v>
      </c>
      <c r="H33" s="1">
        <f t="shared" si="4"/>
        <v>227.8</v>
      </c>
      <c r="I33">
        <v>236</v>
      </c>
      <c r="J33">
        <v>8</v>
      </c>
      <c r="K33" s="1">
        <f t="shared" si="5"/>
        <v>236.13333333333333</v>
      </c>
      <c r="L33" s="2">
        <f t="shared" si="6"/>
        <v>4.1666666666666572</v>
      </c>
      <c r="M33" s="2">
        <f t="shared" si="7"/>
        <v>1.0416666666666643</v>
      </c>
      <c r="N33" s="2">
        <f t="shared" si="8"/>
        <v>1.0416666666666643</v>
      </c>
    </row>
    <row r="34" spans="5:14" x14ac:dyDescent="0.3">
      <c r="E34">
        <v>2.5099999999999998</v>
      </c>
      <c r="F34">
        <v>214</v>
      </c>
      <c r="G34">
        <v>1</v>
      </c>
      <c r="H34" s="1">
        <f t="shared" si="4"/>
        <v>214.01666666666668</v>
      </c>
      <c r="I34">
        <v>218</v>
      </c>
      <c r="J34">
        <v>12</v>
      </c>
      <c r="K34" s="1">
        <f t="shared" si="5"/>
        <v>218.2</v>
      </c>
      <c r="L34" s="2">
        <f t="shared" si="6"/>
        <v>2.0916666666666544</v>
      </c>
      <c r="M34" s="2">
        <f t="shared" si="7"/>
        <v>0.52291666666666359</v>
      </c>
      <c r="N34" s="2">
        <f t="shared" si="8"/>
        <v>0.52291666666666359</v>
      </c>
    </row>
    <row r="35" spans="5:14" x14ac:dyDescent="0.3">
      <c r="E35">
        <v>2.65</v>
      </c>
      <c r="F35">
        <v>246</v>
      </c>
      <c r="G35">
        <v>4</v>
      </c>
      <c r="H35" s="1">
        <f t="shared" si="4"/>
        <v>246.06666666666666</v>
      </c>
      <c r="I35">
        <v>255</v>
      </c>
      <c r="J35">
        <v>25</v>
      </c>
      <c r="K35" s="1">
        <f t="shared" si="5"/>
        <v>255.41666666666666</v>
      </c>
      <c r="L35" s="2">
        <f t="shared" si="6"/>
        <v>4.6749999999999972</v>
      </c>
      <c r="M35" s="2">
        <f t="shared" si="7"/>
        <v>1.1687499999999993</v>
      </c>
      <c r="N35" s="2">
        <f t="shared" si="8"/>
        <v>1.1687499999999993</v>
      </c>
    </row>
  </sheetData>
  <pageMargins left="0.7" right="0.7" top="0.78740157499999996" bottom="0.78740157499999996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Ramona Gabriela Kallo</dc:creator>
  <cp:lastModifiedBy>Ramona Gabriela Kallo</cp:lastModifiedBy>
  <cp:lastPrinted>2019-01-16T12:37:37Z</cp:lastPrinted>
  <dcterms:created xsi:type="dcterms:W3CDTF">2019-01-16T12:35:44Z</dcterms:created>
  <dcterms:modified xsi:type="dcterms:W3CDTF">2019-01-16T14:27:16Z</dcterms:modified>
</cp:coreProperties>
</file>