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00" windowHeight="11310" activeTab="5"/>
  </bookViews>
  <sheets>
    <sheet name="authors" sheetId="1" r:id="rId1"/>
    <sheet name="LSdiscounts" sheetId="3" state="hidden" r:id="rId2"/>
    <sheet name="discounts" sheetId="2" r:id="rId3"/>
    <sheet name="LSemployee" sheetId="5" state="hidden" r:id="rId4"/>
    <sheet name="employee" sheetId="4" r:id="rId5"/>
    <sheet name="jobs" sheetId="6" r:id="rId6"/>
    <sheet name="publishers" sheetId="7" r:id="rId7"/>
    <sheet name="LSroysched" sheetId="9" state="hidden" r:id="rId8"/>
    <sheet name="roysched" sheetId="8" r:id="rId9"/>
    <sheet name="LStitleauthor" sheetId="11" state="hidden" r:id="rId10"/>
    <sheet name="titleauthor" sheetId="10" r:id="rId11"/>
    <sheet name="LStitles" sheetId="13" state="hidden" r:id="rId12"/>
    <sheet name="titles" sheetId="12" r:id="rId13"/>
  </sheets>
  <definedNames>
    <definedName name="au_idLookup">LStitleauthor!$A$2:$B$24</definedName>
    <definedName name="DBFsource008b1f5c6c9e4da4bb8c477f6a375b1a" hidden="1">LSdiscounts!$A$1</definedName>
    <definedName name="DBFsource048386b80dec4e9d87cf9513847ac5db" hidden="1">#REF!</definedName>
    <definedName name="DBFsource16088adc084140e59ac953b64c5809af" hidden="1">LStitleauthor!$C$1</definedName>
    <definedName name="DBFsource2517e42db6d745919f56c8af78e36649" hidden="1">LStitles!$B$1</definedName>
    <definedName name="DBFsource2667b199dcf74132bf39cc670625fd17" hidden="1">titleauthor!$A$1</definedName>
    <definedName name="DBFsource6d3053372ec04b5685ae1ae8b1ec3eb4" hidden="1">roysched!$A$1</definedName>
    <definedName name="DBFsource992c0b939c834927b5b4be12e7c5f3bc" hidden="1">#REF!</definedName>
    <definedName name="DBFsource9dcfa89545974284a4e8215f57a7dc41" hidden="1">discounts!$A$1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bbf44909fbc248689a82885fda31d908" hidden="1">LSemployee!$C$1</definedName>
    <definedName name="DBFsourced71aa659a0864d838c2b664cc128979b" hidden="1">LSroysched!$A$1</definedName>
    <definedName name="DBFsourced7f34f9f057d494fa071dbec688c6080" hidden="1">authors!$A$1</definedName>
    <definedName name="DBFsourcedc77197d6da141ce80332f033e31f791" hidden="1">titles!$A$1</definedName>
    <definedName name="DBFsourcef29a24267b8d48e484d50125828ea001" hidden="1">LStitleauthor!$A$1</definedName>
    <definedName name="DBFsourcef4ff6127b9e24ce29b99ad13e11762a6" hidden="1">LSemployee!$A$1</definedName>
    <definedName name="DBFtarget008b1f5c6c9e4da4bb8c477f6a375b1a" hidden="1">LSdiscounts!$A$2:$B$7</definedName>
    <definedName name="DBFtarget048386b80dec4e9d87cf9513847ac5db" hidden="1">#REF!</definedName>
    <definedName name="DBFtarget16088adc084140e59ac953b64c5809af" hidden="1">LStitleauthor!$C$2:$D$18</definedName>
    <definedName name="DBFtarget2517e42db6d745919f56c8af78e36649" hidden="1">LStitles!$B$2:$C$9</definedName>
    <definedName name="DBFtarget2667b199dcf74132bf39cc670625fd17" hidden="1">titleauthor!$B$1:$G$26</definedName>
    <definedName name="DBFtarget6d3053372ec04b5685ae1ae8b1ec3eb4" hidden="1">roysched!$B$1:$F$87</definedName>
    <definedName name="DBFtarget992c0b939c834927b5b4be12e7c5f3bc" hidden="1">#REF!</definedName>
    <definedName name="DBFtarget9dcfa89545974284a4e8215f57a7dc41" hidden="1">discounts!$B$1:$G$4</definedName>
    <definedName name="DBFtargetafaeef3da22240e7856064ff43f8d6d8" hidden="1">publishers!$B$1:$F$9</definedName>
    <definedName name="DBFtargetb648a6b572ea4b258d6eddefa1f1a1a2" hidden="1">employee!$B$1:$J$49</definedName>
    <definedName name="DBFtargetba58cf4be2a54e63af8d36a10a2307ca" hidden="1">jobs!$B$1:$E$15</definedName>
    <definedName name="DBFtargetbbf44909fbc248689a82885fda31d908" hidden="1">LStitles!$B$2:$C$9</definedName>
    <definedName name="DBFtargetd71aa659a0864d838c2b664cc128979b" hidden="1">LStitleauthor!$C$2:$D$18</definedName>
    <definedName name="DBFtargetd7f34f9f057d494fa071dbec688c6080" hidden="1">authors!$B$1:$J$24</definedName>
    <definedName name="DBFtargetdc77197d6da141ce80332f033e31f791" hidden="1">titles!$B$1:$L$18</definedName>
    <definedName name="DBFtargetf29a24267b8d48e484d50125828ea001" hidden="1">LStitleauthor!$A$2:$B$24</definedName>
    <definedName name="DBFtargetf4ff6127b9e24ce29b99ad13e11762a6" hidden="1">LSemployee!$A$2:$B$15</definedName>
    <definedName name="DBMapperauthors">authors!$B$1:$J$24</definedName>
    <definedName name="DBMapperdiscounts">discounts!$B$1:$G$4</definedName>
    <definedName name="DBMapperemployee">employee!$B$1:$J$49</definedName>
    <definedName name="DBMapperjobs">jobs!$B$1:$E$15</definedName>
    <definedName name="DBMapperpublishers">publishers!$B$1:$F$9</definedName>
    <definedName name="DBMapperroysched">roysched!$B$1:$F$87</definedName>
    <definedName name="DBMappertitleauthor">titleauthor!$B$1:$G$26</definedName>
    <definedName name="DBMappertitles">titles!$B$1:$L$18</definedName>
    <definedName name="ExterneDaten_1" localSheetId="0" hidden="1">authors!$B$1:$J$24</definedName>
    <definedName name="ExterneDaten_1" localSheetId="2" hidden="1">discounts!$B$1:$F$4</definedName>
    <definedName name="ExterneDaten_1" localSheetId="4" hidden="1">employee!$B$1:$H$49</definedName>
    <definedName name="ExterneDaten_1" localSheetId="5" hidden="1">jobs!$B$1:$E$15</definedName>
    <definedName name="ExterneDaten_1" localSheetId="6" hidden="1">publishers!$B$1:$F$9</definedName>
    <definedName name="ExterneDaten_1" localSheetId="8" hidden="1">roysched!$B$1:$E$87</definedName>
    <definedName name="ExterneDaten_1" localSheetId="10" hidden="1">titleauthor!$B$1:$E$26</definedName>
    <definedName name="ExterneDaten_1" localSheetId="12" hidden="1">titles!$B$1:$K$18</definedName>
    <definedName name="job_idLookup">LSemployee!$A$2:$B$15</definedName>
    <definedName name="pub_idLookup">LStitles!$B$2:$C$9</definedName>
    <definedName name="stor_idLookup">LSdiscounts!$A$2:$B$7</definedName>
    <definedName name="title_idLookup">LStitleauthor!$C$2:$D$18</definedName>
    <definedName name="typeLookup">LStitles!$A$2:$A$6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G2" i="2"/>
  <c r="G3" i="2"/>
  <c r="G4" i="2"/>
  <c r="A1" i="1"/>
  <c r="A1" i="12"/>
  <c r="A1" i="10"/>
  <c r="A1" i="8"/>
  <c r="A1" i="7"/>
  <c r="A1" i="6"/>
  <c r="A1" i="4"/>
  <c r="A1" i="2"/>
  <c r="A3" i="8" l="1"/>
  <c r="B1" i="13"/>
  <c r="A1" i="11"/>
  <c r="C1" i="11"/>
  <c r="A1" i="9"/>
  <c r="A1" i="5"/>
  <c r="C1" i="5"/>
  <c r="A1" i="3"/>
</calcChain>
</file>

<file path=xl/connections.xml><?xml version="1.0" encoding="utf-8"?>
<connections xmlns="http://schemas.openxmlformats.org/spreadsheetml/2006/main">
  <connection id="1" keepAlive="1" name="Verbindung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au_id, T1.au_lname, T1.au_fname, T1.phone, T1.address, T1.city, T1.state, T1.zip, T1.contract_x000d__x000a_FROM pubs.dbo.authors T1 _x000d__x000a_"/>
  </connection>
  <connection id="2" keepAlive="1" name="Verbindung1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discounttype, T3.stor_name AS stor_idLU, T1.lowqty, T1.highqty, T1.discount_x000d__x000a_FROM pubs.dbo.discounts T1 LEFT JOIN _x000d__x000a_pubs.dbo.stores T3 ON T1.stor_id = T3.stor_id_x000d__x000a_"/>
  </connection>
  <connection id="3" keepAlive="1" name="Verbindung2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emp_id, T1.fname, T1.minit, T1.lname, T6.job_desc AS job_idLU, T1.job_lvl, T8.pub_name AS pub_idLU_x000d__x000a_FROM pubs.dbo.employee T1 INNER JOIN _x000d__x000a_pubs.dbo.jobs T6 ON T1.job_id = T6.job_id INNER JOIN _x000d__x000a_pubs.dbo.publishers T8 ON T1.pub_id = T8.pub_id_x000d__x000a_"/>
  </connection>
  <connection id="4" keepAlive="1" name="Verbindung3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job_id, T1.job_desc, T1.min_lvl, T1.max_lvl_x000d__x000a_FROM pubs.dbo.jobs T1_x000d__x000a_"/>
  </connection>
  <connection id="5" keepAlive="1" name="Verbindung4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pub_id, T1.pub_name, T1.city, T1.state, T1.country_x000d__x000a_FROM pubs.dbo.publishers T1_x000d__x000a_"/>
  </connection>
  <connection id="6" keepAlive="1" name="Verbindung5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7" keepAlive="1" name="Verbindung6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8" keepAlive="1" name="Verbindung7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</connections>
</file>

<file path=xl/sharedStrings.xml><?xml version="1.0" encoding="utf-8"?>
<sst xmlns="http://schemas.openxmlformats.org/spreadsheetml/2006/main" count="940" uniqueCount="527">
  <si>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</si>
  <si>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</si>
  <si>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</si>
  <si>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</si>
  <si>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</si>
  <si>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</si>
  <si>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</si>
  <si>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</si>
  <si>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</si>
  <si>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</si>
  <si>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</si>
  <si>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White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</si>
  <si>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</si>
  <si>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</si>
  <si>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</si>
  <si>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</si>
  <si>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</si>
  <si>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</si>
  <si>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</si>
  <si>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</si>
  <si>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</si>
  <si>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</si>
  <si>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</si>
  <si>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</si>
  <si>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</si>
  <si>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</si>
  <si>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</si>
  <si>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</si>
  <si>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</si>
  <si>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</si>
  <si>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</si>
  <si>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</si>
  <si>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</si>
  <si>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</si>
  <si>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</si>
  <si>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</si>
  <si>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</si>
  <si>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</si>
  <si>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</si>
  <si>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</si>
  <si>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</si>
  <si>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</si>
  <si>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</si>
  <si>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</si>
  <si>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</si>
  <si>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</si>
  <si>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</si>
  <si>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</si>
  <si>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</si>
  <si>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</si>
  <si>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</si>
  <si>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</si>
  <si>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</si>
  <si>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</si>
  <si>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</si>
  <si>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</si>
  <si>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</si>
  <si>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</si>
  <si>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</si>
  <si>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</si>
  <si>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</si>
  <si>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</si>
  <si>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</si>
  <si>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</si>
  <si>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</si>
  <si>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</si>
  <si>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</si>
  <si>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</si>
  <si>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</si>
  <si>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</si>
  <si>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</si>
  <si>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</si>
  <si>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</si>
  <si>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</si>
  <si>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</si>
  <si>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</si>
  <si>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</si>
  <si>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</si>
  <si>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</si>
  <si>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</si>
  <si>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</si>
  <si>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</si>
  <si>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</si>
  <si>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</si>
  <si>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</si>
  <si>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</si>
  <si>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</si>
  <si>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</si>
  <si>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</si>
  <si>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</si>
  <si>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</si>
  <si>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</si>
  <si>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OR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</si>
  <si>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</si>
  <si>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</si>
  <si>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</si>
  <si>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</si>
  <si>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</si>
  <si>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</si>
  <si>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</si>
  <si>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</si>
  <si>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</si>
  <si>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</si>
  <si>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</si>
  <si>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</si>
  <si>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</si>
  <si>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</si>
  <si>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</si>
  <si>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</si>
  <si>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</si>
  <si>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</si>
  <si>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</si>
  <si>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</si>
  <si>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</si>
  <si>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</si>
  <si>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</si>
  <si>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</si>
  <si>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</si>
  <si>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</si>
  <si>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</si>
  <si>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</si>
  <si>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</si>
  <si>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</si>
  <si>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</si>
  <si>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</si>
  <si>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</si>
  <si>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</si>
  <si>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</si>
  <si>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</si>
  <si>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</si>
  <si>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</si>
  <si>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</si>
  <si>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</si>
  <si>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</si>
  <si>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</si>
  <si>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</si>
  <si>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</si>
  <si>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</si>
  <si>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</si>
  <si>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</si>
  <si>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</si>
  <si>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</si>
  <si>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</si>
  <si>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</si>
  <si>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</si>
  <si>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</si>
  <si>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</si>
  <si>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</si>
  <si>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</si>
  <si>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</si>
  <si>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</si>
  <si>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</si>
  <si>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</si>
  <si>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</si>
  <si>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</si>
  <si>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</si>
  <si>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</si>
  <si>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</si>
  <si>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</si>
  <si>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</si>
  <si>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</si>
  <si>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SELECT stor_name,stor_id FROM pubs.dbo.stores ORDER BY stor_name</t>
  </si>
  <si>
    <t xml:space="preserve">SELECT T1.discounttype, T3.stor_name AS stor_idLU, T1.lowqty, T1.highqty, T1.discount_x000D_
FROM pubs.dbo.discounts T1 LEFT JOIN _x000D_
pubs.dbo.stores T3 ON T1.stor_id = T3.stor_id_x000D_
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</si>
  <si>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</si>
  <si>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</si>
  <si>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</si>
  <si>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</si>
  <si>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</si>
  <si>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</si>
  <si>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</si>
  <si>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</si>
  <si>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</si>
  <si>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</si>
  <si>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</si>
  <si>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</si>
  <si>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discounttype</t>
  </si>
  <si>
    <t>stor_idLU</t>
  </si>
  <si>
    <t>lowqty</t>
  </si>
  <si>
    <t>highqty</t>
  </si>
  <si>
    <t>discount</t>
  </si>
  <si>
    <t>Initial Customer</t>
  </si>
  <si>
    <t>Volume Discount</t>
  </si>
  <si>
    <t>Customer Discount</t>
  </si>
  <si>
    <t>stor_id</t>
  </si>
  <si>
    <t>SELECT job_desc,job_id FROM  pubs.dbo.jobs ORDER BY job_desc DESC</t>
  </si>
  <si>
    <t>SELECT pub_name,pub_id FROM  pubs.dbo.publishers ORDER BY pub_name DESC</t>
  </si>
  <si>
    <t xml:space="preserve">SELECT T1.emp_id, T1.fname, T1.minit, T1.lname, T6.job_desc AS job_idLU, T1.job_lvl, T8.pub_name AS pub_idLU_x000D_
FROM pubs.dbo.employee T1 INNER JOIN _x000D_
pubs.dbo.jobs T6 ON T1.job_id = T6.job_id INNER JOIN _x000D_
pubs.dbo.publishers T8 ON T1.pub_id = T8.pub_id_x000D_
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</si>
  <si>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</si>
  <si>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</si>
  <si>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</si>
  <si>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</si>
  <si>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</si>
  <si>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</si>
  <si>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</si>
  <si>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</si>
  <si>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</si>
  <si>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</si>
  <si>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</si>
  <si>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</si>
  <si>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</si>
  <si>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</si>
  <si>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</si>
  <si>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</si>
  <si>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</si>
  <si>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</si>
  <si>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</si>
  <si>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</si>
  <si>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</si>
  <si>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GGG&amp;G</t>
  </si>
  <si>
    <t>9901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</si>
  <si>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</si>
  <si>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</si>
  <si>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</si>
  <si>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</si>
  <si>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</si>
  <si>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</si>
  <si>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</si>
  <si>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</si>
  <si>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</si>
  <si>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</si>
  <si>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</si>
  <si>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</si>
  <si>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</si>
  <si>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PAA42628M</t>
  </si>
  <si>
    <t>Paolo</t>
  </si>
  <si>
    <t>A</t>
  </si>
  <si>
    <t>Accorti</t>
  </si>
  <si>
    <t>PMA42628M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</si>
  <si>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</si>
  <si>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</si>
  <si>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</si>
  <si>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</si>
  <si>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</si>
  <si>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</si>
  <si>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</si>
  <si>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</si>
  <si>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</si>
  <si>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H-B39728F</t>
  </si>
  <si>
    <t>Helen</t>
  </si>
  <si>
    <t>Bennett</t>
  </si>
  <si>
    <t>L-B31947F</t>
  </si>
  <si>
    <t>Lesley</t>
  </si>
  <si>
    <t>a</t>
  </si>
  <si>
    <t>Brown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</si>
  <si>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</si>
  <si>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</si>
  <si>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</si>
  <si>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</si>
  <si>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</si>
  <si>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</si>
  <si>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</si>
  <si>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</si>
  <si>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</si>
  <si>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</si>
  <si>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</si>
  <si>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</si>
  <si>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</si>
  <si>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DBT39435F</t>
  </si>
  <si>
    <t>r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</si>
  <si>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</si>
  <si>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</si>
  <si>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</si>
  <si>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</si>
  <si>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</si>
  <si>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</si>
  <si>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</si>
  <si>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</si>
  <si>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</si>
  <si>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</si>
  <si>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</si>
  <si>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</si>
  <si>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</si>
  <si>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</si>
  <si>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</si>
  <si>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</si>
  <si>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DZT39435M</t>
  </si>
  <si>
    <t>iouiz</t>
  </si>
  <si>
    <t>iuziuz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</si>
  <si>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</si>
  <si>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</si>
  <si>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</si>
  <si>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</si>
  <si>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</si>
  <si>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</si>
  <si>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</si>
  <si>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</si>
  <si>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</si>
  <si>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</si>
  <si>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</si>
  <si>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</si>
  <si>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</si>
  <si>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</si>
  <si>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</si>
  <si>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JYL26161F</t>
  </si>
  <si>
    <t>Janine</t>
  </si>
  <si>
    <t>Y</t>
  </si>
  <si>
    <t>Labrune</t>
  </si>
  <si>
    <t>M-L67958F</t>
  </si>
  <si>
    <t>Maria</t>
  </si>
  <si>
    <t>Larsson</t>
  </si>
  <si>
    <t>Y-L77953M</t>
  </si>
  <si>
    <t>Yoshi</t>
  </si>
  <si>
    <t>Latimer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</si>
  <si>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</si>
  <si>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</si>
  <si>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</si>
  <si>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</si>
  <si>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</si>
  <si>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</si>
  <si>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</si>
  <si>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</si>
  <si>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</si>
  <si>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</si>
  <si>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</si>
  <si>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</si>
  <si>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</si>
  <si>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</si>
  <si>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</si>
  <si>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</si>
  <si>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</si>
  <si>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</si>
  <si>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</si>
  <si>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</si>
  <si>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</si>
  <si>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</si>
  <si>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</si>
  <si>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</si>
  <si>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</si>
  <si>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</si>
  <si>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</si>
  <si>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</si>
  <si>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</si>
  <si>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</si>
  <si>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</si>
  <si>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</si>
  <si>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</si>
  <si>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</si>
  <si>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</si>
  <si>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</si>
  <si>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</si>
  <si>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</si>
  <si>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</si>
  <si>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</si>
  <si>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</si>
  <si>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</si>
  <si>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</si>
  <si>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</si>
  <si>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</si>
  <si>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</si>
  <si>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</si>
  <si>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A-R89858F</t>
  </si>
  <si>
    <t>Annette</t>
  </si>
  <si>
    <t>Roulet</t>
  </si>
  <si>
    <t>DZT39436F</t>
  </si>
  <si>
    <t>ttt</t>
  </si>
  <si>
    <t>rtzrfh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</si>
  <si>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</si>
  <si>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</si>
  <si>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</si>
  <si>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</si>
  <si>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</si>
  <si>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</si>
  <si>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</si>
  <si>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</si>
  <si>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</si>
  <si>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</si>
  <si>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</si>
  <si>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</si>
  <si>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</si>
  <si>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</si>
  <si>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</si>
  <si>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</si>
  <si>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</si>
  <si>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</si>
  <si>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</si>
  <si>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</si>
  <si>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</si>
  <si>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</si>
  <si>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</si>
  <si>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</si>
  <si>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</si>
  <si>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</si>
  <si>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</si>
  <si>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</si>
  <si>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</si>
  <si>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</si>
  <si>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</si>
  <si>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</si>
  <si>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</si>
  <si>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</si>
  <si>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</si>
  <si>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</si>
  <si>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</si>
  <si>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</si>
  <si>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</si>
  <si>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</si>
  <si>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</si>
  <si>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</si>
  <si>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>SELECT T1.title+'/'+p.pub_name AS title_id,T1.title_id FROM pubs.dbo.titles T1 LEFT JOIN pubs.dbo.publishers p ON T1.pub_id = p.pub_id ORDER BY T1.title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</si>
  <si>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</si>
  <si>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</si>
  <si>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</si>
  <si>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</si>
  <si>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</si>
  <si>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</si>
  <si>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</si>
  <si>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</si>
  <si>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</si>
  <si>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Fifty Years in Buckingham Palace Kitchens/Binnet &amp; Hardley</t>
  </si>
  <si>
    <t>TC4203</t>
  </si>
  <si>
    <t>Is Anger the Enemy?/New Moon Books</t>
  </si>
  <si>
    <t>PS2091</t>
  </si>
  <si>
    <t>Life Without Fear/New Moon Books</t>
  </si>
  <si>
    <t>PS2106</t>
  </si>
  <si>
    <t>PC9999</t>
  </si>
  <si>
    <t>Onions, Leeks, and Garlic: Cooking Secrets of the Mediterranean/Binnet &amp; Hardley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</si>
  <si>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</si>
  <si>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</si>
  <si>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</si>
  <si>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</si>
  <si>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</si>
  <si>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</si>
  <si>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</si>
  <si>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</si>
  <si>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</si>
  <si>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</si>
  <si>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</si>
  <si>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</si>
  <si>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</si>
  <si>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</si>
  <si>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</si>
  <si>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</si>
  <si>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</si>
  <si>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</si>
  <si>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</si>
  <si>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</si>
  <si>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</si>
  <si>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</si>
  <si>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T1.au_lname + ' ' + T1.au_fname au_id,T1.au_id FROM pubs.dbo.authors T1 ORDER BY T1.au_lname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</si>
  <si>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</si>
  <si>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</si>
  <si>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</si>
  <si>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</si>
  <si>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</si>
  <si>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</si>
  <si>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</si>
  <si>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</si>
  <si>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</si>
  <si>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</si>
  <si>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</si>
  <si>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</si>
  <si>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</si>
  <si>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</si>
  <si>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</si>
  <si>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</si>
  <si>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</si>
  <si>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</si>
  <si>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</si>
  <si>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</si>
  <si>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Smith Meander</t>
  </si>
  <si>
    <t>Straight Dean</t>
  </si>
  <si>
    <t>Stringer Dirk</t>
  </si>
  <si>
    <t>White Johnson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</si>
  <si>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</si>
  <si>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</si>
  <si>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</si>
  <si>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</si>
  <si>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</si>
  <si>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Fifty Years in Buckingham Palace Kitchens</t>
  </si>
  <si>
    <t>Is Anger the Enemy?</t>
  </si>
  <si>
    <t>Life Without Fear</t>
  </si>
  <si>
    <t>Net Etiquette</t>
  </si>
  <si>
    <t>Onions, Leeks, and Garlic: Cooking Secrets of the Mediterranean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</si>
  <si>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</si>
  <si>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</si>
  <si>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</si>
  <si>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</si>
  <si>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</si>
  <si>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</si>
  <si>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</si>
  <si>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</si>
  <si>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</si>
  <si>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</si>
  <si>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</si>
  <si>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</si>
  <si>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</si>
  <si>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</si>
  <si>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</si>
  <si>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</si>
  <si>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</si>
  <si>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</si>
  <si>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</si>
  <si>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</si>
  <si>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</si>
  <si>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</si>
  <si>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</si>
  <si>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</si>
  <si>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</si>
  <si>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</si>
  <si>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</si>
  <si>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</si>
  <si>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</si>
  <si>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</si>
  <si>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</si>
  <si>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</si>
  <si>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</si>
  <si>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must-read for computer conferencing.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</si>
  <si>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</si>
  <si>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</si>
  <si>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</si>
  <si>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</si>
  <si>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</si>
  <si>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Profusely illustrated in color, this makes a wonderful gift book for a cuisine-oriented friend.</t>
  </si>
  <si>
    <t>More anecdotes from the Queen's favorite cook describing life among English royalty. Recipes, techniques, tender vignettes.</t>
  </si>
  <si>
    <t>Detailed instructions on how to make authentic Japanese sushi in your spare time.</t>
  </si>
  <si>
    <t>309 63rd St. 411</t>
  </si>
  <si>
    <t>Chief Executive Officersdfsdf</t>
  </si>
  <si>
    <t>g</t>
  </si>
  <si>
    <t>f</t>
  </si>
  <si>
    <t>ERE39435M</t>
  </si>
  <si>
    <t>ertert</t>
  </si>
  <si>
    <t>erter</t>
  </si>
  <si>
    <t>h</t>
  </si>
  <si>
    <t>Timothy</t>
  </si>
  <si>
    <t>sdfsdf</t>
  </si>
  <si>
    <t>swer</t>
  </si>
  <si>
    <t>Muenchen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</si>
</sst>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22" fontId="0" fillId="0" borderId="0" xfId="0" applyNumberFormat="1" applyFont="1"/>
  </cellXfs>
  <cellStyles count="1">
    <cellStyle name="Standard" xfId="0" builtinId="0"/>
  </cellStyles>
  <dxfs count="71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1" applyPatternFormats="1" applyAlignmentFormats="0" applyWidthHeightFormats="0">
  <queryTableRefresh nextId="53">
    <queryTableFields count="9">
      <queryTableField id="44" name="au_id" tableColumnId="6"/>
      <queryTableField id="45" name="au_lname" tableColumnId="7"/>
      <queryTableField id="46" name="au_fname" tableColumnId="8"/>
      <queryTableField id="47" name="phone" tableColumnId="9"/>
      <queryTableField id="48" name="address" tableColumnId="10"/>
      <queryTableField id="49" name="city" tableColumnId="11"/>
      <queryTableField id="50" name="state" tableColumnId="12"/>
      <queryTableField id="51" name="zip" tableColumnId="13"/>
      <queryTableField id="52" name="contract" tableColumnId="14"/>
    </queryTableFields>
  </queryTableRefresh>
</queryTable>
</file>

<file path=xl/queryTables/queryTable2.xml><?xml version="1.0" encoding="utf-8"?>
<queryTable xmlns="http://schemas.openxmlformats.org/spreadsheetml/2006/main" name="ExterneDaten_1" connectionId="2" autoFormatId="16" applyNumberFormats="0" applyBorderFormats="0" applyFontFormats="1" applyPatternFormats="1" applyAlignmentFormats="0" applyWidthHeightFormats="0">
  <queryTableRefresh nextId="8" unboundColumnsRight="1">
    <queryTableFields count="6">
      <queryTableField id="2" name="discounttype" tableColumnId="3"/>
      <queryTableField id="3" name="stor_idLU" tableColumnId="4"/>
      <queryTableField id="4" name="lowqty" tableColumnId="5"/>
      <queryTableField id="5" name="highqty" tableColumnId="6"/>
      <queryTableField id="6" name="discount" tableColumnId="7"/>
      <queryTableField id="7" dataBound="0" tableColumnId="8"/>
    </queryTableFields>
  </queryTableRefresh>
</queryTable>
</file>

<file path=xl/queryTables/queryTable3.xml><?xml version="1.0" encoding="utf-8"?>
<queryTable xmlns="http://schemas.openxmlformats.org/spreadsheetml/2006/main" name="ExterneDaten_1" connectionId="3" autoFormatId="16" applyNumberFormats="0" applyBorderFormats="0" applyFontFormats="1" applyPatternFormats="1" applyAlignmentFormats="0" applyWidthHeightFormats="0">
  <queryTableRefresh nextId="11" unboundColumnsRight="2">
    <queryTableFields count="9">
      <queryTableField id="2" name="emp_id" tableColumnId="3"/>
      <queryTableField id="3" name="fname" tableColumnId="4"/>
      <queryTableField id="4" name="minit" tableColumnId="5"/>
      <queryTableField id="5" name="lname" tableColumnId="6"/>
      <queryTableField id="6" name="job_idLU" tableColumnId="7"/>
      <queryTableField id="7" name="job_lvl" tableColumnId="8"/>
      <queryTableField id="8" name="pub_idLU" tableColumnId="9"/>
      <queryTableField id="9" dataBound="0" tableColumnId="10"/>
      <queryTableField id="10" dataBound="0" tableColumnId="11"/>
    </queryTableFields>
  </queryTableRefresh>
</queryTable>
</file>

<file path=xl/queryTables/queryTable4.xml><?xml version="1.0" encoding="utf-8"?>
<queryTable xmlns="http://schemas.openxmlformats.org/spreadsheetml/2006/main" name="ExterneDaten_1" connectionId="4" autoFormatId="16" applyNumberFormats="0" applyBorderFormats="0" applyFontFormats="1" applyPatternFormats="1" applyAlignmentFormats="0" applyWidthHeightFormats="0">
  <queryTableRefresh nextId="6">
    <queryTableFields count="4">
      <queryTableField id="2" name="job_id" tableColumnId="3"/>
      <queryTableField id="3" name="job_desc" tableColumnId="4"/>
      <queryTableField id="4" name="min_lvl" tableColumnId="5"/>
      <queryTableField id="5" name="max_lvl" tableColumnId="6"/>
    </queryTableFields>
  </queryTableRefresh>
</queryTable>
</file>

<file path=xl/queryTables/queryTable5.xml><?xml version="1.0" encoding="utf-8"?>
<queryTable xmlns="http://schemas.openxmlformats.org/spreadsheetml/2006/main" name="ExterneDaten_1" connectionId="5" autoFormatId="16" applyNumberFormats="0" applyBorderFormats="0" applyFontFormats="1" applyPatternFormats="1" applyAlignmentFormats="0" applyWidthHeightFormats="0">
  <queryTableRefresh nextId="7">
    <queryTableFields count="5">
      <queryTableField id="2" name="pub_id" tableColumnId="3"/>
      <queryTableField id="3" name="pub_name" tableColumnId="4"/>
      <queryTableField id="4" name="city" tableColumnId="5"/>
      <queryTableField id="5" name="state" tableColumnId="6"/>
      <queryTableField id="6" name="country" tableColumnId="7"/>
    </queryTableFields>
  </queryTableRefresh>
</queryTable>
</file>

<file path=xl/queryTables/queryTable6.xml><?xml version="1.0" encoding="utf-8"?>
<queryTable xmlns="http://schemas.openxmlformats.org/spreadsheetml/2006/main" name="ExterneDaten_1" connectionId="6" autoFormatId="16" applyNumberFormats="0" applyBorderFormats="0" applyFontFormats="1" applyPatternFormats="1" applyAlignmentFormats="0" applyWidthHeightFormats="0">
  <queryTableRefresh nextId="7" unboundColumnsRight="1">
    <queryTableFields count="5">
      <queryTableField id="2" name="title_idLU" tableColumnId="3"/>
      <queryTableField id="3" name="lorange" tableColumnId="4"/>
      <queryTableField id="4" name="hirange" tableColumnId="5"/>
      <queryTableField id="5" name="royalty" tableColumnId="6"/>
      <queryTableField id="6" dataBound="0" tableColumnId="7"/>
    </queryTableFields>
  </queryTableRefresh>
</queryTable>
</file>

<file path=xl/queryTables/queryTable7.xml><?xml version="1.0" encoding="utf-8"?>
<queryTable xmlns="http://schemas.openxmlformats.org/spreadsheetml/2006/main" name="ExterneDaten_1" connectionId="7" autoFormatId="16" applyNumberFormats="0" applyBorderFormats="0" applyFontFormats="1" applyPatternFormats="1" applyAlignmentFormats="0" applyWidthHeightFormats="0">
  <queryTableRefresh nextId="8" unboundColumnsRight="2">
    <queryTableFields count="6">
      <queryTableField id="2" name="au_idLU" tableColumnId="3"/>
      <queryTableField id="3" name="title_idLU" tableColumnId="4"/>
      <queryTableField id="4" name="au_ord" tableColumnId="5"/>
      <queryTableField id="5" name="royaltyper" tableColumnId="6"/>
      <queryTableField id="6" dataBound="0" tableColumnId="7"/>
      <queryTableField id="7" dataBound="0" tableColumnId="8"/>
    </queryTableFields>
  </queryTableRefresh>
</queryTable>
</file>

<file path=xl/queryTables/queryTable8.xml><?xml version="1.0" encoding="utf-8"?>
<queryTable xmlns="http://schemas.openxmlformats.org/spreadsheetml/2006/main" name="ExterneDaten_1" connectionId="8" autoFormatId="16" applyNumberFormats="0" applyBorderFormats="0" applyFontFormats="1" applyPatternFormats="1" applyAlignmentFormats="0" applyWidthHeightFormats="0">
  <queryTableRefresh nextId="13" unboundColumnsRight="1">
    <queryTableFields count="11">
      <queryTableField id="2" name="title_id" tableColumnId="3"/>
      <queryTableField id="3" name="title" tableColumnId="4"/>
      <queryTableField id="4" name="type" tableColumnId="5"/>
      <queryTableField id="5" name="pub_idLU" tableColumnId="6"/>
      <queryTableField id="6" name="price" tableColumnId="7"/>
      <queryTableField id="7" name="advance" tableColumnId="8"/>
      <queryTableField id="8" name="royalty" tableColumnId="9"/>
      <queryTableField id="9" name="ytd_sales" tableColumnId="10"/>
      <queryTableField id="10" name="notes" tableColumnId="11"/>
      <queryTableField id="11" name="pubdate" tableColumnId="12"/>
      <queryTableField id="1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Tabelle_ExterneDaten_1" displayName="Tabelle_ExterneDaten_1" ref="B1:J24" tableType="queryTable" totalsRowShown="0" headerRowDxfId="1" dataDxfId="0">
  <autoFilter ref="B1:J24"/>
  <tableColumns count="9">
    <tableColumn id="6" uniqueName="6" name="au_id" queryTableFieldId="44" dataDxfId="10"/>
    <tableColumn id="7" uniqueName="7" name="au_lname" queryTableFieldId="45" dataDxfId="9"/>
    <tableColumn id="8" uniqueName="8" name="au_fname" queryTableFieldId="46" dataDxfId="8"/>
    <tableColumn id="9" uniqueName="9" name="phone" queryTableFieldId="47" dataDxfId="7"/>
    <tableColumn id="10" uniqueName="10" name="address" queryTableFieldId="48" dataDxfId="6"/>
    <tableColumn id="11" uniqueName="11" name="city" queryTableFieldId="49" dataDxfId="5"/>
    <tableColumn id="12" uniqueName="12" name="state" queryTableFieldId="50" dataDxfId="4"/>
    <tableColumn id="13" uniqueName="13" name="zip" queryTableFieldId="51" dataDxfId="3"/>
    <tableColumn id="14" uniqueName="14" name="contract" queryTableFieldId="52" dataDxfId="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le_ExterneDaten_13" displayName="Tabelle_ExterneDaten_13" ref="B1:G4" tableType="queryTable" totalsRowShown="0" headerRowDxfId="64" dataDxfId="63">
  <autoFilter ref="B1:G4"/>
  <tableColumns count="6">
    <tableColumn id="3" uniqueName="3" name="discounttype" queryTableFieldId="2" dataDxfId="70"/>
    <tableColumn id="4" uniqueName="4" name="stor_idLU" queryTableFieldId="3" dataDxfId="69"/>
    <tableColumn id="5" uniqueName="5" name="lowqty" queryTableFieldId="4" dataDxfId="68"/>
    <tableColumn id="6" uniqueName="6" name="highqty" queryTableFieldId="5" dataDxfId="67"/>
    <tableColumn id="7" uniqueName="7" name="discount" queryTableFieldId="6" dataDxfId="66"/>
    <tableColumn id="8" uniqueName="8" name="stor_id" queryTableFieldId="7" dataDxfId="65">
      <calculatedColumnFormula>IF(Tabelle_ExterneDaten_13[[#This Row],[stor_idLU]]&lt;&gt;"",VLOOKUP(Tabelle_ExterneDaten_13[[#This Row],[stor_idLU]],stor_idLookup,2,FALSE),"")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elle_ExterneDaten_14" displayName="Tabelle_ExterneDaten_14" ref="B1:J49" tableType="queryTable" totalsRowShown="0" headerRowDxfId="53" dataDxfId="52">
  <autoFilter ref="B1:J49"/>
  <tableColumns count="9">
    <tableColumn id="3" uniqueName="3" name="emp_id" queryTableFieldId="2" dataDxfId="62"/>
    <tableColumn id="4" uniqueName="4" name="fname" queryTableFieldId="3" dataDxfId="61"/>
    <tableColumn id="5" uniqueName="5" name="minit" queryTableFieldId="4" dataDxfId="60"/>
    <tableColumn id="6" uniqueName="6" name="lname" queryTableFieldId="5" dataDxfId="59"/>
    <tableColumn id="7" uniqueName="7" name="job_idLU" queryTableFieldId="6" dataDxfId="58"/>
    <tableColumn id="8" uniqueName="8" name="job_lvl" queryTableFieldId="7" dataDxfId="57"/>
    <tableColumn id="9" uniqueName="9" name="pub_idLU" queryTableFieldId="8" dataDxfId="56"/>
    <tableColumn id="10" uniqueName="10" name="job_id" queryTableFieldId="9" dataDxfId="55">
      <calculatedColumnFormula>IF(Tabelle_ExterneDaten_14[[#This Row],[job_idLU]]&lt;&gt;"",VLOOKUP(Tabelle_ExterneDaten_14[[#This Row],[job_idLU]],job_idLookup,2,FALSE),"")</calculatedColumnFormula>
    </tableColumn>
    <tableColumn id="11" uniqueName="11" name="pub_id" queryTableFieldId="10" dataDxfId="54">
      <calculatedColumnFormula>IF(Tabelle_ExterneDaten_14[[#This Row],[pub_idLU]]&lt;&gt;"",VLOOKUP(Tabelle_ExterneDaten_14[[#This Row],[pub_idLU]],pub_idLookup,2,FALSE),"")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elle_ExterneDaten_15" displayName="Tabelle_ExterneDaten_15" ref="B1:E15" tableType="queryTable" totalsRowShown="0" headerRowDxfId="47" dataDxfId="46">
  <autoFilter ref="B1:E15"/>
  <tableColumns count="4">
    <tableColumn id="3" uniqueName="3" name="job_id" queryTableFieldId="2" dataDxfId="51"/>
    <tableColumn id="4" uniqueName="4" name="job_desc" queryTableFieldId="3" dataDxfId="50"/>
    <tableColumn id="5" uniqueName="5" name="min_lvl" queryTableFieldId="4" dataDxfId="49"/>
    <tableColumn id="6" uniqueName="6" name="max_lvl" queryTableFieldId="5" dataDxfId="4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elle_ExterneDaten_16" displayName="Tabelle_ExterneDaten_16" ref="B1:F9" tableType="queryTable" totalsRowShown="0" headerRowDxfId="40" dataDxfId="39">
  <autoFilter ref="B1:F9"/>
  <tableColumns count="5">
    <tableColumn id="3" uniqueName="3" name="pub_id" queryTableFieldId="2" dataDxfId="45"/>
    <tableColumn id="4" uniqueName="4" name="pub_name" queryTableFieldId="3" dataDxfId="44"/>
    <tableColumn id="5" uniqueName="5" name="city" queryTableFieldId="4" dataDxfId="43"/>
    <tableColumn id="6" uniqueName="6" name="state" queryTableFieldId="5" dataDxfId="42"/>
    <tableColumn id="7" uniqueName="7" name="country" queryTableFieldId="6" dataDxfId="4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elle_ExterneDaten_17" displayName="Tabelle_ExterneDaten_17" ref="B1:F87" tableType="queryTable" totalsRowShown="0" headerRowDxfId="33" dataDxfId="32">
  <autoFilter ref="B1:F87"/>
  <tableColumns count="5">
    <tableColumn id="3" uniqueName="3" name="title_idLU" queryTableFieldId="2" dataDxfId="38"/>
    <tableColumn id="4" uniqueName="4" name="lorange" queryTableFieldId="3" dataDxfId="37"/>
    <tableColumn id="5" uniqueName="5" name="hirange" queryTableFieldId="4" dataDxfId="36"/>
    <tableColumn id="6" uniqueName="6" name="royalty" queryTableFieldId="5" dataDxfId="35"/>
    <tableColumn id="7" uniqueName="7" name="title_id" queryTableFieldId="6" dataDxfId="34">
      <calculatedColumnFormula>IF(Tabelle_ExterneDaten_17[[#This Row],[title_idLU]]&lt;&gt;"",VLOOKUP(Tabelle_ExterneDaten_17[[#This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elle_ExterneDaten_18" displayName="Tabelle_ExterneDaten_18" ref="B1:G26" tableType="queryTable" totalsRowShown="0" headerRowDxfId="25" dataDxfId="24">
  <autoFilter ref="B1:G26"/>
  <tableColumns count="6">
    <tableColumn id="3" uniqueName="3" name="au_idLU" queryTableFieldId="2" dataDxfId="31"/>
    <tableColumn id="4" uniqueName="4" name="title_idLU" queryTableFieldId="3" dataDxfId="30"/>
    <tableColumn id="5" uniqueName="5" name="au_ord" queryTableFieldId="4" dataDxfId="29"/>
    <tableColumn id="6" uniqueName="6" name="royaltyper" queryTableFieldId="5" dataDxfId="28"/>
    <tableColumn id="7" uniqueName="7" name="au_id" queryTableFieldId="6" dataDxfId="27">
      <calculatedColumnFormula>IF(Tabelle_ExterneDaten_18[[#This Row],[au_idLU]]&lt;&gt;"",VLOOKUP(Tabelle_ExterneDaten_18[[#This Row],[au_idLU]],au_idLookup,2,FALSE),"")</calculatedColumnFormula>
    </tableColumn>
    <tableColumn id="8" uniqueName="8" name="title_id" queryTableFieldId="7" dataDxfId="26">
      <calculatedColumnFormula>IF(Tabelle_ExterneDaten_18[[#This Row],[title_idLU]]&lt;&gt;"",VLOOKUP(Tabelle_ExterneDaten_18[[#This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elle_ExterneDaten_19" displayName="Tabelle_ExterneDaten_19" ref="B1:L18" tableType="queryTable" totalsRowShown="0" headerRowDxfId="12" dataDxfId="11">
  <autoFilter ref="B1:L18"/>
  <tableColumns count="11">
    <tableColumn id="3" uniqueName="3" name="title_id" queryTableFieldId="2" dataDxfId="23"/>
    <tableColumn id="4" uniqueName="4" name="title" queryTableFieldId="3" dataDxfId="22"/>
    <tableColumn id="5" uniqueName="5" name="type" queryTableFieldId="4" dataDxfId="21"/>
    <tableColumn id="6" uniqueName="6" name="pub_idLU" queryTableFieldId="5" dataDxfId="20"/>
    <tableColumn id="7" uniqueName="7" name="price" queryTableFieldId="6" dataDxfId="19"/>
    <tableColumn id="8" uniqueName="8" name="advance" queryTableFieldId="7" dataDxfId="18"/>
    <tableColumn id="9" uniqueName="9" name="royalty" queryTableFieldId="8" dataDxfId="17"/>
    <tableColumn id="10" uniqueName="10" name="ytd_sales" queryTableFieldId="9" dataDxfId="16"/>
    <tableColumn id="11" uniqueName="11" name="notes" queryTableFieldId="10" dataDxfId="15"/>
    <tableColumn id="12" uniqueName="12" name="pubdate" queryTableFieldId="11" dataDxfId="14"/>
    <tableColumn id="13" uniqueName="13" name="pub_id" queryTableFieldId="12" dataDxfId="13">
      <calculatedColumnFormula>IF(Tabelle_ExterneDaten_19[[#This Row],[pub_idLU]]&lt;&gt;"",VLOOKUP(Tabelle_ExterneDaten_19[[#This Row],[pub_idLU]],pub_idLookup,2,FALSE),"")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9.140625" defaultRowHeight="15" x14ac:dyDescent="0.25"/>
  <cols>
    <col min="1" max="1" width="1" customWidth="1"/>
    <col min="2" max="2" width="12" bestFit="1" customWidth="1"/>
    <col min="3" max="3" width="13.42578125" bestFit="1" customWidth="1"/>
    <col min="4" max="4" width="12.140625" bestFit="1" customWidth="1"/>
    <col min="5" max="5" width="12.7109375" bestFit="1" customWidth="1"/>
    <col min="6" max="6" width="19.7109375" bestFit="1" customWidth="1"/>
    <col min="7" max="7" width="13" bestFit="1" customWidth="1"/>
    <col min="8" max="8" width="7.7109375" bestFit="1" customWidth="1"/>
    <col min="9" max="9" width="6.5703125" bestFit="1" customWidth="1"/>
    <col min="10" max="10" width="10.425781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Env:Test, (last result:)Set OLEDB; ListObject to (bgQuery= True, ): SELECT T1.au_id, T1.au_lname, T1.au_fname, T1.phone, T1.address, T1.city, T1.state, T1.zip, T1.contract_x000D_
FROM pubs.dbo.authors T1 _x000D_
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b">
        <v>1</v>
      </c>
    </row>
    <row r="3" spans="1:10" x14ac:dyDescent="0.25">
      <c r="B3" s="2" t="s">
        <v>18</v>
      </c>
      <c r="C3" s="2" t="s">
        <v>19</v>
      </c>
      <c r="D3" s="2" t="s">
        <v>20</v>
      </c>
      <c r="E3" s="2" t="s">
        <v>21</v>
      </c>
      <c r="F3" s="2" t="s">
        <v>515</v>
      </c>
      <c r="G3" s="2" t="s">
        <v>22</v>
      </c>
      <c r="H3" s="2" t="s">
        <v>16</v>
      </c>
      <c r="I3" s="2" t="s">
        <v>23</v>
      </c>
      <c r="J3" s="2" t="b">
        <v>1</v>
      </c>
    </row>
    <row r="4" spans="1:10" x14ac:dyDescent="0.25"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16</v>
      </c>
      <c r="I4" s="2" t="s">
        <v>30</v>
      </c>
      <c r="J4" s="2" t="b">
        <v>1</v>
      </c>
    </row>
    <row r="5" spans="1:10" x14ac:dyDescent="0.25"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16</v>
      </c>
      <c r="I5" s="2" t="s">
        <v>37</v>
      </c>
      <c r="J5" s="2" t="b">
        <v>1</v>
      </c>
    </row>
    <row r="6" spans="1:10" x14ac:dyDescent="0.25"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22</v>
      </c>
      <c r="H6" s="2" t="s">
        <v>16</v>
      </c>
      <c r="I6" s="2" t="s">
        <v>43</v>
      </c>
      <c r="J6" s="2" t="b">
        <v>1</v>
      </c>
    </row>
    <row r="7" spans="1:10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b">
        <v>0</v>
      </c>
    </row>
    <row r="8" spans="1:10" x14ac:dyDescent="0.25">
      <c r="B8" s="2" t="s">
        <v>52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29</v>
      </c>
      <c r="H8" s="2" t="s">
        <v>16</v>
      </c>
      <c r="I8" s="2" t="s">
        <v>30</v>
      </c>
      <c r="J8" s="2" t="b">
        <v>1</v>
      </c>
    </row>
    <row r="9" spans="1:10" x14ac:dyDescent="0.25">
      <c r="B9" s="2" t="s">
        <v>57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  <c r="H9" s="2" t="s">
        <v>16</v>
      </c>
      <c r="I9" s="2" t="s">
        <v>63</v>
      </c>
      <c r="J9" s="2" t="b">
        <v>1</v>
      </c>
    </row>
    <row r="10" spans="1:10" x14ac:dyDescent="0.25">
      <c r="B10" s="2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  <c r="H10" s="2" t="s">
        <v>16</v>
      </c>
      <c r="I10" s="2" t="s">
        <v>70</v>
      </c>
      <c r="J10" s="2" t="b">
        <v>1</v>
      </c>
    </row>
    <row r="11" spans="1:10" x14ac:dyDescent="0.25">
      <c r="B11" s="2" t="s">
        <v>71</v>
      </c>
      <c r="C11" s="2" t="s">
        <v>72</v>
      </c>
      <c r="D11" s="2" t="s">
        <v>73</v>
      </c>
      <c r="E11" s="2" t="s">
        <v>74</v>
      </c>
      <c r="F11" s="2" t="s">
        <v>75</v>
      </c>
      <c r="G11" s="2" t="s">
        <v>76</v>
      </c>
      <c r="H11" s="2" t="s">
        <v>16</v>
      </c>
      <c r="I11" s="2" t="s">
        <v>77</v>
      </c>
      <c r="J11" s="2" t="b">
        <v>1</v>
      </c>
    </row>
    <row r="12" spans="1:10" x14ac:dyDescent="0.25">
      <c r="B12" s="2" t="s">
        <v>78</v>
      </c>
      <c r="C12" s="2" t="s">
        <v>79</v>
      </c>
      <c r="D12" s="2" t="s">
        <v>80</v>
      </c>
      <c r="E12" s="2" t="s">
        <v>81</v>
      </c>
      <c r="F12" s="2" t="s">
        <v>82</v>
      </c>
      <c r="G12" s="2" t="s">
        <v>83</v>
      </c>
      <c r="H12" s="2" t="s">
        <v>84</v>
      </c>
      <c r="I12" s="2" t="s">
        <v>85</v>
      </c>
      <c r="J12" s="2" t="b">
        <v>0</v>
      </c>
    </row>
    <row r="13" spans="1:10" x14ac:dyDescent="0.25">
      <c r="B13" s="2" t="s">
        <v>86</v>
      </c>
      <c r="C13" s="2" t="s">
        <v>87</v>
      </c>
      <c r="D13" s="2" t="s">
        <v>88</v>
      </c>
      <c r="E13" s="2" t="s">
        <v>89</v>
      </c>
      <c r="F13" s="2" t="s">
        <v>90</v>
      </c>
      <c r="G13" s="2" t="s">
        <v>91</v>
      </c>
      <c r="H13" s="2" t="s">
        <v>92</v>
      </c>
      <c r="I13" s="2" t="s">
        <v>93</v>
      </c>
      <c r="J13" s="2" t="b">
        <v>1</v>
      </c>
    </row>
    <row r="14" spans="1:10" x14ac:dyDescent="0.25"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99</v>
      </c>
      <c r="H14" s="2" t="s">
        <v>16</v>
      </c>
      <c r="I14" s="2" t="s">
        <v>100</v>
      </c>
      <c r="J14" s="2" t="b">
        <v>1</v>
      </c>
    </row>
    <row r="15" spans="1:10" x14ac:dyDescent="0.25">
      <c r="B15" s="2" t="s">
        <v>101</v>
      </c>
      <c r="C15" s="2" t="s">
        <v>102</v>
      </c>
      <c r="D15" s="2" t="s">
        <v>103</v>
      </c>
      <c r="E15" s="2" t="s">
        <v>104</v>
      </c>
      <c r="F15" s="2" t="s">
        <v>105</v>
      </c>
      <c r="G15" s="2" t="s">
        <v>106</v>
      </c>
      <c r="H15" s="2" t="s">
        <v>107</v>
      </c>
      <c r="I15" s="2" t="s">
        <v>108</v>
      </c>
      <c r="J15" s="2" t="b">
        <v>1</v>
      </c>
    </row>
    <row r="16" spans="1:10" x14ac:dyDescent="0.25">
      <c r="B16" s="2" t="s">
        <v>109</v>
      </c>
      <c r="C16" s="2" t="s">
        <v>110</v>
      </c>
      <c r="D16" s="2" t="s">
        <v>111</v>
      </c>
      <c r="E16" s="2" t="s">
        <v>112</v>
      </c>
      <c r="F16" s="2" t="s">
        <v>113</v>
      </c>
      <c r="G16" s="2" t="s">
        <v>114</v>
      </c>
      <c r="H16" s="2" t="s">
        <v>115</v>
      </c>
      <c r="I16" s="2" t="s">
        <v>116</v>
      </c>
      <c r="J16" s="2" t="b">
        <v>1</v>
      </c>
    </row>
    <row r="17" spans="2:10" x14ac:dyDescent="0.25">
      <c r="B17" s="2" t="s">
        <v>117</v>
      </c>
      <c r="C17" s="2" t="s">
        <v>118</v>
      </c>
      <c r="D17" s="2" t="s">
        <v>119</v>
      </c>
      <c r="E17" s="2" t="s">
        <v>120</v>
      </c>
      <c r="F17" s="2" t="s">
        <v>121</v>
      </c>
      <c r="G17" s="2" t="s">
        <v>22</v>
      </c>
      <c r="H17" s="2" t="s">
        <v>16</v>
      </c>
      <c r="I17" s="2" t="s">
        <v>43</v>
      </c>
      <c r="J17" s="2" t="b">
        <v>0</v>
      </c>
    </row>
    <row r="18" spans="2:10" x14ac:dyDescent="0.25">
      <c r="B18" s="2" t="s">
        <v>122</v>
      </c>
      <c r="C18" s="2" t="s">
        <v>123</v>
      </c>
      <c r="D18" s="2" t="s">
        <v>124</v>
      </c>
      <c r="E18" s="2" t="s">
        <v>125</v>
      </c>
      <c r="F18" s="2" t="s">
        <v>126</v>
      </c>
      <c r="G18" s="2" t="s">
        <v>22</v>
      </c>
      <c r="H18" s="2" t="s">
        <v>16</v>
      </c>
      <c r="I18" s="2" t="s">
        <v>127</v>
      </c>
      <c r="J18" s="2" t="b">
        <v>1</v>
      </c>
    </row>
    <row r="19" spans="2:10" x14ac:dyDescent="0.25">
      <c r="B19" s="2" t="s">
        <v>128</v>
      </c>
      <c r="C19" s="2" t="s">
        <v>129</v>
      </c>
      <c r="D19" s="2" t="s">
        <v>130</v>
      </c>
      <c r="E19" s="2" t="s">
        <v>131</v>
      </c>
      <c r="F19" s="2" t="s">
        <v>132</v>
      </c>
      <c r="G19" s="2" t="s">
        <v>22</v>
      </c>
      <c r="H19" s="2" t="s">
        <v>16</v>
      </c>
      <c r="I19" s="2" t="s">
        <v>43</v>
      </c>
      <c r="J19" s="2" t="b">
        <v>1</v>
      </c>
    </row>
    <row r="20" spans="2:10" x14ac:dyDescent="0.25">
      <c r="B20" s="2" t="s">
        <v>133</v>
      </c>
      <c r="C20" s="2" t="s">
        <v>134</v>
      </c>
      <c r="D20" s="2" t="s">
        <v>135</v>
      </c>
      <c r="E20" s="2" t="s">
        <v>136</v>
      </c>
      <c r="F20" s="2" t="s">
        <v>137</v>
      </c>
      <c r="G20" s="2" t="s">
        <v>138</v>
      </c>
      <c r="H20" s="2" t="s">
        <v>139</v>
      </c>
      <c r="I20" s="2" t="s">
        <v>140</v>
      </c>
      <c r="J20" s="2" t="b">
        <v>1</v>
      </c>
    </row>
    <row r="21" spans="2:10" x14ac:dyDescent="0.25">
      <c r="B21" s="2" t="s">
        <v>141</v>
      </c>
      <c r="C21" s="2" t="s">
        <v>142</v>
      </c>
      <c r="D21" s="2" t="s">
        <v>143</v>
      </c>
      <c r="E21" s="2" t="s">
        <v>60</v>
      </c>
      <c r="F21" s="2" t="s">
        <v>61</v>
      </c>
      <c r="G21" s="2" t="s">
        <v>62</v>
      </c>
      <c r="H21" s="2" t="s">
        <v>16</v>
      </c>
      <c r="I21" s="2" t="s">
        <v>63</v>
      </c>
      <c r="J21" s="2" t="b">
        <v>0</v>
      </c>
    </row>
    <row r="22" spans="2:10" x14ac:dyDescent="0.25">
      <c r="B22" s="2" t="s">
        <v>144</v>
      </c>
      <c r="C22" s="2" t="s">
        <v>145</v>
      </c>
      <c r="D22" s="2" t="s">
        <v>146</v>
      </c>
      <c r="E22" s="2" t="s">
        <v>147</v>
      </c>
      <c r="F22" s="2" t="s">
        <v>148</v>
      </c>
      <c r="G22" s="2" t="s">
        <v>149</v>
      </c>
      <c r="H22" s="2" t="s">
        <v>16</v>
      </c>
      <c r="I22" s="2" t="s">
        <v>150</v>
      </c>
      <c r="J22" s="2" t="b">
        <v>1</v>
      </c>
    </row>
    <row r="23" spans="2:10" x14ac:dyDescent="0.25">
      <c r="B23" s="2" t="s">
        <v>151</v>
      </c>
      <c r="C23" s="2" t="s">
        <v>152</v>
      </c>
      <c r="D23" s="2" t="s">
        <v>153</v>
      </c>
      <c r="E23" s="2" t="s">
        <v>154</v>
      </c>
      <c r="F23" s="2" t="s">
        <v>155</v>
      </c>
      <c r="G23" s="2" t="s">
        <v>156</v>
      </c>
      <c r="H23" s="2" t="s">
        <v>157</v>
      </c>
      <c r="I23" s="2" t="s">
        <v>158</v>
      </c>
      <c r="J23" s="2" t="b">
        <v>1</v>
      </c>
    </row>
    <row r="24" spans="2:10" x14ac:dyDescent="0.25">
      <c r="B24" s="2" t="s">
        <v>159</v>
      </c>
      <c r="C24" s="2" t="s">
        <v>152</v>
      </c>
      <c r="D24" s="2" t="s">
        <v>160</v>
      </c>
      <c r="E24" s="2" t="s">
        <v>154</v>
      </c>
      <c r="F24" s="2" t="s">
        <v>155</v>
      </c>
      <c r="G24" s="2" t="s">
        <v>156</v>
      </c>
      <c r="H24" s="2" t="s">
        <v>157</v>
      </c>
      <c r="I24" s="2" t="s">
        <v>158</v>
      </c>
      <c r="J24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tr">
        <f>_xll.DBListFetch(B1,"",au_idLookup)</f>
        <v>Env:Test, (last result:)Retrieved 23 records from: SELECT T1.au_lname + ' ' + T1.au_fname au_id,T1.au_id FROM pubs.dbo.authors T1 ORDER BY T1.au_lname</v>
      </c>
      <c r="B1" s="1" t="s">
        <v>438</v>
      </c>
      <c r="C1" t="str">
        <f>_xll.DBListFetch(D1,"",title_idLookup)</f>
        <v>Env:Test, (last result:)Retrieved 17 records from: SELECT title,title_id FROM pubs.dbo.titles ORDER BY title</v>
      </c>
      <c r="D1" s="1" t="s">
        <v>439</v>
      </c>
    </row>
    <row r="2" spans="1:4" x14ac:dyDescent="0.25">
      <c r="A2" t="s">
        <v>441</v>
      </c>
      <c r="B2" t="s">
        <v>52</v>
      </c>
      <c r="C2" t="s">
        <v>464</v>
      </c>
      <c r="D2" t="s">
        <v>401</v>
      </c>
    </row>
    <row r="3" spans="1:4" x14ac:dyDescent="0.25">
      <c r="A3" t="s">
        <v>442</v>
      </c>
      <c r="B3" t="s">
        <v>86</v>
      </c>
      <c r="C3" t="s">
        <v>465</v>
      </c>
      <c r="D3" t="s">
        <v>403</v>
      </c>
    </row>
    <row r="4" spans="1:4" x14ac:dyDescent="0.25">
      <c r="A4" t="s">
        <v>443</v>
      </c>
      <c r="B4" t="s">
        <v>24</v>
      </c>
      <c r="C4" t="s">
        <v>466</v>
      </c>
      <c r="D4" t="s">
        <v>405</v>
      </c>
    </row>
    <row r="5" spans="1:4" x14ac:dyDescent="0.25">
      <c r="A5" t="s">
        <v>444</v>
      </c>
      <c r="B5" t="s">
        <v>109</v>
      </c>
      <c r="C5" t="s">
        <v>467</v>
      </c>
      <c r="D5" t="s">
        <v>407</v>
      </c>
    </row>
    <row r="6" spans="1:4" x14ac:dyDescent="0.25">
      <c r="A6" t="s">
        <v>445</v>
      </c>
      <c r="B6" t="s">
        <v>101</v>
      </c>
      <c r="C6" t="s">
        <v>468</v>
      </c>
      <c r="D6" t="s">
        <v>409</v>
      </c>
    </row>
    <row r="7" spans="1:4" x14ac:dyDescent="0.25">
      <c r="A7" t="s">
        <v>446</v>
      </c>
      <c r="B7" t="s">
        <v>57</v>
      </c>
      <c r="C7" t="s">
        <v>469</v>
      </c>
      <c r="D7" t="s">
        <v>411</v>
      </c>
    </row>
    <row r="8" spans="1:4" x14ac:dyDescent="0.25">
      <c r="A8" t="s">
        <v>447</v>
      </c>
      <c r="B8" t="s">
        <v>18</v>
      </c>
      <c r="C8" t="s">
        <v>470</v>
      </c>
      <c r="D8" t="s">
        <v>413</v>
      </c>
    </row>
    <row r="9" spans="1:4" x14ac:dyDescent="0.25">
      <c r="A9" t="s">
        <v>448</v>
      </c>
      <c r="B9" t="s">
        <v>78</v>
      </c>
      <c r="C9" t="s">
        <v>471</v>
      </c>
      <c r="D9" t="s">
        <v>414</v>
      </c>
    </row>
    <row r="10" spans="1:4" x14ac:dyDescent="0.25">
      <c r="A10" t="s">
        <v>449</v>
      </c>
      <c r="B10" t="s">
        <v>64</v>
      </c>
      <c r="C10" t="s">
        <v>472</v>
      </c>
      <c r="D10" t="s">
        <v>416</v>
      </c>
    </row>
    <row r="11" spans="1:4" x14ac:dyDescent="0.25">
      <c r="A11" t="s">
        <v>450</v>
      </c>
      <c r="B11" t="s">
        <v>141</v>
      </c>
      <c r="C11" t="s">
        <v>473</v>
      </c>
      <c r="D11" t="s">
        <v>418</v>
      </c>
    </row>
    <row r="12" spans="1:4" x14ac:dyDescent="0.25">
      <c r="A12" t="s">
        <v>451</v>
      </c>
      <c r="B12" t="s">
        <v>128</v>
      </c>
      <c r="C12" t="s">
        <v>474</v>
      </c>
      <c r="D12" t="s">
        <v>420</v>
      </c>
    </row>
    <row r="13" spans="1:4" x14ac:dyDescent="0.25">
      <c r="A13" t="s">
        <v>452</v>
      </c>
      <c r="B13" t="s">
        <v>71</v>
      </c>
      <c r="C13" t="s">
        <v>475</v>
      </c>
      <c r="D13" t="s">
        <v>422</v>
      </c>
    </row>
    <row r="14" spans="1:4" x14ac:dyDescent="0.25">
      <c r="A14" t="s">
        <v>453</v>
      </c>
      <c r="B14" t="s">
        <v>122</v>
      </c>
      <c r="C14" t="s">
        <v>476</v>
      </c>
      <c r="D14" t="s">
        <v>424</v>
      </c>
    </row>
    <row r="15" spans="1:4" x14ac:dyDescent="0.25">
      <c r="A15" t="s">
        <v>454</v>
      </c>
      <c r="B15" t="s">
        <v>144</v>
      </c>
      <c r="C15" t="s">
        <v>477</v>
      </c>
      <c r="D15" t="s">
        <v>426</v>
      </c>
    </row>
    <row r="16" spans="1:4" x14ac:dyDescent="0.25">
      <c r="A16" t="s">
        <v>455</v>
      </c>
      <c r="B16" t="s">
        <v>31</v>
      </c>
      <c r="C16" t="s">
        <v>478</v>
      </c>
      <c r="D16" t="s">
        <v>428</v>
      </c>
    </row>
    <row r="17" spans="1:4" x14ac:dyDescent="0.25">
      <c r="A17" t="s">
        <v>456</v>
      </c>
      <c r="B17" t="s">
        <v>133</v>
      </c>
      <c r="C17" t="s">
        <v>479</v>
      </c>
      <c r="D17" t="s">
        <v>430</v>
      </c>
    </row>
    <row r="18" spans="1:4" x14ac:dyDescent="0.25">
      <c r="A18" t="s">
        <v>457</v>
      </c>
      <c r="B18" t="s">
        <v>159</v>
      </c>
      <c r="C18" t="s">
        <v>480</v>
      </c>
      <c r="D18" t="s">
        <v>432</v>
      </c>
    </row>
    <row r="19" spans="1:4" x14ac:dyDescent="0.25">
      <c r="A19" t="s">
        <v>458</v>
      </c>
      <c r="B19" t="s">
        <v>151</v>
      </c>
    </row>
    <row r="20" spans="1:4" x14ac:dyDescent="0.25">
      <c r="A20" t="s">
        <v>459</v>
      </c>
      <c r="B20" t="s">
        <v>44</v>
      </c>
    </row>
    <row r="21" spans="1:4" x14ac:dyDescent="0.25">
      <c r="A21" t="s">
        <v>460</v>
      </c>
      <c r="B21" t="s">
        <v>38</v>
      </c>
    </row>
    <row r="22" spans="1:4" x14ac:dyDescent="0.25">
      <c r="A22" t="s">
        <v>461</v>
      </c>
      <c r="B22" t="s">
        <v>117</v>
      </c>
    </row>
    <row r="23" spans="1:4" x14ac:dyDescent="0.25">
      <c r="A23" t="s">
        <v>462</v>
      </c>
      <c r="B23" t="s">
        <v>10</v>
      </c>
    </row>
    <row r="24" spans="1:4" x14ac:dyDescent="0.25">
      <c r="A24" t="s">
        <v>463</v>
      </c>
      <c r="B24" t="s">
        <v>94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baseColWidth="10" defaultRowHeight="15" x14ac:dyDescent="0.25"/>
  <cols>
    <col min="1" max="1" width="1.5703125" customWidth="1"/>
    <col min="2" max="2" width="21.85546875" bestFit="1" customWidth="1"/>
    <col min="3" max="3" width="61.28515625" bestFit="1" customWidth="1"/>
    <col min="4" max="4" width="9.42578125" bestFit="1" customWidth="1"/>
    <col min="5" max="5" width="12.42578125" bestFit="1" customWidth="1"/>
    <col min="6" max="6" width="12" hidden="1" customWidth="1"/>
    <col min="7" max="7" width="0" hidden="1" customWidth="1"/>
  </cols>
  <sheetData>
    <row r="1" spans="1:7" x14ac:dyDescent="0.25">
      <c r="A1" t="str">
        <f>_xll.DBSetQuery(A2,"",B1)</f>
        <v xml:space="preserve">Env:Test, (last result:)Set OLEDB; ListObject to (bgQuery= True, ):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2" t="s">
        <v>481</v>
      </c>
      <c r="C1" s="2" t="s">
        <v>433</v>
      </c>
      <c r="D1" s="2" t="s">
        <v>482</v>
      </c>
      <c r="E1" s="2" t="s">
        <v>483</v>
      </c>
      <c r="F1" s="2" t="s">
        <v>1</v>
      </c>
      <c r="G1" s="2" t="s">
        <v>437</v>
      </c>
    </row>
    <row r="2" spans="1:7" x14ac:dyDescent="0.25">
      <c r="A2" s="1" t="s">
        <v>440</v>
      </c>
      <c r="B2" s="3" t="s">
        <v>462</v>
      </c>
      <c r="C2" s="3" t="s">
        <v>473</v>
      </c>
      <c r="D2" s="3">
        <v>1</v>
      </c>
      <c r="E2" s="3">
        <v>100</v>
      </c>
      <c r="F2" s="3" t="str">
        <f>IF(Tabelle_ExterneDaten_18[[#This Row],[au_idLU]]&lt;&gt;"",VLOOKUP(Tabelle_ExterneDaten_18[[#This Row],[au_idLU]],au_idLookup,2,FALSE),"")</f>
        <v>172-32-1176</v>
      </c>
      <c r="G2" s="3" t="str">
        <f>IF(Tabelle_ExterneDaten_18[[#This Row],[title_idLU]]&lt;&gt;"",VLOOKUP(Tabelle_ExterneDaten_18[[#This Row],[title_idLU]],title_idLookup,2,FALSE),"")</f>
        <v>PS3333</v>
      </c>
    </row>
    <row r="3" spans="1:7" x14ac:dyDescent="0.25">
      <c r="B3" s="2" t="s">
        <v>447</v>
      </c>
      <c r="C3" s="2" t="s">
        <v>478</v>
      </c>
      <c r="D3" s="2">
        <v>2</v>
      </c>
      <c r="E3" s="2">
        <v>40</v>
      </c>
      <c r="F3" s="2" t="str">
        <f>IF(Tabelle_ExterneDaten_18[[#This Row],[au_idLU]]&lt;&gt;"",VLOOKUP(Tabelle_ExterneDaten_18[[#This Row],[au_idLU]],au_idLookup,2,FALSE),"")</f>
        <v>213-46-8915</v>
      </c>
      <c r="G3" s="2" t="str">
        <f>IF(Tabelle_ExterneDaten_18[[#This Row],[title_idLU]]&lt;&gt;"",VLOOKUP(Tabelle_ExterneDaten_18[[#This Row],[title_idLU]],title_idLookup,2,FALSE),"")</f>
        <v>BU1032</v>
      </c>
    </row>
    <row r="4" spans="1:7" x14ac:dyDescent="0.25">
      <c r="B4" s="2" t="s">
        <v>447</v>
      </c>
      <c r="C4" s="2" t="s">
        <v>480</v>
      </c>
      <c r="D4" s="2">
        <v>1</v>
      </c>
      <c r="E4" s="2">
        <v>100</v>
      </c>
      <c r="F4" s="2" t="str">
        <f>IF(Tabelle_ExterneDaten_18[[#This Row],[au_idLU]]&lt;&gt;"",VLOOKUP(Tabelle_ExterneDaten_18[[#This Row],[au_idLU]],au_idLookup,2,FALSE),"")</f>
        <v>213-46-8915</v>
      </c>
      <c r="G4" s="2" t="str">
        <f>IF(Tabelle_ExterneDaten_18[[#This Row],[title_idLU]]&lt;&gt;"",VLOOKUP(Tabelle_ExterneDaten_18[[#This Row],[title_idLU]],title_idLookup,2,FALSE),"")</f>
        <v>BU2075</v>
      </c>
    </row>
    <row r="5" spans="1:7" x14ac:dyDescent="0.25">
      <c r="B5" s="2" t="s">
        <v>443</v>
      </c>
      <c r="C5" s="2" t="s">
        <v>464</v>
      </c>
      <c r="D5" s="2">
        <v>1</v>
      </c>
      <c r="E5" s="2">
        <v>100</v>
      </c>
      <c r="F5" s="2" t="str">
        <f>IF(Tabelle_ExterneDaten_18[[#This Row],[au_idLU]]&lt;&gt;"",VLOOKUP(Tabelle_ExterneDaten_18[[#This Row],[au_idLU]],au_idLookup,2,FALSE),"")</f>
        <v>238-95-7766</v>
      </c>
      <c r="G5" s="2" t="str">
        <f>IF(Tabelle_ExterneDaten_18[[#This Row],[title_idLU]]&lt;&gt;"",VLOOKUP(Tabelle_ExterneDaten_18[[#This Row],[title_idLU]],title_idLookup,2,FALSE),"")</f>
        <v>PC1035</v>
      </c>
    </row>
    <row r="6" spans="1:7" x14ac:dyDescent="0.25">
      <c r="B6" s="2" t="s">
        <v>455</v>
      </c>
      <c r="C6" s="2" t="s">
        <v>466</v>
      </c>
      <c r="D6" s="2">
        <v>2</v>
      </c>
      <c r="E6" s="2">
        <v>40</v>
      </c>
      <c r="F6" s="2" t="str">
        <f>IF(Tabelle_ExterneDaten_18[[#This Row],[au_idLU]]&lt;&gt;"",VLOOKUP(Tabelle_ExterneDaten_18[[#This Row],[au_idLU]],au_idLookup,2,FALSE),"")</f>
        <v>267-41-2394</v>
      </c>
      <c r="G6" s="2" t="str">
        <f>IF(Tabelle_ExterneDaten_18[[#This Row],[title_idLU]]&lt;&gt;"",VLOOKUP(Tabelle_ExterneDaten_18[[#This Row],[title_idLU]],title_idLookup,2,FALSE),"")</f>
        <v>BU1111</v>
      </c>
    </row>
    <row r="7" spans="1:7" x14ac:dyDescent="0.25">
      <c r="B7" s="2" t="s">
        <v>455</v>
      </c>
      <c r="C7" s="2" t="s">
        <v>477</v>
      </c>
      <c r="D7" s="2">
        <v>2</v>
      </c>
      <c r="E7" s="2">
        <v>30</v>
      </c>
      <c r="F7" s="2" t="str">
        <f>IF(Tabelle_ExterneDaten_18[[#This Row],[au_idLU]]&lt;&gt;"",VLOOKUP(Tabelle_ExterneDaten_18[[#This Row],[au_idLU]],au_idLookup,2,FALSE),"")</f>
        <v>267-41-2394</v>
      </c>
      <c r="G7" s="2" t="str">
        <f>IF(Tabelle_ExterneDaten_18[[#This Row],[title_idLU]]&lt;&gt;"",VLOOKUP(Tabelle_ExterneDaten_18[[#This Row],[title_idLU]],title_idLookup,2,FALSE),"")</f>
        <v>TC7777</v>
      </c>
    </row>
    <row r="8" spans="1:7" x14ac:dyDescent="0.25">
      <c r="B8" s="2" t="s">
        <v>460</v>
      </c>
      <c r="C8" s="2" t="s">
        <v>476</v>
      </c>
      <c r="D8" s="2">
        <v>1</v>
      </c>
      <c r="E8" s="2">
        <v>100</v>
      </c>
      <c r="F8" s="2" t="str">
        <f>IF(Tabelle_ExterneDaten_18[[#This Row],[au_idLU]]&lt;&gt;"",VLOOKUP(Tabelle_ExterneDaten_18[[#This Row],[au_idLU]],au_idLookup,2,FALSE),"")</f>
        <v>274-80-9391</v>
      </c>
      <c r="G8" s="2" t="str">
        <f>IF(Tabelle_ExterneDaten_18[[#This Row],[title_idLU]]&lt;&gt;"",VLOOKUP(Tabelle_ExterneDaten_18[[#This Row],[title_idLU]],title_idLookup,2,FALSE),"")</f>
        <v>BU7832</v>
      </c>
    </row>
    <row r="9" spans="1:7" x14ac:dyDescent="0.25">
      <c r="B9" s="2" t="s">
        <v>441</v>
      </c>
      <c r="C9" s="2" t="s">
        <v>478</v>
      </c>
      <c r="D9" s="2">
        <v>1</v>
      </c>
      <c r="E9" s="2">
        <v>60</v>
      </c>
      <c r="F9" s="2" t="str">
        <f>IF(Tabelle_ExterneDaten_18[[#This Row],[au_idLU]]&lt;&gt;"",VLOOKUP(Tabelle_ExterneDaten_18[[#This Row],[au_idLU]],au_idLookup,2,FALSE),"")</f>
        <v>409-56-7008</v>
      </c>
      <c r="G9" s="2" t="str">
        <f>IF(Tabelle_ExterneDaten_18[[#This Row],[title_idLU]]&lt;&gt;"",VLOOKUP(Tabelle_ExterneDaten_18[[#This Row],[title_idLU]],title_idLookup,2,FALSE),"")</f>
        <v>BU1032</v>
      </c>
    </row>
    <row r="10" spans="1:7" x14ac:dyDescent="0.25">
      <c r="B10" s="2" t="s">
        <v>446</v>
      </c>
      <c r="C10" s="2" t="s">
        <v>474</v>
      </c>
      <c r="D10" s="2">
        <v>1</v>
      </c>
      <c r="E10" s="2">
        <v>50</v>
      </c>
      <c r="F10" s="2" t="str">
        <f>IF(Tabelle_ExterneDaten_18[[#This Row],[au_idLU]]&lt;&gt;"",VLOOKUP(Tabelle_ExterneDaten_18[[#This Row],[au_idLU]],au_idLookup,2,FALSE),"")</f>
        <v>427-17-2319</v>
      </c>
      <c r="G10" s="2" t="str">
        <f>IF(Tabelle_ExterneDaten_18[[#This Row],[title_idLU]]&lt;&gt;"",VLOOKUP(Tabelle_ExterneDaten_18[[#This Row],[title_idLU]],title_idLookup,2,FALSE),"")</f>
        <v>PC8888</v>
      </c>
    </row>
    <row r="11" spans="1:7" x14ac:dyDescent="0.25">
      <c r="B11" s="2" t="s">
        <v>449</v>
      </c>
      <c r="C11" s="2" t="s">
        <v>477</v>
      </c>
      <c r="D11" s="2">
        <v>3</v>
      </c>
      <c r="E11" s="2">
        <v>30</v>
      </c>
      <c r="F11" s="2" t="str">
        <f>IF(Tabelle_ExterneDaten_18[[#This Row],[au_idLU]]&lt;&gt;"",VLOOKUP(Tabelle_ExterneDaten_18[[#This Row],[au_idLU]],au_idLookup,2,FALSE),"")</f>
        <v>472-27-2349</v>
      </c>
      <c r="G11" s="2" t="str">
        <f>IF(Tabelle_ExterneDaten_18[[#This Row],[title_idLU]]&lt;&gt;"",VLOOKUP(Tabelle_ExterneDaten_18[[#This Row],[title_idLU]],title_idLookup,2,FALSE),"")</f>
        <v>TC7777</v>
      </c>
    </row>
    <row r="12" spans="1:7" x14ac:dyDescent="0.25">
      <c r="B12" s="2" t="s">
        <v>452</v>
      </c>
      <c r="C12" s="2" t="s">
        <v>471</v>
      </c>
      <c r="D12" s="2">
        <v>1</v>
      </c>
      <c r="E12" s="2">
        <v>100</v>
      </c>
      <c r="F12" s="2" t="str">
        <f>IF(Tabelle_ExterneDaten_18[[#This Row],[au_idLU]]&lt;&gt;"",VLOOKUP(Tabelle_ExterneDaten_18[[#This Row],[au_idLU]],au_idLookup,2,FALSE),"")</f>
        <v>486-29-1786</v>
      </c>
      <c r="G12" s="2" t="str">
        <f>IF(Tabelle_ExterneDaten_18[[#This Row],[title_idLU]]&lt;&gt;"",VLOOKUP(Tabelle_ExterneDaten_18[[#This Row],[title_idLU]],title_idLookup,2,FALSE),"")</f>
        <v>PC9999</v>
      </c>
    </row>
    <row r="13" spans="1:7" x14ac:dyDescent="0.25">
      <c r="B13" s="2" t="s">
        <v>452</v>
      </c>
      <c r="C13" s="2" t="s">
        <v>467</v>
      </c>
      <c r="D13" s="2">
        <v>1</v>
      </c>
      <c r="E13" s="2">
        <v>100</v>
      </c>
      <c r="F13" s="2" t="str">
        <f>IF(Tabelle_ExterneDaten_18[[#This Row],[au_idLU]]&lt;&gt;"",VLOOKUP(Tabelle_ExterneDaten_18[[#This Row],[au_idLU]],au_idLookup,2,FALSE),"")</f>
        <v>486-29-1786</v>
      </c>
      <c r="G13" s="2" t="str">
        <f>IF(Tabelle_ExterneDaten_18[[#This Row],[title_idLU]]&lt;&gt;"",VLOOKUP(Tabelle_ExterneDaten_18[[#This Row],[title_idLU]],title_idLookup,2,FALSE),"")</f>
        <v>PS7777</v>
      </c>
    </row>
    <row r="14" spans="1:7" x14ac:dyDescent="0.25">
      <c r="B14" s="2" t="s">
        <v>442</v>
      </c>
      <c r="C14" s="2" t="s">
        <v>468</v>
      </c>
      <c r="D14" s="2">
        <v>1</v>
      </c>
      <c r="E14" s="2">
        <v>100</v>
      </c>
      <c r="F14" s="2" t="str">
        <f>IF(Tabelle_ExterneDaten_18[[#This Row],[au_idLU]]&lt;&gt;"",VLOOKUP(Tabelle_ExterneDaten_18[[#This Row],[au_idLU]],au_idLookup,2,FALSE),"")</f>
        <v>648-92-1872</v>
      </c>
      <c r="G14" s="2" t="str">
        <f>IF(Tabelle_ExterneDaten_18[[#This Row],[title_idLU]]&lt;&gt;"",VLOOKUP(Tabelle_ExterneDaten_18[[#This Row],[title_idLU]],title_idLookup,2,FALSE),"")</f>
        <v>TC4203</v>
      </c>
    </row>
    <row r="15" spans="1:7" x14ac:dyDescent="0.25">
      <c r="B15" s="2" t="s">
        <v>463</v>
      </c>
      <c r="C15" s="2" t="s">
        <v>477</v>
      </c>
      <c r="D15" s="2">
        <v>1</v>
      </c>
      <c r="E15" s="2">
        <v>40</v>
      </c>
      <c r="F15" s="2" t="str">
        <f>IF(Tabelle_ExterneDaten_18[[#This Row],[au_idLU]]&lt;&gt;"",VLOOKUP(Tabelle_ExterneDaten_18[[#This Row],[au_idLU]],au_idLookup,2,FALSE),"")</f>
        <v>672-71-3249</v>
      </c>
      <c r="G15" s="2" t="str">
        <f>IF(Tabelle_ExterneDaten_18[[#This Row],[title_idLU]]&lt;&gt;"",VLOOKUP(Tabelle_ExterneDaten_18[[#This Row],[title_idLU]],title_idLookup,2,FALSE),"")</f>
        <v>TC7777</v>
      </c>
    </row>
    <row r="16" spans="1:7" x14ac:dyDescent="0.25">
      <c r="B16" s="2" t="s">
        <v>445</v>
      </c>
      <c r="C16" s="2" t="s">
        <v>475</v>
      </c>
      <c r="D16" s="2">
        <v>1</v>
      </c>
      <c r="E16" s="2">
        <v>100</v>
      </c>
      <c r="F16" s="2" t="str">
        <f>IF(Tabelle_ExterneDaten_18[[#This Row],[au_idLU]]&lt;&gt;"",VLOOKUP(Tabelle_ExterneDaten_18[[#This Row],[au_idLU]],au_idLookup,2,FALSE),"")</f>
        <v>712-45-1867</v>
      </c>
      <c r="G16" s="2" t="str">
        <f>IF(Tabelle_ExterneDaten_18[[#This Row],[title_idLU]]&lt;&gt;"",VLOOKUP(Tabelle_ExterneDaten_18[[#This Row],[title_idLU]],title_idLookup,2,FALSE),"")</f>
        <v>MC2222</v>
      </c>
    </row>
    <row r="17" spans="2:7" x14ac:dyDescent="0.25">
      <c r="B17" s="2" t="s">
        <v>444</v>
      </c>
      <c r="C17" s="2" t="s">
        <v>479</v>
      </c>
      <c r="D17" s="2">
        <v>1</v>
      </c>
      <c r="E17" s="2">
        <v>75</v>
      </c>
      <c r="F17" s="2" t="str">
        <f>IF(Tabelle_ExterneDaten_18[[#This Row],[au_idLU]]&lt;&gt;"",VLOOKUP(Tabelle_ExterneDaten_18[[#This Row],[au_idLU]],au_idLookup,2,FALSE),"")</f>
        <v>722-51-5454</v>
      </c>
      <c r="G17" s="2" t="str">
        <f>IF(Tabelle_ExterneDaten_18[[#This Row],[title_idLU]]&lt;&gt;"",VLOOKUP(Tabelle_ExterneDaten_18[[#This Row],[title_idLU]],title_idLookup,2,FALSE),"")</f>
        <v>MC3021</v>
      </c>
    </row>
    <row r="18" spans="2:7" x14ac:dyDescent="0.25">
      <c r="B18" s="2" t="s">
        <v>453</v>
      </c>
      <c r="C18" s="2" t="s">
        <v>466</v>
      </c>
      <c r="D18" s="2">
        <v>1</v>
      </c>
      <c r="E18" s="2">
        <v>60</v>
      </c>
      <c r="F18" s="2" t="str">
        <f>IF(Tabelle_ExterneDaten_18[[#This Row],[au_idLU]]&lt;&gt;"",VLOOKUP(Tabelle_ExterneDaten_18[[#This Row],[au_idLU]],au_idLookup,2,FALSE),"")</f>
        <v>724-80-9391</v>
      </c>
      <c r="G18" s="2" t="str">
        <f>IF(Tabelle_ExterneDaten_18[[#This Row],[title_idLU]]&lt;&gt;"",VLOOKUP(Tabelle_ExterneDaten_18[[#This Row],[title_idLU]],title_idLookup,2,FALSE),"")</f>
        <v>BU1111</v>
      </c>
    </row>
    <row r="19" spans="2:7" x14ac:dyDescent="0.25">
      <c r="B19" s="2" t="s">
        <v>453</v>
      </c>
      <c r="C19" s="2" t="s">
        <v>465</v>
      </c>
      <c r="D19" s="2">
        <v>2</v>
      </c>
      <c r="E19" s="2">
        <v>25</v>
      </c>
      <c r="F19" s="2" t="str">
        <f>IF(Tabelle_ExterneDaten_18[[#This Row],[au_idLU]]&lt;&gt;"",VLOOKUP(Tabelle_ExterneDaten_18[[#This Row],[au_idLU]],au_idLookup,2,FALSE),"")</f>
        <v>724-80-9391</v>
      </c>
      <c r="G19" s="2" t="str">
        <f>IF(Tabelle_ExterneDaten_18[[#This Row],[title_idLU]]&lt;&gt;"",VLOOKUP(Tabelle_ExterneDaten_18[[#This Row],[title_idLU]],title_idLookup,2,FALSE),"")</f>
        <v>PS1372</v>
      </c>
    </row>
    <row r="20" spans="2:7" x14ac:dyDescent="0.25">
      <c r="B20" s="2" t="s">
        <v>451</v>
      </c>
      <c r="C20" s="2" t="s">
        <v>465</v>
      </c>
      <c r="D20" s="2">
        <v>1</v>
      </c>
      <c r="E20" s="2">
        <v>75</v>
      </c>
      <c r="F20" s="2" t="str">
        <f>IF(Tabelle_ExterneDaten_18[[#This Row],[au_idLU]]&lt;&gt;"",VLOOKUP(Tabelle_ExterneDaten_18[[#This Row],[au_idLU]],au_idLookup,2,FALSE),"")</f>
        <v>756-30-7391</v>
      </c>
      <c r="G20" s="2" t="str">
        <f>IF(Tabelle_ExterneDaten_18[[#This Row],[title_idLU]]&lt;&gt;"",VLOOKUP(Tabelle_ExterneDaten_18[[#This Row],[title_idLU]],title_idLookup,2,FALSE),"")</f>
        <v>PS1372</v>
      </c>
    </row>
    <row r="21" spans="2:7" x14ac:dyDescent="0.25">
      <c r="B21" s="2" t="s">
        <v>456</v>
      </c>
      <c r="C21" s="2" t="s">
        <v>472</v>
      </c>
      <c r="D21" s="2">
        <v>1</v>
      </c>
      <c r="E21" s="2">
        <v>100</v>
      </c>
      <c r="F21" s="2" t="str">
        <f>IF(Tabelle_ExterneDaten_18[[#This Row],[au_idLU]]&lt;&gt;"",VLOOKUP(Tabelle_ExterneDaten_18[[#This Row],[au_idLU]],au_idLookup,2,FALSE),"")</f>
        <v>807-91-6654</v>
      </c>
      <c r="G21" s="2" t="str">
        <f>IF(Tabelle_ExterneDaten_18[[#This Row],[title_idLU]]&lt;&gt;"",VLOOKUP(Tabelle_ExterneDaten_18[[#This Row],[title_idLU]],title_idLookup,2,FALSE),"")</f>
        <v>TC3218</v>
      </c>
    </row>
    <row r="22" spans="2:7" x14ac:dyDescent="0.25">
      <c r="B22" s="2" t="s">
        <v>450</v>
      </c>
      <c r="C22" s="2" t="s">
        <v>474</v>
      </c>
      <c r="D22" s="2">
        <v>2</v>
      </c>
      <c r="E22" s="2">
        <v>50</v>
      </c>
      <c r="F22" s="2" t="str">
        <f>IF(Tabelle_ExterneDaten_18[[#This Row],[au_idLU]]&lt;&gt;"",VLOOKUP(Tabelle_ExterneDaten_18[[#This Row],[au_idLU]],au_idLookup,2,FALSE),"")</f>
        <v>846-92-7186</v>
      </c>
      <c r="G22" s="2" t="str">
        <f>IF(Tabelle_ExterneDaten_18[[#This Row],[title_idLU]]&lt;&gt;"",VLOOKUP(Tabelle_ExterneDaten_18[[#This Row],[title_idLU]],title_idLookup,2,FALSE),"")</f>
        <v>PC8888</v>
      </c>
    </row>
    <row r="23" spans="2:7" x14ac:dyDescent="0.25">
      <c r="B23" s="2" t="s">
        <v>458</v>
      </c>
      <c r="C23" s="2" t="s">
        <v>479</v>
      </c>
      <c r="D23" s="2">
        <v>2</v>
      </c>
      <c r="E23" s="2">
        <v>25</v>
      </c>
      <c r="F23" s="2" t="str">
        <f>IF(Tabelle_ExterneDaten_18[[#This Row],[au_idLU]]&lt;&gt;"",VLOOKUP(Tabelle_ExterneDaten_18[[#This Row],[au_idLU]],au_idLookup,2,FALSE),"")</f>
        <v>899-46-2035</v>
      </c>
      <c r="G23" s="2" t="str">
        <f>IF(Tabelle_ExterneDaten_18[[#This Row],[title_idLU]]&lt;&gt;"",VLOOKUP(Tabelle_ExterneDaten_18[[#This Row],[title_idLU]],title_idLookup,2,FALSE),"")</f>
        <v>MC3021</v>
      </c>
    </row>
    <row r="24" spans="2:7" x14ac:dyDescent="0.25">
      <c r="B24" s="2" t="s">
        <v>458</v>
      </c>
      <c r="C24" s="2" t="s">
        <v>469</v>
      </c>
      <c r="D24" s="2">
        <v>2</v>
      </c>
      <c r="E24" s="2">
        <v>50</v>
      </c>
      <c r="F24" s="2" t="str">
        <f>IF(Tabelle_ExterneDaten_18[[#This Row],[au_idLU]]&lt;&gt;"",VLOOKUP(Tabelle_ExterneDaten_18[[#This Row],[au_idLU]],au_idLookup,2,FALSE),"")</f>
        <v>899-46-2035</v>
      </c>
      <c r="G24" s="2" t="str">
        <f>IF(Tabelle_ExterneDaten_18[[#This Row],[title_idLU]]&lt;&gt;"",VLOOKUP(Tabelle_ExterneDaten_18[[#This Row],[title_idLU]],title_idLookup,2,FALSE),"")</f>
        <v>PS2091</v>
      </c>
    </row>
    <row r="25" spans="2:7" x14ac:dyDescent="0.25">
      <c r="B25" s="2" t="s">
        <v>457</v>
      </c>
      <c r="C25" s="2" t="s">
        <v>469</v>
      </c>
      <c r="D25" s="2">
        <v>1</v>
      </c>
      <c r="E25" s="2">
        <v>50</v>
      </c>
      <c r="F25" s="2" t="str">
        <f>IF(Tabelle_ExterneDaten_18[[#This Row],[au_idLU]]&lt;&gt;"",VLOOKUP(Tabelle_ExterneDaten_18[[#This Row],[au_idLU]],au_idLookup,2,FALSE),"")</f>
        <v>998-72-3567</v>
      </c>
      <c r="G25" s="2" t="str">
        <f>IF(Tabelle_ExterneDaten_18[[#This Row],[title_idLU]]&lt;&gt;"",VLOOKUP(Tabelle_ExterneDaten_18[[#This Row],[title_idLU]],title_idLookup,2,FALSE),"")</f>
        <v>PS2091</v>
      </c>
    </row>
    <row r="26" spans="2:7" x14ac:dyDescent="0.25">
      <c r="B26" s="2" t="s">
        <v>457</v>
      </c>
      <c r="C26" s="2" t="s">
        <v>470</v>
      </c>
      <c r="D26" s="2">
        <v>1</v>
      </c>
      <c r="E26" s="2">
        <v>100</v>
      </c>
      <c r="F26" s="2" t="str">
        <f>IF(Tabelle_ExterneDaten_18[[#This Row],[au_idLU]]&lt;&gt;"",VLOOKUP(Tabelle_ExterneDaten_18[[#This Row],[au_idLU]],au_idLookup,2,FALSE),"")</f>
        <v>998-72-3567</v>
      </c>
      <c r="G26" s="2" t="str">
        <f>IF(Tabelle_ExterneDaten_18[[#This Row],[title_idLU]]&lt;&gt;"",VLOOKUP(Tabelle_ExterneDaten_18[[#This Row],[title_idLU]],title_idLookup,2,FALSE),"")</f>
        <v>PS2106</v>
      </c>
    </row>
  </sheetData>
  <dataValidations count="2">
    <dataValidation type="list" allowBlank="1" showInputMessage="1" showErrorMessage="1" sqref="B2:B26">
      <formula1>OFFSET(au_idLookup,0,0,,1)</formula1>
    </dataValidation>
    <dataValidation type="list" allowBlank="1" showInputMessage="1" showErrorMessage="1" sqref="C2:C26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RowHeight="15" x14ac:dyDescent="0.25"/>
  <sheetData>
    <row r="1" spans="1:3" x14ac:dyDescent="0.25">
      <c r="B1" t="str">
        <f>_xll.DBListFetch(C1,"",pub_idLookup)</f>
        <v>Env:Test, (last result:)Retrieved 8 records from: SELECT pub_name,pub_id FROM pubs.dbo.publishers ORDER BY pub_name</v>
      </c>
      <c r="C1" s="1" t="s">
        <v>489</v>
      </c>
    </row>
    <row r="2" spans="1:3" x14ac:dyDescent="0.25">
      <c r="A2" t="s">
        <v>484</v>
      </c>
      <c r="B2" t="s">
        <v>214</v>
      </c>
      <c r="C2" t="s">
        <v>215</v>
      </c>
    </row>
    <row r="3" spans="1:3" x14ac:dyDescent="0.25">
      <c r="A3" t="s">
        <v>485</v>
      </c>
      <c r="B3" t="s">
        <v>212</v>
      </c>
      <c r="C3" t="s">
        <v>213</v>
      </c>
    </row>
    <row r="4" spans="1:3" x14ac:dyDescent="0.25">
      <c r="A4" t="s">
        <v>486</v>
      </c>
      <c r="B4" t="s">
        <v>210</v>
      </c>
      <c r="C4" t="s">
        <v>211</v>
      </c>
    </row>
    <row r="5" spans="1:3" x14ac:dyDescent="0.25">
      <c r="A5" t="s">
        <v>487</v>
      </c>
      <c r="B5" t="s">
        <v>208</v>
      </c>
      <c r="C5" t="s">
        <v>209</v>
      </c>
    </row>
    <row r="6" spans="1:3" x14ac:dyDescent="0.25">
      <c r="A6" t="s">
        <v>488</v>
      </c>
      <c r="B6" t="s">
        <v>206</v>
      </c>
      <c r="C6" t="s">
        <v>207</v>
      </c>
    </row>
    <row r="7" spans="1:3" x14ac:dyDescent="0.25">
      <c r="B7" t="s">
        <v>204</v>
      </c>
      <c r="C7" t="s">
        <v>205</v>
      </c>
    </row>
    <row r="8" spans="1:3" x14ac:dyDescent="0.25">
      <c r="B8" t="s">
        <v>202</v>
      </c>
      <c r="C8" t="s">
        <v>203</v>
      </c>
    </row>
    <row r="9" spans="1:3" x14ac:dyDescent="0.25">
      <c r="B9" t="s">
        <v>200</v>
      </c>
      <c r="C9" t="s">
        <v>201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7" sqref="C7"/>
    </sheetView>
  </sheetViews>
  <sheetFormatPr baseColWidth="10" defaultRowHeight="15" x14ac:dyDescent="0.25"/>
  <cols>
    <col min="1" max="1" width="0.5703125" customWidth="1"/>
    <col min="2" max="2" width="9.7109375" bestFit="1" customWidth="1"/>
    <col min="3" max="3" width="61.28515625" bestFit="1" customWidth="1"/>
    <col min="4" max="4" width="13.7109375" bestFit="1" customWidth="1"/>
    <col min="5" max="5" width="20.140625" bestFit="1" customWidth="1"/>
    <col min="6" max="6" width="7.7109375" bestFit="1" customWidth="1"/>
    <col min="7" max="7" width="10.5703125" bestFit="1" customWidth="1"/>
    <col min="8" max="8" width="9.42578125" bestFit="1" customWidth="1"/>
    <col min="9" max="9" width="11.5703125" bestFit="1" customWidth="1"/>
    <col min="10" max="10" width="81.140625" bestFit="1" customWidth="1"/>
    <col min="11" max="11" width="15.140625" bestFit="1" customWidth="1"/>
    <col min="12" max="12" width="12" hidden="1" customWidth="1"/>
  </cols>
  <sheetData>
    <row r="1" spans="1:12" x14ac:dyDescent="0.25">
      <c r="A1" t="str">
        <f>_xll.DBSetQuery(A2,"",B1)</f>
        <v xml:space="preserve">Env:Test, (last result:)Set OLEDB; ListObject to (bgQuery= True, ): SELECT T1.title_id, T1.title, T1.type, T5.pub_name AS pub_idLU, T1.price, T1.advance, T1.royalty, T1.ytd_sales, T1.notes, T1.pubdate_x000D_
FROM pubs.dbo.titles T1 LEFT JOIN _x000D_
pubs.dbo.publishers T5 ON T1.pub_id = T5.pub_id_x000D_
</v>
      </c>
      <c r="B1" s="2" t="s">
        <v>437</v>
      </c>
      <c r="C1" s="2" t="s">
        <v>491</v>
      </c>
      <c r="D1" s="2" t="s">
        <v>492</v>
      </c>
      <c r="E1" s="2" t="s">
        <v>222</v>
      </c>
      <c r="F1" s="2" t="s">
        <v>493</v>
      </c>
      <c r="G1" s="2" t="s">
        <v>494</v>
      </c>
      <c r="H1" s="2" t="s">
        <v>436</v>
      </c>
      <c r="I1" s="2" t="s">
        <v>495</v>
      </c>
      <c r="J1" s="2" t="s">
        <v>496</v>
      </c>
      <c r="K1" s="2" t="s">
        <v>497</v>
      </c>
      <c r="L1" s="2" t="s">
        <v>376</v>
      </c>
    </row>
    <row r="2" spans="1:12" x14ac:dyDescent="0.25">
      <c r="A2" s="1" t="s">
        <v>490</v>
      </c>
      <c r="B2" s="3" t="s">
        <v>428</v>
      </c>
      <c r="C2" s="3" t="s">
        <v>478</v>
      </c>
      <c r="D2" s="3" t="s">
        <v>487</v>
      </c>
      <c r="E2" s="3" t="s">
        <v>214</v>
      </c>
      <c r="F2" s="3">
        <v>19.989999999999998</v>
      </c>
      <c r="G2" s="3">
        <v>5000</v>
      </c>
      <c r="H2" s="3">
        <v>10</v>
      </c>
      <c r="I2" s="3">
        <v>4095</v>
      </c>
      <c r="J2" s="3" t="s">
        <v>498</v>
      </c>
      <c r="K2" s="4">
        <v>33401</v>
      </c>
      <c r="L2" s="4" t="str">
        <f>IF(Tabelle_ExterneDaten_19[[#This Row],[pub_idLU]]&lt;&gt;"",VLOOKUP(Tabelle_ExterneDaten_19[[#This Row],[pub_idLU]],pub_idLookup,2,FALSE),"")</f>
        <v>1389</v>
      </c>
    </row>
    <row r="3" spans="1:12" x14ac:dyDescent="0.25">
      <c r="B3" s="2" t="s">
        <v>405</v>
      </c>
      <c r="C3" s="2" t="s">
        <v>466</v>
      </c>
      <c r="D3" s="2" t="s">
        <v>487</v>
      </c>
      <c r="E3" s="2" t="s">
        <v>214</v>
      </c>
      <c r="F3" s="2">
        <v>11.95</v>
      </c>
      <c r="G3" s="2">
        <v>5000</v>
      </c>
      <c r="H3" s="2">
        <v>10</v>
      </c>
      <c r="I3" s="2">
        <v>3876</v>
      </c>
      <c r="J3" s="2" t="s">
        <v>499</v>
      </c>
      <c r="K3" s="4">
        <v>33398</v>
      </c>
      <c r="L3" s="4" t="str">
        <f>IF(Tabelle_ExterneDaten_19[[#This Row],[pub_idLU]]&lt;&gt;"",VLOOKUP(Tabelle_ExterneDaten_19[[#This Row],[pub_idLU]],pub_idLookup,2,FALSE),"")</f>
        <v>1389</v>
      </c>
    </row>
    <row r="4" spans="1:12" x14ac:dyDescent="0.25">
      <c r="B4" s="2" t="s">
        <v>432</v>
      </c>
      <c r="C4" s="2" t="s">
        <v>480</v>
      </c>
      <c r="D4" s="2" t="s">
        <v>487</v>
      </c>
      <c r="E4" s="2" t="s">
        <v>204</v>
      </c>
      <c r="F4" s="2">
        <v>2.99</v>
      </c>
      <c r="G4" s="2">
        <v>10125</v>
      </c>
      <c r="H4" s="2">
        <v>24</v>
      </c>
      <c r="I4" s="2">
        <v>18722</v>
      </c>
      <c r="J4" s="2" t="s">
        <v>500</v>
      </c>
      <c r="K4" s="4">
        <v>33419</v>
      </c>
      <c r="L4" s="4" t="str">
        <f>IF(Tabelle_ExterneDaten_19[[#This Row],[pub_idLU]]&lt;&gt;"",VLOOKUP(Tabelle_ExterneDaten_19[[#This Row],[pub_idLU]],pub_idLookup,2,FALSE),"")</f>
        <v>0736</v>
      </c>
    </row>
    <row r="5" spans="1:12" x14ac:dyDescent="0.25">
      <c r="B5" s="2" t="s">
        <v>424</v>
      </c>
      <c r="C5" s="2" t="s">
        <v>476</v>
      </c>
      <c r="D5" s="2" t="s">
        <v>487</v>
      </c>
      <c r="E5" s="2" t="s">
        <v>214</v>
      </c>
      <c r="F5" s="2">
        <v>19.989999999999998</v>
      </c>
      <c r="G5" s="2">
        <v>5000</v>
      </c>
      <c r="H5" s="2">
        <v>10</v>
      </c>
      <c r="I5" s="2">
        <v>4095</v>
      </c>
      <c r="J5" s="2" t="s">
        <v>501</v>
      </c>
      <c r="K5" s="4">
        <v>33411</v>
      </c>
      <c r="L5" s="4" t="str">
        <f>IF(Tabelle_ExterneDaten_19[[#This Row],[pub_idLU]]&lt;&gt;"",VLOOKUP(Tabelle_ExterneDaten_19[[#This Row],[pub_idLU]],pub_idLookup,2,FALSE),"")</f>
        <v>1389</v>
      </c>
    </row>
    <row r="6" spans="1:12" x14ac:dyDescent="0.25">
      <c r="B6" s="2" t="s">
        <v>422</v>
      </c>
      <c r="C6" s="2" t="s">
        <v>475</v>
      </c>
      <c r="D6" s="2" t="s">
        <v>484</v>
      </c>
      <c r="E6" s="2" t="s">
        <v>212</v>
      </c>
      <c r="F6" s="2">
        <v>19.989999999999998</v>
      </c>
      <c r="G6" s="2">
        <v>0</v>
      </c>
      <c r="H6" s="2">
        <v>12</v>
      </c>
      <c r="I6" s="2">
        <v>2032</v>
      </c>
      <c r="J6" s="2" t="s">
        <v>502</v>
      </c>
      <c r="K6" s="4">
        <v>33398</v>
      </c>
      <c r="L6" s="4" t="str">
        <f>IF(Tabelle_ExterneDaten_19[[#This Row],[pub_idLU]]&lt;&gt;"",VLOOKUP(Tabelle_ExterneDaten_19[[#This Row],[pub_idLU]],pub_idLookup,2,FALSE),"")</f>
        <v>0877</v>
      </c>
    </row>
    <row r="7" spans="1:12" x14ac:dyDescent="0.25">
      <c r="B7" s="2" t="s">
        <v>430</v>
      </c>
      <c r="C7" s="2" t="s">
        <v>479</v>
      </c>
      <c r="D7" s="2" t="s">
        <v>484</v>
      </c>
      <c r="E7" s="2" t="s">
        <v>212</v>
      </c>
      <c r="F7" s="2">
        <v>2.99</v>
      </c>
      <c r="G7" s="2">
        <v>15000</v>
      </c>
      <c r="H7" s="2">
        <v>24</v>
      </c>
      <c r="I7" s="2">
        <v>22246</v>
      </c>
      <c r="J7" s="2" t="s">
        <v>503</v>
      </c>
      <c r="K7" s="4">
        <v>33407</v>
      </c>
      <c r="L7" s="4" t="str">
        <f>IF(Tabelle_ExterneDaten_19[[#This Row],[pub_idLU]]&lt;&gt;"",VLOOKUP(Tabelle_ExterneDaten_19[[#This Row],[pub_idLU]],pub_idLookup,2,FALSE),"")</f>
        <v>0877</v>
      </c>
    </row>
    <row r="8" spans="1:12" x14ac:dyDescent="0.25">
      <c r="B8" s="2" t="s">
        <v>401</v>
      </c>
      <c r="C8" s="2" t="s">
        <v>464</v>
      </c>
      <c r="D8" s="2" t="s">
        <v>486</v>
      </c>
      <c r="E8" s="2" t="s">
        <v>214</v>
      </c>
      <c r="F8" s="2">
        <v>22.95</v>
      </c>
      <c r="G8" s="2">
        <v>7000</v>
      </c>
      <c r="H8" s="2">
        <v>16</v>
      </c>
      <c r="I8" s="2">
        <v>8780</v>
      </c>
      <c r="J8" s="2" t="s">
        <v>504</v>
      </c>
      <c r="K8" s="4">
        <v>33419</v>
      </c>
      <c r="L8" s="4" t="str">
        <f>IF(Tabelle_ExterneDaten_19[[#This Row],[pub_idLU]]&lt;&gt;"",VLOOKUP(Tabelle_ExterneDaten_19[[#This Row],[pub_idLU]],pub_idLookup,2,FALSE),"")</f>
        <v>1389</v>
      </c>
    </row>
    <row r="9" spans="1:12" x14ac:dyDescent="0.25">
      <c r="B9" s="2" t="s">
        <v>420</v>
      </c>
      <c r="C9" s="2" t="s">
        <v>474</v>
      </c>
      <c r="D9" s="2" t="s">
        <v>486</v>
      </c>
      <c r="E9" s="2" t="s">
        <v>214</v>
      </c>
      <c r="F9" s="2">
        <v>20</v>
      </c>
      <c r="G9" s="2">
        <v>8000</v>
      </c>
      <c r="H9" s="2">
        <v>10</v>
      </c>
      <c r="I9" s="2">
        <v>4095</v>
      </c>
      <c r="J9" s="2" t="s">
        <v>505</v>
      </c>
      <c r="K9" s="4">
        <v>34497</v>
      </c>
      <c r="L9" s="4" t="str">
        <f>IF(Tabelle_ExterneDaten_19[[#This Row],[pub_idLU]]&lt;&gt;"",VLOOKUP(Tabelle_ExterneDaten_19[[#This Row],[pub_idLU]],pub_idLookup,2,FALSE),"")</f>
        <v>1389</v>
      </c>
    </row>
    <row r="10" spans="1:12" x14ac:dyDescent="0.25">
      <c r="B10" s="2" t="s">
        <v>414</v>
      </c>
      <c r="C10" s="2" t="s">
        <v>471</v>
      </c>
      <c r="D10" s="2" t="s">
        <v>486</v>
      </c>
      <c r="E10" s="2" t="s">
        <v>214</v>
      </c>
      <c r="F10" s="2">
        <v>10</v>
      </c>
      <c r="G10" s="2"/>
      <c r="H10" s="2"/>
      <c r="I10" s="2"/>
      <c r="J10" s="2" t="s">
        <v>506</v>
      </c>
      <c r="K10" s="4">
        <v>43675.388807870368</v>
      </c>
      <c r="L10" s="4" t="str">
        <f>IF(Tabelle_ExterneDaten_19[[#This Row],[pub_idLU]]&lt;&gt;"",VLOOKUP(Tabelle_ExterneDaten_19[[#This Row],[pub_idLU]],pub_idLookup,2,FALSE),"")</f>
        <v>1389</v>
      </c>
    </row>
    <row r="11" spans="1:12" x14ac:dyDescent="0.25">
      <c r="B11" s="2" t="s">
        <v>403</v>
      </c>
      <c r="C11" s="2" t="s">
        <v>465</v>
      </c>
      <c r="D11" s="2" t="s">
        <v>485</v>
      </c>
      <c r="E11" s="2" t="s">
        <v>212</v>
      </c>
      <c r="F11" s="2">
        <v>21.59</v>
      </c>
      <c r="G11" s="2">
        <v>7000</v>
      </c>
      <c r="H11" s="2">
        <v>10</v>
      </c>
      <c r="I11" s="2">
        <v>375</v>
      </c>
      <c r="J11" s="2" t="s">
        <v>507</v>
      </c>
      <c r="K11" s="4">
        <v>33532</v>
      </c>
      <c r="L11" s="4" t="str">
        <f>IF(Tabelle_ExterneDaten_19[[#This Row],[pub_idLU]]&lt;&gt;"",VLOOKUP(Tabelle_ExterneDaten_19[[#This Row],[pub_idLU]],pub_idLookup,2,FALSE),"")</f>
        <v>0877</v>
      </c>
    </row>
    <row r="12" spans="1:12" x14ac:dyDescent="0.25">
      <c r="B12" s="2" t="s">
        <v>411</v>
      </c>
      <c r="C12" s="2" t="s">
        <v>469</v>
      </c>
      <c r="D12" s="2" t="s">
        <v>485</v>
      </c>
      <c r="E12" s="2" t="s">
        <v>204</v>
      </c>
      <c r="F12" s="2">
        <v>10.95</v>
      </c>
      <c r="G12" s="2">
        <v>2275</v>
      </c>
      <c r="H12" s="2">
        <v>12</v>
      </c>
      <c r="I12" s="2">
        <v>2045</v>
      </c>
      <c r="J12" s="2" t="s">
        <v>508</v>
      </c>
      <c r="K12" s="4">
        <v>33404</v>
      </c>
      <c r="L12" s="4" t="str">
        <f>IF(Tabelle_ExterneDaten_19[[#This Row],[pub_idLU]]&lt;&gt;"",VLOOKUP(Tabelle_ExterneDaten_19[[#This Row],[pub_idLU]],pub_idLookup,2,FALSE),"")</f>
        <v>0736</v>
      </c>
    </row>
    <row r="13" spans="1:12" x14ac:dyDescent="0.25">
      <c r="B13" s="2" t="s">
        <v>413</v>
      </c>
      <c r="C13" s="2" t="s">
        <v>470</v>
      </c>
      <c r="D13" s="2" t="s">
        <v>485</v>
      </c>
      <c r="E13" s="2" t="s">
        <v>204</v>
      </c>
      <c r="F13" s="2">
        <v>7</v>
      </c>
      <c r="G13" s="2">
        <v>6000</v>
      </c>
      <c r="H13" s="2">
        <v>10</v>
      </c>
      <c r="I13" s="2">
        <v>111</v>
      </c>
      <c r="J13" s="2" t="s">
        <v>509</v>
      </c>
      <c r="K13" s="4">
        <v>33516</v>
      </c>
      <c r="L13" s="4" t="str">
        <f>IF(Tabelle_ExterneDaten_19[[#This Row],[pub_idLU]]&lt;&gt;"",VLOOKUP(Tabelle_ExterneDaten_19[[#This Row],[pub_idLU]],pub_idLookup,2,FALSE),"")</f>
        <v>0736</v>
      </c>
    </row>
    <row r="14" spans="1:12" x14ac:dyDescent="0.25">
      <c r="B14" s="2" t="s">
        <v>418</v>
      </c>
      <c r="C14" s="2" t="s">
        <v>473</v>
      </c>
      <c r="D14" s="2" t="s">
        <v>485</v>
      </c>
      <c r="E14" s="2" t="s">
        <v>204</v>
      </c>
      <c r="F14" s="2">
        <v>19.989999999999998</v>
      </c>
      <c r="G14" s="2">
        <v>2000</v>
      </c>
      <c r="H14" s="2">
        <v>10</v>
      </c>
      <c r="I14" s="2">
        <v>4072</v>
      </c>
      <c r="J14" s="2" t="s">
        <v>510</v>
      </c>
      <c r="K14" s="4">
        <v>33401</v>
      </c>
      <c r="L14" s="4" t="str">
        <f>IF(Tabelle_ExterneDaten_19[[#This Row],[pub_idLU]]&lt;&gt;"",VLOOKUP(Tabelle_ExterneDaten_19[[#This Row],[pub_idLU]],pub_idLookup,2,FALSE),"")</f>
        <v>0736</v>
      </c>
    </row>
    <row r="15" spans="1:12" x14ac:dyDescent="0.25">
      <c r="B15" s="2" t="s">
        <v>407</v>
      </c>
      <c r="C15" s="2" t="s">
        <v>467</v>
      </c>
      <c r="D15" s="2" t="s">
        <v>485</v>
      </c>
      <c r="E15" s="2" t="s">
        <v>204</v>
      </c>
      <c r="F15" s="2">
        <v>7.99</v>
      </c>
      <c r="G15" s="2">
        <v>4000</v>
      </c>
      <c r="H15" s="2">
        <v>10</v>
      </c>
      <c r="I15" s="2">
        <v>3336</v>
      </c>
      <c r="J15" s="2" t="s">
        <v>511</v>
      </c>
      <c r="K15" s="4">
        <v>33401</v>
      </c>
      <c r="L15" s="4" t="str">
        <f>IF(Tabelle_ExterneDaten_19[[#This Row],[pub_idLU]]&lt;&gt;"",VLOOKUP(Tabelle_ExterneDaten_19[[#This Row],[pub_idLU]],pub_idLookup,2,FALSE),"")</f>
        <v>0736</v>
      </c>
    </row>
    <row r="16" spans="1:12" x14ac:dyDescent="0.25">
      <c r="B16" s="2" t="s">
        <v>416</v>
      </c>
      <c r="C16" s="2" t="s">
        <v>472</v>
      </c>
      <c r="D16" s="2" t="s">
        <v>488</v>
      </c>
      <c r="E16" s="2" t="s">
        <v>212</v>
      </c>
      <c r="F16" s="2">
        <v>20.95</v>
      </c>
      <c r="G16" s="2">
        <v>7000</v>
      </c>
      <c r="H16" s="2">
        <v>10</v>
      </c>
      <c r="I16" s="2">
        <v>375</v>
      </c>
      <c r="J16" s="2" t="s">
        <v>512</v>
      </c>
      <c r="K16" s="4">
        <v>33532</v>
      </c>
      <c r="L16" s="4" t="str">
        <f>IF(Tabelle_ExterneDaten_19[[#This Row],[pub_idLU]]&lt;&gt;"",VLOOKUP(Tabelle_ExterneDaten_19[[#This Row],[pub_idLU]],pub_idLookup,2,FALSE),"")</f>
        <v>0877</v>
      </c>
    </row>
    <row r="17" spans="2:12" x14ac:dyDescent="0.25">
      <c r="B17" s="2" t="s">
        <v>409</v>
      </c>
      <c r="C17" s="2" t="s">
        <v>468</v>
      </c>
      <c r="D17" s="2" t="s">
        <v>488</v>
      </c>
      <c r="E17" s="2" t="s">
        <v>212</v>
      </c>
      <c r="F17" s="2">
        <v>11.95</v>
      </c>
      <c r="G17" s="2">
        <v>4000</v>
      </c>
      <c r="H17" s="2">
        <v>14</v>
      </c>
      <c r="I17" s="2">
        <v>15096</v>
      </c>
      <c r="J17" s="2" t="s">
        <v>513</v>
      </c>
      <c r="K17" s="4">
        <v>33401</v>
      </c>
      <c r="L17" s="4" t="str">
        <f>IF(Tabelle_ExterneDaten_19[[#This Row],[pub_idLU]]&lt;&gt;"",VLOOKUP(Tabelle_ExterneDaten_19[[#This Row],[pub_idLU]],pub_idLookup,2,FALSE),"")</f>
        <v>0877</v>
      </c>
    </row>
    <row r="18" spans="2:12" x14ac:dyDescent="0.25">
      <c r="B18" s="2" t="s">
        <v>426</v>
      </c>
      <c r="C18" s="2" t="s">
        <v>477</v>
      </c>
      <c r="D18" s="2" t="s">
        <v>488</v>
      </c>
      <c r="E18" s="2" t="s">
        <v>212</v>
      </c>
      <c r="F18" s="2">
        <v>14.99</v>
      </c>
      <c r="G18" s="2">
        <v>8000</v>
      </c>
      <c r="H18" s="2">
        <v>10</v>
      </c>
      <c r="I18" s="2">
        <v>4095</v>
      </c>
      <c r="J18" s="2" t="s">
        <v>514</v>
      </c>
      <c r="K18" s="4">
        <v>33401</v>
      </c>
      <c r="L18" s="4" t="str">
        <f>IF(Tabelle_ExterneDaten_19[[#This Row],[pub_idLU]]&lt;&gt;"",VLOOKUP(Tabelle_ExterneDaten_19[[#This Row],[pub_idLU]],pub_idLookup,2,FALSE),"")</f>
        <v>0877</v>
      </c>
    </row>
  </sheetData>
  <dataValidations count="2">
    <dataValidation type="list" allowBlank="1" showInputMessage="1" showErrorMessage="1" sqref="D2:D18">
      <formula1>OFFSET(typeLookup,0,0,,1)</formula1>
    </dataValidation>
    <dataValidation type="list" allowBlank="1" showInputMessage="1" showErrorMessage="1" sqref="E2:E18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sheetData>
    <row r="1" spans="1:2" x14ac:dyDescent="0.25">
      <c r="A1" t="str">
        <f>_xll.DBListFetch(B1,"",stor_idLookup)</f>
        <v>Env:Test, (last result:)Retrieved 6 records from: SELECT stor_name,stor_id FROM pubs.dbo.stores ORDER BY stor_name</v>
      </c>
      <c r="B1" s="1" t="s">
        <v>161</v>
      </c>
    </row>
    <row r="2" spans="1:2" x14ac:dyDescent="0.25">
      <c r="A2" t="s">
        <v>163</v>
      </c>
      <c r="B2" t="s">
        <v>164</v>
      </c>
    </row>
    <row r="3" spans="1:2" x14ac:dyDescent="0.25">
      <c r="A3" t="s">
        <v>165</v>
      </c>
      <c r="B3" t="s">
        <v>166</v>
      </c>
    </row>
    <row r="4" spans="1:2" x14ac:dyDescent="0.25">
      <c r="A4" t="s">
        <v>167</v>
      </c>
      <c r="B4" t="s">
        <v>168</v>
      </c>
    </row>
    <row r="5" spans="1:2" x14ac:dyDescent="0.25">
      <c r="A5" t="s">
        <v>169</v>
      </c>
      <c r="B5" t="s">
        <v>170</v>
      </c>
    </row>
    <row r="6" spans="1:2" x14ac:dyDescent="0.25">
      <c r="A6" t="s">
        <v>171</v>
      </c>
      <c r="B6" t="s">
        <v>172</v>
      </c>
    </row>
    <row r="7" spans="1:2" x14ac:dyDescent="0.25">
      <c r="A7" t="s">
        <v>173</v>
      </c>
      <c r="B7" t="s">
        <v>174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RowHeight="15" x14ac:dyDescent="0.25"/>
  <cols>
    <col min="1" max="1" width="1.42578125" customWidth="1"/>
    <col min="2" max="2" width="17.85546875" bestFit="1" customWidth="1"/>
    <col min="3" max="3" width="11.7109375" bestFit="1" customWidth="1"/>
    <col min="4" max="4" width="9.42578125" bestFit="1" customWidth="1"/>
    <col min="5" max="5" width="10" bestFit="1" customWidth="1"/>
    <col min="6" max="6" width="10.85546875" bestFit="1" customWidth="1"/>
    <col min="7" max="7" width="12" hidden="1" customWidth="1"/>
  </cols>
  <sheetData>
    <row r="1" spans="1:7" x14ac:dyDescent="0.25">
      <c r="A1" t="str">
        <f>_xll.DBSetQuery(A2,"",B1)</f>
        <v xml:space="preserve">Env:Test, (last result:)Set OLEDB; ListObject to (bgQuery= True, ): SELECT T1.discounttype, T3.stor_name AS stor_idLU, T1.lowqty, T1.highqty, T1.discount_x000D_
FROM pubs.dbo.discounts T1 LEFT JOIN _x000D_
pubs.dbo.stores T3 ON T1.stor_id = T3.stor_id_x000D_
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183</v>
      </c>
    </row>
    <row r="2" spans="1:7" x14ac:dyDescent="0.25">
      <c r="A2" s="1" t="s">
        <v>162</v>
      </c>
      <c r="B2" s="3" t="s">
        <v>180</v>
      </c>
      <c r="C2" s="3"/>
      <c r="D2" s="3"/>
      <c r="E2" s="3"/>
      <c r="F2" s="3">
        <v>10.5</v>
      </c>
      <c r="G2" s="3" t="str">
        <f>IF(Tabelle_ExterneDaten_13[[#This Row],[stor_idLU]]&lt;&gt;"",VLOOKUP(Tabelle_ExterneDaten_13[[#This Row],[stor_idLU]],stor_idLookup,2,FALSE),"")</f>
        <v/>
      </c>
    </row>
    <row r="3" spans="1:7" x14ac:dyDescent="0.25">
      <c r="B3" s="2" t="s">
        <v>181</v>
      </c>
      <c r="C3" s="2"/>
      <c r="D3" s="2">
        <v>100</v>
      </c>
      <c r="E3" s="2">
        <v>1000</v>
      </c>
      <c r="F3" s="2">
        <v>6.7</v>
      </c>
      <c r="G3" s="2" t="str">
        <f>IF(Tabelle_ExterneDaten_13[[#This Row],[stor_idLU]]&lt;&gt;"",VLOOKUP(Tabelle_ExterneDaten_13[[#This Row],[stor_idLU]],stor_idLookup,2,FALSE),"")</f>
        <v/>
      </c>
    </row>
    <row r="4" spans="1:7" x14ac:dyDescent="0.25">
      <c r="B4" s="2" t="s">
        <v>182</v>
      </c>
      <c r="C4" s="2" t="s">
        <v>165</v>
      </c>
      <c r="D4" s="2"/>
      <c r="E4" s="2"/>
      <c r="F4" s="2">
        <v>5</v>
      </c>
      <c r="G4" s="2" t="str">
        <f>IF(Tabelle_ExterneDaten_13[[#This Row],[stor_idLU]]&lt;&gt;"",VLOOKUP(Tabelle_ExterneDaten_13[[#This Row],[stor_idLU]],stor_idLookup,2,FALSE),"")</f>
        <v>8042</v>
      </c>
    </row>
  </sheetData>
  <dataValidations count="1">
    <dataValidation type="list" allowBlank="1" showInputMessage="1" showErrorMessage="1" sqref="C2:C4">
      <formula1>OFFSET(stor_idLookup,0,0,,1)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baseColWidth="10" defaultRowHeight="15" x14ac:dyDescent="0.25"/>
  <sheetData>
    <row r="1" spans="1:4" x14ac:dyDescent="0.25">
      <c r="A1" t="str">
        <f>_xll.DBListFetch(B1,"",job_idLookup)</f>
        <v>Env:Test, (last result:)Retrieved 14 records from: SELECT job_desc,job_id FROM  pubs.dbo.jobs ORDER BY job_desc DESC</v>
      </c>
      <c r="B1" s="1" t="s">
        <v>184</v>
      </c>
      <c r="C1" t="str">
        <f>_xll.DBListFetch(D1,"",pub_idLookup)</f>
        <v>Env:Test, (last result:)Retrieved 8 records from: SELECT pub_name,pub_id FROM  pubs.dbo.publishers ORDER BY pub_name DESC</v>
      </c>
      <c r="D1" s="1" t="s">
        <v>185</v>
      </c>
    </row>
    <row r="2" spans="1:4" x14ac:dyDescent="0.25">
      <c r="A2" t="s">
        <v>187</v>
      </c>
      <c r="B2">
        <v>13</v>
      </c>
    </row>
    <row r="3" spans="1:4" x14ac:dyDescent="0.25">
      <c r="A3" t="s">
        <v>188</v>
      </c>
      <c r="B3">
        <v>5</v>
      </c>
    </row>
    <row r="4" spans="1:4" x14ac:dyDescent="0.25">
      <c r="A4" t="s">
        <v>189</v>
      </c>
      <c r="B4">
        <v>8</v>
      </c>
    </row>
    <row r="5" spans="1:4" x14ac:dyDescent="0.25">
      <c r="A5" t="s">
        <v>190</v>
      </c>
      <c r="B5">
        <v>10</v>
      </c>
    </row>
    <row r="6" spans="1:4" x14ac:dyDescent="0.25">
      <c r="A6" t="s">
        <v>191</v>
      </c>
      <c r="B6">
        <v>11</v>
      </c>
    </row>
    <row r="7" spans="1:4" x14ac:dyDescent="0.25">
      <c r="A7" t="s">
        <v>192</v>
      </c>
      <c r="B7">
        <v>1</v>
      </c>
    </row>
    <row r="8" spans="1:4" x14ac:dyDescent="0.25">
      <c r="A8" t="s">
        <v>193</v>
      </c>
      <c r="B8">
        <v>7</v>
      </c>
    </row>
    <row r="9" spans="1:4" x14ac:dyDescent="0.25">
      <c r="A9" t="s">
        <v>194</v>
      </c>
      <c r="B9">
        <v>6</v>
      </c>
    </row>
    <row r="10" spans="1:4" x14ac:dyDescent="0.25">
      <c r="A10" t="s">
        <v>195</v>
      </c>
      <c r="B10">
        <v>12</v>
      </c>
    </row>
    <row r="11" spans="1:4" x14ac:dyDescent="0.25">
      <c r="A11" t="s">
        <v>196</v>
      </c>
      <c r="B11">
        <v>14</v>
      </c>
    </row>
    <row r="12" spans="1:4" x14ac:dyDescent="0.25">
      <c r="A12" t="s">
        <v>197</v>
      </c>
      <c r="B12">
        <v>4</v>
      </c>
    </row>
    <row r="13" spans="1:4" x14ac:dyDescent="0.25">
      <c r="A13" t="s">
        <v>516</v>
      </c>
      <c r="B13">
        <v>2</v>
      </c>
    </row>
    <row r="14" spans="1:4" x14ac:dyDescent="0.25">
      <c r="A14" t="s">
        <v>198</v>
      </c>
      <c r="B14">
        <v>3</v>
      </c>
    </row>
    <row r="15" spans="1:4" x14ac:dyDescent="0.25">
      <c r="A15" t="s">
        <v>199</v>
      </c>
      <c r="B15">
        <v>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baseColWidth="10" defaultRowHeight="15" x14ac:dyDescent="0.25"/>
  <cols>
    <col min="1" max="1" width="1.85546875" customWidth="1"/>
    <col min="2" max="2" width="12" bestFit="1" customWidth="1"/>
    <col min="3" max="3" width="9.42578125" bestFit="1" customWidth="1"/>
    <col min="4" max="4" width="8" bestFit="1" customWidth="1"/>
    <col min="5" max="5" width="9.85546875" bestFit="1" customWidth="1"/>
    <col min="6" max="6" width="27.5703125" bestFit="1" customWidth="1"/>
    <col min="7" max="7" width="9.28515625" bestFit="1" customWidth="1"/>
    <col min="8" max="8" width="20.140625" bestFit="1" customWidth="1"/>
    <col min="9" max="9" width="12" hidden="1" customWidth="1"/>
    <col min="10" max="10" width="0" hidden="1" customWidth="1"/>
  </cols>
  <sheetData>
    <row r="1" spans="1:10" x14ac:dyDescent="0.25">
      <c r="A1" t="str">
        <f>_xll.DBSetQuery(A2,"",B1)</f>
        <v xml:space="preserve">Env:Test, (last result:)Set OLEDB; ListObject to (bgQuery= True, ): SELECT T1.emp_id, T1.fname, T1.minit, T1.lname, T6.job_desc AS job_idLU, T1.job_lvl, T8.pub_name AS pub_idLU_x000D_
FROM pubs.dbo.employee T1 INNER JOIN _x000D_
pubs.dbo.jobs T6 ON T1.job_id = T6.job_id INNER JOIN _x000D_
pubs.dbo.publishers T8 ON T1.pub_id = T8.pub_id_x000D_
</v>
      </c>
      <c r="B1" s="2" t="s">
        <v>216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375</v>
      </c>
      <c r="J1" s="2" t="s">
        <v>376</v>
      </c>
    </row>
    <row r="2" spans="1:10" x14ac:dyDescent="0.25">
      <c r="A2" s="1" t="s">
        <v>186</v>
      </c>
      <c r="B2" s="3" t="s">
        <v>223</v>
      </c>
      <c r="C2" s="3" t="s">
        <v>224</v>
      </c>
      <c r="D2" s="3" t="s">
        <v>225</v>
      </c>
      <c r="E2" s="3" t="s">
        <v>226</v>
      </c>
      <c r="F2" s="3" t="s">
        <v>190</v>
      </c>
      <c r="G2" s="3">
        <v>77</v>
      </c>
      <c r="H2" s="3" t="s">
        <v>208</v>
      </c>
      <c r="I2" s="3">
        <f>IF(Tabelle_ExterneDaten_14[[#This Row],[job_idLU]]&lt;&gt;"",VLOOKUP(Tabelle_ExterneDaten_14[[#This Row],[job_idLU]],job_idLookup,2,FALSE),"")</f>
        <v>10</v>
      </c>
      <c r="J2" s="3" t="str">
        <f>IF(Tabelle_ExterneDaten_14[[#This Row],[pub_idLU]]&lt;&gt;"",VLOOKUP(Tabelle_ExterneDaten_14[[#This Row],[pub_idLU]],pub_idLookup,2,FALSE),"")</f>
        <v>9901</v>
      </c>
    </row>
    <row r="3" spans="1:10" x14ac:dyDescent="0.25">
      <c r="B3" s="2" t="s">
        <v>227</v>
      </c>
      <c r="C3" s="2" t="s">
        <v>224</v>
      </c>
      <c r="D3" s="2" t="s">
        <v>255</v>
      </c>
      <c r="E3" s="2" t="s">
        <v>226</v>
      </c>
      <c r="F3" s="2" t="s">
        <v>187</v>
      </c>
      <c r="G3" s="2">
        <v>77</v>
      </c>
      <c r="H3" s="2" t="s">
        <v>212</v>
      </c>
      <c r="I3" s="2">
        <f>IF(Tabelle_ExterneDaten_14[[#This Row],[job_idLU]]&lt;&gt;"",VLOOKUP(Tabelle_ExterneDaten_14[[#This Row],[job_idLU]],job_idLookup,2,FALSE),"")</f>
        <v>13</v>
      </c>
      <c r="J3" s="2" t="str">
        <f>IF(Tabelle_ExterneDaten_14[[#This Row],[pub_idLU]]&lt;&gt;"",VLOOKUP(Tabelle_ExterneDaten_14[[#This Row],[pub_idLU]],pub_idLookup,2,FALSE),"")</f>
        <v>0877</v>
      </c>
    </row>
    <row r="4" spans="1:10" x14ac:dyDescent="0.25">
      <c r="B4" s="2" t="s">
        <v>229</v>
      </c>
      <c r="C4" s="2" t="s">
        <v>230</v>
      </c>
      <c r="D4" s="2" t="s">
        <v>231</v>
      </c>
      <c r="E4" s="2" t="s">
        <v>232</v>
      </c>
      <c r="F4" s="2" t="s">
        <v>195</v>
      </c>
      <c r="G4" s="2">
        <v>89</v>
      </c>
      <c r="H4" s="2" t="s">
        <v>214</v>
      </c>
      <c r="I4" s="2">
        <f>IF(Tabelle_ExterneDaten_14[[#This Row],[job_idLU]]&lt;&gt;"",VLOOKUP(Tabelle_ExterneDaten_14[[#This Row],[job_idLU]],job_idLookup,2,FALSE),"")</f>
        <v>12</v>
      </c>
      <c r="J4" s="2" t="str">
        <f>IF(Tabelle_ExterneDaten_14[[#This Row],[pub_idLU]]&lt;&gt;"",VLOOKUP(Tabelle_ExterneDaten_14[[#This Row],[pub_idLU]],pub_idLookup,2,FALSE),"")</f>
        <v>1389</v>
      </c>
    </row>
    <row r="5" spans="1:10" x14ac:dyDescent="0.25">
      <c r="B5" s="2" t="s">
        <v>233</v>
      </c>
      <c r="C5" s="2" t="s">
        <v>234</v>
      </c>
      <c r="D5" s="2" t="s">
        <v>235</v>
      </c>
      <c r="E5" s="2" t="s">
        <v>236</v>
      </c>
      <c r="F5" s="2" t="s">
        <v>193</v>
      </c>
      <c r="G5" s="2">
        <v>140</v>
      </c>
      <c r="H5" s="2" t="s">
        <v>212</v>
      </c>
      <c r="I5" s="2">
        <f>IF(Tabelle_ExterneDaten_14[[#This Row],[job_idLU]]&lt;&gt;"",VLOOKUP(Tabelle_ExterneDaten_14[[#This Row],[job_idLU]],job_idLookup,2,FALSE),"")</f>
        <v>7</v>
      </c>
      <c r="J5" s="2" t="str">
        <f>IF(Tabelle_ExterneDaten_14[[#This Row],[pub_idLU]]&lt;&gt;"",VLOOKUP(Tabelle_ExterneDaten_14[[#This Row],[pub_idLU]],pub_idLookup,2,FALSE),"")</f>
        <v>0877</v>
      </c>
    </row>
    <row r="6" spans="1:10" x14ac:dyDescent="0.25">
      <c r="B6" s="2" t="s">
        <v>237</v>
      </c>
      <c r="C6" s="2" t="s">
        <v>238</v>
      </c>
      <c r="D6" s="2" t="s">
        <v>517</v>
      </c>
      <c r="E6" s="2" t="s">
        <v>239</v>
      </c>
      <c r="F6" s="2" t="s">
        <v>194</v>
      </c>
      <c r="G6" s="2">
        <v>160</v>
      </c>
      <c r="H6" s="2" t="s">
        <v>212</v>
      </c>
      <c r="I6" s="2">
        <f>IF(Tabelle_ExterneDaten_14[[#This Row],[job_idLU]]&lt;&gt;"",VLOOKUP(Tabelle_ExterneDaten_14[[#This Row],[job_idLU]],job_idLookup,2,FALSE),"")</f>
        <v>6</v>
      </c>
      <c r="J6" s="2" t="str">
        <f>IF(Tabelle_ExterneDaten_14[[#This Row],[pub_idLU]]&lt;&gt;"",VLOOKUP(Tabelle_ExterneDaten_14[[#This Row],[pub_idLU]],pub_idLookup,2,FALSE),"")</f>
        <v>0877</v>
      </c>
    </row>
    <row r="7" spans="1:10" x14ac:dyDescent="0.25">
      <c r="B7" s="2" t="s">
        <v>240</v>
      </c>
      <c r="C7" s="2" t="s">
        <v>241</v>
      </c>
      <c r="D7" s="2" t="s">
        <v>242</v>
      </c>
      <c r="E7" s="2" t="s">
        <v>243</v>
      </c>
      <c r="F7" s="2" t="s">
        <v>193</v>
      </c>
      <c r="G7" s="2">
        <v>120</v>
      </c>
      <c r="H7" s="2" t="s">
        <v>212</v>
      </c>
      <c r="I7" s="2">
        <f>IF(Tabelle_ExterneDaten_14[[#This Row],[job_idLU]]&lt;&gt;"",VLOOKUP(Tabelle_ExterneDaten_14[[#This Row],[job_idLU]],job_idLookup,2,FALSE),"")</f>
        <v>7</v>
      </c>
      <c r="J7" s="2" t="str">
        <f>IF(Tabelle_ExterneDaten_14[[#This Row],[pub_idLU]]&lt;&gt;"",VLOOKUP(Tabelle_ExterneDaten_14[[#This Row],[pub_idLU]],pub_idLookup,2,FALSE),"")</f>
        <v>0877</v>
      </c>
    </row>
    <row r="8" spans="1:10" x14ac:dyDescent="0.25">
      <c r="B8" s="2" t="s">
        <v>244</v>
      </c>
      <c r="C8" s="2" t="s">
        <v>245</v>
      </c>
      <c r="D8" s="2" t="s">
        <v>518</v>
      </c>
      <c r="E8" s="2" t="s">
        <v>246</v>
      </c>
      <c r="F8" s="2" t="s">
        <v>197</v>
      </c>
      <c r="G8" s="2">
        <v>227</v>
      </c>
      <c r="H8" s="2" t="s">
        <v>200</v>
      </c>
      <c r="I8" s="2">
        <f>IF(Tabelle_ExterneDaten_14[[#This Row],[job_idLU]]&lt;&gt;"",VLOOKUP(Tabelle_ExterneDaten_14[[#This Row],[job_idLU]],job_idLookup,2,FALSE),"")</f>
        <v>4</v>
      </c>
      <c r="J8" s="2" t="str">
        <f>IF(Tabelle_ExterneDaten_14[[#This Row],[pub_idLU]]&lt;&gt;"",VLOOKUP(Tabelle_ExterneDaten_14[[#This Row],[pub_idLU]],pub_idLookup,2,FALSE),"")</f>
        <v>9952</v>
      </c>
    </row>
    <row r="9" spans="1:10" x14ac:dyDescent="0.25">
      <c r="B9" s="2" t="s">
        <v>247</v>
      </c>
      <c r="C9" s="2" t="s">
        <v>248</v>
      </c>
      <c r="D9" s="2" t="s">
        <v>249</v>
      </c>
      <c r="E9" s="2" t="s">
        <v>250</v>
      </c>
      <c r="F9" s="2" t="s">
        <v>194</v>
      </c>
      <c r="G9" s="2">
        <v>215</v>
      </c>
      <c r="H9" s="2" t="s">
        <v>200</v>
      </c>
      <c r="I9" s="2">
        <f>IF(Tabelle_ExterneDaten_14[[#This Row],[job_idLU]]&lt;&gt;"",VLOOKUP(Tabelle_ExterneDaten_14[[#This Row],[job_idLU]],job_idLookup,2,FALSE),"")</f>
        <v>6</v>
      </c>
      <c r="J9" s="2" t="str">
        <f>IF(Tabelle_ExterneDaten_14[[#This Row],[pub_idLU]]&lt;&gt;"",VLOOKUP(Tabelle_ExterneDaten_14[[#This Row],[pub_idLU]],pub_idLookup,2,FALSE),"")</f>
        <v>9952</v>
      </c>
    </row>
    <row r="10" spans="1:10" x14ac:dyDescent="0.25">
      <c r="B10" s="2" t="s">
        <v>251</v>
      </c>
      <c r="C10" s="2" t="s">
        <v>252</v>
      </c>
      <c r="D10" s="2" t="s">
        <v>242</v>
      </c>
      <c r="E10" s="2" t="s">
        <v>253</v>
      </c>
      <c r="F10" s="2" t="s">
        <v>190</v>
      </c>
      <c r="G10" s="2">
        <v>87</v>
      </c>
      <c r="H10" s="2" t="s">
        <v>214</v>
      </c>
      <c r="I10" s="2">
        <f>IF(Tabelle_ExterneDaten_14[[#This Row],[job_idLU]]&lt;&gt;"",VLOOKUP(Tabelle_ExterneDaten_14[[#This Row],[job_idLU]],job_idLookup,2,FALSE),"")</f>
        <v>10</v>
      </c>
      <c r="J10" s="2" t="str">
        <f>IF(Tabelle_ExterneDaten_14[[#This Row],[pub_idLU]]&lt;&gt;"",VLOOKUP(Tabelle_ExterneDaten_14[[#This Row],[pub_idLU]],pub_idLookup,2,FALSE),"")</f>
        <v>1389</v>
      </c>
    </row>
    <row r="11" spans="1:10" x14ac:dyDescent="0.25">
      <c r="B11" s="2" t="s">
        <v>254</v>
      </c>
      <c r="C11" s="2" t="s">
        <v>59</v>
      </c>
      <c r="D11" s="2" t="s">
        <v>255</v>
      </c>
      <c r="E11" s="2" t="s">
        <v>256</v>
      </c>
      <c r="F11" s="2" t="s">
        <v>198</v>
      </c>
      <c r="G11" s="2">
        <v>200</v>
      </c>
      <c r="H11" s="2" t="s">
        <v>200</v>
      </c>
      <c r="I11" s="2">
        <f>IF(Tabelle_ExterneDaten_14[[#This Row],[job_idLU]]&lt;&gt;"",VLOOKUP(Tabelle_ExterneDaten_14[[#This Row],[job_idLU]],job_idLookup,2,FALSE),"")</f>
        <v>3</v>
      </c>
      <c r="J11" s="2" t="str">
        <f>IF(Tabelle_ExterneDaten_14[[#This Row],[pub_idLU]]&lt;&gt;"",VLOOKUP(Tabelle_ExterneDaten_14[[#This Row],[pub_idLU]],pub_idLookup,2,FALSE),"")</f>
        <v>9952</v>
      </c>
    </row>
    <row r="12" spans="1:10" x14ac:dyDescent="0.25">
      <c r="B12" s="2" t="s">
        <v>519</v>
      </c>
      <c r="C12" s="2" t="s">
        <v>520</v>
      </c>
      <c r="D12" s="2" t="s">
        <v>258</v>
      </c>
      <c r="E12" s="2" t="s">
        <v>521</v>
      </c>
      <c r="F12" s="2" t="s">
        <v>191</v>
      </c>
      <c r="G12" s="2">
        <v>77</v>
      </c>
      <c r="H12" s="2" t="s">
        <v>212</v>
      </c>
      <c r="I12" s="2">
        <f>IF(Tabelle_ExterneDaten_14[[#This Row],[job_idLU]]&lt;&gt;"",VLOOKUP(Tabelle_ExterneDaten_14[[#This Row],[job_idLU]],job_idLookup,2,FALSE),"")</f>
        <v>11</v>
      </c>
      <c r="J12" s="2" t="str">
        <f>IF(Tabelle_ExterneDaten_14[[#This Row],[pub_idLU]]&lt;&gt;"",VLOOKUP(Tabelle_ExterneDaten_14[[#This Row],[pub_idLU]],pub_idLookup,2,FALSE),"")</f>
        <v>0877</v>
      </c>
    </row>
    <row r="13" spans="1:10" x14ac:dyDescent="0.25">
      <c r="B13" s="2" t="s">
        <v>259</v>
      </c>
      <c r="C13" s="2" t="s">
        <v>260</v>
      </c>
      <c r="D13" s="2" t="s">
        <v>261</v>
      </c>
      <c r="E13" s="2" t="s">
        <v>262</v>
      </c>
      <c r="F13" s="2" t="s">
        <v>190</v>
      </c>
      <c r="G13" s="2">
        <v>77</v>
      </c>
      <c r="H13" s="2" t="s">
        <v>212</v>
      </c>
      <c r="I13" s="2">
        <f>IF(Tabelle_ExterneDaten_14[[#This Row],[job_idLU]]&lt;&gt;"",VLOOKUP(Tabelle_ExterneDaten_14[[#This Row],[job_idLU]],job_idLookup,2,FALSE),"")</f>
        <v>10</v>
      </c>
      <c r="J13" s="2" t="str">
        <f>IF(Tabelle_ExterneDaten_14[[#This Row],[pub_idLU]]&lt;&gt;"",VLOOKUP(Tabelle_ExterneDaten_14[[#This Row],[pub_idLU]],pub_idLookup,2,FALSE),"")</f>
        <v>0877</v>
      </c>
    </row>
    <row r="14" spans="1:10" x14ac:dyDescent="0.25">
      <c r="B14" s="2" t="s">
        <v>263</v>
      </c>
      <c r="C14" s="2" t="s">
        <v>264</v>
      </c>
      <c r="D14" s="2" t="s">
        <v>265</v>
      </c>
      <c r="E14" s="2" t="s">
        <v>266</v>
      </c>
      <c r="F14" s="2" t="s">
        <v>188</v>
      </c>
      <c r="G14" s="2">
        <v>159</v>
      </c>
      <c r="H14" s="2" t="s">
        <v>212</v>
      </c>
      <c r="I14" s="2">
        <f>IF(Tabelle_ExterneDaten_14[[#This Row],[job_idLU]]&lt;&gt;"",VLOOKUP(Tabelle_ExterneDaten_14[[#This Row],[job_idLU]],job_idLookup,2,FALSE),"")</f>
        <v>5</v>
      </c>
      <c r="J14" s="2" t="str">
        <f>IF(Tabelle_ExterneDaten_14[[#This Row],[pub_idLU]]&lt;&gt;"",VLOOKUP(Tabelle_ExterneDaten_14[[#This Row],[pub_idLU]],pub_idLookup,2,FALSE),"")</f>
        <v>0877</v>
      </c>
    </row>
    <row r="15" spans="1:10" x14ac:dyDescent="0.25">
      <c r="B15" s="2" t="s">
        <v>267</v>
      </c>
      <c r="C15" s="2" t="s">
        <v>268</v>
      </c>
      <c r="D15" s="2" t="s">
        <v>269</v>
      </c>
      <c r="E15" s="2" t="s">
        <v>270</v>
      </c>
      <c r="F15" s="2" t="s">
        <v>188</v>
      </c>
      <c r="G15" s="2">
        <v>211</v>
      </c>
      <c r="H15" s="2" t="s">
        <v>206</v>
      </c>
      <c r="I15" s="2">
        <f>IF(Tabelle_ExterneDaten_14[[#This Row],[job_idLU]]&lt;&gt;"",VLOOKUP(Tabelle_ExterneDaten_14[[#This Row],[job_idLU]],job_idLookup,2,FALSE),"")</f>
        <v>5</v>
      </c>
      <c r="J15" s="2" t="str">
        <f>IF(Tabelle_ExterneDaten_14[[#This Row],[pub_idLU]]&lt;&gt;"",VLOOKUP(Tabelle_ExterneDaten_14[[#This Row],[pub_idLU]],pub_idLookup,2,FALSE),"")</f>
        <v>9999</v>
      </c>
    </row>
    <row r="16" spans="1:10" x14ac:dyDescent="0.25">
      <c r="B16" s="2" t="s">
        <v>271</v>
      </c>
      <c r="C16" s="2" t="s">
        <v>272</v>
      </c>
      <c r="D16" s="2" t="s">
        <v>273</v>
      </c>
      <c r="E16" s="2" t="s">
        <v>274</v>
      </c>
      <c r="F16" s="2" t="s">
        <v>193</v>
      </c>
      <c r="G16" s="2">
        <v>195</v>
      </c>
      <c r="H16" s="2" t="s">
        <v>204</v>
      </c>
      <c r="I16" s="2">
        <f>IF(Tabelle_ExterneDaten_14[[#This Row],[job_idLU]]&lt;&gt;"",VLOOKUP(Tabelle_ExterneDaten_14[[#This Row],[job_idLU]],job_idLookup,2,FALSE),"")</f>
        <v>7</v>
      </c>
      <c r="J16" s="2" t="str">
        <f>IF(Tabelle_ExterneDaten_14[[#This Row],[pub_idLU]]&lt;&gt;"",VLOOKUP(Tabelle_ExterneDaten_14[[#This Row],[pub_idLU]],pub_idLookup,2,FALSE),"")</f>
        <v>0736</v>
      </c>
    </row>
    <row r="17" spans="2:10" x14ac:dyDescent="0.25">
      <c r="B17" s="2" t="s">
        <v>275</v>
      </c>
      <c r="C17" s="2" t="s">
        <v>276</v>
      </c>
      <c r="D17" s="2" t="s">
        <v>522</v>
      </c>
      <c r="E17" s="2" t="s">
        <v>277</v>
      </c>
      <c r="F17" s="2" t="s">
        <v>193</v>
      </c>
      <c r="G17" s="2">
        <v>170</v>
      </c>
      <c r="H17" s="2" t="s">
        <v>214</v>
      </c>
      <c r="I17" s="2">
        <f>IF(Tabelle_ExterneDaten_14[[#This Row],[job_idLU]]&lt;&gt;"",VLOOKUP(Tabelle_ExterneDaten_14[[#This Row],[job_idLU]],job_idLookup,2,FALSE),"")</f>
        <v>7</v>
      </c>
      <c r="J17" s="2" t="str">
        <f>IF(Tabelle_ExterneDaten_14[[#This Row],[pub_idLU]]&lt;&gt;"",VLOOKUP(Tabelle_ExterneDaten_14[[#This Row],[pub_idLU]],pub_idLookup,2,FALSE),"")</f>
        <v>1389</v>
      </c>
    </row>
    <row r="18" spans="2:10" x14ac:dyDescent="0.25">
      <c r="B18" s="2" t="s">
        <v>278</v>
      </c>
      <c r="C18" s="2" t="s">
        <v>279</v>
      </c>
      <c r="D18" s="2" t="s">
        <v>280</v>
      </c>
      <c r="E18" s="2" t="s">
        <v>281</v>
      </c>
      <c r="F18" s="2" t="s">
        <v>199</v>
      </c>
      <c r="G18" s="2">
        <v>170</v>
      </c>
      <c r="H18" s="2" t="s">
        <v>206</v>
      </c>
      <c r="I18" s="2">
        <f>IF(Tabelle_ExterneDaten_14[[#This Row],[job_idLU]]&lt;&gt;"",VLOOKUP(Tabelle_ExterneDaten_14[[#This Row],[job_idLU]],job_idLookup,2,FALSE),"")</f>
        <v>9</v>
      </c>
      <c r="J18" s="2" t="str">
        <f>IF(Tabelle_ExterneDaten_14[[#This Row],[pub_idLU]]&lt;&gt;"",VLOOKUP(Tabelle_ExterneDaten_14[[#This Row],[pub_idLU]],pub_idLookup,2,FALSE),"")</f>
        <v>9999</v>
      </c>
    </row>
    <row r="19" spans="2:10" x14ac:dyDescent="0.25">
      <c r="B19" s="2" t="s">
        <v>282</v>
      </c>
      <c r="C19" s="2" t="s">
        <v>283</v>
      </c>
      <c r="D19" s="2" t="s">
        <v>269</v>
      </c>
      <c r="E19" s="2" t="s">
        <v>284</v>
      </c>
      <c r="F19" s="2" t="s">
        <v>196</v>
      </c>
      <c r="G19" s="2">
        <v>100</v>
      </c>
      <c r="H19" s="2" t="s">
        <v>204</v>
      </c>
      <c r="I19" s="2">
        <f>IF(Tabelle_ExterneDaten_14[[#This Row],[job_idLU]]&lt;&gt;"",VLOOKUP(Tabelle_ExterneDaten_14[[#This Row],[job_idLU]],job_idLookup,2,FALSE),"")</f>
        <v>14</v>
      </c>
      <c r="J19" s="2" t="str">
        <f>IF(Tabelle_ExterneDaten_14[[#This Row],[pub_idLU]]&lt;&gt;"",VLOOKUP(Tabelle_ExterneDaten_14[[#This Row],[pub_idLU]],pub_idLookup,2,FALSE),"")</f>
        <v>0736</v>
      </c>
    </row>
    <row r="20" spans="2:10" x14ac:dyDescent="0.25">
      <c r="B20" s="2" t="s">
        <v>285</v>
      </c>
      <c r="C20" s="2" t="s">
        <v>286</v>
      </c>
      <c r="D20" s="2" t="s">
        <v>287</v>
      </c>
      <c r="E20" s="2" t="s">
        <v>288</v>
      </c>
      <c r="F20" s="2" t="s">
        <v>194</v>
      </c>
      <c r="G20" s="2">
        <v>220</v>
      </c>
      <c r="H20" s="2" t="s">
        <v>204</v>
      </c>
      <c r="I20" s="2">
        <f>IF(Tabelle_ExterneDaten_14[[#This Row],[job_idLU]]&lt;&gt;"",VLOOKUP(Tabelle_ExterneDaten_14[[#This Row],[job_idLU]],job_idLookup,2,FALSE),"")</f>
        <v>6</v>
      </c>
      <c r="J20" s="2" t="str">
        <f>IF(Tabelle_ExterneDaten_14[[#This Row],[pub_idLU]]&lt;&gt;"",VLOOKUP(Tabelle_ExterneDaten_14[[#This Row],[pub_idLU]],pub_idLookup,2,FALSE),"")</f>
        <v>0736</v>
      </c>
    </row>
    <row r="21" spans="2:10" x14ac:dyDescent="0.25">
      <c r="B21" s="2" t="s">
        <v>289</v>
      </c>
      <c r="C21" s="2" t="s">
        <v>290</v>
      </c>
      <c r="D21" s="2" t="s">
        <v>291</v>
      </c>
      <c r="E21" s="2" t="s">
        <v>292</v>
      </c>
      <c r="F21" s="2" t="s">
        <v>190</v>
      </c>
      <c r="G21" s="2">
        <v>80</v>
      </c>
      <c r="H21" s="2" t="s">
        <v>206</v>
      </c>
      <c r="I21" s="2">
        <f>IF(Tabelle_ExterneDaten_14[[#This Row],[job_idLU]]&lt;&gt;"",VLOOKUP(Tabelle_ExterneDaten_14[[#This Row],[job_idLU]],job_idLookup,2,FALSE),"")</f>
        <v>10</v>
      </c>
      <c r="J21" s="2" t="str">
        <f>IF(Tabelle_ExterneDaten_14[[#This Row],[pub_idLU]]&lt;&gt;"",VLOOKUP(Tabelle_ExterneDaten_14[[#This Row],[pub_idLU]],pub_idLookup,2,FALSE),"")</f>
        <v>9999</v>
      </c>
    </row>
    <row r="22" spans="2:10" x14ac:dyDescent="0.25">
      <c r="B22" s="2" t="s">
        <v>293</v>
      </c>
      <c r="C22" s="2" t="s">
        <v>294</v>
      </c>
      <c r="D22" s="2" t="s">
        <v>295</v>
      </c>
      <c r="E22" s="2" t="s">
        <v>296</v>
      </c>
      <c r="F22" s="2" t="s">
        <v>188</v>
      </c>
      <c r="G22" s="2">
        <v>172</v>
      </c>
      <c r="H22" s="2" t="s">
        <v>208</v>
      </c>
      <c r="I22" s="2">
        <f>IF(Tabelle_ExterneDaten_14[[#This Row],[job_idLU]]&lt;&gt;"",VLOOKUP(Tabelle_ExterneDaten_14[[#This Row],[job_idLU]],job_idLookup,2,FALSE),"")</f>
        <v>5</v>
      </c>
      <c r="J22" s="2" t="str">
        <f>IF(Tabelle_ExterneDaten_14[[#This Row],[pub_idLU]]&lt;&gt;"",VLOOKUP(Tabelle_ExterneDaten_14[[#This Row],[pub_idLU]],pub_idLookup,2,FALSE),"")</f>
        <v>9901</v>
      </c>
    </row>
    <row r="23" spans="2:10" x14ac:dyDescent="0.25">
      <c r="B23" s="2" t="s">
        <v>297</v>
      </c>
      <c r="C23" s="2" t="s">
        <v>298</v>
      </c>
      <c r="D23" s="2" t="s">
        <v>242</v>
      </c>
      <c r="E23" s="2" t="s">
        <v>299</v>
      </c>
      <c r="F23" s="2" t="s">
        <v>193</v>
      </c>
      <c r="G23" s="2">
        <v>135</v>
      </c>
      <c r="H23" s="2" t="s">
        <v>214</v>
      </c>
      <c r="I23" s="2">
        <f>IF(Tabelle_ExterneDaten_14[[#This Row],[job_idLU]]&lt;&gt;"",VLOOKUP(Tabelle_ExterneDaten_14[[#This Row],[job_idLU]],job_idLookup,2,FALSE),"")</f>
        <v>7</v>
      </c>
      <c r="J23" s="2" t="str">
        <f>IF(Tabelle_ExterneDaten_14[[#This Row],[pub_idLU]]&lt;&gt;"",VLOOKUP(Tabelle_ExterneDaten_14[[#This Row],[pub_idLU]],pub_idLookup,2,FALSE),"")</f>
        <v>1389</v>
      </c>
    </row>
    <row r="24" spans="2:10" x14ac:dyDescent="0.25">
      <c r="B24" s="2" t="s">
        <v>300</v>
      </c>
      <c r="C24" s="2" t="s">
        <v>301</v>
      </c>
      <c r="D24" s="2"/>
      <c r="E24" s="2" t="s">
        <v>302</v>
      </c>
      <c r="F24" s="2" t="s">
        <v>195</v>
      </c>
      <c r="G24" s="2">
        <v>77</v>
      </c>
      <c r="H24" s="2" t="s">
        <v>214</v>
      </c>
      <c r="I24" s="2">
        <f>IF(Tabelle_ExterneDaten_14[[#This Row],[job_idLU]]&lt;&gt;"",VLOOKUP(Tabelle_ExterneDaten_14[[#This Row],[job_idLU]],job_idLookup,2,FALSE),"")</f>
        <v>12</v>
      </c>
      <c r="J24" s="2" t="str">
        <f>IF(Tabelle_ExterneDaten_14[[#This Row],[pub_idLU]]&lt;&gt;"",VLOOKUP(Tabelle_ExterneDaten_14[[#This Row],[pub_idLU]],pub_idLookup,2,FALSE),"")</f>
        <v>1389</v>
      </c>
    </row>
    <row r="25" spans="2:10" x14ac:dyDescent="0.25">
      <c r="B25" s="2" t="s">
        <v>303</v>
      </c>
      <c r="C25" s="2" t="s">
        <v>304</v>
      </c>
      <c r="D25" s="2" t="s">
        <v>225</v>
      </c>
      <c r="E25" s="2" t="s">
        <v>305</v>
      </c>
      <c r="F25" s="2" t="s">
        <v>188</v>
      </c>
      <c r="G25" s="2">
        <v>175</v>
      </c>
      <c r="H25" s="2" t="s">
        <v>204</v>
      </c>
      <c r="I25" s="2">
        <f>IF(Tabelle_ExterneDaten_14[[#This Row],[job_idLU]]&lt;&gt;"",VLOOKUP(Tabelle_ExterneDaten_14[[#This Row],[job_idLU]],job_idLookup,2,FALSE),"")</f>
        <v>5</v>
      </c>
      <c r="J25" s="2" t="str">
        <f>IF(Tabelle_ExterneDaten_14[[#This Row],[pub_idLU]]&lt;&gt;"",VLOOKUP(Tabelle_ExterneDaten_14[[#This Row],[pub_idLU]],pub_idLookup,2,FALSE),"")</f>
        <v>0736</v>
      </c>
    </row>
    <row r="26" spans="2:10" x14ac:dyDescent="0.25">
      <c r="B26" s="2" t="s">
        <v>306</v>
      </c>
      <c r="C26" s="2" t="s">
        <v>307</v>
      </c>
      <c r="D26" s="2" t="s">
        <v>308</v>
      </c>
      <c r="E26" s="2" t="s">
        <v>309</v>
      </c>
      <c r="F26" s="2" t="s">
        <v>196</v>
      </c>
      <c r="G26" s="2">
        <v>77</v>
      </c>
      <c r="H26" s="2" t="s">
        <v>212</v>
      </c>
      <c r="I26" s="2">
        <f>IF(Tabelle_ExterneDaten_14[[#This Row],[job_idLU]]&lt;&gt;"",VLOOKUP(Tabelle_ExterneDaten_14[[#This Row],[job_idLU]],job_idLookup,2,FALSE),"")</f>
        <v>14</v>
      </c>
      <c r="J26" s="2" t="str">
        <f>IF(Tabelle_ExterneDaten_14[[#This Row],[pub_idLU]]&lt;&gt;"",VLOOKUP(Tabelle_ExterneDaten_14[[#This Row],[pub_idLU]],pub_idLookup,2,FALSE),"")</f>
        <v>0877</v>
      </c>
    </row>
    <row r="27" spans="2:10" x14ac:dyDescent="0.25">
      <c r="B27" s="2" t="s">
        <v>310</v>
      </c>
      <c r="C27" s="2" t="s">
        <v>311</v>
      </c>
      <c r="D27" s="2" t="s">
        <v>312</v>
      </c>
      <c r="E27" s="2" t="s">
        <v>313</v>
      </c>
      <c r="F27" s="2" t="s">
        <v>191</v>
      </c>
      <c r="G27" s="2">
        <v>150</v>
      </c>
      <c r="H27" s="2" t="s">
        <v>206</v>
      </c>
      <c r="I27" s="2">
        <f>IF(Tabelle_ExterneDaten_14[[#This Row],[job_idLU]]&lt;&gt;"",VLOOKUP(Tabelle_ExterneDaten_14[[#This Row],[job_idLU]],job_idLookup,2,FALSE),"")</f>
        <v>11</v>
      </c>
      <c r="J27" s="2" t="str">
        <f>IF(Tabelle_ExterneDaten_14[[#This Row],[pub_idLU]]&lt;&gt;"",VLOOKUP(Tabelle_ExterneDaten_14[[#This Row],[pub_idLU]],pub_idLookup,2,FALSE),"")</f>
        <v>9999</v>
      </c>
    </row>
    <row r="28" spans="2:10" x14ac:dyDescent="0.25">
      <c r="B28" s="2" t="s">
        <v>314</v>
      </c>
      <c r="C28" s="2" t="s">
        <v>315</v>
      </c>
      <c r="D28" s="2"/>
      <c r="E28" s="2" t="s">
        <v>316</v>
      </c>
      <c r="F28" s="2" t="s">
        <v>191</v>
      </c>
      <c r="G28" s="2">
        <v>150</v>
      </c>
      <c r="H28" s="2" t="s">
        <v>204</v>
      </c>
      <c r="I28" s="2">
        <f>IF(Tabelle_ExterneDaten_14[[#This Row],[job_idLU]]&lt;&gt;"",VLOOKUP(Tabelle_ExterneDaten_14[[#This Row],[job_idLU]],job_idLookup,2,FALSE),"")</f>
        <v>11</v>
      </c>
      <c r="J28" s="2" t="str">
        <f>IF(Tabelle_ExterneDaten_14[[#This Row],[pub_idLU]]&lt;&gt;"",VLOOKUP(Tabelle_ExterneDaten_14[[#This Row],[pub_idLU]],pub_idLookup,2,FALSE),"")</f>
        <v>0736</v>
      </c>
    </row>
    <row r="29" spans="2:10" x14ac:dyDescent="0.25">
      <c r="B29" s="2" t="s">
        <v>317</v>
      </c>
      <c r="C29" s="2" t="s">
        <v>318</v>
      </c>
      <c r="D29" s="2" t="s">
        <v>228</v>
      </c>
      <c r="E29" s="2" t="s">
        <v>319</v>
      </c>
      <c r="F29" s="2" t="s">
        <v>188</v>
      </c>
      <c r="G29" s="2">
        <v>198</v>
      </c>
      <c r="H29" s="2" t="s">
        <v>210</v>
      </c>
      <c r="I29" s="2">
        <f>IF(Tabelle_ExterneDaten_14[[#This Row],[job_idLU]]&lt;&gt;"",VLOOKUP(Tabelle_ExterneDaten_14[[#This Row],[job_idLU]],job_idLookup,2,FALSE),"")</f>
        <v>5</v>
      </c>
      <c r="J29" s="2" t="str">
        <f>IF(Tabelle_ExterneDaten_14[[#This Row],[pub_idLU]]&lt;&gt;"",VLOOKUP(Tabelle_ExterneDaten_14[[#This Row],[pub_idLU]],pub_idLookup,2,FALSE),"")</f>
        <v>1622</v>
      </c>
    </row>
    <row r="30" spans="2:10" x14ac:dyDescent="0.25">
      <c r="B30" s="2" t="s">
        <v>320</v>
      </c>
      <c r="C30" s="2" t="s">
        <v>321</v>
      </c>
      <c r="D30" s="2" t="s">
        <v>225</v>
      </c>
      <c r="E30" s="2" t="s">
        <v>322</v>
      </c>
      <c r="F30" s="2" t="s">
        <v>193</v>
      </c>
      <c r="G30" s="2">
        <v>120</v>
      </c>
      <c r="H30" s="2" t="s">
        <v>206</v>
      </c>
      <c r="I30" s="2">
        <f>IF(Tabelle_ExterneDaten_14[[#This Row],[job_idLU]]&lt;&gt;"",VLOOKUP(Tabelle_ExterneDaten_14[[#This Row],[job_idLU]],job_idLookup,2,FALSE),"")</f>
        <v>7</v>
      </c>
      <c r="J30" s="2" t="str">
        <f>IF(Tabelle_ExterneDaten_14[[#This Row],[pub_idLU]]&lt;&gt;"",VLOOKUP(Tabelle_ExterneDaten_14[[#This Row],[pub_idLU]],pub_idLookup,2,FALSE),"")</f>
        <v>9999</v>
      </c>
    </row>
    <row r="31" spans="2:10" x14ac:dyDescent="0.25">
      <c r="B31" s="2" t="s">
        <v>323</v>
      </c>
      <c r="C31" s="2" t="s">
        <v>523</v>
      </c>
      <c r="D31" s="2" t="s">
        <v>235</v>
      </c>
      <c r="E31" s="2" t="s">
        <v>325</v>
      </c>
      <c r="F31" s="2" t="s">
        <v>187</v>
      </c>
      <c r="G31" s="2">
        <v>100</v>
      </c>
      <c r="H31" s="2" t="s">
        <v>204</v>
      </c>
      <c r="I31" s="2">
        <f>IF(Tabelle_ExterneDaten_14[[#This Row],[job_idLU]]&lt;&gt;"",VLOOKUP(Tabelle_ExterneDaten_14[[#This Row],[job_idLU]],job_idLookup,2,FALSE),"")</f>
        <v>13</v>
      </c>
      <c r="J31" s="2" t="str">
        <f>IF(Tabelle_ExterneDaten_14[[#This Row],[pub_idLU]]&lt;&gt;"",VLOOKUP(Tabelle_ExterneDaten_14[[#This Row],[pub_idLU]],pub_idLookup,2,FALSE),"")</f>
        <v>0736</v>
      </c>
    </row>
    <row r="32" spans="2:10" x14ac:dyDescent="0.25">
      <c r="B32" s="2" t="s">
        <v>326</v>
      </c>
      <c r="C32" s="2" t="s">
        <v>324</v>
      </c>
      <c r="D32" s="2" t="s">
        <v>327</v>
      </c>
      <c r="E32" s="2" t="s">
        <v>328</v>
      </c>
      <c r="F32" s="2" t="s">
        <v>188</v>
      </c>
      <c r="G32" s="2">
        <v>150</v>
      </c>
      <c r="H32" s="2" t="s">
        <v>214</v>
      </c>
      <c r="I32" s="2">
        <f>IF(Tabelle_ExterneDaten_14[[#This Row],[job_idLU]]&lt;&gt;"",VLOOKUP(Tabelle_ExterneDaten_14[[#This Row],[job_idLU]],job_idLookup,2,FALSE),"")</f>
        <v>5</v>
      </c>
      <c r="J32" s="2" t="str">
        <f>IF(Tabelle_ExterneDaten_14[[#This Row],[pub_idLU]]&lt;&gt;"",VLOOKUP(Tabelle_ExterneDaten_14[[#This Row],[pub_idLU]],pub_idLookup,2,FALSE),"")</f>
        <v>1389</v>
      </c>
    </row>
    <row r="33" spans="2:10" x14ac:dyDescent="0.25">
      <c r="B33" s="2" t="s">
        <v>329</v>
      </c>
      <c r="C33" s="2" t="s">
        <v>330</v>
      </c>
      <c r="D33" s="2" t="s">
        <v>225</v>
      </c>
      <c r="E33" s="2" t="s">
        <v>331</v>
      </c>
      <c r="F33" s="2" t="s">
        <v>191</v>
      </c>
      <c r="G33" s="2">
        <v>112</v>
      </c>
      <c r="H33" s="2" t="s">
        <v>214</v>
      </c>
      <c r="I33" s="2">
        <f>IF(Tabelle_ExterneDaten_14[[#This Row],[job_idLU]]&lt;&gt;"",VLOOKUP(Tabelle_ExterneDaten_14[[#This Row],[job_idLU]],job_idLookup,2,FALSE),"")</f>
        <v>11</v>
      </c>
      <c r="J33" s="2" t="str">
        <f>IF(Tabelle_ExterneDaten_14[[#This Row],[pub_idLU]]&lt;&gt;"",VLOOKUP(Tabelle_ExterneDaten_14[[#This Row],[pub_idLU]],pub_idLookup,2,FALSE),"")</f>
        <v>1389</v>
      </c>
    </row>
    <row r="34" spans="2:10" x14ac:dyDescent="0.25">
      <c r="B34" s="2" t="s">
        <v>332</v>
      </c>
      <c r="C34" s="2" t="s">
        <v>333</v>
      </c>
      <c r="D34" s="2" t="s">
        <v>231</v>
      </c>
      <c r="E34" s="2" t="s">
        <v>334</v>
      </c>
      <c r="F34" s="2" t="s">
        <v>189</v>
      </c>
      <c r="G34" s="2">
        <v>125</v>
      </c>
      <c r="H34" s="2" t="s">
        <v>214</v>
      </c>
      <c r="I34" s="2">
        <f>IF(Tabelle_ExterneDaten_14[[#This Row],[job_idLU]]&lt;&gt;"",VLOOKUP(Tabelle_ExterneDaten_14[[#This Row],[job_idLU]],job_idLookup,2,FALSE),"")</f>
        <v>8</v>
      </c>
      <c r="J34" s="2" t="str">
        <f>IF(Tabelle_ExterneDaten_14[[#This Row],[pub_idLU]]&lt;&gt;"",VLOOKUP(Tabelle_ExterneDaten_14[[#This Row],[pub_idLU]],pub_idLookup,2,FALSE),"")</f>
        <v>1389</v>
      </c>
    </row>
    <row r="35" spans="2:10" x14ac:dyDescent="0.25">
      <c r="B35" s="2" t="s">
        <v>335</v>
      </c>
      <c r="C35" s="2" t="s">
        <v>336</v>
      </c>
      <c r="D35" s="2"/>
      <c r="E35" s="2" t="s">
        <v>337</v>
      </c>
      <c r="F35" s="2" t="s">
        <v>189</v>
      </c>
      <c r="G35" s="2">
        <v>101</v>
      </c>
      <c r="H35" s="2" t="s">
        <v>206</v>
      </c>
      <c r="I35" s="2">
        <f>IF(Tabelle_ExterneDaten_14[[#This Row],[job_idLU]]&lt;&gt;"",VLOOKUP(Tabelle_ExterneDaten_14[[#This Row],[job_idLU]],job_idLookup,2,FALSE),"")</f>
        <v>8</v>
      </c>
      <c r="J35" s="2" t="str">
        <f>IF(Tabelle_ExterneDaten_14[[#This Row],[pub_idLU]]&lt;&gt;"",VLOOKUP(Tabelle_ExterneDaten_14[[#This Row],[pub_idLU]],pub_idLookup,2,FALSE),"")</f>
        <v>9999</v>
      </c>
    </row>
    <row r="36" spans="2:10" x14ac:dyDescent="0.25">
      <c r="B36" s="2" t="s">
        <v>338</v>
      </c>
      <c r="C36" s="2" t="s">
        <v>298</v>
      </c>
      <c r="D36" s="2" t="s">
        <v>280</v>
      </c>
      <c r="E36" s="2" t="s">
        <v>339</v>
      </c>
      <c r="F36" s="2" t="s">
        <v>188</v>
      </c>
      <c r="G36" s="2">
        <v>246</v>
      </c>
      <c r="H36" s="2" t="s">
        <v>202</v>
      </c>
      <c r="I36" s="2">
        <f>IF(Tabelle_ExterneDaten_14[[#This Row],[job_idLU]]&lt;&gt;"",VLOOKUP(Tabelle_ExterneDaten_14[[#This Row],[job_idLU]],job_idLookup,2,FALSE),"")</f>
        <v>5</v>
      </c>
      <c r="J36" s="2" t="str">
        <f>IF(Tabelle_ExterneDaten_14[[#This Row],[pub_idLU]]&lt;&gt;"",VLOOKUP(Tabelle_ExterneDaten_14[[#This Row],[pub_idLU]],pub_idLookup,2,FALSE),"")</f>
        <v>1756</v>
      </c>
    </row>
    <row r="37" spans="2:10" x14ac:dyDescent="0.25">
      <c r="B37" s="2" t="s">
        <v>340</v>
      </c>
      <c r="C37" s="2" t="s">
        <v>341</v>
      </c>
      <c r="D37" s="2" t="s">
        <v>342</v>
      </c>
      <c r="E37" s="2" t="s">
        <v>188</v>
      </c>
      <c r="F37" s="2" t="s">
        <v>189</v>
      </c>
      <c r="G37" s="2">
        <v>100</v>
      </c>
      <c r="H37" s="2" t="s">
        <v>212</v>
      </c>
      <c r="I37" s="2">
        <f>IF(Tabelle_ExterneDaten_14[[#This Row],[job_idLU]]&lt;&gt;"",VLOOKUP(Tabelle_ExterneDaten_14[[#This Row],[job_idLU]],job_idLookup,2,FALSE),"")</f>
        <v>8</v>
      </c>
      <c r="J37" s="2" t="str">
        <f>IF(Tabelle_ExterneDaten_14[[#This Row],[pub_idLU]]&lt;&gt;"",VLOOKUP(Tabelle_ExterneDaten_14[[#This Row],[pub_idLU]],pub_idLookup,2,FALSE),"")</f>
        <v>0877</v>
      </c>
    </row>
    <row r="38" spans="2:10" x14ac:dyDescent="0.25">
      <c r="B38" s="2" t="s">
        <v>343</v>
      </c>
      <c r="C38" s="2" t="s">
        <v>344</v>
      </c>
      <c r="D38" s="2"/>
      <c r="E38" s="2" t="s">
        <v>345</v>
      </c>
      <c r="F38" s="2" t="s">
        <v>199</v>
      </c>
      <c r="G38" s="2">
        <v>77</v>
      </c>
      <c r="H38" s="2" t="s">
        <v>212</v>
      </c>
      <c r="I38" s="2">
        <f>IF(Tabelle_ExterneDaten_14[[#This Row],[job_idLU]]&lt;&gt;"",VLOOKUP(Tabelle_ExterneDaten_14[[#This Row],[job_idLU]],job_idLookup,2,FALSE),"")</f>
        <v>9</v>
      </c>
      <c r="J38" s="2" t="str">
        <f>IF(Tabelle_ExterneDaten_14[[#This Row],[pub_idLU]]&lt;&gt;"",VLOOKUP(Tabelle_ExterneDaten_14[[#This Row],[pub_idLU]],pub_idLookup,2,FALSE),"")</f>
        <v>0877</v>
      </c>
    </row>
    <row r="39" spans="2:10" x14ac:dyDescent="0.25">
      <c r="B39" s="2" t="s">
        <v>346</v>
      </c>
      <c r="C39" s="2" t="s">
        <v>347</v>
      </c>
      <c r="D39" s="2" t="s">
        <v>348</v>
      </c>
      <c r="E39" s="2" t="s">
        <v>349</v>
      </c>
      <c r="F39" s="2" t="s">
        <v>194</v>
      </c>
      <c r="G39" s="2">
        <v>192</v>
      </c>
      <c r="H39" s="2" t="s">
        <v>214</v>
      </c>
      <c r="I39" s="2">
        <f>IF(Tabelle_ExterneDaten_14[[#This Row],[job_idLU]]&lt;&gt;"",VLOOKUP(Tabelle_ExterneDaten_14[[#This Row],[job_idLU]],job_idLookup,2,FALSE),"")</f>
        <v>6</v>
      </c>
      <c r="J39" s="2" t="str">
        <f>IF(Tabelle_ExterneDaten_14[[#This Row],[pub_idLU]]&lt;&gt;"",VLOOKUP(Tabelle_ExterneDaten_14[[#This Row],[pub_idLU]],pub_idLookup,2,FALSE),"")</f>
        <v>1389</v>
      </c>
    </row>
    <row r="40" spans="2:10" x14ac:dyDescent="0.25">
      <c r="B40" s="2" t="s">
        <v>350</v>
      </c>
      <c r="C40" s="2" t="s">
        <v>351</v>
      </c>
      <c r="D40" s="2"/>
      <c r="E40" s="2" t="s">
        <v>352</v>
      </c>
      <c r="F40" s="2" t="s">
        <v>194</v>
      </c>
      <c r="G40" s="2">
        <v>152</v>
      </c>
      <c r="H40" s="2" t="s">
        <v>206</v>
      </c>
      <c r="I40" s="2">
        <f>IF(Tabelle_ExterneDaten_14[[#This Row],[job_idLU]]&lt;&gt;"",VLOOKUP(Tabelle_ExterneDaten_14[[#This Row],[job_idLU]],job_idLookup,2,FALSE),"")</f>
        <v>6</v>
      </c>
      <c r="J40" s="2" t="str">
        <f>IF(Tabelle_ExterneDaten_14[[#This Row],[pub_idLU]]&lt;&gt;"",VLOOKUP(Tabelle_ExterneDaten_14[[#This Row],[pub_idLU]],pub_idLookup,2,FALSE),"")</f>
        <v>9999</v>
      </c>
    </row>
    <row r="41" spans="2:10" x14ac:dyDescent="0.25">
      <c r="B41" s="2" t="s">
        <v>353</v>
      </c>
      <c r="C41" s="2" t="s">
        <v>354</v>
      </c>
      <c r="D41" s="2"/>
      <c r="E41" s="2" t="s">
        <v>355</v>
      </c>
      <c r="F41" s="2" t="s">
        <v>193</v>
      </c>
      <c r="G41" s="2">
        <v>170</v>
      </c>
      <c r="H41" s="2" t="s">
        <v>214</v>
      </c>
      <c r="I41" s="2">
        <f>IF(Tabelle_ExterneDaten_14[[#This Row],[job_idLU]]&lt;&gt;"",VLOOKUP(Tabelle_ExterneDaten_14[[#This Row],[job_idLU]],job_idLookup,2,FALSE),"")</f>
        <v>7</v>
      </c>
      <c r="J41" s="2" t="str">
        <f>IF(Tabelle_ExterneDaten_14[[#This Row],[pub_idLU]]&lt;&gt;"",VLOOKUP(Tabelle_ExterneDaten_14[[#This Row],[pub_idLU]],pub_idLookup,2,FALSE),"")</f>
        <v>1389</v>
      </c>
    </row>
    <row r="42" spans="2:10" x14ac:dyDescent="0.25">
      <c r="B42" s="2" t="s">
        <v>356</v>
      </c>
      <c r="C42" s="2" t="s">
        <v>357</v>
      </c>
      <c r="D42" s="2" t="s">
        <v>255</v>
      </c>
      <c r="E42" s="2" t="s">
        <v>358</v>
      </c>
      <c r="F42" s="2" t="s">
        <v>189</v>
      </c>
      <c r="G42" s="2">
        <v>175</v>
      </c>
      <c r="H42" s="2" t="s">
        <v>204</v>
      </c>
      <c r="I42" s="2">
        <f>IF(Tabelle_ExterneDaten_14[[#This Row],[job_idLU]]&lt;&gt;"",VLOOKUP(Tabelle_ExterneDaten_14[[#This Row],[job_idLU]],job_idLookup,2,FALSE),"")</f>
        <v>8</v>
      </c>
      <c r="J42" s="2" t="str">
        <f>IF(Tabelle_ExterneDaten_14[[#This Row],[pub_idLU]]&lt;&gt;"",VLOOKUP(Tabelle_ExterneDaten_14[[#This Row],[pub_idLU]],pub_idLookup,2,FALSE),"")</f>
        <v>0736</v>
      </c>
    </row>
    <row r="43" spans="2:10" x14ac:dyDescent="0.25">
      <c r="B43" s="2" t="s">
        <v>359</v>
      </c>
      <c r="C43" s="2" t="s">
        <v>360</v>
      </c>
      <c r="D43" s="2" t="s">
        <v>287</v>
      </c>
      <c r="E43" s="2" t="s">
        <v>361</v>
      </c>
      <c r="F43" s="2" t="s">
        <v>187</v>
      </c>
      <c r="G43" s="2">
        <v>77</v>
      </c>
      <c r="H43" s="2" t="s">
        <v>214</v>
      </c>
      <c r="I43" s="2">
        <f>IF(Tabelle_ExterneDaten_14[[#This Row],[job_idLU]]&lt;&gt;"",VLOOKUP(Tabelle_ExterneDaten_14[[#This Row],[job_idLU]],job_idLookup,2,FALSE),"")</f>
        <v>13</v>
      </c>
      <c r="J43" s="2" t="str">
        <f>IF(Tabelle_ExterneDaten_14[[#This Row],[pub_idLU]]&lt;&gt;"",VLOOKUP(Tabelle_ExterneDaten_14[[#This Row],[pub_idLU]],pub_idLookup,2,FALSE),"")</f>
        <v>1389</v>
      </c>
    </row>
    <row r="44" spans="2:10" x14ac:dyDescent="0.25">
      <c r="B44" s="2" t="s">
        <v>362</v>
      </c>
      <c r="C44" s="2" t="s">
        <v>363</v>
      </c>
      <c r="D44" s="2" t="s">
        <v>225</v>
      </c>
      <c r="E44" s="2" t="s">
        <v>45</v>
      </c>
      <c r="F44" s="2" t="s">
        <v>199</v>
      </c>
      <c r="G44" s="2">
        <v>78</v>
      </c>
      <c r="H44" s="2" t="s">
        <v>214</v>
      </c>
      <c r="I44" s="2">
        <f>IF(Tabelle_ExterneDaten_14[[#This Row],[job_idLU]]&lt;&gt;"",VLOOKUP(Tabelle_ExterneDaten_14[[#This Row],[job_idLU]],job_idLookup,2,FALSE),"")</f>
        <v>9</v>
      </c>
      <c r="J44" s="2" t="str">
        <f>IF(Tabelle_ExterneDaten_14[[#This Row],[pub_idLU]]&lt;&gt;"",VLOOKUP(Tabelle_ExterneDaten_14[[#This Row],[pub_idLU]],pub_idLookup,2,FALSE),"")</f>
        <v>1389</v>
      </c>
    </row>
    <row r="45" spans="2:10" x14ac:dyDescent="0.25">
      <c r="B45" s="2" t="s">
        <v>364</v>
      </c>
      <c r="C45" s="2" t="s">
        <v>365</v>
      </c>
      <c r="D45" s="2" t="s">
        <v>225</v>
      </c>
      <c r="E45" s="2" t="s">
        <v>366</v>
      </c>
      <c r="F45" s="2" t="s">
        <v>195</v>
      </c>
      <c r="G45" s="2">
        <v>100</v>
      </c>
      <c r="H45" s="2" t="s">
        <v>204</v>
      </c>
      <c r="I45" s="2">
        <f>IF(Tabelle_ExterneDaten_14[[#This Row],[job_idLU]]&lt;&gt;"",VLOOKUP(Tabelle_ExterneDaten_14[[#This Row],[job_idLU]],job_idLookup,2,FALSE),"")</f>
        <v>12</v>
      </c>
      <c r="J45" s="2" t="str">
        <f>IF(Tabelle_ExterneDaten_14[[#This Row],[pub_idLU]]&lt;&gt;"",VLOOKUP(Tabelle_ExterneDaten_14[[#This Row],[pub_idLU]],pub_idLookup,2,FALSE),"")</f>
        <v>0736</v>
      </c>
    </row>
    <row r="46" spans="2:10" x14ac:dyDescent="0.25">
      <c r="B46" s="2" t="s">
        <v>367</v>
      </c>
      <c r="C46" s="2" t="s">
        <v>368</v>
      </c>
      <c r="D46" s="2" t="s">
        <v>269</v>
      </c>
      <c r="E46" s="2" t="s">
        <v>369</v>
      </c>
      <c r="F46" s="2" t="s">
        <v>190</v>
      </c>
      <c r="G46" s="2">
        <v>165</v>
      </c>
      <c r="H46" s="2" t="s">
        <v>204</v>
      </c>
      <c r="I46" s="2">
        <f>IF(Tabelle_ExterneDaten_14[[#This Row],[job_idLU]]&lt;&gt;"",VLOOKUP(Tabelle_ExterneDaten_14[[#This Row],[job_idLU]],job_idLookup,2,FALSE),"")</f>
        <v>10</v>
      </c>
      <c r="J46" s="2" t="str">
        <f>IF(Tabelle_ExterneDaten_14[[#This Row],[pub_idLU]]&lt;&gt;"",VLOOKUP(Tabelle_ExterneDaten_14[[#This Row],[pub_idLU]],pub_idLookup,2,FALSE),"")</f>
        <v>0736</v>
      </c>
    </row>
    <row r="47" spans="2:10" x14ac:dyDescent="0.25">
      <c r="B47" s="2" t="s">
        <v>257</v>
      </c>
      <c r="C47" s="2" t="s">
        <v>524</v>
      </c>
      <c r="D47" s="2" t="s">
        <v>228</v>
      </c>
      <c r="E47" s="2" t="s">
        <v>525</v>
      </c>
      <c r="F47" s="2" t="s">
        <v>187</v>
      </c>
      <c r="G47" s="2">
        <v>77</v>
      </c>
      <c r="H47" s="2" t="s">
        <v>212</v>
      </c>
      <c r="I47" s="2">
        <f>IF(Tabelle_ExterneDaten_14[[#This Row],[job_idLU]]&lt;&gt;"",VLOOKUP(Tabelle_ExterneDaten_14[[#This Row],[job_idLU]],job_idLookup,2,FALSE),"")</f>
        <v>13</v>
      </c>
      <c r="J47" s="2" t="str">
        <f>IF(Tabelle_ExterneDaten_14[[#This Row],[pub_idLU]]&lt;&gt;"",VLOOKUP(Tabelle_ExterneDaten_14[[#This Row],[pub_idLU]],pub_idLookup,2,FALSE),"")</f>
        <v>0877</v>
      </c>
    </row>
    <row r="48" spans="2:10" x14ac:dyDescent="0.25">
      <c r="B48" s="2" t="s">
        <v>370</v>
      </c>
      <c r="C48" s="2" t="s">
        <v>114</v>
      </c>
      <c r="D48" s="2" t="s">
        <v>261</v>
      </c>
      <c r="E48" s="2" t="s">
        <v>371</v>
      </c>
      <c r="F48" s="2" t="s">
        <v>199</v>
      </c>
      <c r="G48" s="2">
        <v>170</v>
      </c>
      <c r="H48" s="2" t="s">
        <v>204</v>
      </c>
      <c r="I48" s="2">
        <f>IF(Tabelle_ExterneDaten_14[[#This Row],[job_idLU]]&lt;&gt;"",VLOOKUP(Tabelle_ExterneDaten_14[[#This Row],[job_idLU]],job_idLookup,2,FALSE),"")</f>
        <v>9</v>
      </c>
      <c r="J48" s="2" t="str">
        <f>IF(Tabelle_ExterneDaten_14[[#This Row],[pub_idLU]]&lt;&gt;"",VLOOKUP(Tabelle_ExterneDaten_14[[#This Row],[pub_idLU]],pub_idLookup,2,FALSE),"")</f>
        <v>0736</v>
      </c>
    </row>
    <row r="49" spans="2:10" x14ac:dyDescent="0.25">
      <c r="B49" s="2" t="s">
        <v>372</v>
      </c>
      <c r="C49" s="2" t="s">
        <v>373</v>
      </c>
      <c r="D49" s="2" t="s">
        <v>228</v>
      </c>
      <c r="E49" s="2" t="s">
        <v>374</v>
      </c>
      <c r="F49" s="2" t="s">
        <v>191</v>
      </c>
      <c r="G49" s="2">
        <v>77</v>
      </c>
      <c r="H49" s="2" t="s">
        <v>212</v>
      </c>
      <c r="I49" s="2">
        <f>IF(Tabelle_ExterneDaten_14[[#This Row],[job_idLU]]&lt;&gt;"",VLOOKUP(Tabelle_ExterneDaten_14[[#This Row],[job_idLU]],job_idLookup,2,FALSE),"")</f>
        <v>11</v>
      </c>
      <c r="J49" s="2" t="str">
        <f>IF(Tabelle_ExterneDaten_14[[#This Row],[pub_idLU]]&lt;&gt;"",VLOOKUP(Tabelle_ExterneDaten_14[[#This Row],[pub_idLU]],pub_idLookup,2,FALSE),"")</f>
        <v>0877</v>
      </c>
    </row>
  </sheetData>
  <dataValidations count="2">
    <dataValidation type="list" allowBlank="1" showInputMessage="1" showErrorMessage="1" sqref="F2:F49">
      <formula1>OFFSET(job_idLookup,0,0,,1)</formula1>
    </dataValidation>
    <dataValidation type="list" allowBlank="1" showInputMessage="1" showErrorMessage="1" sqref="H2:H49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/>
  </sheetViews>
  <sheetFormatPr baseColWidth="10" defaultRowHeight="15" x14ac:dyDescent="0.25"/>
  <cols>
    <col min="1" max="1" width="2.28515625" customWidth="1"/>
    <col min="2" max="2" width="8.85546875" bestFit="1" customWidth="1"/>
    <col min="3" max="3" width="27.5703125" bestFit="1" customWidth="1"/>
    <col min="4" max="4" width="9.85546875" bestFit="1" customWidth="1"/>
    <col min="5" max="5" width="10.140625" bestFit="1" customWidth="1"/>
    <col min="6" max="6" width="11" bestFit="1" customWidth="1"/>
  </cols>
  <sheetData>
    <row r="1" spans="1:5" x14ac:dyDescent="0.25">
      <c r="A1" t="str">
        <f>_xll.DBSetQuery(A2,"",B1)</f>
        <v xml:space="preserve">Env:Test, (last result:)Set OLEDB; ListObject to (bgQuery= True, ): SELECT T1.job_id, T1.job_desc, T1.min_lvl, T1.max_lvl_x000D_
FROM pubs.dbo.jobs T1_x000D_
</v>
      </c>
      <c r="B1" s="2" t="s">
        <v>375</v>
      </c>
      <c r="C1" s="2" t="s">
        <v>378</v>
      </c>
      <c r="D1" s="2" t="s">
        <v>379</v>
      </c>
      <c r="E1" s="2" t="s">
        <v>380</v>
      </c>
    </row>
    <row r="2" spans="1:5" x14ac:dyDescent="0.25">
      <c r="A2" s="1" t="s">
        <v>377</v>
      </c>
      <c r="B2" s="3">
        <v>1</v>
      </c>
      <c r="C2" s="3" t="s">
        <v>192</v>
      </c>
      <c r="D2" s="3">
        <v>10</v>
      </c>
      <c r="E2" s="3">
        <v>10</v>
      </c>
    </row>
    <row r="3" spans="1:5" x14ac:dyDescent="0.25">
      <c r="B3" s="2">
        <v>2</v>
      </c>
      <c r="C3" s="2" t="s">
        <v>516</v>
      </c>
      <c r="D3" s="2">
        <v>200</v>
      </c>
      <c r="E3" s="2">
        <v>250</v>
      </c>
    </row>
    <row r="4" spans="1:5" x14ac:dyDescent="0.25">
      <c r="B4" s="2">
        <v>3</v>
      </c>
      <c r="C4" s="2" t="s">
        <v>198</v>
      </c>
      <c r="D4" s="2">
        <v>175</v>
      </c>
      <c r="E4" s="2">
        <v>225</v>
      </c>
    </row>
    <row r="5" spans="1:5" x14ac:dyDescent="0.25">
      <c r="B5" s="2">
        <v>4</v>
      </c>
      <c r="C5" s="2" t="s">
        <v>197</v>
      </c>
      <c r="D5" s="2">
        <v>175</v>
      </c>
      <c r="E5" s="2">
        <v>250</v>
      </c>
    </row>
    <row r="6" spans="1:5" x14ac:dyDescent="0.25">
      <c r="B6" s="2">
        <v>5</v>
      </c>
      <c r="C6" s="2" t="s">
        <v>188</v>
      </c>
      <c r="D6" s="2">
        <v>150</v>
      </c>
      <c r="E6" s="2">
        <v>250</v>
      </c>
    </row>
    <row r="7" spans="1:5" x14ac:dyDescent="0.25">
      <c r="B7" s="2">
        <v>6</v>
      </c>
      <c r="C7" s="2" t="s">
        <v>194</v>
      </c>
      <c r="D7" s="2">
        <v>140</v>
      </c>
      <c r="E7" s="2">
        <v>225</v>
      </c>
    </row>
    <row r="8" spans="1:5" x14ac:dyDescent="0.25">
      <c r="B8" s="2">
        <v>7</v>
      </c>
      <c r="C8" s="2" t="s">
        <v>193</v>
      </c>
      <c r="D8" s="2">
        <v>120</v>
      </c>
      <c r="E8" s="2">
        <v>220</v>
      </c>
    </row>
    <row r="9" spans="1:5" x14ac:dyDescent="0.25">
      <c r="B9" s="2">
        <v>8</v>
      </c>
      <c r="C9" s="2" t="s">
        <v>189</v>
      </c>
      <c r="D9" s="2">
        <v>100</v>
      </c>
      <c r="E9" s="2">
        <v>175</v>
      </c>
    </row>
    <row r="10" spans="1:5" x14ac:dyDescent="0.25">
      <c r="B10" s="2">
        <v>9</v>
      </c>
      <c r="C10" s="2" t="s">
        <v>199</v>
      </c>
      <c r="D10" s="2">
        <v>75</v>
      </c>
      <c r="E10" s="2">
        <v>175</v>
      </c>
    </row>
    <row r="11" spans="1:5" x14ac:dyDescent="0.25">
      <c r="B11" s="2">
        <v>10</v>
      </c>
      <c r="C11" s="2" t="s">
        <v>190</v>
      </c>
      <c r="D11" s="2">
        <v>75</v>
      </c>
      <c r="E11" s="2">
        <v>165</v>
      </c>
    </row>
    <row r="12" spans="1:5" x14ac:dyDescent="0.25">
      <c r="B12" s="2">
        <v>11</v>
      </c>
      <c r="C12" s="2" t="s">
        <v>191</v>
      </c>
      <c r="D12" s="2">
        <v>75</v>
      </c>
      <c r="E12" s="2">
        <v>150</v>
      </c>
    </row>
    <row r="13" spans="1:5" x14ac:dyDescent="0.25">
      <c r="B13" s="2">
        <v>12</v>
      </c>
      <c r="C13" s="2" t="s">
        <v>195</v>
      </c>
      <c r="D13" s="2">
        <v>25</v>
      </c>
      <c r="E13" s="2">
        <v>100</v>
      </c>
    </row>
    <row r="14" spans="1:5" x14ac:dyDescent="0.25">
      <c r="B14" s="2">
        <v>13</v>
      </c>
      <c r="C14" s="2" t="s">
        <v>187</v>
      </c>
      <c r="D14" s="2">
        <v>25</v>
      </c>
      <c r="E14" s="2">
        <v>100</v>
      </c>
    </row>
    <row r="15" spans="1:5" x14ac:dyDescent="0.25">
      <c r="B15" s="2">
        <v>14</v>
      </c>
      <c r="C15" s="2" t="s">
        <v>196</v>
      </c>
      <c r="D15" s="2">
        <v>25</v>
      </c>
      <c r="E15" s="2"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baseColWidth="10" defaultRowHeight="15" x14ac:dyDescent="0.25"/>
  <cols>
    <col min="1" max="1" width="2" customWidth="1"/>
    <col min="2" max="2" width="9.42578125" bestFit="1" customWidth="1"/>
    <col min="3" max="3" width="20.140625" bestFit="1" customWidth="1"/>
    <col min="4" max="4" width="11.5703125" bestFit="1" customWidth="1"/>
    <col min="5" max="5" width="7.7109375" bestFit="1" customWidth="1"/>
    <col min="6" max="6" width="10" bestFit="1" customWidth="1"/>
    <col min="7" max="7" width="12" bestFit="1" customWidth="1"/>
  </cols>
  <sheetData>
    <row r="1" spans="1:6" x14ac:dyDescent="0.25">
      <c r="A1" t="str">
        <f>_xll.DBSetQuery(A2,"",B1)</f>
        <v xml:space="preserve">Env:Test, (last result:)Set OLEDB; ListObject to (bgQuery= True, ): SELECT T1.pub_id, T1.pub_name, T1.city, T1.state, T1.country_x000D_
FROM pubs.dbo.publishers T1_x000D_
</v>
      </c>
      <c r="B1" s="2" t="s">
        <v>376</v>
      </c>
      <c r="C1" s="2" t="s">
        <v>382</v>
      </c>
      <c r="D1" s="2" t="s">
        <v>6</v>
      </c>
      <c r="E1" s="2" t="s">
        <v>7</v>
      </c>
      <c r="F1" s="2" t="s">
        <v>383</v>
      </c>
    </row>
    <row r="2" spans="1:6" x14ac:dyDescent="0.25">
      <c r="A2" s="1" t="s">
        <v>381</v>
      </c>
      <c r="B2" s="3" t="s">
        <v>205</v>
      </c>
      <c r="C2" s="3" t="s">
        <v>204</v>
      </c>
      <c r="D2" s="3" t="s">
        <v>384</v>
      </c>
      <c r="E2" s="3" t="s">
        <v>385</v>
      </c>
      <c r="F2" s="3" t="s">
        <v>386</v>
      </c>
    </row>
    <row r="3" spans="1:6" x14ac:dyDescent="0.25">
      <c r="B3" s="2" t="s">
        <v>213</v>
      </c>
      <c r="C3" s="2" t="s">
        <v>212</v>
      </c>
      <c r="D3" s="2" t="s">
        <v>387</v>
      </c>
      <c r="E3" s="2" t="s">
        <v>388</v>
      </c>
      <c r="F3" s="2" t="s">
        <v>386</v>
      </c>
    </row>
    <row r="4" spans="1:6" x14ac:dyDescent="0.25">
      <c r="B4" s="2" t="s">
        <v>215</v>
      </c>
      <c r="C4" s="2" t="s">
        <v>214</v>
      </c>
      <c r="D4" s="2" t="s">
        <v>29</v>
      </c>
      <c r="E4" s="2" t="s">
        <v>16</v>
      </c>
      <c r="F4" s="2" t="s">
        <v>386</v>
      </c>
    </row>
    <row r="5" spans="1:6" x14ac:dyDescent="0.25">
      <c r="B5" s="2" t="s">
        <v>211</v>
      </c>
      <c r="C5" s="2" t="s">
        <v>210</v>
      </c>
      <c r="D5" s="2" t="s">
        <v>389</v>
      </c>
      <c r="E5" s="2" t="s">
        <v>390</v>
      </c>
      <c r="F5" s="2" t="s">
        <v>386</v>
      </c>
    </row>
    <row r="6" spans="1:6" x14ac:dyDescent="0.25">
      <c r="B6" s="2" t="s">
        <v>203</v>
      </c>
      <c r="C6" s="2" t="s">
        <v>202</v>
      </c>
      <c r="D6" s="2" t="s">
        <v>391</v>
      </c>
      <c r="E6" s="2" t="s">
        <v>392</v>
      </c>
      <c r="F6" s="2" t="s">
        <v>386</v>
      </c>
    </row>
    <row r="7" spans="1:6" x14ac:dyDescent="0.25">
      <c r="B7" s="2" t="s">
        <v>209</v>
      </c>
      <c r="C7" s="2" t="s">
        <v>208</v>
      </c>
      <c r="D7" s="2" t="s">
        <v>526</v>
      </c>
      <c r="E7" s="2"/>
      <c r="F7" s="2" t="s">
        <v>393</v>
      </c>
    </row>
    <row r="8" spans="1:6" x14ac:dyDescent="0.25">
      <c r="B8" s="2" t="s">
        <v>201</v>
      </c>
      <c r="C8" s="2" t="s">
        <v>200</v>
      </c>
      <c r="D8" s="2" t="s">
        <v>394</v>
      </c>
      <c r="E8" s="2" t="s">
        <v>395</v>
      </c>
      <c r="F8" s="2" t="s">
        <v>386</v>
      </c>
    </row>
    <row r="9" spans="1:6" x14ac:dyDescent="0.25">
      <c r="B9" s="2" t="s">
        <v>207</v>
      </c>
      <c r="C9" s="2" t="s">
        <v>206</v>
      </c>
      <c r="D9" s="2" t="s">
        <v>396</v>
      </c>
      <c r="E9" s="2"/>
      <c r="F9" s="2" t="s">
        <v>397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sheetData>
    <row r="1" spans="1:2" x14ac:dyDescent="0.25">
      <c r="A1" t="str">
        <f>_xll.DBListFetch(B1,"",title_idLookup)</f>
        <v>Env:Test, (last result:)Retrieved 17 records from: SELECT T1.title+'/'+p.pub_name AS title_id,T1.title_id FROM pubs.dbo.titles T1 LEFT JOIN pubs.dbo.publishers p ON T1.pub_id = p.pub_id ORDER BY T1.title</v>
      </c>
      <c r="B1" s="1" t="s">
        <v>398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B12" sqref="B12"/>
    </sheetView>
  </sheetViews>
  <sheetFormatPr baseColWidth="10" defaultRowHeight="15" x14ac:dyDescent="0.25"/>
  <cols>
    <col min="1" max="1" width="1.7109375" customWidth="1"/>
    <col min="2" max="2" width="77.5703125" bestFit="1" customWidth="1"/>
    <col min="3" max="4" width="10" bestFit="1" customWidth="1"/>
    <col min="5" max="5" width="9.42578125" bestFit="1" customWidth="1"/>
    <col min="6" max="6" width="12" hidden="1" customWidth="1"/>
  </cols>
  <sheetData>
    <row r="1" spans="1:6" x14ac:dyDescent="0.25">
      <c r="A1" t="str">
        <f>_xll.DBSetQuery(A2,"",B1)</f>
        <v xml:space="preserve">Env:Test, (last result:)Set OLEDB; ListObject to (bgQuery= True, ):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2" t="s">
        <v>433</v>
      </c>
      <c r="C1" s="2" t="s">
        <v>434</v>
      </c>
      <c r="D1" s="2" t="s">
        <v>435</v>
      </c>
      <c r="E1" s="2" t="s">
        <v>436</v>
      </c>
      <c r="F1" s="2" t="s">
        <v>437</v>
      </c>
    </row>
    <row r="2" spans="1:6" x14ac:dyDescent="0.25">
      <c r="A2" s="1" t="s">
        <v>399</v>
      </c>
      <c r="B2" s="3" t="s">
        <v>427</v>
      </c>
      <c r="C2" s="3">
        <v>0</v>
      </c>
      <c r="D2" s="3">
        <v>5000</v>
      </c>
      <c r="E2" s="3">
        <v>10</v>
      </c>
      <c r="F2" s="3" t="e">
        <f>IF(Tabelle_ExterneDaten_17[[#This Row],[title_idLU]]&lt;&gt;"",VLOOKUP(Tabelle_ExterneDaten_17[[#This Row],[title_idLU]],title_idLookup,2,FALSE),"")</f>
        <v>#N/A</v>
      </c>
    </row>
    <row r="3" spans="1:6" x14ac:dyDescent="0.25">
      <c r="A3" s="1" t="str">
        <f>"WHERE T1.lorange &gt; "&amp;A4&amp;" and T1.hirange &lt; "&amp;A5</f>
        <v xml:space="preserve">WHERE T1.lorange &gt;  and T1.hirange &lt; </v>
      </c>
      <c r="B3" s="2" t="s">
        <v>427</v>
      </c>
      <c r="C3" s="2">
        <v>5001</v>
      </c>
      <c r="D3" s="2">
        <v>50000</v>
      </c>
      <c r="E3" s="2">
        <v>12</v>
      </c>
      <c r="F3" s="2" t="e">
        <f>IF(Tabelle_ExterneDaten_17[[#This Row],[title_idLU]]&lt;&gt;"",VLOOKUP(Tabelle_ExterneDaten_17[[#This Row],[title_idLU]],title_idLookup,2,FALSE),"")</f>
        <v>#N/A</v>
      </c>
    </row>
    <row r="4" spans="1:6" x14ac:dyDescent="0.25">
      <c r="B4" s="2" t="s">
        <v>400</v>
      </c>
      <c r="C4" s="2">
        <v>0</v>
      </c>
      <c r="D4" s="2">
        <v>2000</v>
      </c>
      <c r="E4" s="2">
        <v>10</v>
      </c>
      <c r="F4" s="2" t="e">
        <f>IF(Tabelle_ExterneDaten_17[[#This Row],[title_idLU]]&lt;&gt;"",VLOOKUP(Tabelle_ExterneDaten_17[[#This Row],[title_idLU]],title_idLookup,2,FALSE),"")</f>
        <v>#N/A</v>
      </c>
    </row>
    <row r="5" spans="1:6" x14ac:dyDescent="0.25">
      <c r="B5" s="2" t="s">
        <v>400</v>
      </c>
      <c r="C5" s="2">
        <v>2001</v>
      </c>
      <c r="D5" s="2">
        <v>3000</v>
      </c>
      <c r="E5" s="2">
        <v>12</v>
      </c>
      <c r="F5" s="2" t="e">
        <f>IF(Tabelle_ExterneDaten_17[[#This Row],[title_idLU]]&lt;&gt;"",VLOOKUP(Tabelle_ExterneDaten_17[[#This Row],[title_idLU]],title_idLookup,2,FALSE),"")</f>
        <v>#N/A</v>
      </c>
    </row>
    <row r="6" spans="1:6" x14ac:dyDescent="0.25">
      <c r="B6" s="2" t="s">
        <v>400</v>
      </c>
      <c r="C6" s="2">
        <v>3001</v>
      </c>
      <c r="D6" s="2">
        <v>4000</v>
      </c>
      <c r="E6" s="2">
        <v>14</v>
      </c>
      <c r="F6" s="2" t="e">
        <f>IF(Tabelle_ExterneDaten_17[[#This Row],[title_idLU]]&lt;&gt;"",VLOOKUP(Tabelle_ExterneDaten_17[[#This Row],[title_idLU]],title_idLookup,2,FALSE),"")</f>
        <v>#N/A</v>
      </c>
    </row>
    <row r="7" spans="1:6" x14ac:dyDescent="0.25">
      <c r="B7" s="2" t="s">
        <v>400</v>
      </c>
      <c r="C7" s="2">
        <v>4001</v>
      </c>
      <c r="D7" s="2">
        <v>10000</v>
      </c>
      <c r="E7" s="2">
        <v>16</v>
      </c>
      <c r="F7" s="2" t="e">
        <f>IF(Tabelle_ExterneDaten_17[[#This Row],[title_idLU]]&lt;&gt;"",VLOOKUP(Tabelle_ExterneDaten_17[[#This Row],[title_idLU]],title_idLookup,2,FALSE),"")</f>
        <v>#N/A</v>
      </c>
    </row>
    <row r="8" spans="1:6" x14ac:dyDescent="0.25">
      <c r="B8" s="2" t="s">
        <v>400</v>
      </c>
      <c r="C8" s="2">
        <v>10001</v>
      </c>
      <c r="D8" s="2">
        <v>50000</v>
      </c>
      <c r="E8" s="2">
        <v>18</v>
      </c>
      <c r="F8" s="2" t="e">
        <f>IF(Tabelle_ExterneDaten_17[[#This Row],[title_idLU]]&lt;&gt;"",VLOOKUP(Tabelle_ExterneDaten_17[[#This Row],[title_idLU]],title_idLookup,2,FALSE),"")</f>
        <v>#N/A</v>
      </c>
    </row>
    <row r="9" spans="1:6" x14ac:dyDescent="0.25">
      <c r="B9" s="2" t="s">
        <v>431</v>
      </c>
      <c r="C9" s="2">
        <v>0</v>
      </c>
      <c r="D9" s="2">
        <v>1000</v>
      </c>
      <c r="E9" s="2">
        <v>10</v>
      </c>
      <c r="F9" s="2" t="e">
        <f>IF(Tabelle_ExterneDaten_17[[#This Row],[title_idLU]]&lt;&gt;"",VLOOKUP(Tabelle_ExterneDaten_17[[#This Row],[title_idLU]],title_idLookup,2,FALSE),"")</f>
        <v>#N/A</v>
      </c>
    </row>
    <row r="10" spans="1:6" x14ac:dyDescent="0.25">
      <c r="B10" s="2" t="s">
        <v>431</v>
      </c>
      <c r="C10" s="2">
        <v>1001</v>
      </c>
      <c r="D10" s="2">
        <v>3000</v>
      </c>
      <c r="E10" s="2">
        <v>12</v>
      </c>
      <c r="F10" s="2" t="e">
        <f>IF(Tabelle_ExterneDaten_17[[#This Row],[title_idLU]]&lt;&gt;"",VLOOKUP(Tabelle_ExterneDaten_17[[#This Row],[title_idLU]],title_idLookup,2,FALSE),"")</f>
        <v>#N/A</v>
      </c>
    </row>
    <row r="11" spans="1:6" x14ac:dyDescent="0.25">
      <c r="B11" s="2" t="s">
        <v>431</v>
      </c>
      <c r="C11" s="2">
        <v>3001</v>
      </c>
      <c r="D11" s="2">
        <v>5000</v>
      </c>
      <c r="E11" s="2">
        <v>14</v>
      </c>
      <c r="F11" s="2" t="e">
        <f>IF(Tabelle_ExterneDaten_17[[#This Row],[title_idLU]]&lt;&gt;"",VLOOKUP(Tabelle_ExterneDaten_17[[#This Row],[title_idLU]],title_idLookup,2,FALSE),"")</f>
        <v>#N/A</v>
      </c>
    </row>
    <row r="12" spans="1:6" x14ac:dyDescent="0.25">
      <c r="B12" s="2" t="s">
        <v>431</v>
      </c>
      <c r="C12" s="2">
        <v>5001</v>
      </c>
      <c r="D12" s="2">
        <v>7000</v>
      </c>
      <c r="E12" s="2">
        <v>16</v>
      </c>
      <c r="F12" s="2" t="e">
        <f>IF(Tabelle_ExterneDaten_17[[#This Row],[title_idLU]]&lt;&gt;"",VLOOKUP(Tabelle_ExterneDaten_17[[#This Row],[title_idLU]],title_idLookup,2,FALSE),"")</f>
        <v>#N/A</v>
      </c>
    </row>
    <row r="13" spans="1:6" x14ac:dyDescent="0.25">
      <c r="B13" s="2" t="s">
        <v>431</v>
      </c>
      <c r="C13" s="2">
        <v>7001</v>
      </c>
      <c r="D13" s="2">
        <v>10000</v>
      </c>
      <c r="E13" s="2">
        <v>18</v>
      </c>
      <c r="F13" s="2" t="e">
        <f>IF(Tabelle_ExterneDaten_17[[#This Row],[title_idLU]]&lt;&gt;"",VLOOKUP(Tabelle_ExterneDaten_17[[#This Row],[title_idLU]],title_idLookup,2,FALSE),"")</f>
        <v>#N/A</v>
      </c>
    </row>
    <row r="14" spans="1:6" x14ac:dyDescent="0.25">
      <c r="B14" s="2" t="s">
        <v>431</v>
      </c>
      <c r="C14" s="2">
        <v>10001</v>
      </c>
      <c r="D14" s="2">
        <v>12000</v>
      </c>
      <c r="E14" s="2">
        <v>20</v>
      </c>
      <c r="F14" s="2" t="e">
        <f>IF(Tabelle_ExterneDaten_17[[#This Row],[title_idLU]]&lt;&gt;"",VLOOKUP(Tabelle_ExterneDaten_17[[#This Row],[title_idLU]],title_idLookup,2,FALSE),"")</f>
        <v>#N/A</v>
      </c>
    </row>
    <row r="15" spans="1:6" x14ac:dyDescent="0.25">
      <c r="B15" s="2" t="s">
        <v>431</v>
      </c>
      <c r="C15" s="2">
        <v>12001</v>
      </c>
      <c r="D15" s="2">
        <v>14000</v>
      </c>
      <c r="E15" s="2">
        <v>22</v>
      </c>
      <c r="F15" s="2" t="e">
        <f>IF(Tabelle_ExterneDaten_17[[#This Row],[title_idLU]]&lt;&gt;"",VLOOKUP(Tabelle_ExterneDaten_17[[#This Row],[title_idLU]],title_idLookup,2,FALSE),"")</f>
        <v>#N/A</v>
      </c>
    </row>
    <row r="16" spans="1:6" x14ac:dyDescent="0.25">
      <c r="B16" s="2" t="s">
        <v>431</v>
      </c>
      <c r="C16" s="2">
        <v>14001</v>
      </c>
      <c r="D16" s="2">
        <v>50000</v>
      </c>
      <c r="E16" s="2">
        <v>24</v>
      </c>
      <c r="F16" s="2" t="e">
        <f>IF(Tabelle_ExterneDaten_17[[#This Row],[title_idLU]]&lt;&gt;"",VLOOKUP(Tabelle_ExterneDaten_17[[#This Row],[title_idLU]],title_idLookup,2,FALSE),"")</f>
        <v>#N/A</v>
      </c>
    </row>
    <row r="17" spans="2:6" x14ac:dyDescent="0.25">
      <c r="B17" s="2" t="s">
        <v>410</v>
      </c>
      <c r="C17" s="2">
        <v>0</v>
      </c>
      <c r="D17" s="2">
        <v>1000</v>
      </c>
      <c r="E17" s="2">
        <v>10</v>
      </c>
      <c r="F17" s="2" t="e">
        <f>IF(Tabelle_ExterneDaten_17[[#This Row],[title_idLU]]&lt;&gt;"",VLOOKUP(Tabelle_ExterneDaten_17[[#This Row],[title_idLU]],title_idLookup,2,FALSE),"")</f>
        <v>#N/A</v>
      </c>
    </row>
    <row r="18" spans="2:6" x14ac:dyDescent="0.25">
      <c r="B18" s="2" t="s">
        <v>410</v>
      </c>
      <c r="C18" s="2">
        <v>1001</v>
      </c>
      <c r="D18" s="2">
        <v>5000</v>
      </c>
      <c r="E18" s="2">
        <v>12</v>
      </c>
      <c r="F18" s="2" t="e">
        <f>IF(Tabelle_ExterneDaten_17[[#This Row],[title_idLU]]&lt;&gt;"",VLOOKUP(Tabelle_ExterneDaten_17[[#This Row],[title_idLU]],title_idLookup,2,FALSE),"")</f>
        <v>#N/A</v>
      </c>
    </row>
    <row r="19" spans="2:6" x14ac:dyDescent="0.25">
      <c r="B19" s="2" t="s">
        <v>410</v>
      </c>
      <c r="C19" s="2">
        <v>5001</v>
      </c>
      <c r="D19" s="2">
        <v>10000</v>
      </c>
      <c r="E19" s="2">
        <v>14</v>
      </c>
      <c r="F19" s="2" t="e">
        <f>IF(Tabelle_ExterneDaten_17[[#This Row],[title_idLU]]&lt;&gt;"",VLOOKUP(Tabelle_ExterneDaten_17[[#This Row],[title_idLU]],title_idLookup,2,FALSE),"")</f>
        <v>#N/A</v>
      </c>
    </row>
    <row r="20" spans="2:6" x14ac:dyDescent="0.25">
      <c r="B20" s="2" t="s">
        <v>410</v>
      </c>
      <c r="C20" s="2">
        <v>10001</v>
      </c>
      <c r="D20" s="2">
        <v>50000</v>
      </c>
      <c r="E20" s="2">
        <v>16</v>
      </c>
      <c r="F20" s="2" t="e">
        <f>IF(Tabelle_ExterneDaten_17[[#This Row],[title_idLU]]&lt;&gt;"",VLOOKUP(Tabelle_ExterneDaten_17[[#This Row],[title_idLU]],title_idLookup,2,FALSE),"")</f>
        <v>#N/A</v>
      </c>
    </row>
    <row r="21" spans="2:6" x14ac:dyDescent="0.25">
      <c r="B21" s="2" t="s">
        <v>412</v>
      </c>
      <c r="C21" s="2">
        <v>0</v>
      </c>
      <c r="D21" s="2">
        <v>2000</v>
      </c>
      <c r="E21" s="2">
        <v>10</v>
      </c>
      <c r="F21" s="2" t="e">
        <f>IF(Tabelle_ExterneDaten_17[[#This Row],[title_idLU]]&lt;&gt;"",VLOOKUP(Tabelle_ExterneDaten_17[[#This Row],[title_idLU]],title_idLookup,2,FALSE),"")</f>
        <v>#N/A</v>
      </c>
    </row>
    <row r="22" spans="2:6" x14ac:dyDescent="0.25">
      <c r="B22" s="2" t="s">
        <v>412</v>
      </c>
      <c r="C22" s="2">
        <v>2001</v>
      </c>
      <c r="D22" s="2">
        <v>5000</v>
      </c>
      <c r="E22" s="2">
        <v>12</v>
      </c>
      <c r="F22" s="2" t="e">
        <f>IF(Tabelle_ExterneDaten_17[[#This Row],[title_idLU]]&lt;&gt;"",VLOOKUP(Tabelle_ExterneDaten_17[[#This Row],[title_idLU]],title_idLookup,2,FALSE),"")</f>
        <v>#N/A</v>
      </c>
    </row>
    <row r="23" spans="2:6" x14ac:dyDescent="0.25">
      <c r="B23" s="2" t="s">
        <v>412</v>
      </c>
      <c r="C23" s="2">
        <v>5001</v>
      </c>
      <c r="D23" s="2">
        <v>10000</v>
      </c>
      <c r="E23" s="2">
        <v>14</v>
      </c>
      <c r="F23" s="2" t="e">
        <f>IF(Tabelle_ExterneDaten_17[[#This Row],[title_idLU]]&lt;&gt;"",VLOOKUP(Tabelle_ExterneDaten_17[[#This Row],[title_idLU]],title_idLookup,2,FALSE),"")</f>
        <v>#N/A</v>
      </c>
    </row>
    <row r="24" spans="2:6" x14ac:dyDescent="0.25">
      <c r="B24" s="2" t="s">
        <v>412</v>
      </c>
      <c r="C24" s="2">
        <v>10001</v>
      </c>
      <c r="D24" s="2">
        <v>50000</v>
      </c>
      <c r="E24" s="2">
        <v>16</v>
      </c>
      <c r="F24" s="2" t="e">
        <f>IF(Tabelle_ExterneDaten_17[[#This Row],[title_idLU]]&lt;&gt;"",VLOOKUP(Tabelle_ExterneDaten_17[[#This Row],[title_idLU]],title_idLookup,2,FALSE),"")</f>
        <v>#N/A</v>
      </c>
    </row>
    <row r="25" spans="2:6" x14ac:dyDescent="0.25">
      <c r="B25" s="2" t="s">
        <v>429</v>
      </c>
      <c r="C25" s="2">
        <v>0</v>
      </c>
      <c r="D25" s="2">
        <v>1000</v>
      </c>
      <c r="E25" s="2">
        <v>10</v>
      </c>
      <c r="F25" s="2" t="e">
        <f>IF(Tabelle_ExterneDaten_17[[#This Row],[title_idLU]]&lt;&gt;"",VLOOKUP(Tabelle_ExterneDaten_17[[#This Row],[title_idLU]],title_idLookup,2,FALSE),"")</f>
        <v>#N/A</v>
      </c>
    </row>
    <row r="26" spans="2:6" x14ac:dyDescent="0.25">
      <c r="B26" s="2" t="s">
        <v>429</v>
      </c>
      <c r="C26" s="2">
        <v>1001</v>
      </c>
      <c r="D26" s="2">
        <v>2000</v>
      </c>
      <c r="E26" s="2">
        <v>12</v>
      </c>
      <c r="F26" s="2" t="e">
        <f>IF(Tabelle_ExterneDaten_17[[#This Row],[title_idLU]]&lt;&gt;"",VLOOKUP(Tabelle_ExterneDaten_17[[#This Row],[title_idLU]],title_idLookup,2,FALSE),"")</f>
        <v>#N/A</v>
      </c>
    </row>
    <row r="27" spans="2:6" x14ac:dyDescent="0.25">
      <c r="B27" s="2" t="s">
        <v>429</v>
      </c>
      <c r="C27" s="2">
        <v>2001</v>
      </c>
      <c r="D27" s="2">
        <v>4000</v>
      </c>
      <c r="E27" s="2">
        <v>14</v>
      </c>
      <c r="F27" s="2" t="e">
        <f>IF(Tabelle_ExterneDaten_17[[#This Row],[title_idLU]]&lt;&gt;"",VLOOKUP(Tabelle_ExterneDaten_17[[#This Row],[title_idLU]],title_idLookup,2,FALSE),"")</f>
        <v>#N/A</v>
      </c>
    </row>
    <row r="28" spans="2:6" x14ac:dyDescent="0.25">
      <c r="B28" s="2" t="s">
        <v>429</v>
      </c>
      <c r="C28" s="2">
        <v>4001</v>
      </c>
      <c r="D28" s="2">
        <v>6000</v>
      </c>
      <c r="E28" s="2">
        <v>16</v>
      </c>
      <c r="F28" s="2" t="e">
        <f>IF(Tabelle_ExterneDaten_17[[#This Row],[title_idLU]]&lt;&gt;"",VLOOKUP(Tabelle_ExterneDaten_17[[#This Row],[title_idLU]],title_idLookup,2,FALSE),"")</f>
        <v>#N/A</v>
      </c>
    </row>
    <row r="29" spans="2:6" x14ac:dyDescent="0.25">
      <c r="B29" s="2" t="s">
        <v>429</v>
      </c>
      <c r="C29" s="2">
        <v>6001</v>
      </c>
      <c r="D29" s="2">
        <v>8000</v>
      </c>
      <c r="E29" s="2">
        <v>18</v>
      </c>
      <c r="F29" s="2" t="e">
        <f>IF(Tabelle_ExterneDaten_17[[#This Row],[title_idLU]]&lt;&gt;"",VLOOKUP(Tabelle_ExterneDaten_17[[#This Row],[title_idLU]],title_idLookup,2,FALSE),"")</f>
        <v>#N/A</v>
      </c>
    </row>
    <row r="30" spans="2:6" x14ac:dyDescent="0.25">
      <c r="B30" s="2" t="s">
        <v>429</v>
      </c>
      <c r="C30" s="2">
        <v>8001</v>
      </c>
      <c r="D30" s="2">
        <v>10000</v>
      </c>
      <c r="E30" s="2">
        <v>20</v>
      </c>
      <c r="F30" s="2" t="e">
        <f>IF(Tabelle_ExterneDaten_17[[#This Row],[title_idLU]]&lt;&gt;"",VLOOKUP(Tabelle_ExterneDaten_17[[#This Row],[title_idLU]],title_idLookup,2,FALSE),"")</f>
        <v>#N/A</v>
      </c>
    </row>
    <row r="31" spans="2:6" x14ac:dyDescent="0.25">
      <c r="B31" s="2" t="s">
        <v>429</v>
      </c>
      <c r="C31" s="2">
        <v>10001</v>
      </c>
      <c r="D31" s="2">
        <v>12000</v>
      </c>
      <c r="E31" s="2">
        <v>22</v>
      </c>
      <c r="F31" s="2" t="e">
        <f>IF(Tabelle_ExterneDaten_17[[#This Row],[title_idLU]]&lt;&gt;"",VLOOKUP(Tabelle_ExterneDaten_17[[#This Row],[title_idLU]],title_idLookup,2,FALSE),"")</f>
        <v>#N/A</v>
      </c>
    </row>
    <row r="32" spans="2:6" x14ac:dyDescent="0.25">
      <c r="B32" s="2" t="s">
        <v>429</v>
      </c>
      <c r="C32" s="2">
        <v>12001</v>
      </c>
      <c r="D32" s="2">
        <v>50000</v>
      </c>
      <c r="E32" s="2">
        <v>24</v>
      </c>
      <c r="F32" s="2" t="e">
        <f>IF(Tabelle_ExterneDaten_17[[#This Row],[title_idLU]]&lt;&gt;"",VLOOKUP(Tabelle_ExterneDaten_17[[#This Row],[title_idLU]],title_idLookup,2,FALSE),"")</f>
        <v>#N/A</v>
      </c>
    </row>
    <row r="33" spans="2:6" x14ac:dyDescent="0.25">
      <c r="B33" s="2" t="s">
        <v>415</v>
      </c>
      <c r="C33" s="2">
        <v>0</v>
      </c>
      <c r="D33" s="2">
        <v>2000</v>
      </c>
      <c r="E33" s="2">
        <v>10</v>
      </c>
      <c r="F33" s="2" t="e">
        <f>IF(Tabelle_ExterneDaten_17[[#This Row],[title_idLU]]&lt;&gt;"",VLOOKUP(Tabelle_ExterneDaten_17[[#This Row],[title_idLU]],title_idLookup,2,FALSE),"")</f>
        <v>#N/A</v>
      </c>
    </row>
    <row r="34" spans="2:6" x14ac:dyDescent="0.25">
      <c r="B34" s="2" t="s">
        <v>415</v>
      </c>
      <c r="C34" s="2">
        <v>2001</v>
      </c>
      <c r="D34" s="2">
        <v>4000</v>
      </c>
      <c r="E34" s="2">
        <v>12</v>
      </c>
      <c r="F34" s="2" t="e">
        <f>IF(Tabelle_ExterneDaten_17[[#This Row],[title_idLU]]&lt;&gt;"",VLOOKUP(Tabelle_ExterneDaten_17[[#This Row],[title_idLU]],title_idLookup,2,FALSE),"")</f>
        <v>#N/A</v>
      </c>
    </row>
    <row r="35" spans="2:6" x14ac:dyDescent="0.25">
      <c r="B35" s="2" t="s">
        <v>415</v>
      </c>
      <c r="C35" s="2">
        <v>4001</v>
      </c>
      <c r="D35" s="2">
        <v>6000</v>
      </c>
      <c r="E35" s="2">
        <v>14</v>
      </c>
      <c r="F35" s="2" t="e">
        <f>IF(Tabelle_ExterneDaten_17[[#This Row],[title_idLU]]&lt;&gt;"",VLOOKUP(Tabelle_ExterneDaten_17[[#This Row],[title_idLU]],title_idLookup,2,FALSE),"")</f>
        <v>#N/A</v>
      </c>
    </row>
    <row r="36" spans="2:6" x14ac:dyDescent="0.25">
      <c r="B36" s="2" t="s">
        <v>415</v>
      </c>
      <c r="C36" s="2">
        <v>6001</v>
      </c>
      <c r="D36" s="2">
        <v>8000</v>
      </c>
      <c r="E36" s="2">
        <v>16</v>
      </c>
      <c r="F36" s="2" t="e">
        <f>IF(Tabelle_ExterneDaten_17[[#This Row],[title_idLU]]&lt;&gt;"",VLOOKUP(Tabelle_ExterneDaten_17[[#This Row],[title_idLU]],title_idLookup,2,FALSE),"")</f>
        <v>#N/A</v>
      </c>
    </row>
    <row r="37" spans="2:6" x14ac:dyDescent="0.25">
      <c r="B37" s="2" t="s">
        <v>415</v>
      </c>
      <c r="C37" s="2">
        <v>8001</v>
      </c>
      <c r="D37" s="2">
        <v>10000</v>
      </c>
      <c r="E37" s="2">
        <v>18</v>
      </c>
      <c r="F37" s="2" t="e">
        <f>IF(Tabelle_ExterneDaten_17[[#This Row],[title_idLU]]&lt;&gt;"",VLOOKUP(Tabelle_ExterneDaten_17[[#This Row],[title_idLU]],title_idLookup,2,FALSE),"")</f>
        <v>#N/A</v>
      </c>
    </row>
    <row r="38" spans="2:6" x14ac:dyDescent="0.25">
      <c r="B38" s="2" t="s">
        <v>415</v>
      </c>
      <c r="C38" s="2">
        <v>10001</v>
      </c>
      <c r="D38" s="2">
        <v>12000</v>
      </c>
      <c r="E38" s="2">
        <v>20</v>
      </c>
      <c r="F38" s="2" t="e">
        <f>IF(Tabelle_ExterneDaten_17[[#This Row],[title_idLU]]&lt;&gt;"",VLOOKUP(Tabelle_ExterneDaten_17[[#This Row],[title_idLU]],title_idLookup,2,FALSE),"")</f>
        <v>#N/A</v>
      </c>
    </row>
    <row r="39" spans="2:6" x14ac:dyDescent="0.25">
      <c r="B39" s="2" t="s">
        <v>415</v>
      </c>
      <c r="C39" s="2">
        <v>12001</v>
      </c>
      <c r="D39" s="2">
        <v>14000</v>
      </c>
      <c r="E39" s="2">
        <v>22</v>
      </c>
      <c r="F39" s="2" t="e">
        <f>IF(Tabelle_ExterneDaten_17[[#This Row],[title_idLU]]&lt;&gt;"",VLOOKUP(Tabelle_ExterneDaten_17[[#This Row],[title_idLU]],title_idLookup,2,FALSE),"")</f>
        <v>#N/A</v>
      </c>
    </row>
    <row r="40" spans="2:6" x14ac:dyDescent="0.25">
      <c r="B40" s="2" t="s">
        <v>415</v>
      </c>
      <c r="C40" s="2">
        <v>14001</v>
      </c>
      <c r="D40" s="2">
        <v>50000</v>
      </c>
      <c r="E40" s="2">
        <v>24</v>
      </c>
      <c r="F40" s="2" t="e">
        <f>IF(Tabelle_ExterneDaten_17[[#This Row],[title_idLU]]&lt;&gt;"",VLOOKUP(Tabelle_ExterneDaten_17[[#This Row],[title_idLU]],title_idLookup,2,FALSE),"")</f>
        <v>#N/A</v>
      </c>
    </row>
    <row r="41" spans="2:6" x14ac:dyDescent="0.25">
      <c r="B41" s="2" t="s">
        <v>419</v>
      </c>
      <c r="C41" s="2">
        <v>0</v>
      </c>
      <c r="D41" s="2">
        <v>5000</v>
      </c>
      <c r="E41" s="2">
        <v>10</v>
      </c>
      <c r="F41" s="2" t="e">
        <f>IF(Tabelle_ExterneDaten_17[[#This Row],[title_idLU]]&lt;&gt;"",VLOOKUP(Tabelle_ExterneDaten_17[[#This Row],[title_idLU]],title_idLookup,2,FALSE),"")</f>
        <v>#N/A</v>
      </c>
    </row>
    <row r="42" spans="2:6" x14ac:dyDescent="0.25">
      <c r="B42" s="2" t="s">
        <v>419</v>
      </c>
      <c r="C42" s="2">
        <v>5001</v>
      </c>
      <c r="D42" s="2">
        <v>10000</v>
      </c>
      <c r="E42" s="2">
        <v>12</v>
      </c>
      <c r="F42" s="2" t="e">
        <f>IF(Tabelle_ExterneDaten_17[[#This Row],[title_idLU]]&lt;&gt;"",VLOOKUP(Tabelle_ExterneDaten_17[[#This Row],[title_idLU]],title_idLookup,2,FALSE),"")</f>
        <v>#N/A</v>
      </c>
    </row>
    <row r="43" spans="2:6" x14ac:dyDescent="0.25">
      <c r="B43" s="2" t="s">
        <v>419</v>
      </c>
      <c r="C43" s="2">
        <v>10001</v>
      </c>
      <c r="D43" s="2">
        <v>15000</v>
      </c>
      <c r="E43" s="2">
        <v>14</v>
      </c>
      <c r="F43" s="2" t="e">
        <f>IF(Tabelle_ExterneDaten_17[[#This Row],[title_idLU]]&lt;&gt;"",VLOOKUP(Tabelle_ExterneDaten_17[[#This Row],[title_idLU]],title_idLookup,2,FALSE),"")</f>
        <v>#N/A</v>
      </c>
    </row>
    <row r="44" spans="2:6" x14ac:dyDescent="0.25">
      <c r="B44" s="2" t="s">
        <v>419</v>
      </c>
      <c r="C44" s="2">
        <v>15001</v>
      </c>
      <c r="D44" s="2">
        <v>50000</v>
      </c>
      <c r="E44" s="2">
        <v>16</v>
      </c>
      <c r="F44" s="2" t="e">
        <f>IF(Tabelle_ExterneDaten_17[[#This Row],[title_idLU]]&lt;&gt;"",VLOOKUP(Tabelle_ExterneDaten_17[[#This Row],[title_idLU]],title_idLookup,2,FALSE),"")</f>
        <v>#N/A</v>
      </c>
    </row>
    <row r="45" spans="2:6" x14ac:dyDescent="0.25">
      <c r="B45" s="2" t="s">
        <v>406</v>
      </c>
      <c r="C45" s="2">
        <v>0</v>
      </c>
      <c r="D45" s="2">
        <v>5000</v>
      </c>
      <c r="E45" s="2">
        <v>10</v>
      </c>
      <c r="F45" s="2" t="e">
        <f>IF(Tabelle_ExterneDaten_17[[#This Row],[title_idLU]]&lt;&gt;"",VLOOKUP(Tabelle_ExterneDaten_17[[#This Row],[title_idLU]],title_idLookup,2,FALSE),"")</f>
        <v>#N/A</v>
      </c>
    </row>
    <row r="46" spans="2:6" x14ac:dyDescent="0.25">
      <c r="B46" s="2" t="s">
        <v>406</v>
      </c>
      <c r="C46" s="2">
        <v>5001</v>
      </c>
      <c r="D46" s="2">
        <v>50000</v>
      </c>
      <c r="E46" s="2">
        <v>12</v>
      </c>
      <c r="F46" s="2" t="e">
        <f>IF(Tabelle_ExterneDaten_17[[#This Row],[title_idLU]]&lt;&gt;"",VLOOKUP(Tabelle_ExterneDaten_17[[#This Row],[title_idLU]],title_idLookup,2,FALSE),"")</f>
        <v>#N/A</v>
      </c>
    </row>
    <row r="47" spans="2:6" x14ac:dyDescent="0.25">
      <c r="B47" s="2" t="s">
        <v>417</v>
      </c>
      <c r="C47" s="2">
        <v>0</v>
      </c>
      <c r="D47" s="2">
        <v>5000</v>
      </c>
      <c r="E47" s="2">
        <v>10</v>
      </c>
      <c r="F47" s="2" t="e">
        <f>IF(Tabelle_ExterneDaten_17[[#This Row],[title_idLU]]&lt;&gt;"",VLOOKUP(Tabelle_ExterneDaten_17[[#This Row],[title_idLU]],title_idLookup,2,FALSE),"")</f>
        <v>#N/A</v>
      </c>
    </row>
    <row r="48" spans="2:6" x14ac:dyDescent="0.25">
      <c r="B48" s="2" t="s">
        <v>417</v>
      </c>
      <c r="C48" s="2">
        <v>5001</v>
      </c>
      <c r="D48" s="2">
        <v>10000</v>
      </c>
      <c r="E48" s="2">
        <v>12</v>
      </c>
      <c r="F48" s="2" t="e">
        <f>IF(Tabelle_ExterneDaten_17[[#This Row],[title_idLU]]&lt;&gt;"",VLOOKUP(Tabelle_ExterneDaten_17[[#This Row],[title_idLU]],title_idLookup,2,FALSE),"")</f>
        <v>#N/A</v>
      </c>
    </row>
    <row r="49" spans="2:6" x14ac:dyDescent="0.25">
      <c r="B49" s="2" t="s">
        <v>417</v>
      </c>
      <c r="C49" s="2">
        <v>10001</v>
      </c>
      <c r="D49" s="2">
        <v>15000</v>
      </c>
      <c r="E49" s="2">
        <v>14</v>
      </c>
      <c r="F49" s="2" t="e">
        <f>IF(Tabelle_ExterneDaten_17[[#This Row],[title_idLU]]&lt;&gt;"",VLOOKUP(Tabelle_ExterneDaten_17[[#This Row],[title_idLU]],title_idLookup,2,FALSE),"")</f>
        <v>#N/A</v>
      </c>
    </row>
    <row r="50" spans="2:6" x14ac:dyDescent="0.25">
      <c r="B50" s="2" t="s">
        <v>417</v>
      </c>
      <c r="C50" s="2">
        <v>15001</v>
      </c>
      <c r="D50" s="2">
        <v>50000</v>
      </c>
      <c r="E50" s="2">
        <v>16</v>
      </c>
      <c r="F50" s="2" t="e">
        <f>IF(Tabelle_ExterneDaten_17[[#This Row],[title_idLU]]&lt;&gt;"",VLOOKUP(Tabelle_ExterneDaten_17[[#This Row],[title_idLU]],title_idLookup,2,FALSE),"")</f>
        <v>#N/A</v>
      </c>
    </row>
    <row r="51" spans="2:6" x14ac:dyDescent="0.25">
      <c r="B51" s="2" t="s">
        <v>404</v>
      </c>
      <c r="C51" s="2">
        <v>0</v>
      </c>
      <c r="D51" s="2">
        <v>4000</v>
      </c>
      <c r="E51" s="2">
        <v>10</v>
      </c>
      <c r="F51" s="2" t="e">
        <f>IF(Tabelle_ExterneDaten_17[[#This Row],[title_idLU]]&lt;&gt;"",VLOOKUP(Tabelle_ExterneDaten_17[[#This Row],[title_idLU]],title_idLookup,2,FALSE),"")</f>
        <v>#N/A</v>
      </c>
    </row>
    <row r="52" spans="2:6" x14ac:dyDescent="0.25">
      <c r="B52" s="2" t="s">
        <v>404</v>
      </c>
      <c r="C52" s="2">
        <v>4001</v>
      </c>
      <c r="D52" s="2">
        <v>8000</v>
      </c>
      <c r="E52" s="2">
        <v>12</v>
      </c>
      <c r="F52" s="2" t="e">
        <f>IF(Tabelle_ExterneDaten_17[[#This Row],[title_idLU]]&lt;&gt;"",VLOOKUP(Tabelle_ExterneDaten_17[[#This Row],[title_idLU]],title_idLookup,2,FALSE),"")</f>
        <v>#N/A</v>
      </c>
    </row>
    <row r="53" spans="2:6" x14ac:dyDescent="0.25">
      <c r="B53" s="2" t="s">
        <v>404</v>
      </c>
      <c r="C53" s="2">
        <v>8001</v>
      </c>
      <c r="D53" s="2">
        <v>10000</v>
      </c>
      <c r="E53" s="2">
        <v>14</v>
      </c>
      <c r="F53" s="2" t="e">
        <f>IF(Tabelle_ExterneDaten_17[[#This Row],[title_idLU]]&lt;&gt;"",VLOOKUP(Tabelle_ExterneDaten_17[[#This Row],[title_idLU]],title_idLookup,2,FALSE),"")</f>
        <v>#N/A</v>
      </c>
    </row>
    <row r="54" spans="2:6" x14ac:dyDescent="0.25">
      <c r="B54" s="2" t="s">
        <v>404</v>
      </c>
      <c r="C54" s="2">
        <v>12001</v>
      </c>
      <c r="D54" s="2">
        <v>16000</v>
      </c>
      <c r="E54" s="2">
        <v>16</v>
      </c>
      <c r="F54" s="2" t="e">
        <f>IF(Tabelle_ExterneDaten_17[[#This Row],[title_idLU]]&lt;&gt;"",VLOOKUP(Tabelle_ExterneDaten_17[[#This Row],[title_idLU]],title_idLookup,2,FALSE),"")</f>
        <v>#N/A</v>
      </c>
    </row>
    <row r="55" spans="2:6" x14ac:dyDescent="0.25">
      <c r="B55" s="2" t="s">
        <v>404</v>
      </c>
      <c r="C55" s="2">
        <v>16001</v>
      </c>
      <c r="D55" s="2">
        <v>20000</v>
      </c>
      <c r="E55" s="2">
        <v>18</v>
      </c>
      <c r="F55" s="2" t="e">
        <f>IF(Tabelle_ExterneDaten_17[[#This Row],[title_idLU]]&lt;&gt;"",VLOOKUP(Tabelle_ExterneDaten_17[[#This Row],[title_idLU]],title_idLookup,2,FALSE),"")</f>
        <v>#N/A</v>
      </c>
    </row>
    <row r="56" spans="2:6" x14ac:dyDescent="0.25">
      <c r="B56" s="2" t="s">
        <v>404</v>
      </c>
      <c r="C56" s="2">
        <v>20001</v>
      </c>
      <c r="D56" s="2">
        <v>24000</v>
      </c>
      <c r="E56" s="2">
        <v>20</v>
      </c>
      <c r="F56" s="2" t="e">
        <f>IF(Tabelle_ExterneDaten_17[[#This Row],[title_idLU]]&lt;&gt;"",VLOOKUP(Tabelle_ExterneDaten_17[[#This Row],[title_idLU]],title_idLookup,2,FALSE),"")</f>
        <v>#N/A</v>
      </c>
    </row>
    <row r="57" spans="2:6" x14ac:dyDescent="0.25">
      <c r="B57" s="2" t="s">
        <v>404</v>
      </c>
      <c r="C57" s="2">
        <v>24001</v>
      </c>
      <c r="D57" s="2">
        <v>28000</v>
      </c>
      <c r="E57" s="2">
        <v>22</v>
      </c>
      <c r="F57" s="2" t="e">
        <f>IF(Tabelle_ExterneDaten_17[[#This Row],[title_idLU]]&lt;&gt;"",VLOOKUP(Tabelle_ExterneDaten_17[[#This Row],[title_idLU]],title_idLookup,2,FALSE),"")</f>
        <v>#N/A</v>
      </c>
    </row>
    <row r="58" spans="2:6" x14ac:dyDescent="0.25">
      <c r="B58" s="2" t="s">
        <v>404</v>
      </c>
      <c r="C58" s="2">
        <v>28001</v>
      </c>
      <c r="D58" s="2">
        <v>50000</v>
      </c>
      <c r="E58" s="2">
        <v>24</v>
      </c>
      <c r="F58" s="2" t="e">
        <f>IF(Tabelle_ExterneDaten_17[[#This Row],[title_idLU]]&lt;&gt;"",VLOOKUP(Tabelle_ExterneDaten_17[[#This Row],[title_idLU]],title_idLookup,2,FALSE),"")</f>
        <v>#N/A</v>
      </c>
    </row>
    <row r="59" spans="2:6" x14ac:dyDescent="0.25">
      <c r="B59" s="2" t="s">
        <v>421</v>
      </c>
      <c r="C59" s="2">
        <v>0</v>
      </c>
      <c r="D59" s="2">
        <v>2000</v>
      </c>
      <c r="E59" s="2">
        <v>10</v>
      </c>
      <c r="F59" s="2" t="e">
        <f>IF(Tabelle_ExterneDaten_17[[#This Row],[title_idLU]]&lt;&gt;"",VLOOKUP(Tabelle_ExterneDaten_17[[#This Row],[title_idLU]],title_idLookup,2,FALSE),"")</f>
        <v>#N/A</v>
      </c>
    </row>
    <row r="60" spans="2:6" x14ac:dyDescent="0.25">
      <c r="B60" s="2" t="s">
        <v>421</v>
      </c>
      <c r="C60" s="2">
        <v>2001</v>
      </c>
      <c r="D60" s="2">
        <v>4000</v>
      </c>
      <c r="E60" s="2">
        <v>12</v>
      </c>
      <c r="F60" s="2" t="e">
        <f>IF(Tabelle_ExterneDaten_17[[#This Row],[title_idLU]]&lt;&gt;"",VLOOKUP(Tabelle_ExterneDaten_17[[#This Row],[title_idLU]],title_idLookup,2,FALSE),"")</f>
        <v>#N/A</v>
      </c>
    </row>
    <row r="61" spans="2:6" x14ac:dyDescent="0.25">
      <c r="B61" s="2" t="s">
        <v>421</v>
      </c>
      <c r="C61" s="2">
        <v>4001</v>
      </c>
      <c r="D61" s="2">
        <v>8000</v>
      </c>
      <c r="E61" s="2">
        <v>14</v>
      </c>
      <c r="F61" s="2" t="e">
        <f>IF(Tabelle_ExterneDaten_17[[#This Row],[title_idLU]]&lt;&gt;"",VLOOKUP(Tabelle_ExterneDaten_17[[#This Row],[title_idLU]],title_idLookup,2,FALSE),"")</f>
        <v>#N/A</v>
      </c>
    </row>
    <row r="62" spans="2:6" x14ac:dyDescent="0.25">
      <c r="B62" s="2" t="s">
        <v>421</v>
      </c>
      <c r="C62" s="2">
        <v>8001</v>
      </c>
      <c r="D62" s="2">
        <v>12000</v>
      </c>
      <c r="E62" s="2">
        <v>16</v>
      </c>
      <c r="F62" s="2" t="e">
        <f>IF(Tabelle_ExterneDaten_17[[#This Row],[title_idLU]]&lt;&gt;"",VLOOKUP(Tabelle_ExterneDaten_17[[#This Row],[title_idLU]],title_idLookup,2,FALSE),"")</f>
        <v>#N/A</v>
      </c>
    </row>
    <row r="63" spans="2:6" x14ac:dyDescent="0.25">
      <c r="B63" s="2" t="s">
        <v>421</v>
      </c>
      <c r="C63" s="2">
        <v>12001</v>
      </c>
      <c r="D63" s="2">
        <v>20000</v>
      </c>
      <c r="E63" s="2">
        <v>18</v>
      </c>
      <c r="F63" s="2" t="e">
        <f>IF(Tabelle_ExterneDaten_17[[#This Row],[title_idLU]]&lt;&gt;"",VLOOKUP(Tabelle_ExterneDaten_17[[#This Row],[title_idLU]],title_idLookup,2,FALSE),"")</f>
        <v>#N/A</v>
      </c>
    </row>
    <row r="64" spans="2:6" x14ac:dyDescent="0.25">
      <c r="B64" s="2" t="s">
        <v>421</v>
      </c>
      <c r="C64" s="2">
        <v>20001</v>
      </c>
      <c r="D64" s="2">
        <v>50000</v>
      </c>
      <c r="E64" s="2">
        <v>20</v>
      </c>
      <c r="F64" s="2" t="e">
        <f>IF(Tabelle_ExterneDaten_17[[#This Row],[title_idLU]]&lt;&gt;"",VLOOKUP(Tabelle_ExterneDaten_17[[#This Row],[title_idLU]],title_idLookup,2,FALSE),"")</f>
        <v>#N/A</v>
      </c>
    </row>
    <row r="65" spans="2:6" x14ac:dyDescent="0.25">
      <c r="B65" s="2" t="s">
        <v>425</v>
      </c>
      <c r="C65" s="2">
        <v>0</v>
      </c>
      <c r="D65" s="2">
        <v>5000</v>
      </c>
      <c r="E65" s="2">
        <v>10</v>
      </c>
      <c r="F65" s="2" t="e">
        <f>IF(Tabelle_ExterneDaten_17[[#This Row],[title_idLU]]&lt;&gt;"",VLOOKUP(Tabelle_ExterneDaten_17[[#This Row],[title_idLU]],title_idLookup,2,FALSE),"")</f>
        <v>#N/A</v>
      </c>
    </row>
    <row r="66" spans="2:6" x14ac:dyDescent="0.25">
      <c r="B66" s="2" t="s">
        <v>425</v>
      </c>
      <c r="C66" s="2">
        <v>5001</v>
      </c>
      <c r="D66" s="2">
        <v>15000</v>
      </c>
      <c r="E66" s="2">
        <v>12</v>
      </c>
      <c r="F66" s="2" t="e">
        <f>IF(Tabelle_ExterneDaten_17[[#This Row],[title_idLU]]&lt;&gt;"",VLOOKUP(Tabelle_ExterneDaten_17[[#This Row],[title_idLU]],title_idLookup,2,FALSE),"")</f>
        <v>#N/A</v>
      </c>
    </row>
    <row r="67" spans="2:6" x14ac:dyDescent="0.25">
      <c r="B67" s="2" t="s">
        <v>425</v>
      </c>
      <c r="C67" s="2">
        <v>15001</v>
      </c>
      <c r="D67" s="2">
        <v>50000</v>
      </c>
      <c r="E67" s="2">
        <v>14</v>
      </c>
      <c r="F67" s="2" t="e">
        <f>IF(Tabelle_ExterneDaten_17[[#This Row],[title_idLU]]&lt;&gt;"",VLOOKUP(Tabelle_ExterneDaten_17[[#This Row],[title_idLU]],title_idLookup,2,FALSE),"")</f>
        <v>#N/A</v>
      </c>
    </row>
    <row r="68" spans="2:6" x14ac:dyDescent="0.25">
      <c r="B68" s="2" t="s">
        <v>408</v>
      </c>
      <c r="C68" s="2">
        <v>0</v>
      </c>
      <c r="D68" s="2">
        <v>2000</v>
      </c>
      <c r="E68" s="2">
        <v>10</v>
      </c>
      <c r="F68" s="2" t="e">
        <f>IF(Tabelle_ExterneDaten_17[[#This Row],[title_idLU]]&lt;&gt;"",VLOOKUP(Tabelle_ExterneDaten_17[[#This Row],[title_idLU]],title_idLookup,2,FALSE),"")</f>
        <v>#N/A</v>
      </c>
    </row>
    <row r="69" spans="2:6" x14ac:dyDescent="0.25">
      <c r="B69" s="2" t="s">
        <v>408</v>
      </c>
      <c r="C69" s="2">
        <v>2001</v>
      </c>
      <c r="D69" s="2">
        <v>8000</v>
      </c>
      <c r="E69" s="2">
        <v>12</v>
      </c>
      <c r="F69" s="2" t="e">
        <f>IF(Tabelle_ExterneDaten_17[[#This Row],[title_idLU]]&lt;&gt;"",VLOOKUP(Tabelle_ExterneDaten_17[[#This Row],[title_idLU]],title_idLookup,2,FALSE),"")</f>
        <v>#N/A</v>
      </c>
    </row>
    <row r="70" spans="2:6" x14ac:dyDescent="0.25">
      <c r="B70" s="2" t="s">
        <v>408</v>
      </c>
      <c r="C70" s="2">
        <v>8001</v>
      </c>
      <c r="D70" s="2">
        <v>16000</v>
      </c>
      <c r="E70" s="2">
        <v>14</v>
      </c>
      <c r="F70" s="2" t="e">
        <f>IF(Tabelle_ExterneDaten_17[[#This Row],[title_idLU]]&lt;&gt;"",VLOOKUP(Tabelle_ExterneDaten_17[[#This Row],[title_idLU]],title_idLookup,2,FALSE),"")</f>
        <v>#N/A</v>
      </c>
    </row>
    <row r="71" spans="2:6" x14ac:dyDescent="0.25">
      <c r="B71" s="2" t="s">
        <v>408</v>
      </c>
      <c r="C71" s="2">
        <v>16001</v>
      </c>
      <c r="D71" s="2">
        <v>24000</v>
      </c>
      <c r="E71" s="2">
        <v>16</v>
      </c>
      <c r="F71" s="2" t="e">
        <f>IF(Tabelle_ExterneDaten_17[[#This Row],[title_idLU]]&lt;&gt;"",VLOOKUP(Tabelle_ExterneDaten_17[[#This Row],[title_idLU]],title_idLookup,2,FALSE),"")</f>
        <v>#N/A</v>
      </c>
    </row>
    <row r="72" spans="2:6" x14ac:dyDescent="0.25">
      <c r="B72" s="2" t="s">
        <v>408</v>
      </c>
      <c r="C72" s="2">
        <v>24001</v>
      </c>
      <c r="D72" s="2">
        <v>32000</v>
      </c>
      <c r="E72" s="2">
        <v>18</v>
      </c>
      <c r="F72" s="2" t="e">
        <f>IF(Tabelle_ExterneDaten_17[[#This Row],[title_idLU]]&lt;&gt;"",VLOOKUP(Tabelle_ExterneDaten_17[[#This Row],[title_idLU]],title_idLookup,2,FALSE),"")</f>
        <v>#N/A</v>
      </c>
    </row>
    <row r="73" spans="2:6" x14ac:dyDescent="0.25">
      <c r="B73" s="2" t="s">
        <v>408</v>
      </c>
      <c r="C73" s="2">
        <v>32001</v>
      </c>
      <c r="D73" s="2">
        <v>40000</v>
      </c>
      <c r="E73" s="2">
        <v>20</v>
      </c>
      <c r="F73" s="2" t="e">
        <f>IF(Tabelle_ExterneDaten_17[[#This Row],[title_idLU]]&lt;&gt;"",VLOOKUP(Tabelle_ExterneDaten_17[[#This Row],[title_idLU]],title_idLookup,2,FALSE),"")</f>
        <v>#N/A</v>
      </c>
    </row>
    <row r="74" spans="2:6" x14ac:dyDescent="0.25">
      <c r="B74" s="2" t="s">
        <v>408</v>
      </c>
      <c r="C74" s="2">
        <v>40001</v>
      </c>
      <c r="D74" s="2">
        <v>50000</v>
      </c>
      <c r="E74" s="2">
        <v>22</v>
      </c>
      <c r="F74" s="2" t="e">
        <f>IF(Tabelle_ExterneDaten_17[[#This Row],[title_idLU]]&lt;&gt;"",VLOOKUP(Tabelle_ExterneDaten_17[[#This Row],[title_idLU]],title_idLookup,2,FALSE),"")</f>
        <v>#N/A</v>
      </c>
    </row>
    <row r="75" spans="2:6" x14ac:dyDescent="0.25">
      <c r="B75" s="2" t="s">
        <v>423</v>
      </c>
      <c r="C75" s="2">
        <v>0</v>
      </c>
      <c r="D75" s="2">
        <v>5000</v>
      </c>
      <c r="E75" s="2">
        <v>10</v>
      </c>
      <c r="F75" s="2" t="e">
        <f>IF(Tabelle_ExterneDaten_17[[#This Row],[title_idLU]]&lt;&gt;"",VLOOKUP(Tabelle_ExterneDaten_17[[#This Row],[title_idLU]],title_idLookup,2,FALSE),"")</f>
        <v>#N/A</v>
      </c>
    </row>
    <row r="76" spans="2:6" x14ac:dyDescent="0.25">
      <c r="B76" s="2" t="s">
        <v>423</v>
      </c>
      <c r="C76" s="2">
        <v>5001</v>
      </c>
      <c r="D76" s="2">
        <v>10000</v>
      </c>
      <c r="E76" s="2">
        <v>12</v>
      </c>
      <c r="F76" s="2" t="e">
        <f>IF(Tabelle_ExterneDaten_17[[#This Row],[title_idLU]]&lt;&gt;"",VLOOKUP(Tabelle_ExterneDaten_17[[#This Row],[title_idLU]],title_idLookup,2,FALSE),"")</f>
        <v>#N/A</v>
      </c>
    </row>
    <row r="77" spans="2:6" x14ac:dyDescent="0.25">
      <c r="B77" s="2" t="s">
        <v>423</v>
      </c>
      <c r="C77" s="2">
        <v>10001</v>
      </c>
      <c r="D77" s="2">
        <v>15000</v>
      </c>
      <c r="E77" s="2">
        <v>14</v>
      </c>
      <c r="F77" s="2" t="e">
        <f>IF(Tabelle_ExterneDaten_17[[#This Row],[title_idLU]]&lt;&gt;"",VLOOKUP(Tabelle_ExterneDaten_17[[#This Row],[title_idLU]],title_idLookup,2,FALSE),"")</f>
        <v>#N/A</v>
      </c>
    </row>
    <row r="78" spans="2:6" x14ac:dyDescent="0.25">
      <c r="B78" s="2" t="s">
        <v>423</v>
      </c>
      <c r="C78" s="2">
        <v>15001</v>
      </c>
      <c r="D78" s="2">
        <v>20000</v>
      </c>
      <c r="E78" s="2">
        <v>16</v>
      </c>
      <c r="F78" s="2" t="e">
        <f>IF(Tabelle_ExterneDaten_17[[#This Row],[title_idLU]]&lt;&gt;"",VLOOKUP(Tabelle_ExterneDaten_17[[#This Row],[title_idLU]],title_idLookup,2,FALSE),"")</f>
        <v>#N/A</v>
      </c>
    </row>
    <row r="79" spans="2:6" x14ac:dyDescent="0.25">
      <c r="B79" s="2" t="s">
        <v>423</v>
      </c>
      <c r="C79" s="2">
        <v>20001</v>
      </c>
      <c r="D79" s="2">
        <v>25000</v>
      </c>
      <c r="E79" s="2">
        <v>18</v>
      </c>
      <c r="F79" s="2" t="e">
        <f>IF(Tabelle_ExterneDaten_17[[#This Row],[title_idLU]]&lt;&gt;"",VLOOKUP(Tabelle_ExterneDaten_17[[#This Row],[title_idLU]],title_idLookup,2,FALSE),"")</f>
        <v>#N/A</v>
      </c>
    </row>
    <row r="80" spans="2:6" x14ac:dyDescent="0.25">
      <c r="B80" s="2" t="s">
        <v>423</v>
      </c>
      <c r="C80" s="2">
        <v>25001</v>
      </c>
      <c r="D80" s="2">
        <v>30000</v>
      </c>
      <c r="E80" s="2">
        <v>20</v>
      </c>
      <c r="F80" s="2" t="e">
        <f>IF(Tabelle_ExterneDaten_17[[#This Row],[title_idLU]]&lt;&gt;"",VLOOKUP(Tabelle_ExterneDaten_17[[#This Row],[title_idLU]],title_idLookup,2,FALSE),"")</f>
        <v>#N/A</v>
      </c>
    </row>
    <row r="81" spans="2:6" x14ac:dyDescent="0.25">
      <c r="B81" s="2" t="s">
        <v>423</v>
      </c>
      <c r="C81" s="2">
        <v>30001</v>
      </c>
      <c r="D81" s="2">
        <v>35000</v>
      </c>
      <c r="E81" s="2">
        <v>22</v>
      </c>
      <c r="F81" s="2" t="e">
        <f>IF(Tabelle_ExterneDaten_17[[#This Row],[title_idLU]]&lt;&gt;"",VLOOKUP(Tabelle_ExterneDaten_17[[#This Row],[title_idLU]],title_idLookup,2,FALSE),"")</f>
        <v>#N/A</v>
      </c>
    </row>
    <row r="82" spans="2:6" x14ac:dyDescent="0.25">
      <c r="B82" s="2" t="s">
        <v>423</v>
      </c>
      <c r="C82" s="2">
        <v>35001</v>
      </c>
      <c r="D82" s="2">
        <v>50000</v>
      </c>
      <c r="E82" s="2">
        <v>24</v>
      </c>
      <c r="F82" s="2" t="e">
        <f>IF(Tabelle_ExterneDaten_17[[#This Row],[title_idLU]]&lt;&gt;"",VLOOKUP(Tabelle_ExterneDaten_17[[#This Row],[title_idLU]],title_idLookup,2,FALSE),"")</f>
        <v>#N/A</v>
      </c>
    </row>
    <row r="83" spans="2:6" x14ac:dyDescent="0.25">
      <c r="B83" s="2" t="s">
        <v>402</v>
      </c>
      <c r="C83" s="2">
        <v>0</v>
      </c>
      <c r="D83" s="2">
        <v>10000</v>
      </c>
      <c r="E83" s="2">
        <v>10</v>
      </c>
      <c r="F83" s="2" t="e">
        <f>IF(Tabelle_ExterneDaten_17[[#This Row],[title_idLU]]&lt;&gt;"",VLOOKUP(Tabelle_ExterneDaten_17[[#This Row],[title_idLU]],title_idLookup,2,FALSE),"")</f>
        <v>#N/A</v>
      </c>
    </row>
    <row r="84" spans="2:6" x14ac:dyDescent="0.25">
      <c r="B84" s="2" t="s">
        <v>402</v>
      </c>
      <c r="C84" s="2">
        <v>10001</v>
      </c>
      <c r="D84" s="2">
        <v>20000</v>
      </c>
      <c r="E84" s="2">
        <v>12</v>
      </c>
      <c r="F84" s="2" t="e">
        <f>IF(Tabelle_ExterneDaten_17[[#This Row],[title_idLU]]&lt;&gt;"",VLOOKUP(Tabelle_ExterneDaten_17[[#This Row],[title_idLU]],title_idLookup,2,FALSE),"")</f>
        <v>#N/A</v>
      </c>
    </row>
    <row r="85" spans="2:6" x14ac:dyDescent="0.25">
      <c r="B85" s="2" t="s">
        <v>402</v>
      </c>
      <c r="C85" s="2">
        <v>20001</v>
      </c>
      <c r="D85" s="2">
        <v>30000</v>
      </c>
      <c r="E85" s="2">
        <v>14</v>
      </c>
      <c r="F85" s="2" t="e">
        <f>IF(Tabelle_ExterneDaten_17[[#This Row],[title_idLU]]&lt;&gt;"",VLOOKUP(Tabelle_ExterneDaten_17[[#This Row],[title_idLU]],title_idLookup,2,FALSE),"")</f>
        <v>#N/A</v>
      </c>
    </row>
    <row r="86" spans="2:6" x14ac:dyDescent="0.25">
      <c r="B86" s="2" t="s">
        <v>402</v>
      </c>
      <c r="C86" s="2">
        <v>30001</v>
      </c>
      <c r="D86" s="2">
        <v>40000</v>
      </c>
      <c r="E86" s="2">
        <v>16</v>
      </c>
      <c r="F86" s="2" t="e">
        <f>IF(Tabelle_ExterneDaten_17[[#This Row],[title_idLU]]&lt;&gt;"",VLOOKUP(Tabelle_ExterneDaten_17[[#This Row],[title_idLU]],title_idLookup,2,FALSE),"")</f>
        <v>#N/A</v>
      </c>
    </row>
    <row r="87" spans="2:6" x14ac:dyDescent="0.25">
      <c r="B87" s="2" t="s">
        <v>402</v>
      </c>
      <c r="C87" s="2">
        <v>40001</v>
      </c>
      <c r="D87" s="2">
        <v>50000</v>
      </c>
      <c r="E87" s="2">
        <v>18</v>
      </c>
      <c r="F87" s="2" t="e">
        <f>IF(Tabelle_ExterneDaten_17[[#This Row],[title_idLU]]&lt;&gt;"",VLOOKUP(Tabelle_ExterneDaten_17[[#This Row],[title_idLU]],title_idLookup,2,FALSE),"")</f>
        <v>#N/A</v>
      </c>
    </row>
    <row r="88" spans="2:6" x14ac:dyDescent="0.25">
      <c r="B88" s="1"/>
      <c r="C88" s="1"/>
      <c r="D88" s="1"/>
      <c r="E88" s="1"/>
    </row>
  </sheetData>
  <dataValidations count="1">
    <dataValidation type="list" allowBlank="1" showInputMessage="1" showErrorMessage="1" sqref="B2:B87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discounts>
    <execOnSave>True</execOnSave>
    <askBeforeExecute>True</askBeforeExecute>
    <env/>
    <database>pubs</database>
    <tableName>discounts</tableName>
    <primKeysStr>1</primKeysStr>
    <insertIfMissing>True</insertIfMissing>
    <executeAdditionalProc/>
    <ignoreColumns>stor_idLU</ignoreColumns>
    <CUDFlags>True</CUDFlags>
    <IgnoreDataErrors>False</IgnoreDataErrors>
  </DBMapperdiscounts>
  <DBMapperauthors>
    <execOnSave>True</execOnSave>
    <askBeforeExecute>True</askBeforeExecute>
    <env/>
    <database>pubs</database>
    <tableName>authors</tableName>
    <primKeysStr>1</primKeysStr>
    <insertIfMissing>True</insertIfMissing>
    <executeAdditionalProc/>
    <ignoreColumns/>
    <CUDFlags>True</CUDFlags>
    <IgnoreDataErrors>False</IgnoreDataErrors>
    <confirmText/>
  </DBMapperauthors>
  <DBMapperemployee>
    <execOnSave>True</execOnSave>
    <askBeforeExecute>True</askBeforeExecute>
    <env/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employee>
  <DBMapperjobs>
    <execOnSave>True</execOnSave>
    <askBeforeExecute>True</askBeforeExecute>
    <env/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jobs>
  <DBMapperpublishers>
    <execOnSave>True</execOnSave>
    <askBeforeExecute>True</askBeforeExecute>
    <env/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publishers>
  <DBMapperroysched>
    <execOnSave>True</execOnSave>
    <askBeforeExecute>True</askBeforeExecute>
    <env/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roysched>
  <DBMappertitleauthor>
    <execOnSave>True</execOnSave>
    <askBeforeExecute>True</askBeforeExecute>
    <env/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titleauthor>
  <DBMappertitles>
    <execOnSave>True</execOnSave>
    <askBeforeExecute>True</askBeforeExecute>
    <env/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titles>
</root>
</file>

<file path=customXml/itemProps1.xml><?xml version="1.0" encoding="utf-8"?>
<ds:datastoreItem xmlns:ds="http://schemas.openxmlformats.org/officeDocument/2006/customXml" ds:itemID="{682CD28F-092F-4129-B17F-6BD178CC1DB0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14</vt:i4>
      </vt:variant>
    </vt:vector>
  </HeadingPairs>
  <TitlesOfParts>
    <vt:vector size="27" baseType="lpstr">
      <vt:lpstr>authors</vt:lpstr>
      <vt:lpstr>LSdiscounts</vt:lpstr>
      <vt:lpstr>discounts</vt:lpstr>
      <vt:lpstr>LSemployee</vt:lpstr>
      <vt:lpstr>employee</vt:lpstr>
      <vt:lpstr>jobs</vt:lpstr>
      <vt:lpstr>publishers</vt:lpstr>
      <vt:lpstr>LSroysched</vt:lpstr>
      <vt:lpstr>roysched</vt:lpstr>
      <vt:lpstr>LStitleauthor</vt:lpstr>
      <vt:lpstr>titleauthor</vt:lpstr>
      <vt:lpstr>LStitles</vt:lpstr>
      <vt:lpstr>titles</vt:lpstr>
      <vt:lpstr>au_idLookup</vt:lpstr>
      <vt:lpstr>DBMapperauthors</vt:lpstr>
      <vt:lpstr>DBMapperdiscounts</vt:lpstr>
      <vt:lpstr>DBMapperemployee</vt:lpstr>
      <vt:lpstr>DBMapperjobs</vt:lpstr>
      <vt:lpstr>DBMapperpublishers</vt:lpstr>
      <vt:lpstr>DBMapperroysched</vt:lpstr>
      <vt:lpstr>DBMappertitleauthor</vt:lpstr>
      <vt:lpstr>DBMappertitles</vt:lpstr>
      <vt:lpstr>job_idLookup</vt:lpstr>
      <vt:lpstr>pub_idLookup</vt:lpstr>
      <vt:lpstr>stor_idLookup</vt:lpstr>
      <vt:lpstr>title_idLookup</vt:lpstr>
      <vt:lpstr>typeLookup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2020-03-17T19:19:11Z</dcterms:modified>
</cp:coreProperties>
</file>