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dev\DBAddin.NET\test\"/>
    </mc:Choice>
  </mc:AlternateContent>
  <xr:revisionPtr revIDLastSave="0" documentId="13_ncr:1_{071F78F9-A00F-4A70-86BA-3DBAC0501A6C}" xr6:coauthVersionLast="45" xr6:coauthVersionMax="45" xr10:uidLastSave="{00000000-0000-0000-0000-000000000000}"/>
  <bookViews>
    <workbookView xWindow="-120" yWindow="-120" windowWidth="20730" windowHeight="11310" activeTab="12" xr2:uid="{00000000-000D-0000-FFFF-FFFF00000000}"/>
  </bookViews>
  <sheets>
    <sheet name="authors" sheetId="1" r:id="rId1"/>
    <sheet name="LSdiscounts" sheetId="3" state="hidden" r:id="rId2"/>
    <sheet name="discounts" sheetId="2" r:id="rId3"/>
    <sheet name="LSemployee" sheetId="5" state="hidden" r:id="rId4"/>
    <sheet name="employee" sheetId="4" r:id="rId5"/>
    <sheet name="jobs" sheetId="6" r:id="rId6"/>
    <sheet name="publishers" sheetId="7" r:id="rId7"/>
    <sheet name="LSroysched" sheetId="9" state="hidden" r:id="rId8"/>
    <sheet name="roysched" sheetId="8" r:id="rId9"/>
    <sheet name="LStitleauthor" sheetId="11" state="hidden" r:id="rId10"/>
    <sheet name="titleauthor" sheetId="10" r:id="rId11"/>
    <sheet name="LStitles" sheetId="13" state="hidden" r:id="rId12"/>
    <sheet name="titles" sheetId="12" r:id="rId13"/>
  </sheets>
  <definedNames>
    <definedName name="au_idLookup">LStitleauthor!$A$2:$B$24</definedName>
    <definedName name="DBFsource008b1f5c6c9e4da4bb8c477f6a375b1a" hidden="1">LSdiscounts!$A$1</definedName>
    <definedName name="DBFsource048386b80dec4e9d87cf9513847ac5db" hidden="1">#REF!</definedName>
    <definedName name="DBFsource16088adc084140e59ac953b64c5809af" hidden="1">LStitleauthor!$C$1</definedName>
    <definedName name="DBFsource2517e42db6d745919f56c8af78e36649" hidden="1">LStitles!$B$1</definedName>
    <definedName name="DBFsource2667b199dcf74132bf39cc670625fd17" hidden="1">titleauthor!$A$1</definedName>
    <definedName name="DBFsource6d3053372ec04b5685ae1ae8b1ec3eb4" hidden="1">roysched!$A$1</definedName>
    <definedName name="DBFsource992c0b939c834927b5b4be12e7c5f3bc" hidden="1">#REF!</definedName>
    <definedName name="DBFsource9dcfa89545974284a4e8215f57a7dc41" hidden="1">discounts!$A$1</definedName>
    <definedName name="DBFsourceafaeef3da22240e7856064ff43f8d6d8" hidden="1">publishers!$A$1</definedName>
    <definedName name="DBFsourceb648a6b572ea4b258d6eddefa1f1a1a2" hidden="1">employee!$A$1</definedName>
    <definedName name="DBFsourceba58cf4be2a54e63af8d36a10a2307ca" hidden="1">jobs!$A$1</definedName>
    <definedName name="DBFsourcebbf44909fbc248689a82885fda31d908" hidden="1">LSemployee!$C$1</definedName>
    <definedName name="DBFsourced71aa659a0864d838c2b664cc128979b" hidden="1">LSroysched!$A$1</definedName>
    <definedName name="DBFsourced7f34f9f057d494fa071dbec688c6080" hidden="1">authors!$A$1</definedName>
    <definedName name="DBFsourcedc77197d6da141ce80332f033e31f791" hidden="1">titles!$A$1</definedName>
    <definedName name="DBFsourcef29a24267b8d48e484d50125828ea001" hidden="1">LStitleauthor!$A$1</definedName>
    <definedName name="DBFsourcef4ff6127b9e24ce29b99ad13e11762a6" hidden="1">LSemployee!$A$1</definedName>
    <definedName name="DBFtarget008b1f5c6c9e4da4bb8c477f6a375b1a" hidden="1">LSdiscounts!$A$2:$B$7</definedName>
    <definedName name="DBFtarget048386b80dec4e9d87cf9513847ac5db" hidden="1">#REF!</definedName>
    <definedName name="DBFtarget16088adc084140e59ac953b64c5809af" hidden="1">LStitleauthor!$C$2:$D$19</definedName>
    <definedName name="DBFtarget2517e42db6d745919f56c8af78e36649" hidden="1">LStitles!$B$2:$C$9</definedName>
    <definedName name="DBFtarget2667b199dcf74132bf39cc670625fd17" hidden="1">titleauthor!$B$1:$G$26</definedName>
    <definedName name="DBFtarget6d3053372ec04b5685ae1ae8b1ec3eb4" hidden="1">roysched!$B$1:$F$87</definedName>
    <definedName name="DBFtarget992c0b939c834927b5b4be12e7c5f3bc" hidden="1">#REF!</definedName>
    <definedName name="DBFtarget9dcfa89545974284a4e8215f57a7dc41" hidden="1">discounts!$B$1:$G$5</definedName>
    <definedName name="DBFtargetafaeef3da22240e7856064ff43f8d6d8" hidden="1">publishers!$B$1:$F$9</definedName>
    <definedName name="DBFtargetb648a6b572ea4b258d6eddefa1f1a1a2" hidden="1">employee!$B$1:$J$49</definedName>
    <definedName name="DBFtargetba58cf4be2a54e63af8d36a10a2307ca" hidden="1">jobs!$B$1:$E$15</definedName>
    <definedName name="DBFtargetbbf44909fbc248689a82885fda31d908" hidden="1">LSemployee!$C$2:$D$9</definedName>
    <definedName name="DBFtargetd71aa659a0864d838c2b664cc128979b" hidden="1">LSroysched!$A$2:$B$19</definedName>
    <definedName name="DBFtargetd7f34f9f057d494fa071dbec688c6080" hidden="1">authors!$B$1:$J$24</definedName>
    <definedName name="DBFtargetdc77197d6da141ce80332f033e31f791" hidden="1">titles!$B$1:$L$19</definedName>
    <definedName name="DBFtargetf29a24267b8d48e484d50125828ea001" hidden="1">LStitleauthor!$A$2:$B$24</definedName>
    <definedName name="DBFtargetf4ff6127b9e24ce29b99ad13e11762a6" hidden="1">LSemployee!$A$2:$B$15</definedName>
    <definedName name="DBMapperauthors">authors!$B$1:$J$24</definedName>
    <definedName name="DBMapperdiscounts">discounts!$B$1:$G$5</definedName>
    <definedName name="DBMapperemployee">employee!$B$1:$J$49</definedName>
    <definedName name="DBMapperjobs">jobs!$B$1:$E$15</definedName>
    <definedName name="DBMapperpublishers">publishers!$B$1:$F$9</definedName>
    <definedName name="DBMapperroysched">roysched!$B$1:$F$87</definedName>
    <definedName name="DBMappertitleauthor">titleauthor!$B$1:$G$26</definedName>
    <definedName name="DBMappertitles">titles!$B$1:$L$19</definedName>
    <definedName name="ExterneDaten_1" localSheetId="0" hidden="1">authors!$B$1:$J$24</definedName>
    <definedName name="ExterneDaten_1" localSheetId="2" hidden="1">discounts!$B$1:$F$5</definedName>
    <definedName name="ExterneDaten_1" localSheetId="4" hidden="1">employee!$B$1:$H$49</definedName>
    <definedName name="ExterneDaten_1" localSheetId="5" hidden="1">jobs!$B$1:$E$15</definedName>
    <definedName name="ExterneDaten_1" localSheetId="6" hidden="1">publishers!$B$1:$F$9</definedName>
    <definedName name="ExterneDaten_1" localSheetId="8" hidden="1">roysched!$B$1:$E$87</definedName>
    <definedName name="ExterneDaten_1" localSheetId="10" hidden="1">titleauthor!$B$1:$E$26</definedName>
    <definedName name="ExterneDaten_1" localSheetId="12" hidden="1">titles!$B$1:$K$19</definedName>
    <definedName name="job_idLookup">LSemployee!$A$2:$B$15</definedName>
    <definedName name="pub_idLookup">LStitles!$B$2:$C$9</definedName>
    <definedName name="stor_idLookup">LSdiscounts!$A$2:$B$7</definedName>
    <definedName name="title_idLookup">LStitleauthor!$C$2:$D$19</definedName>
    <definedName name="typeLookup">LStitles!$A$2:$A$6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A3" i="8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G2" i="2"/>
  <c r="G3" i="2"/>
  <c r="G4" i="2"/>
  <c r="G5" i="2"/>
  <c r="A1" i="12"/>
  <c r="B1" i="13"/>
  <c r="A1" i="10"/>
  <c r="C1" i="11"/>
  <c r="A1" i="11"/>
  <c r="A1" i="8"/>
  <c r="A1" i="9"/>
  <c r="A1" i="7"/>
  <c r="A1" i="6"/>
  <c r="A1" i="4"/>
  <c r="C1" i="5"/>
  <c r="A1" i="5"/>
  <c r="A1" i="2"/>
  <c r="A1" i="1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3C5A66-83EF-4764-A76D-E6B764B0C58A}" keepAlive="1" name="Verbindung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au_id, T1.au_lname, T1.au_fname, T1.phone, T1.address, T1.city, T1.state, T1.zip, T1.contract_x000d__x000a_FROM pubs.dbo.authors T1 _x000d__x000a_"/>
  </connection>
  <connection id="2" xr16:uid="{8FF1D5E8-111B-47C0-8E16-491470AB3EA6}" keepAlive="1" name="Verbindung1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discounttype, T3.stor_name AS stor_idLU, T1.lowqty, T1.highqty, T1.discount_x000d__x000a_FROM pubs.dbo.discounts T1 LEFT JOIN _x000d__x000a_pubs.dbo.stores T3 ON T1.stor_id = T3.stor_id_x000d__x000a_"/>
  </connection>
  <connection id="3" xr16:uid="{84842760-AF5F-42CB-B86F-7E3E1717D23C}" keepAlive="1" name="Verbindung2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emp_id, T1.fname, T1.minit, T1.lname, T6.job_desc AS job_idLU, T1.job_lvl, T8.pub_name AS pub_idLU_x000d__x000a_FROM pubs.dbo.employee T1 INNER JOIN _x000d__x000a_pubs.dbo.jobs T6 ON T1.job_id = T6.job_id INNER JOIN _x000d__x000a_pubs.dbo.publishers T8 ON T1.pub_id = T8.pub_id_x000d__x000a_"/>
  </connection>
  <connection id="4" xr16:uid="{C8076E5A-0A25-461F-91EE-9FFEEC5A9734}" keepAlive="1" name="Verbindung3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job_id, T1.job_desc, T1.min_lvl, T1.max_lvl_x000d__x000a_FROM pubs.dbo.jobs T1_x000d__x000a_"/>
  </connection>
  <connection id="5" xr16:uid="{AB8E34ED-0CE0-4636-AD09-B7FBD8DA88AA}" keepAlive="1" name="Verbindung4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pub_id, T1.pub_name, T1.city, T1.state, T1.country_x000d__x000a_FROM pubs.dbo.publishers T1_x000d__x000a_"/>
  </connection>
  <connection id="6" xr16:uid="{8B958657-C01A-4D07-8850-55260644FB67}" keepAlive="1" name="Verbindung5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2.title+'/'+p.pub_name AS title_idLU, T1.lorange, T1.hirange, T1.royalty_x000d__x000a_FROM pubs.dbo.roysched T1 INNER JOIN _x000d__x000a_pubs.dbo.titles T2 ON T1.title_id = T2.title_id LEFT JOIN _x000d__x000a_pubs.dbo.publishers p ON T2.pub_id = p.pub_id_x000d__x000a__x000d__x000a_"/>
  </connection>
  <connection id="7" xr16:uid="{782DD1C3-FD17-475B-B5B5-62FAA185C7D9}" keepAlive="1" name="Verbindung6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isnull(T2.au_lname + ' ' + T2.au_fname, T1.au_id) au_idLU, T3.title AS title_idLU, T1.au_ord, T1.royaltyper_x000d__x000a_FROM pubs.dbo.titleauthor T1 LEFT JOIN _x000d__x000a_pubs.dbo.authors T2 ON T1.au_id = T2.au_id LEFT JOIN _x000d__x000a_pubs.dbo.titles T3 ON T1.title_id = T3.title_id_x000d__x000a_"/>
  </connection>
  <connection id="8" xr16:uid="{F1161716-7544-47D8-A08F-5571FAFF18C3}" keepAlive="1" name="Verbindung7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title_id, T1.title, T1.type, T5.pub_name AS pub_idLU, T1.price, T1.advance, T1.royalty, T1.ytd_sales, T1.notes, T1.pubdate_x000d__x000a_FROM pubs.dbo.titles T1 LEFT JOIN _x000d__x000a_pubs.dbo.publishers T5 ON T1.pub_id = T5.pub_id_x000d__x000a_"/>
  </connection>
</connections>
</file>

<file path=xl/sharedStrings.xml><?xml version="1.0" encoding="utf-8"?>
<sst xmlns="http://schemas.openxmlformats.org/spreadsheetml/2006/main" count="998" uniqueCount="530">
  <si>
    <t xml:space="preserve">SELECT T1.au_id, T1.au_lname, T1.au_fname, T1.phone, T1.address, T1.city, T1.state, T1.zip, T1.contract_x000D_
FROM pubs.dbo.authors T1 _x000D_
</t>
  </si>
  <si>
    <t>au_id</t>
  </si>
  <si>
    <t>au_lname</t>
  </si>
  <si>
    <t>au_fname</t>
  </si>
  <si>
    <t>phone</t>
  </si>
  <si>
    <t>address</t>
  </si>
  <si>
    <t>city</t>
  </si>
  <si>
    <t>state</t>
  </si>
  <si>
    <t>zip</t>
  </si>
  <si>
    <t>contract</t>
  </si>
  <si>
    <t>172-32-1176</t>
  </si>
  <si>
    <t>White</t>
  </si>
  <si>
    <t>Johnson</t>
  </si>
  <si>
    <t>408 496-7223</t>
  </si>
  <si>
    <t>10932 Bigge Rd.</t>
  </si>
  <si>
    <t>Menlo Park</t>
  </si>
  <si>
    <t>CA</t>
  </si>
  <si>
    <t>94025</t>
  </si>
  <si>
    <t>213-46-8915</t>
  </si>
  <si>
    <t>Green</t>
  </si>
  <si>
    <t>Marjorie</t>
  </si>
  <si>
    <t>415 986-7020</t>
  </si>
  <si>
    <t>309 63rd St. #411</t>
  </si>
  <si>
    <t>Oakland</t>
  </si>
  <si>
    <t>94618</t>
  </si>
  <si>
    <t>238-95-7766</t>
  </si>
  <si>
    <t>Carson</t>
  </si>
  <si>
    <t>Cheryl</t>
  </si>
  <si>
    <t>415 548-7723</t>
  </si>
  <si>
    <t>589 Darwin Ln.</t>
  </si>
  <si>
    <t>Berkeley</t>
  </si>
  <si>
    <t>94705</t>
  </si>
  <si>
    <t>267-41-2394</t>
  </si>
  <si>
    <t>O'Leary</t>
  </si>
  <si>
    <t>Michael</t>
  </si>
  <si>
    <t>408 286-2428</t>
  </si>
  <si>
    <t>22 Cleveland Av. #14</t>
  </si>
  <si>
    <t>San Jose</t>
  </si>
  <si>
    <t>95128</t>
  </si>
  <si>
    <t>274-80-9391</t>
  </si>
  <si>
    <t>Straight</t>
  </si>
  <si>
    <t>Dean</t>
  </si>
  <si>
    <t>415 834-2919</t>
  </si>
  <si>
    <t>5420 College Av.</t>
  </si>
  <si>
    <t>94609</t>
  </si>
  <si>
    <t>341-22-1782</t>
  </si>
  <si>
    <t>Smith</t>
  </si>
  <si>
    <t>Meander</t>
  </si>
  <si>
    <t>913 843-0462</t>
  </si>
  <si>
    <t>10 Mississippi Dr.</t>
  </si>
  <si>
    <t>Lawrence</t>
  </si>
  <si>
    <t>KS</t>
  </si>
  <si>
    <t>66044</t>
  </si>
  <si>
    <t>409-56-7008</t>
  </si>
  <si>
    <t>Bennet</t>
  </si>
  <si>
    <t>Abraham</t>
  </si>
  <si>
    <t>415 658-9932</t>
  </si>
  <si>
    <t>6223 Bateman St.</t>
  </si>
  <si>
    <t>427-17-2319</t>
  </si>
  <si>
    <t>Dull</t>
  </si>
  <si>
    <t>Ann</t>
  </si>
  <si>
    <t>415 836-7128</t>
  </si>
  <si>
    <t>3410 Blonde St.</t>
  </si>
  <si>
    <t>Palo Alto</t>
  </si>
  <si>
    <t>94301</t>
  </si>
  <si>
    <t>472-27-2349</t>
  </si>
  <si>
    <t>Gringlesby</t>
  </si>
  <si>
    <t>Burt</t>
  </si>
  <si>
    <t>707 938-6445</t>
  </si>
  <si>
    <t>PO Box 792</t>
  </si>
  <si>
    <t>Covelo</t>
  </si>
  <si>
    <t>95428</t>
  </si>
  <si>
    <t>486-29-1786</t>
  </si>
  <si>
    <t>Locksley</t>
  </si>
  <si>
    <t>Charlene</t>
  </si>
  <si>
    <t>415 585-4620</t>
  </si>
  <si>
    <t>18 Broadway Av.</t>
  </si>
  <si>
    <t>San Francisco</t>
  </si>
  <si>
    <t>94130</t>
  </si>
  <si>
    <t>527-72-3246</t>
  </si>
  <si>
    <t>Greene</t>
  </si>
  <si>
    <t>Morningstar</t>
  </si>
  <si>
    <t>615 297-2723</t>
  </si>
  <si>
    <t>22 Graybar House Rd.</t>
  </si>
  <si>
    <t>Nashville</t>
  </si>
  <si>
    <t>TN</t>
  </si>
  <si>
    <t>37215</t>
  </si>
  <si>
    <t>648-92-1872</t>
  </si>
  <si>
    <t>Blotchet-Halls</t>
  </si>
  <si>
    <t>Reginald</t>
  </si>
  <si>
    <t>503 745-6402</t>
  </si>
  <si>
    <t>55 Hillsdale Bl.</t>
  </si>
  <si>
    <t>Corvallis</t>
  </si>
  <si>
    <t>OR</t>
  </si>
  <si>
    <t>97330</t>
  </si>
  <si>
    <t>672-71-3249</t>
  </si>
  <si>
    <t>Yokomoto</t>
  </si>
  <si>
    <t>Akiko</t>
  </si>
  <si>
    <t>415 935-4228</t>
  </si>
  <si>
    <t>3 Silver Ct.</t>
  </si>
  <si>
    <t>Walnut Creek</t>
  </si>
  <si>
    <t>94595</t>
  </si>
  <si>
    <t>712-45-1867</t>
  </si>
  <si>
    <t>del Castillo</t>
  </si>
  <si>
    <t>Innes</t>
  </si>
  <si>
    <t>615 996-8275</t>
  </si>
  <si>
    <t>2286 Cram Pl. #86</t>
  </si>
  <si>
    <t>Ann Arbor</t>
  </si>
  <si>
    <t>MI</t>
  </si>
  <si>
    <t>48105</t>
  </si>
  <si>
    <t>722-51-5454</t>
  </si>
  <si>
    <t>DeFrance</t>
  </si>
  <si>
    <t>Michel</t>
  </si>
  <si>
    <t>219 547-9982</t>
  </si>
  <si>
    <t>3 Balding Pl.</t>
  </si>
  <si>
    <t>Gary</t>
  </si>
  <si>
    <t>IN</t>
  </si>
  <si>
    <t>46403</t>
  </si>
  <si>
    <t>724-08-9931</t>
  </si>
  <si>
    <t>Stringer</t>
  </si>
  <si>
    <t>Dirk</t>
  </si>
  <si>
    <t>415 843-2991</t>
  </si>
  <si>
    <t>5420 Telegraph Av.</t>
  </si>
  <si>
    <t>724-80-9391</t>
  </si>
  <si>
    <t>MacFeather</t>
  </si>
  <si>
    <t>Stearns</t>
  </si>
  <si>
    <t>415 354-7128</t>
  </si>
  <si>
    <t>44 Upland Hts.</t>
  </si>
  <si>
    <t>94612</t>
  </si>
  <si>
    <t>756-30-7391</t>
  </si>
  <si>
    <t>Karsen</t>
  </si>
  <si>
    <t>Livia</t>
  </si>
  <si>
    <t>415 534-9219</t>
  </si>
  <si>
    <t>5720 McAuley St.</t>
  </si>
  <si>
    <t>807-91-6654</t>
  </si>
  <si>
    <t>Panteley</t>
  </si>
  <si>
    <t>Sylvia</t>
  </si>
  <si>
    <t>301 946-8853</t>
  </si>
  <si>
    <t>1956 Arlington Pl.</t>
  </si>
  <si>
    <t>Rockville</t>
  </si>
  <si>
    <t>MD</t>
  </si>
  <si>
    <t>20853</t>
  </si>
  <si>
    <t>846-92-7186</t>
  </si>
  <si>
    <t>Hunter</t>
  </si>
  <si>
    <t>Sheryl</t>
  </si>
  <si>
    <t>893-72-1158</t>
  </si>
  <si>
    <t>McBadden</t>
  </si>
  <si>
    <t>Heather</t>
  </si>
  <si>
    <t>707 448-4982</t>
  </si>
  <si>
    <t>301 Putnam</t>
  </si>
  <si>
    <t>Vacaville</t>
  </si>
  <si>
    <t>95688</t>
  </si>
  <si>
    <t>899-46-2035</t>
  </si>
  <si>
    <t>Ringer</t>
  </si>
  <si>
    <t>Anne</t>
  </si>
  <si>
    <t>801 826-0752</t>
  </si>
  <si>
    <t>67 Seventh Av.</t>
  </si>
  <si>
    <t>Salt Lake City</t>
  </si>
  <si>
    <t>UT</t>
  </si>
  <si>
    <t>84152</t>
  </si>
  <si>
    <t>998-72-3567</t>
  </si>
  <si>
    <t>Albert</t>
  </si>
  <si>
    <t>SELECT stor_name,stor_id FROM pubs.dbo.stores ORDER BY stor_name</t>
  </si>
  <si>
    <t xml:space="preserve">SELECT T1.discounttype, T3.stor_name AS stor_idLU, T1.lowqty, T1.highqty, T1.discount_x000D_
FROM pubs.dbo.discounts T1 LEFT JOIN _x000D_
pubs.dbo.stores T3 ON T1.stor_id = T3.stor_id_x000D_
</t>
  </si>
  <si>
    <t>Barnum's</t>
  </si>
  <si>
    <t>7066</t>
  </si>
  <si>
    <t>Bookbeat</t>
  </si>
  <si>
    <t>8042</t>
  </si>
  <si>
    <t>Doc-U-Mat: Quality Laundry and Books</t>
  </si>
  <si>
    <t>7131</t>
  </si>
  <si>
    <t>Eric the Read Books</t>
  </si>
  <si>
    <t>6380</t>
  </si>
  <si>
    <t>Fricative Bookshop</t>
  </si>
  <si>
    <t>7896</t>
  </si>
  <si>
    <t>News &amp; Brews</t>
  </si>
  <si>
    <t>7067</t>
  </si>
  <si>
    <t>discounttype</t>
  </si>
  <si>
    <t>stor_idLU</t>
  </si>
  <si>
    <t>lowqty</t>
  </si>
  <si>
    <t>highqty</t>
  </si>
  <si>
    <t>discount</t>
  </si>
  <si>
    <t>Initial Customer</t>
  </si>
  <si>
    <t>Volume Discount</t>
  </si>
  <si>
    <t>Customer Discount</t>
  </si>
  <si>
    <t>test</t>
  </si>
  <si>
    <t>stor_id</t>
  </si>
  <si>
    <t>SELECT job_desc,job_id FROM  pubs.dbo.jobs ORDER BY job_desc DESC</t>
  </si>
  <si>
    <t>SELECT pub_name,pub_id FROM  pubs.dbo.publishers ORDER BY pub_name DESC</t>
  </si>
  <si>
    <t xml:space="preserve">SELECT T1.emp_id, T1.fname, T1.minit, T1.lname, T6.job_desc AS job_idLU, T1.job_lvl, T8.pub_name AS pub_idLU_x000D_
FROM pubs.dbo.employee T1 INNER JOIN _x000D_
pubs.dbo.jobs T6 ON T1.job_id = T6.job_id INNER JOIN _x000D_
pubs.dbo.publishers T8 ON T1.pub_id = T8.pub_id_x000D_
</t>
  </si>
  <si>
    <t>Sales Representative</t>
  </si>
  <si>
    <t>Publisher</t>
  </si>
  <si>
    <t>Public Relations Manager</t>
  </si>
  <si>
    <t>Productions Manager</t>
  </si>
  <si>
    <t>Operations Manager</t>
  </si>
  <si>
    <t>New Hire - Job not specified</t>
  </si>
  <si>
    <t>Marketing Manager</t>
  </si>
  <si>
    <t>Managing Editor</t>
  </si>
  <si>
    <t>Editor</t>
  </si>
  <si>
    <t>Designer</t>
  </si>
  <si>
    <t>Chief Financial Officier</t>
  </si>
  <si>
    <t>Chief Executive Officer</t>
  </si>
  <si>
    <t>Business Operations Manager</t>
  </si>
  <si>
    <t>Acquisitions Manager</t>
  </si>
  <si>
    <t>Scootney Books</t>
  </si>
  <si>
    <t>9952</t>
  </si>
  <si>
    <t>Ramona Publishers</t>
  </si>
  <si>
    <t>1756</t>
  </si>
  <si>
    <t>New Moon Books</t>
  </si>
  <si>
    <t>0736</t>
  </si>
  <si>
    <t>Lucerne Publishing</t>
  </si>
  <si>
    <t>9999</t>
  </si>
  <si>
    <t>GGG&amp;G</t>
  </si>
  <si>
    <t>9901</t>
  </si>
  <si>
    <t>Five Lakes Publishing</t>
  </si>
  <si>
    <t>1622</t>
  </si>
  <si>
    <t>Binnet &amp; Hardley</t>
  </si>
  <si>
    <t>0877</t>
  </si>
  <si>
    <t>Algodata Infosystems</t>
  </si>
  <si>
    <t>1389</t>
  </si>
  <si>
    <t>emp_id</t>
  </si>
  <si>
    <t>fname</t>
  </si>
  <si>
    <t>minit</t>
  </si>
  <si>
    <t>lname</t>
  </si>
  <si>
    <t>job_idLU</t>
  </si>
  <si>
    <t>job_lvl</t>
  </si>
  <si>
    <t>pub_idLU</t>
  </si>
  <si>
    <t>PAA42628M</t>
  </si>
  <si>
    <t>Paolo</t>
  </si>
  <si>
    <t>A</t>
  </si>
  <si>
    <t>Accorti</t>
  </si>
  <si>
    <t>PMA42628M</t>
  </si>
  <si>
    <t>B</t>
  </si>
  <si>
    <t>PSA89086M</t>
  </si>
  <si>
    <t>Pedro</t>
  </si>
  <si>
    <t>S</t>
  </si>
  <si>
    <t>Afonso</t>
  </si>
  <si>
    <t>VPA30890F</t>
  </si>
  <si>
    <t>Victoria</t>
  </si>
  <si>
    <t>P</t>
  </si>
  <si>
    <t>Ashworth</t>
  </si>
  <si>
    <t>H-B39728F</t>
  </si>
  <si>
    <t>Helen</t>
  </si>
  <si>
    <t>Bennett</t>
  </si>
  <si>
    <t>L-B31947F</t>
  </si>
  <si>
    <t>Lesley</t>
  </si>
  <si>
    <t>a</t>
  </si>
  <si>
    <t>Brown</t>
  </si>
  <si>
    <t>F-C16315M</t>
  </si>
  <si>
    <t>Francisco</t>
  </si>
  <si>
    <t>Chang</t>
  </si>
  <si>
    <t>PTC11962M</t>
  </si>
  <si>
    <t>Philip</t>
  </si>
  <si>
    <t>T</t>
  </si>
  <si>
    <t>Cramer</t>
  </si>
  <si>
    <t>A-C71970F</t>
  </si>
  <si>
    <t>Ariadne</t>
  </si>
  <si>
    <t>Cruz</t>
  </si>
  <si>
    <t>AMD15433F</t>
  </si>
  <si>
    <t>M</t>
  </si>
  <si>
    <t>Devon</t>
  </si>
  <si>
    <t>DBT39435F</t>
  </si>
  <si>
    <t>asd</t>
  </si>
  <si>
    <t>r</t>
  </si>
  <si>
    <t>dfgdfg</t>
  </si>
  <si>
    <t>PHF38899M</t>
  </si>
  <si>
    <t>Peter</t>
  </si>
  <si>
    <t>H</t>
  </si>
  <si>
    <t>Franken</t>
  </si>
  <si>
    <t>PXH22250M</t>
  </si>
  <si>
    <t>Paul</t>
  </si>
  <si>
    <t>X</t>
  </si>
  <si>
    <t>Henriot</t>
  </si>
  <si>
    <t>CFH28514M</t>
  </si>
  <si>
    <t>Carlos</t>
  </si>
  <si>
    <t>F</t>
  </si>
  <si>
    <t>Hernadez</t>
  </si>
  <si>
    <t>PDI47470M</t>
  </si>
  <si>
    <t>Palle</t>
  </si>
  <si>
    <t>D</t>
  </si>
  <si>
    <t>Ibsen</t>
  </si>
  <si>
    <t>DZT39435M</t>
  </si>
  <si>
    <t>iouiz</t>
  </si>
  <si>
    <t>iuziuz</t>
  </si>
  <si>
    <t>KJJ92907F</t>
  </si>
  <si>
    <t>Karla</t>
  </si>
  <si>
    <t>J</t>
  </si>
  <si>
    <t>Jablonski</t>
  </si>
  <si>
    <t>KFJ64308F</t>
  </si>
  <si>
    <t>Karin</t>
  </si>
  <si>
    <t>Josephs</t>
  </si>
  <si>
    <t>MGK44605M</t>
  </si>
  <si>
    <t>Matti</t>
  </si>
  <si>
    <t>G</t>
  </si>
  <si>
    <t>Karttunen</t>
  </si>
  <si>
    <t>POK93028M</t>
  </si>
  <si>
    <t>Pirkko</t>
  </si>
  <si>
    <t>O</t>
  </si>
  <si>
    <t>Koskitalo</t>
  </si>
  <si>
    <t>JYL26161F</t>
  </si>
  <si>
    <t>Janine</t>
  </si>
  <si>
    <t>Y</t>
  </si>
  <si>
    <t>Labrune</t>
  </si>
  <si>
    <t>M-L67958F</t>
  </si>
  <si>
    <t>Maria</t>
  </si>
  <si>
    <t>Larsson</t>
  </si>
  <si>
    <t>Y-L77953M</t>
  </si>
  <si>
    <t>Yoshi</t>
  </si>
  <si>
    <t>Latimer</t>
  </si>
  <si>
    <t>LAL21447M</t>
  </si>
  <si>
    <t>Laurence</t>
  </si>
  <si>
    <t>Lebihan</t>
  </si>
  <si>
    <t>ENL44273F</t>
  </si>
  <si>
    <t>Elizabeth</t>
  </si>
  <si>
    <t>N</t>
  </si>
  <si>
    <t>Lincoln</t>
  </si>
  <si>
    <t>PCM98509F</t>
  </si>
  <si>
    <t>Patricia</t>
  </si>
  <si>
    <t>C</t>
  </si>
  <si>
    <t>McKenna</t>
  </si>
  <si>
    <t>R-M53550M</t>
  </si>
  <si>
    <t>Roland</t>
  </si>
  <si>
    <t>Mendel</t>
  </si>
  <si>
    <t>RBM23061F</t>
  </si>
  <si>
    <t>Rita</t>
  </si>
  <si>
    <t>Muller</t>
  </si>
  <si>
    <t>HAN90777M</t>
  </si>
  <si>
    <t>Helvetius</t>
  </si>
  <si>
    <t>Nagy</t>
  </si>
  <si>
    <t>TPO55093M</t>
  </si>
  <si>
    <t>Sven</t>
  </si>
  <si>
    <t>O'Rourke</t>
  </si>
  <si>
    <t>SKO22412M</t>
  </si>
  <si>
    <t>K</t>
  </si>
  <si>
    <t>Ottlieb</t>
  </si>
  <si>
    <t>MAP77183M</t>
  </si>
  <si>
    <t>Miguel</t>
  </si>
  <si>
    <t>Paolino</t>
  </si>
  <si>
    <t>PSP68661F</t>
  </si>
  <si>
    <t>Paula</t>
  </si>
  <si>
    <t>Parente</t>
  </si>
  <si>
    <t>M-P91209M</t>
  </si>
  <si>
    <t>Manuel</t>
  </si>
  <si>
    <t>Pereira</t>
  </si>
  <si>
    <t>MJP25939M</t>
  </si>
  <si>
    <t>Pontes</t>
  </si>
  <si>
    <t>ARD36773F</t>
  </si>
  <si>
    <t>Anabela</t>
  </si>
  <si>
    <t>R</t>
  </si>
  <si>
    <t>M-R38834F</t>
  </si>
  <si>
    <t>Martine</t>
  </si>
  <si>
    <t>Rance</t>
  </si>
  <si>
    <t>DWR65030M</t>
  </si>
  <si>
    <t>Diego</t>
  </si>
  <si>
    <t>W</t>
  </si>
  <si>
    <t>Roel</t>
  </si>
  <si>
    <t>A-R89858F</t>
  </si>
  <si>
    <t>Annette</t>
  </si>
  <si>
    <t>Roulet</t>
  </si>
  <si>
    <t>DZT39436F</t>
  </si>
  <si>
    <t>ttt</t>
  </si>
  <si>
    <t>rtzrfh</t>
  </si>
  <si>
    <t>MMS49649F</t>
  </si>
  <si>
    <t>Mary</t>
  </si>
  <si>
    <t>Saveley</t>
  </si>
  <si>
    <t>CGS88322F</t>
  </si>
  <si>
    <t>Carine</t>
  </si>
  <si>
    <t>Schmitt</t>
  </si>
  <si>
    <t>MAS70474F</t>
  </si>
  <si>
    <t>Margaret</t>
  </si>
  <si>
    <t>HAS54740M</t>
  </si>
  <si>
    <t>Howard</t>
  </si>
  <si>
    <t>Snyder</t>
  </si>
  <si>
    <t>MFS52347M</t>
  </si>
  <si>
    <t>Martin</t>
  </si>
  <si>
    <t>Sommer</t>
  </si>
  <si>
    <t>GHT50241M</t>
  </si>
  <si>
    <t>Thomas</t>
  </si>
  <si>
    <t>DBT39435M</t>
  </si>
  <si>
    <t>Daniel</t>
  </si>
  <si>
    <t>Tonini</t>
  </si>
  <si>
    <t>TPO55093F</t>
  </si>
  <si>
    <t>rgf</t>
  </si>
  <si>
    <t>d</t>
  </si>
  <si>
    <t>werwer</t>
  </si>
  <si>
    <t>job_id</t>
  </si>
  <si>
    <t>pub_id</t>
  </si>
  <si>
    <t xml:space="preserve">SELECT T1.job_id, T1.job_desc, T1.min_lvl, T1.max_lvl_x000D_
FROM pubs.dbo.jobs T1_x000D_
</t>
  </si>
  <si>
    <t>job_desc</t>
  </si>
  <si>
    <t>min_lvl</t>
  </si>
  <si>
    <t>max_lvl</t>
  </si>
  <si>
    <t xml:space="preserve">SELECT T1.pub_id, T1.pub_name, T1.city, T1.state, T1.country_x000D_
FROM pubs.dbo.publishers T1_x000D_
</t>
  </si>
  <si>
    <t>pub_name</t>
  </si>
  <si>
    <t>country</t>
  </si>
  <si>
    <t>Boston</t>
  </si>
  <si>
    <t>MA</t>
  </si>
  <si>
    <t>USA</t>
  </si>
  <si>
    <t>Washington</t>
  </si>
  <si>
    <t>DC</t>
  </si>
  <si>
    <t>Chicago</t>
  </si>
  <si>
    <t>IL</t>
  </si>
  <si>
    <t>Dallas</t>
  </si>
  <si>
    <t>TX</t>
  </si>
  <si>
    <t>Mnchen</t>
  </si>
  <si>
    <t>Germany</t>
  </si>
  <si>
    <t>New York</t>
  </si>
  <si>
    <t>NY</t>
  </si>
  <si>
    <t>Paris</t>
  </si>
  <si>
    <t>France</t>
  </si>
  <si>
    <t>SELECT T1.title+'/'+p.pub_name AS title_id,T1.title_id FROM pubs.dbo.titles T1 LEFT JOIN pubs.dbo.publishers p ON T1.pub_id = p.pub_id ORDER BY T1.title</t>
  </si>
  <si>
    <t xml:space="preserve">SELECT T2.title+'/'+p.pub_name AS title_idLU, T1.lorange, T1.hirange, T1.royalty_x000D_
FROM pubs.dbo.roysched T1 INNER JOIN _x000D_
pubs.dbo.titles T2 ON T1.title_id = T2.title_id LEFT JOIN _x000D_
pubs.dbo.publishers p ON T2.pub_id = p.pub_id_x000D_
_x000D_
</t>
  </si>
  <si>
    <t>But Is It User Friendly?/Algodata Infosystems</t>
  </si>
  <si>
    <t>PC1035</t>
  </si>
  <si>
    <t>Computer Phobic AND Non-Phobic Individuals: Behavior Variations/Binnet &amp; Hardley</t>
  </si>
  <si>
    <t>PS1372</t>
  </si>
  <si>
    <t>Cooking with Computers: Surreptitious Balance Sheets/Algodata Infosystems</t>
  </si>
  <si>
    <t>BU1111</t>
  </si>
  <si>
    <t>Emotional Security: A New Algorithm/New Moon Books</t>
  </si>
  <si>
    <t>PS7777</t>
  </si>
  <si>
    <t>Fifty Years in Buckingham Palace Kitchens/Binnet &amp; Hardley</t>
  </si>
  <si>
    <t>TC4203</t>
  </si>
  <si>
    <t>Is Anger the Enemy?/New Moon Books</t>
  </si>
  <si>
    <t>PS2091</t>
  </si>
  <si>
    <t>Life Without Fear/New Moon Books</t>
  </si>
  <si>
    <t>PS2106</t>
  </si>
  <si>
    <t>Net Etiquette/Algodata Infosystems</t>
  </si>
  <si>
    <t>PC9999</t>
  </si>
  <si>
    <t>Onions, Leeks, and Garlic: Cooking Secrets of the Mediterranean/Binnet &amp; Hardley</t>
  </si>
  <si>
    <t>TC3218</t>
  </si>
  <si>
    <t>Prolonged Data Deprivation: Four Case Studies/New Moon Books</t>
  </si>
  <si>
    <t>PS3333</t>
  </si>
  <si>
    <t>Secrets of Silicon Valley/Algodata Infosystems</t>
  </si>
  <si>
    <t>PC8888</t>
  </si>
  <si>
    <t>Silicon Valley Gastronomic Treats/Binnet &amp; Hardley</t>
  </si>
  <si>
    <t>MC2222</t>
  </si>
  <si>
    <t>Straight Talk About Computers/Algodata Infosystems</t>
  </si>
  <si>
    <t>BU7832</t>
  </si>
  <si>
    <t>Sushi, Anyone?/Binnet &amp; Hardley</t>
  </si>
  <si>
    <t>TC7777</t>
  </si>
  <si>
    <t>The Busy Executive's Database Guide/Algodata Infosystems</t>
  </si>
  <si>
    <t>BU1032</t>
  </si>
  <si>
    <t>The Gourmet Microwave/Binnet &amp; Hardley</t>
  </si>
  <si>
    <t>MC3021</t>
  </si>
  <si>
    <t>The Psychology of Computer Cooking/Binnet &amp; Hardley</t>
  </si>
  <si>
    <t>MC3026</t>
  </si>
  <si>
    <t>You Can Combat Computer Stress!/New Moon Books</t>
  </si>
  <si>
    <t>BU2075</t>
  </si>
  <si>
    <t>title_idLU</t>
  </si>
  <si>
    <t>lorange</t>
  </si>
  <si>
    <t>hirange</t>
  </si>
  <si>
    <t>royalty</t>
  </si>
  <si>
    <t>title_id</t>
  </si>
  <si>
    <t>SELECT T1.au_lname + ' ' + T1.au_fname au_id,T1.au_id FROM pubs.dbo.authors T1 ORDER BY T1.au_lname</t>
  </si>
  <si>
    <t>SELECT title,title_id FROM pubs.dbo.titles ORDER BY title</t>
  </si>
  <si>
    <t xml:space="preserve">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t>
  </si>
  <si>
    <t>Bennet Abraham</t>
  </si>
  <si>
    <t>Blotchet-Halls Reginald</t>
  </si>
  <si>
    <t>Carson Cheryl</t>
  </si>
  <si>
    <t>DeFrance Michel</t>
  </si>
  <si>
    <t>del Castillo Innes</t>
  </si>
  <si>
    <t>Dull Ann</t>
  </si>
  <si>
    <t>Green Marjorie</t>
  </si>
  <si>
    <t>Greene Morningstar</t>
  </si>
  <si>
    <t>Gringlesby Burt</t>
  </si>
  <si>
    <t>Hunter Sheryl</t>
  </si>
  <si>
    <t>Karsen Livia</t>
  </si>
  <si>
    <t>Locksley Charlene</t>
  </si>
  <si>
    <t>MacFeather Stearns</t>
  </si>
  <si>
    <t>McBadden Heather</t>
  </si>
  <si>
    <t>O'Leary Michael</t>
  </si>
  <si>
    <t>Panteley Sylvia</t>
  </si>
  <si>
    <t>Ringer Albert</t>
  </si>
  <si>
    <t>Ringer Anne</t>
  </si>
  <si>
    <t>Smith Meander</t>
  </si>
  <si>
    <t>Straight Dean</t>
  </si>
  <si>
    <t>Stringer Dirk</t>
  </si>
  <si>
    <t>White Johnson</t>
  </si>
  <si>
    <t>Yokomoto Akiko</t>
  </si>
  <si>
    <t>But Is It User Friendly?</t>
  </si>
  <si>
    <t>Computer Phobic AND Non-Phobic Individuals: Behavior Variations</t>
  </si>
  <si>
    <t>Cooking with Computers: Surreptitious Balance Sheets</t>
  </si>
  <si>
    <t>Emotional Security: A New Algorithm</t>
  </si>
  <si>
    <t>Fifty Years in Buckingham Palace Kitchens</t>
  </si>
  <si>
    <t>Is Anger the Enemy?</t>
  </si>
  <si>
    <t>Life Without Fear</t>
  </si>
  <si>
    <t>Net Etiquette</t>
  </si>
  <si>
    <t>Onions, Leeks, and Garlic: Cooking Secrets of the Mediterranean</t>
  </si>
  <si>
    <t>Prolonged Data Deprivation: Four Case Studies</t>
  </si>
  <si>
    <t>Secrets of Silicon Valley</t>
  </si>
  <si>
    <t>Silicon Valley Gastronomic Treats</t>
  </si>
  <si>
    <t>Straight Talk About Computers</t>
  </si>
  <si>
    <t>Sushi, Anyone?</t>
  </si>
  <si>
    <t>The Busy Executive's Database Guide</t>
  </si>
  <si>
    <t>The Gourmet Microwave</t>
  </si>
  <si>
    <t>The Psychology of Computer Cooking</t>
  </si>
  <si>
    <t>You Can Combat Computer Stress!</t>
  </si>
  <si>
    <t>au_idLU</t>
  </si>
  <si>
    <t>au_ord</t>
  </si>
  <si>
    <t>royaltyper</t>
  </si>
  <si>
    <t>mod_cook</t>
  </si>
  <si>
    <t>psychology</t>
  </si>
  <si>
    <t>popular_comp</t>
  </si>
  <si>
    <t>business</t>
  </si>
  <si>
    <t>trad_cook</t>
  </si>
  <si>
    <t>SELECT pub_name,pub_id FROM pubs.dbo.publishers ORDER BY pub_name</t>
  </si>
  <si>
    <t xml:space="preserve">SELECT T1.title_id, T1.title, T1.type, T5.pub_name AS pub_idLU, T1.price, T1.advance, T1.royalty, T1.ytd_sales, T1.notes, T1.pubdate_x000D_
FROM pubs.dbo.titles T1 LEFT JOIN _x000D_
pubs.dbo.publishers T5 ON T1.pub_id = T5.pub_id_x000D_
</t>
  </si>
  <si>
    <t>title</t>
  </si>
  <si>
    <t>type</t>
  </si>
  <si>
    <t>price</t>
  </si>
  <si>
    <t>advance</t>
  </si>
  <si>
    <t>ytd_sales</t>
  </si>
  <si>
    <t>notes</t>
  </si>
  <si>
    <t>pubdate</t>
  </si>
  <si>
    <t>An overview of available database systems with emphasis on common business applications. Illustrated.</t>
  </si>
  <si>
    <t>Helpful hints on how to use your electronic resources to the best advantage.</t>
  </si>
  <si>
    <t>The latest medical and psychological techniques for living with the electronic office. Easy-to-understand explanations.</t>
  </si>
  <si>
    <t>Annotated analysis of what computers can do for you: a no-hype guide for the critical user.</t>
  </si>
  <si>
    <t>Favorite recipes for quick, easy, and elegant meals.</t>
  </si>
  <si>
    <t>Traditional French gourmet recipes adapted for modern microwave cooking.</t>
  </si>
  <si>
    <t>UNDECIDED</t>
  </si>
  <si>
    <t>A survey of software for the naive user, focusing on the 'friendliness' of each.</t>
  </si>
  <si>
    <t>Muckraking reporting on the world's largest computer hardware and software manufacturers.</t>
  </si>
  <si>
    <t>A must-read for computer conferencing.</t>
  </si>
  <si>
    <t>A must for the specialist, this book examines the difference between those who hate and fear computers and those who don't.</t>
  </si>
  <si>
    <t>Carefully researched study of the effects of strong emotions on the body. Metabolic charts included.</t>
  </si>
  <si>
    <t>New exercise, meditation, and nutritional techniques that can reduce the shock of daily interactions. Popular audience. Sample menus included, exercise video available separately.</t>
  </si>
  <si>
    <t>What happens when the data runs dry?  Searching evaluations of information-shortage effects.</t>
  </si>
  <si>
    <t>Protecting yourself and your loved ones from undue emotional stress in the modern world. Use of computer and nutritional aids emphasized.</t>
  </si>
  <si>
    <t>Profusely illustrated in color, this makes a wonderful gift book for a cuisine-oriented friend.</t>
  </si>
  <si>
    <t>More anecdotes from the Queen's favorite cook describing life among English royalty. Recipes, techniques, tender vignettes.</t>
  </si>
  <si>
    <t>Detailed instructions on how to make authentic Japanese sushi in your spare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</si>
</sst>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Font="1"/>
    <xf numFmtId="0" fontId="0" fillId="0" borderId="0" xfId="0" applyFont="1" applyAlignment="1"/>
    <xf numFmtId="22" fontId="0" fillId="0" borderId="0" xfId="0" applyNumberFormat="1"/>
  </cellXfs>
  <cellStyles count="1">
    <cellStyle name="Standard" xfId="0" builtinId="0"/>
  </cellStyles>
  <dxfs count="34">
    <dxf>
      <numFmt numFmtId="27" formatCode="dd/mm/yyyy\ hh:mm"/>
    </dxf>
    <dxf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5BFB973F-9B3B-42AF-AA9D-8493C4D872AD}" autoFormatId="16" applyNumberFormats="0" applyBorderFormats="0" applyFontFormats="1" applyPatternFormats="1" applyAlignmentFormats="0" applyWidthHeightFormats="0">
  <queryTableRefresh nextId="53">
    <queryTableFields count="9">
      <queryTableField id="44" name="au_id" tableColumnId="6"/>
      <queryTableField id="45" name="au_lname" tableColumnId="7"/>
      <queryTableField id="46" name="au_fname" tableColumnId="8"/>
      <queryTableField id="47" name="phone" tableColumnId="9"/>
      <queryTableField id="48" name="address" tableColumnId="10"/>
      <queryTableField id="49" name="city" tableColumnId="11"/>
      <queryTableField id="50" name="state" tableColumnId="12"/>
      <queryTableField id="51" name="zip" tableColumnId="13"/>
      <queryTableField id="52" name="contract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1E32C597-E74B-4DB9-BC2A-6D318BEC9DBA}" autoFormatId="16" applyNumberFormats="0" applyBorderFormats="0" applyFontFormats="1" applyPatternFormats="1" applyAlignmentFormats="0" applyWidthHeightFormats="0">
  <queryTableRefresh nextId="8" unboundColumnsRight="1">
    <queryTableFields count="6">
      <queryTableField id="2" name="discounttype" tableColumnId="3"/>
      <queryTableField id="3" name="stor_idLU" tableColumnId="4"/>
      <queryTableField id="4" name="lowqty" tableColumnId="5"/>
      <queryTableField id="5" name="highqty" tableColumnId="6"/>
      <queryTableField id="6" name="discount" tableColumnId="7"/>
      <queryTableField id="7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D25328B1-7061-49C1-B76E-0791D865F5AA}" autoFormatId="16" applyNumberFormats="0" applyBorderFormats="0" applyFontFormats="1" applyPatternFormats="1" applyAlignmentFormats="0" applyWidthHeightFormats="0">
  <queryTableRefresh nextId="11" unboundColumnsRight="2">
    <queryTableFields count="9">
      <queryTableField id="2" name="emp_id" tableColumnId="3"/>
      <queryTableField id="3" name="fname" tableColumnId="4"/>
      <queryTableField id="4" name="minit" tableColumnId="5"/>
      <queryTableField id="5" name="lname" tableColumnId="6"/>
      <queryTableField id="6" name="job_idLU" tableColumnId="7"/>
      <queryTableField id="7" name="job_lvl" tableColumnId="8"/>
      <queryTableField id="8" name="pub_idLU" tableColumnId="9"/>
      <queryTableField id="9" dataBound="0" tableColumnId="10"/>
      <queryTableField id="10" dataBound="0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C969D20D-62CC-4502-A52F-5893597CF739}" autoFormatId="16" applyNumberFormats="0" applyBorderFormats="0" applyFontFormats="1" applyPatternFormats="1" applyAlignmentFormats="0" applyWidthHeightFormats="0">
  <queryTableRefresh nextId="6">
    <queryTableFields count="4">
      <queryTableField id="2" name="job_id" tableColumnId="3"/>
      <queryTableField id="3" name="job_desc" tableColumnId="4"/>
      <queryTableField id="4" name="min_lvl" tableColumnId="5"/>
      <queryTableField id="5" name="max_lvl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0281E0D3-1DD6-4152-A3F5-1A0F09F3B898}" autoFormatId="16" applyNumberFormats="0" applyBorderFormats="0" applyFontFormats="1" applyPatternFormats="1" applyAlignmentFormats="0" applyWidthHeightFormats="0">
  <queryTableRefresh nextId="7">
    <queryTableFields count="5">
      <queryTableField id="2" name="pub_id" tableColumnId="3"/>
      <queryTableField id="3" name="pub_name" tableColumnId="4"/>
      <queryTableField id="4" name="city" tableColumnId="5"/>
      <queryTableField id="5" name="state" tableColumnId="6"/>
      <queryTableField id="6" name="country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B013A48E-5642-47F6-BAA7-E4A7537DDBF3}" autoFormatId="16" applyNumberFormats="0" applyBorderFormats="0" applyFontFormats="1" applyPatternFormats="1" applyAlignmentFormats="0" applyWidthHeightFormats="0">
  <queryTableRefresh nextId="7" unboundColumnsRight="1">
    <queryTableFields count="5">
      <queryTableField id="2" name="title_idLU" tableColumnId="3"/>
      <queryTableField id="3" name="lorange" tableColumnId="4"/>
      <queryTableField id="4" name="hirange" tableColumnId="5"/>
      <queryTableField id="5" name="royalty" tableColumnId="6"/>
      <queryTableField id="6" dataBound="0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2D6A6600-9A8A-486B-A73A-EC1E691625C9}" autoFormatId="16" applyNumberFormats="0" applyBorderFormats="0" applyFontFormats="1" applyPatternFormats="1" applyAlignmentFormats="0" applyWidthHeightFormats="0">
  <queryTableRefresh nextId="8" unboundColumnsRight="2">
    <queryTableFields count="6">
      <queryTableField id="2" name="au_idLU" tableColumnId="3"/>
      <queryTableField id="3" name="title_idLU" tableColumnId="4"/>
      <queryTableField id="4" name="au_ord" tableColumnId="5"/>
      <queryTableField id="5" name="royaltyper" tableColumnId="6"/>
      <queryTableField id="6" dataBound="0" tableColumnId="7"/>
      <queryTableField id="7" dataBound="0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DC525DB4-9843-4DEF-8E6D-1F34D3609631}" autoFormatId="16" applyNumberFormats="0" applyBorderFormats="0" applyFontFormats="1" applyPatternFormats="1" applyAlignmentFormats="0" applyWidthHeightFormats="0">
  <queryTableRefresh nextId="13" unboundColumnsRight="1">
    <queryTableFields count="11">
      <queryTableField id="2" name="title_id" tableColumnId="3"/>
      <queryTableField id="3" name="title" tableColumnId="4"/>
      <queryTableField id="4" name="type" tableColumnId="5"/>
      <queryTableField id="5" name="pub_idLU" tableColumnId="6"/>
      <queryTableField id="6" name="price" tableColumnId="7"/>
      <queryTableField id="7" name="advance" tableColumnId="8"/>
      <queryTableField id="8" name="royalty" tableColumnId="9"/>
      <queryTableField id="9" name="ytd_sales" tableColumnId="10"/>
      <queryTableField id="10" name="notes" tableColumnId="11"/>
      <queryTableField id="11" name="pubdate" tableColumnId="12"/>
      <queryTableField id="12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30D3ED-F326-4955-BE65-A1873B13ECB4}" name="Tabelle_ExterneDaten_1" displayName="Tabelle_ExterneDaten_1" ref="B1:J24" tableType="queryTable" totalsRowShown="0" headerRowDxfId="24" dataDxfId="23">
  <autoFilter ref="B1:J24" xr:uid="{EAA7673F-53AE-44CB-BF70-F84816A45B00}"/>
  <tableColumns count="9">
    <tableColumn id="6" xr3:uid="{97545F79-A195-4E5F-8E15-08F90A11F726}" uniqueName="6" name="au_id" queryTableFieldId="44" dataDxfId="33"/>
    <tableColumn id="7" xr3:uid="{9A79579A-2EC7-479B-B8BA-BAF364D2CCCD}" uniqueName="7" name="au_lname" queryTableFieldId="45" dataDxfId="32"/>
    <tableColumn id="8" xr3:uid="{A522078C-067F-49DE-8057-691A39B327B7}" uniqueName="8" name="au_fname" queryTableFieldId="46" dataDxfId="31"/>
    <tableColumn id="9" xr3:uid="{1D6077AC-602E-4820-9E50-0E2884AC7595}" uniqueName="9" name="phone" queryTableFieldId="47" dataDxfId="30"/>
    <tableColumn id="10" xr3:uid="{01EE655E-27A3-4557-B0BD-AF2D9F93A0AA}" uniqueName="10" name="address" queryTableFieldId="48" dataDxfId="29"/>
    <tableColumn id="11" xr3:uid="{0AB48671-E4BF-4FD8-9BE6-E514A2400400}" uniqueName="11" name="city" queryTableFieldId="49" dataDxfId="28"/>
    <tableColumn id="12" xr3:uid="{B1B48CC6-DF63-4695-A96C-44CFEC2DC9A2}" uniqueName="12" name="state" queryTableFieldId="50" dataDxfId="27"/>
    <tableColumn id="13" xr3:uid="{D974E6F2-88E5-4FD0-8DB2-2447FC2C81CE}" uniqueName="13" name="zip" queryTableFieldId="51" dataDxfId="26"/>
    <tableColumn id="14" xr3:uid="{0CDEA290-C8A1-4151-8FFE-06C28C46518B}" uniqueName="14" name="contract" queryTableFieldId="52" dataDxfId="25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81C2D1-8B76-4370-91F2-E25C924F7728}" name="Tabelle_ExterneDaten_13" displayName="Tabelle_ExterneDaten_13" ref="B1:G5" tableType="queryTable" totalsRowShown="0" headerRowDxfId="16" dataDxfId="15">
  <autoFilter ref="B1:G5" xr:uid="{371D13C1-BC95-437E-940C-1057319870CF}"/>
  <tableColumns count="6">
    <tableColumn id="3" xr3:uid="{B90D896A-5239-4603-9322-498F733D4D34}" uniqueName="3" name="discounttype" queryTableFieldId="2" dataDxfId="22"/>
    <tableColumn id="4" xr3:uid="{503990E1-6043-47F8-B33B-67B73AB6A40A}" uniqueName="4" name="stor_idLU" queryTableFieldId="3" dataDxfId="21"/>
    <tableColumn id="5" xr3:uid="{12C0F307-B75C-4248-9075-086FAEA3D2F9}" uniqueName="5" name="lowqty" queryTableFieldId="4" dataDxfId="20"/>
    <tableColumn id="6" xr3:uid="{75AE6DA0-24A0-4D58-B6F1-2008B5CC6A43}" uniqueName="6" name="highqty" queryTableFieldId="5" dataDxfId="19"/>
    <tableColumn id="7" xr3:uid="{619BFEE3-1826-4EB2-B0C0-D7EDBE7ACB92}" uniqueName="7" name="discount" queryTableFieldId="6" dataDxfId="18"/>
    <tableColumn id="8" xr3:uid="{9D6661DB-4E16-4D14-88DD-4216EF7E6B39}" uniqueName="8" name="stor_id" queryTableFieldId="7" dataDxfId="17">
      <calculatedColumnFormula>IF(Tabelle_ExterneDaten_13[[#This Row],[stor_idLU]]&lt;&gt;"",VLOOKUP(Tabelle_ExterneDaten_13[[#This Row],[stor_idLU]],stor_idLookup,2,FALSE),"")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CF215A-72C3-432C-9032-153F72B2C277}" name="Tabelle_ExterneDaten_14" displayName="Tabelle_ExterneDaten_14" ref="B1:J49" tableType="queryTable" totalsRowShown="0">
  <autoFilter ref="B1:J49" xr:uid="{4C33E66D-13A0-40C2-81F7-984BCDAF0A2E}"/>
  <tableColumns count="9">
    <tableColumn id="3" xr3:uid="{8FCF1B75-8C38-49D4-B37D-7ED8A241A565}" uniqueName="3" name="emp_id" queryTableFieldId="2"/>
    <tableColumn id="4" xr3:uid="{8A5FA849-F824-4107-84CB-7AAC4DEA60CC}" uniqueName="4" name="fname" queryTableFieldId="3"/>
    <tableColumn id="5" xr3:uid="{0948058F-2BE2-4C52-958D-98D17D74184C}" uniqueName="5" name="minit" queryTableFieldId="4"/>
    <tableColumn id="6" xr3:uid="{C34A40C7-51EE-46EF-ACFD-1561A922D627}" uniqueName="6" name="lname" queryTableFieldId="5"/>
    <tableColumn id="7" xr3:uid="{F659C7EF-305B-44C7-AEDC-208EC466FA37}" uniqueName="7" name="job_idLU" queryTableFieldId="6"/>
    <tableColumn id="8" xr3:uid="{31889DB9-D22C-43E9-BFCF-A0A4DEF8BA7C}" uniqueName="8" name="job_lvl" queryTableFieldId="7"/>
    <tableColumn id="9" xr3:uid="{B0788406-91E3-4C3D-A3A3-79F95CE1BE0C}" uniqueName="9" name="pub_idLU" queryTableFieldId="8"/>
    <tableColumn id="10" xr3:uid="{2E87784A-7638-48D8-8EE7-AF38AD806064}" uniqueName="10" name="job_id" queryTableFieldId="9">
      <calculatedColumnFormula>IF(Tabelle_ExterneDaten_14[[#This Row],[job_idLU]]&lt;&gt;"",VLOOKUP(Tabelle_ExterneDaten_14[[#This Row],[job_idLU]],job_idLookup,2,FALSE),"")</calculatedColumnFormula>
    </tableColumn>
    <tableColumn id="11" xr3:uid="{E85B7EE8-33A7-4ECB-ACBB-67CE84FC95DB}" uniqueName="11" name="pub_id" queryTableFieldId="10">
      <calculatedColumnFormula>IF(Tabelle_ExterneDaten_14[[#This Row],[pub_idLU]]&lt;&gt;"",VLOOKUP(Tabelle_ExterneDaten_14[[#This Row],[pub_idLU]],pub_idLookup,2,FALSE),"")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CDE454-0392-4677-BA00-170CA597721D}" name="Tabelle_ExterneDaten_15" displayName="Tabelle_ExterneDaten_15" ref="B1:E15" tableType="queryTable" totalsRowShown="0" headerRowDxfId="10" dataDxfId="9">
  <autoFilter ref="B1:E15" xr:uid="{C68DDDB0-4769-4D88-A1A0-BF8A11F09617}"/>
  <tableColumns count="4">
    <tableColumn id="3" xr3:uid="{3F5B0B27-2607-449C-BC75-0E73AE582F70}" uniqueName="3" name="job_id" queryTableFieldId="2" dataDxfId="14"/>
    <tableColumn id="4" xr3:uid="{02A8D076-E4BF-413E-8603-03C1CB1D2BB9}" uniqueName="4" name="job_desc" queryTableFieldId="3" dataDxfId="13"/>
    <tableColumn id="5" xr3:uid="{C8670BA0-EE68-4C4A-B0FE-AB4E40289384}" uniqueName="5" name="min_lvl" queryTableFieldId="4" dataDxfId="12"/>
    <tableColumn id="6" xr3:uid="{112A0A7D-50A6-417C-9714-B8FC56E74BFC}" uniqueName="6" name="max_lvl" queryTableFieldId="5" dataDxfId="11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7ECF37-46BA-474C-896E-65986C46581A}" name="Tabelle_ExterneDaten_16" displayName="Tabelle_ExterneDaten_16" ref="B1:F9" tableType="queryTable" totalsRowShown="0" headerRowDxfId="3" dataDxfId="2">
  <autoFilter ref="B1:F9" xr:uid="{2058FF6E-1C19-4D8E-9B48-34828994477D}"/>
  <tableColumns count="5">
    <tableColumn id="3" xr3:uid="{52842B5C-5C42-4373-9D16-B699E4658098}" uniqueName="3" name="pub_id" queryTableFieldId="2" dataDxfId="8"/>
    <tableColumn id="4" xr3:uid="{4D47B248-F977-45F7-8BE5-12FA61677733}" uniqueName="4" name="pub_name" queryTableFieldId="3" dataDxfId="7"/>
    <tableColumn id="5" xr3:uid="{A47D104F-9E02-4A61-964B-511E05E9E605}" uniqueName="5" name="city" queryTableFieldId="4" dataDxfId="6"/>
    <tableColumn id="6" xr3:uid="{32E7A72C-49C8-4923-A138-9F942537B0A0}" uniqueName="6" name="state" queryTableFieldId="5" dataDxfId="5"/>
    <tableColumn id="7" xr3:uid="{836863CB-8D5A-4994-B435-AD674822DDFF}" uniqueName="7" name="country" queryTableFieldId="6" dataDxfId="4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BD8247-E919-46F2-8199-AB971362E159}" name="Tabelle_ExterneDaten_17" displayName="Tabelle_ExterneDaten_17" ref="B1:F87" tableType="queryTable" totalsRowShown="0">
  <autoFilter ref="B1:F87" xr:uid="{F5FAC12A-21B5-42D7-904F-8BC6D369E7CC}"/>
  <tableColumns count="5">
    <tableColumn id="3" xr3:uid="{44FCFE6F-2D03-4B26-91F8-5C7AF0DAD87C}" uniqueName="3" name="title_idLU" queryTableFieldId="2"/>
    <tableColumn id="4" xr3:uid="{B7AD1D67-78D3-49B8-90EB-8D63EC3A1CD3}" uniqueName="4" name="lorange" queryTableFieldId="3"/>
    <tableColumn id="5" xr3:uid="{7289184D-E2C6-4716-9C9D-70E40B42C6FF}" uniqueName="5" name="hirange" queryTableFieldId="4"/>
    <tableColumn id="6" xr3:uid="{AC89978F-8E7E-4EEF-9DC2-F49C20DE1A7A}" uniqueName="6" name="royalty" queryTableFieldId="5"/>
    <tableColumn id="7" xr3:uid="{703D2A37-A956-4C9F-9CA0-67E0B14DFF3E}" uniqueName="7" name="title_id" queryTableFieldId="6">
      <calculatedColumnFormula>IF(Tabelle_ExterneDaten_17[[#This Row],[title_idLU]]&lt;&gt;"",VLOOKUP(Tabelle_ExterneDaten_17[[#This Row],[title_idLU]],title_idLookup,2,FALSE),"")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9E7B97-8BBE-4785-AF96-1805C102178D}" name="Tabelle_ExterneDaten_18" displayName="Tabelle_ExterneDaten_18" ref="B1:G26" tableType="queryTable" totalsRowShown="0">
  <autoFilter ref="B1:G26" xr:uid="{12823B07-F27E-417D-B929-499CBC2EE108}"/>
  <tableColumns count="6">
    <tableColumn id="3" xr3:uid="{18D76453-4C56-43CE-A55F-B1B73B0BF475}" uniqueName="3" name="au_idLU" queryTableFieldId="2"/>
    <tableColumn id="4" xr3:uid="{F88C36B4-FDEC-4591-9EEB-3F2A5DB53082}" uniqueName="4" name="title_idLU" queryTableFieldId="3"/>
    <tableColumn id="5" xr3:uid="{955A0934-B5B3-4956-AB9B-411BD766D0F9}" uniqueName="5" name="au_ord" queryTableFieldId="4"/>
    <tableColumn id="6" xr3:uid="{1D660B02-863F-497B-8B65-764857E70D10}" uniqueName="6" name="royaltyper" queryTableFieldId="5"/>
    <tableColumn id="7" xr3:uid="{6A15C99B-E586-42E5-9E81-561BF192B971}" uniqueName="7" name="au_id" queryTableFieldId="6">
      <calculatedColumnFormula>IF(Tabelle_ExterneDaten_18[[#This Row],[au_idLU]]&lt;&gt;"",VLOOKUP(Tabelle_ExterneDaten_18[[#This Row],[au_idLU]],au_idLookup,2,FALSE),"")</calculatedColumnFormula>
    </tableColumn>
    <tableColumn id="8" xr3:uid="{8B83746A-7B20-4EEE-A4BF-62E27F960595}" uniqueName="8" name="title_id" queryTableFieldId="7">
      <calculatedColumnFormula>IF(Tabelle_ExterneDaten_18[[#This Row],[title_idLU]]&lt;&gt;"",VLOOKUP(Tabelle_ExterneDaten_18[[#This Row],[title_idLU]],title_idLookup,2,FALSE),"")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23197E-5E0F-42EA-B4CD-7A259E6ECC36}" name="Tabelle_ExterneDaten_19" displayName="Tabelle_ExterneDaten_19" ref="B1:L19" tableType="queryTable" totalsRowShown="0">
  <autoFilter ref="B1:L19" xr:uid="{E6921DC7-18B2-43E4-A5F5-A283AAD77E50}"/>
  <tableColumns count="11">
    <tableColumn id="3" xr3:uid="{E5C85E30-FDCB-4D43-9769-4690F4C758DB}" uniqueName="3" name="title_id" queryTableFieldId="2"/>
    <tableColumn id="4" xr3:uid="{A794CAB5-1660-4845-A3AB-CC2CCA9DDE8A}" uniqueName="4" name="title" queryTableFieldId="3"/>
    <tableColumn id="5" xr3:uid="{8DAB9072-27B7-4604-9EC8-116BA13E0611}" uniqueName="5" name="type" queryTableFieldId="4"/>
    <tableColumn id="6" xr3:uid="{85F05973-B07F-4439-A3DE-86FE8447C384}" uniqueName="6" name="pub_idLU" queryTableFieldId="5"/>
    <tableColumn id="7" xr3:uid="{40A19885-D4B0-46FA-82C1-8FD75FBFB435}" uniqueName="7" name="price" queryTableFieldId="6"/>
    <tableColumn id="8" xr3:uid="{9E384F8F-ACF8-42BF-A9D7-818545B8E116}" uniqueName="8" name="advance" queryTableFieldId="7"/>
    <tableColumn id="9" xr3:uid="{CDBD45E2-CD3F-4783-9CF1-993ED1668A2E}" uniqueName="9" name="royalty" queryTableFieldId="8"/>
    <tableColumn id="10" xr3:uid="{404EF130-EDD9-45B2-B415-8906892FD1B1}" uniqueName="10" name="ytd_sales" queryTableFieldId="9"/>
    <tableColumn id="11" xr3:uid="{FE197B8E-03A9-4286-AA92-45E6E75DF427}" uniqueName="11" name="notes" queryTableFieldId="10"/>
    <tableColumn id="12" xr3:uid="{B47E005A-6BCB-495F-BB4E-675464C8D89B}" uniqueName="12" name="pubdate" queryTableFieldId="11" dataDxfId="1"/>
    <tableColumn id="13" xr3:uid="{E33E3E26-C520-4133-88C6-EB1B320DF21F}" uniqueName="13" name="pub_id" queryTableFieldId="12" dataDxfId="0">
      <calculatedColumnFormula>IF(Tabelle_ExterneDaten_19[[#This Row],[pub_idLU]]&lt;&gt;"",VLOOKUP(Tabelle_ExterneDaten_19[[#This Row],[pub_idLU]],pub_idLookup,2,FALSE),"")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selection activeCell="H9" sqref="H9"/>
    </sheetView>
  </sheetViews>
  <sheetFormatPr baseColWidth="10" defaultColWidth="9.140625" defaultRowHeight="15" x14ac:dyDescent="0.25"/>
  <cols>
    <col min="2" max="2" width="11.42578125" bestFit="1" customWidth="1"/>
    <col min="3" max="3" width="13.42578125" bestFit="1" customWidth="1"/>
    <col min="4" max="5" width="12.140625" bestFit="1" customWidth="1"/>
    <col min="6" max="6" width="19.7109375" bestFit="1" customWidth="1"/>
    <col min="7" max="7" width="13" bestFit="1" customWidth="1"/>
    <col min="8" max="8" width="7.7109375" bestFit="1" customWidth="1"/>
    <col min="9" max="9" width="6" bestFit="1" customWidth="1"/>
    <col min="10" max="10" width="10.42578125" bestFit="1" customWidth="1"/>
    <col min="11" max="11" width="17.85546875" bestFit="1" customWidth="1"/>
    <col min="12" max="12" width="11.7109375" bestFit="1" customWidth="1"/>
    <col min="13" max="13" width="9.42578125" bestFit="1" customWidth="1"/>
    <col min="14" max="14" width="10" bestFit="1" customWidth="1"/>
    <col min="15" max="15" width="10.85546875" bestFit="1" customWidth="1"/>
    <col min="16" max="16" width="11.42578125" bestFit="1" customWidth="1"/>
    <col min="17" max="17" width="13.42578125" bestFit="1" customWidth="1"/>
    <col min="18" max="19" width="12.140625" bestFit="1" customWidth="1"/>
    <col min="20" max="20" width="19.7109375" bestFit="1" customWidth="1"/>
    <col min="21" max="21" width="13" bestFit="1" customWidth="1"/>
    <col min="22" max="22" width="7.7109375" bestFit="1" customWidth="1"/>
    <col min="23" max="23" width="6" bestFit="1" customWidth="1"/>
    <col min="24" max="24" width="10.42578125" bestFit="1" customWidth="1"/>
    <col min="25" max="25" width="17.85546875" bestFit="1" customWidth="1"/>
    <col min="26" max="26" width="11.7109375" bestFit="1" customWidth="1"/>
    <col min="27" max="27" width="9.42578125" bestFit="1" customWidth="1"/>
    <col min="28" max="28" width="10" bestFit="1" customWidth="1"/>
    <col min="29" max="29" width="10.85546875" bestFit="1" customWidth="1"/>
    <col min="30" max="30" width="11.42578125" bestFit="1" customWidth="1"/>
    <col min="31" max="31" width="13.42578125" bestFit="1" customWidth="1"/>
    <col min="32" max="33" width="12.140625" bestFit="1" customWidth="1"/>
    <col min="34" max="34" width="19.7109375" bestFit="1" customWidth="1"/>
    <col min="35" max="35" width="13" bestFit="1" customWidth="1"/>
    <col min="36" max="36" width="7.7109375" bestFit="1" customWidth="1"/>
    <col min="37" max="37" width="6" bestFit="1" customWidth="1"/>
    <col min="38" max="38" width="10.42578125" bestFit="1" customWidth="1"/>
    <col min="39" max="39" width="17.85546875" bestFit="1" customWidth="1"/>
    <col min="40" max="40" width="11.7109375" bestFit="1" customWidth="1"/>
    <col min="41" max="41" width="9.42578125" bestFit="1" customWidth="1"/>
    <col min="42" max="42" width="10" bestFit="1" customWidth="1"/>
    <col min="43" max="43" width="10.85546875" bestFit="1" customWidth="1"/>
    <col min="44" max="44" width="11.42578125" bestFit="1" customWidth="1"/>
    <col min="45" max="45" width="13.42578125" bestFit="1" customWidth="1"/>
    <col min="46" max="47" width="12.140625" bestFit="1" customWidth="1"/>
    <col min="48" max="48" width="19.7109375" bestFit="1" customWidth="1"/>
    <col min="49" max="49" width="13" bestFit="1" customWidth="1"/>
    <col min="50" max="50" width="7.7109375" bestFit="1" customWidth="1"/>
    <col min="51" max="51" width="6" bestFit="1" customWidth="1"/>
    <col min="52" max="52" width="10.42578125" bestFit="1" customWidth="1"/>
    <col min="53" max="53" width="12" bestFit="1" customWidth="1"/>
  </cols>
  <sheetData>
    <row r="1" spans="1:10" x14ac:dyDescent="0.25">
      <c r="A1" t="str">
        <f>_xll.DBSetQuery(A2,"",B1)</f>
        <v xml:space="preserve">Env:MSSQL, (last result:)Set OLEDB; ListObject to (bgQuery= True, ): SELECT T1.au_id, T1.au_lname, T1.au_fname, T1.phone, T1.address, T1.city, T1.state, T1.zip, T1.contract_x000D_
FROM pubs.dbo.authors T1 _x000D_
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 t="s">
        <v>0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b">
        <v>1</v>
      </c>
    </row>
    <row r="3" spans="1:10" x14ac:dyDescent="0.25"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16</v>
      </c>
      <c r="I3" s="2" t="s">
        <v>24</v>
      </c>
      <c r="J3" s="2" t="b">
        <v>1</v>
      </c>
    </row>
    <row r="4" spans="1:10" x14ac:dyDescent="0.25"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2" t="s">
        <v>30</v>
      </c>
      <c r="H4" s="2" t="s">
        <v>16</v>
      </c>
      <c r="I4" s="2" t="s">
        <v>31</v>
      </c>
      <c r="J4" s="2" t="b">
        <v>1</v>
      </c>
    </row>
    <row r="5" spans="1:10" x14ac:dyDescent="0.25">
      <c r="B5" s="2" t="s">
        <v>32</v>
      </c>
      <c r="C5" s="2" t="s">
        <v>33</v>
      </c>
      <c r="D5" s="2" t="s">
        <v>34</v>
      </c>
      <c r="E5" s="2" t="s">
        <v>35</v>
      </c>
      <c r="F5" s="2" t="s">
        <v>36</v>
      </c>
      <c r="G5" s="2" t="s">
        <v>37</v>
      </c>
      <c r="H5" s="2" t="s">
        <v>16</v>
      </c>
      <c r="I5" s="2" t="s">
        <v>38</v>
      </c>
      <c r="J5" s="2" t="b">
        <v>1</v>
      </c>
    </row>
    <row r="6" spans="1:10" x14ac:dyDescent="0.25">
      <c r="B6" s="2" t="s">
        <v>39</v>
      </c>
      <c r="C6" s="2" t="s">
        <v>40</v>
      </c>
      <c r="D6" s="2" t="s">
        <v>41</v>
      </c>
      <c r="E6" s="2" t="s">
        <v>42</v>
      </c>
      <c r="F6" s="2" t="s">
        <v>43</v>
      </c>
      <c r="G6" s="2" t="s">
        <v>23</v>
      </c>
      <c r="H6" s="2" t="s">
        <v>16</v>
      </c>
      <c r="I6" s="2" t="s">
        <v>44</v>
      </c>
      <c r="J6" s="2" t="b">
        <v>1</v>
      </c>
    </row>
    <row r="7" spans="1:10" x14ac:dyDescent="0.25">
      <c r="B7" s="2" t="s">
        <v>45</v>
      </c>
      <c r="C7" s="2" t="s">
        <v>46</v>
      </c>
      <c r="D7" s="2" t="s">
        <v>47</v>
      </c>
      <c r="E7" s="2" t="s">
        <v>48</v>
      </c>
      <c r="F7" s="2" t="s">
        <v>49</v>
      </c>
      <c r="G7" s="2" t="s">
        <v>50</v>
      </c>
      <c r="H7" s="2" t="s">
        <v>51</v>
      </c>
      <c r="I7" s="2" t="s">
        <v>52</v>
      </c>
      <c r="J7" s="2" t="b">
        <v>0</v>
      </c>
    </row>
    <row r="8" spans="1:10" x14ac:dyDescent="0.25">
      <c r="B8" s="2" t="s">
        <v>53</v>
      </c>
      <c r="C8" s="2" t="s">
        <v>54</v>
      </c>
      <c r="D8" s="2" t="s">
        <v>55</v>
      </c>
      <c r="E8" s="2" t="s">
        <v>56</v>
      </c>
      <c r="F8" s="2" t="s">
        <v>57</v>
      </c>
      <c r="G8" s="2" t="s">
        <v>30</v>
      </c>
      <c r="H8" s="2" t="s">
        <v>16</v>
      </c>
      <c r="I8" s="2" t="s">
        <v>31</v>
      </c>
      <c r="J8" s="2" t="b">
        <v>1</v>
      </c>
    </row>
    <row r="9" spans="1:10" x14ac:dyDescent="0.25">
      <c r="B9" s="2" t="s">
        <v>58</v>
      </c>
      <c r="C9" s="2" t="s">
        <v>59</v>
      </c>
      <c r="D9" s="2" t="s">
        <v>60</v>
      </c>
      <c r="E9" s="2" t="s">
        <v>61</v>
      </c>
      <c r="F9" s="2" t="s">
        <v>62</v>
      </c>
      <c r="G9" s="2" t="s">
        <v>63</v>
      </c>
      <c r="H9" s="2" t="s">
        <v>16</v>
      </c>
      <c r="I9" s="2" t="s">
        <v>64</v>
      </c>
      <c r="J9" s="2" t="b">
        <v>1</v>
      </c>
    </row>
    <row r="10" spans="1:10" x14ac:dyDescent="0.25">
      <c r="B10" s="2" t="s">
        <v>65</v>
      </c>
      <c r="C10" s="2" t="s">
        <v>66</v>
      </c>
      <c r="D10" s="2" t="s">
        <v>67</v>
      </c>
      <c r="E10" s="2" t="s">
        <v>68</v>
      </c>
      <c r="F10" s="2" t="s">
        <v>69</v>
      </c>
      <c r="G10" s="2" t="s">
        <v>70</v>
      </c>
      <c r="H10" s="2" t="s">
        <v>16</v>
      </c>
      <c r="I10" s="2" t="s">
        <v>71</v>
      </c>
      <c r="J10" s="2" t="b">
        <v>1</v>
      </c>
    </row>
    <row r="11" spans="1:10" x14ac:dyDescent="0.25">
      <c r="B11" s="2" t="s">
        <v>72</v>
      </c>
      <c r="C11" s="2" t="s">
        <v>73</v>
      </c>
      <c r="D11" s="2" t="s">
        <v>74</v>
      </c>
      <c r="E11" s="2" t="s">
        <v>75</v>
      </c>
      <c r="F11" s="2" t="s">
        <v>76</v>
      </c>
      <c r="G11" s="2" t="s">
        <v>77</v>
      </c>
      <c r="H11" s="2" t="s">
        <v>16</v>
      </c>
      <c r="I11" s="2" t="s">
        <v>78</v>
      </c>
      <c r="J11" s="2" t="b">
        <v>1</v>
      </c>
    </row>
    <row r="12" spans="1:10" x14ac:dyDescent="0.25">
      <c r="B12" s="2" t="s">
        <v>79</v>
      </c>
      <c r="C12" s="2" t="s">
        <v>80</v>
      </c>
      <c r="D12" s="2" t="s">
        <v>81</v>
      </c>
      <c r="E12" s="2" t="s">
        <v>82</v>
      </c>
      <c r="F12" s="2" t="s">
        <v>83</v>
      </c>
      <c r="G12" s="2" t="s">
        <v>84</v>
      </c>
      <c r="H12" s="2" t="s">
        <v>85</v>
      </c>
      <c r="I12" s="2" t="s">
        <v>86</v>
      </c>
      <c r="J12" s="2" t="b">
        <v>0</v>
      </c>
    </row>
    <row r="13" spans="1:10" x14ac:dyDescent="0.25">
      <c r="B13" s="2" t="s">
        <v>87</v>
      </c>
      <c r="C13" s="2" t="s">
        <v>88</v>
      </c>
      <c r="D13" s="2" t="s">
        <v>89</v>
      </c>
      <c r="E13" s="2" t="s">
        <v>90</v>
      </c>
      <c r="F13" s="2" t="s">
        <v>91</v>
      </c>
      <c r="G13" s="2" t="s">
        <v>92</v>
      </c>
      <c r="H13" s="2" t="s">
        <v>93</v>
      </c>
      <c r="I13" s="2" t="s">
        <v>94</v>
      </c>
      <c r="J13" s="2" t="b">
        <v>1</v>
      </c>
    </row>
    <row r="14" spans="1:10" x14ac:dyDescent="0.25">
      <c r="B14" s="2" t="s">
        <v>95</v>
      </c>
      <c r="C14" s="2" t="s">
        <v>96</v>
      </c>
      <c r="D14" s="2" t="s">
        <v>97</v>
      </c>
      <c r="E14" s="2" t="s">
        <v>98</v>
      </c>
      <c r="F14" s="2" t="s">
        <v>99</v>
      </c>
      <c r="G14" s="2" t="s">
        <v>100</v>
      </c>
      <c r="H14" s="2" t="s">
        <v>16</v>
      </c>
      <c r="I14" s="2" t="s">
        <v>101</v>
      </c>
      <c r="J14" s="2" t="b">
        <v>1</v>
      </c>
    </row>
    <row r="15" spans="1:10" x14ac:dyDescent="0.25">
      <c r="B15" s="2" t="s">
        <v>102</v>
      </c>
      <c r="C15" s="2" t="s">
        <v>103</v>
      </c>
      <c r="D15" s="2" t="s">
        <v>104</v>
      </c>
      <c r="E15" s="2" t="s">
        <v>105</v>
      </c>
      <c r="F15" s="2" t="s">
        <v>106</v>
      </c>
      <c r="G15" s="2" t="s">
        <v>107</v>
      </c>
      <c r="H15" s="2" t="s">
        <v>108</v>
      </c>
      <c r="I15" s="2" t="s">
        <v>109</v>
      </c>
      <c r="J15" s="2" t="b">
        <v>1</v>
      </c>
    </row>
    <row r="16" spans="1:10" x14ac:dyDescent="0.25">
      <c r="B16" s="2" t="s">
        <v>110</v>
      </c>
      <c r="C16" s="2" t="s">
        <v>111</v>
      </c>
      <c r="D16" s="2" t="s">
        <v>112</v>
      </c>
      <c r="E16" s="2" t="s">
        <v>113</v>
      </c>
      <c r="F16" s="2" t="s">
        <v>114</v>
      </c>
      <c r="G16" s="2" t="s">
        <v>115</v>
      </c>
      <c r="H16" s="2" t="s">
        <v>116</v>
      </c>
      <c r="I16" s="2" t="s">
        <v>117</v>
      </c>
      <c r="J16" s="2" t="b">
        <v>1</v>
      </c>
    </row>
    <row r="17" spans="2:10" x14ac:dyDescent="0.25">
      <c r="B17" s="2" t="s">
        <v>118</v>
      </c>
      <c r="C17" s="2" t="s">
        <v>119</v>
      </c>
      <c r="D17" s="2" t="s">
        <v>120</v>
      </c>
      <c r="E17" s="2" t="s">
        <v>121</v>
      </c>
      <c r="F17" s="2" t="s">
        <v>122</v>
      </c>
      <c r="G17" s="2" t="s">
        <v>23</v>
      </c>
      <c r="H17" s="2" t="s">
        <v>16</v>
      </c>
      <c r="I17" s="2" t="s">
        <v>44</v>
      </c>
      <c r="J17" s="2" t="b">
        <v>0</v>
      </c>
    </row>
    <row r="18" spans="2:10" x14ac:dyDescent="0.25">
      <c r="B18" s="2" t="s">
        <v>123</v>
      </c>
      <c r="C18" s="2" t="s">
        <v>124</v>
      </c>
      <c r="D18" s="2" t="s">
        <v>125</v>
      </c>
      <c r="E18" s="2" t="s">
        <v>126</v>
      </c>
      <c r="F18" s="2" t="s">
        <v>127</v>
      </c>
      <c r="G18" s="2" t="s">
        <v>23</v>
      </c>
      <c r="H18" s="2" t="s">
        <v>16</v>
      </c>
      <c r="I18" s="2" t="s">
        <v>128</v>
      </c>
      <c r="J18" s="2" t="b">
        <v>1</v>
      </c>
    </row>
    <row r="19" spans="2:10" x14ac:dyDescent="0.25">
      <c r="B19" s="2" t="s">
        <v>129</v>
      </c>
      <c r="C19" s="2" t="s">
        <v>130</v>
      </c>
      <c r="D19" s="2" t="s">
        <v>131</v>
      </c>
      <c r="E19" s="2" t="s">
        <v>132</v>
      </c>
      <c r="F19" s="2" t="s">
        <v>133</v>
      </c>
      <c r="G19" s="2" t="s">
        <v>23</v>
      </c>
      <c r="H19" s="2" t="s">
        <v>16</v>
      </c>
      <c r="I19" s="2" t="s">
        <v>44</v>
      </c>
      <c r="J19" s="2" t="b">
        <v>1</v>
      </c>
    </row>
    <row r="20" spans="2:10" x14ac:dyDescent="0.25">
      <c r="B20" s="2" t="s">
        <v>134</v>
      </c>
      <c r="C20" s="2" t="s">
        <v>135</v>
      </c>
      <c r="D20" s="2" t="s">
        <v>136</v>
      </c>
      <c r="E20" s="2" t="s">
        <v>137</v>
      </c>
      <c r="F20" s="2" t="s">
        <v>138</v>
      </c>
      <c r="G20" s="2" t="s">
        <v>139</v>
      </c>
      <c r="H20" s="2" t="s">
        <v>140</v>
      </c>
      <c r="I20" s="2" t="s">
        <v>141</v>
      </c>
      <c r="J20" s="2" t="b">
        <v>1</v>
      </c>
    </row>
    <row r="21" spans="2:10" x14ac:dyDescent="0.25">
      <c r="B21" s="2" t="s">
        <v>142</v>
      </c>
      <c r="C21" s="2" t="s">
        <v>143</v>
      </c>
      <c r="D21" s="2" t="s">
        <v>144</v>
      </c>
      <c r="E21" s="2" t="s">
        <v>61</v>
      </c>
      <c r="F21" s="2" t="s">
        <v>62</v>
      </c>
      <c r="G21" s="2" t="s">
        <v>63</v>
      </c>
      <c r="H21" s="2" t="s">
        <v>16</v>
      </c>
      <c r="I21" s="2" t="s">
        <v>64</v>
      </c>
      <c r="J21" s="2" t="b">
        <v>1</v>
      </c>
    </row>
    <row r="22" spans="2:10" x14ac:dyDescent="0.25">
      <c r="B22" s="2" t="s">
        <v>145</v>
      </c>
      <c r="C22" s="2" t="s">
        <v>146</v>
      </c>
      <c r="D22" s="2" t="s">
        <v>147</v>
      </c>
      <c r="E22" s="2" t="s">
        <v>148</v>
      </c>
      <c r="F22" s="2" t="s">
        <v>149</v>
      </c>
      <c r="G22" s="2" t="s">
        <v>150</v>
      </c>
      <c r="H22" s="2" t="s">
        <v>16</v>
      </c>
      <c r="I22" s="2" t="s">
        <v>151</v>
      </c>
      <c r="J22" s="2" t="b">
        <v>0</v>
      </c>
    </row>
    <row r="23" spans="2:10" x14ac:dyDescent="0.25">
      <c r="B23" s="2" t="s">
        <v>152</v>
      </c>
      <c r="C23" s="2" t="s">
        <v>153</v>
      </c>
      <c r="D23" s="2" t="s">
        <v>154</v>
      </c>
      <c r="E23" s="2" t="s">
        <v>155</v>
      </c>
      <c r="F23" s="2" t="s">
        <v>156</v>
      </c>
      <c r="G23" s="2" t="s">
        <v>157</v>
      </c>
      <c r="H23" s="2" t="s">
        <v>158</v>
      </c>
      <c r="I23" s="2" t="s">
        <v>159</v>
      </c>
      <c r="J23" s="2" t="b">
        <v>1</v>
      </c>
    </row>
    <row r="24" spans="2:10" x14ac:dyDescent="0.25">
      <c r="B24" s="2" t="s">
        <v>160</v>
      </c>
      <c r="C24" s="2" t="s">
        <v>153</v>
      </c>
      <c r="D24" s="2" t="s">
        <v>161</v>
      </c>
      <c r="E24" s="2" t="s">
        <v>155</v>
      </c>
      <c r="F24" s="2" t="s">
        <v>156</v>
      </c>
      <c r="G24" s="2" t="s">
        <v>157</v>
      </c>
      <c r="H24" s="2" t="s">
        <v>158</v>
      </c>
      <c r="I24" s="2" t="s">
        <v>159</v>
      </c>
      <c r="J24" s="2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CBE8-C45D-48A6-A66D-B6D0EB48495F}">
  <dimension ref="A1:D24"/>
  <sheetViews>
    <sheetView workbookViewId="0"/>
  </sheetViews>
  <sheetFormatPr baseColWidth="10" defaultRowHeight="15" x14ac:dyDescent="0.25"/>
  <sheetData>
    <row r="1" spans="1:4" x14ac:dyDescent="0.25">
      <c r="A1" t="str">
        <f>_xll.DBListFetch(B1,"",au_idLookup)</f>
        <v>Env:MSSQL, (last result:)Retrieved 23 records from: SELECT T1.au_lname + ' ' + T1.au_fname au_id,T1.au_id FROM pubs.dbo.authors T1 ORDER BY T1.au_lname</v>
      </c>
      <c r="B1" s="1" t="s">
        <v>451</v>
      </c>
      <c r="C1" t="str">
        <f>_xll.DBListFetch(D1,"",title_idLookup)</f>
        <v>Env:MSSQL, (last result:)Retrieved 18 records from: SELECT title,title_id FROM pubs.dbo.titles ORDER BY title</v>
      </c>
      <c r="D1" s="1" t="s">
        <v>452</v>
      </c>
    </row>
    <row r="2" spans="1:4" x14ac:dyDescent="0.25">
      <c r="A2" t="s">
        <v>454</v>
      </c>
      <c r="B2" t="s">
        <v>53</v>
      </c>
      <c r="C2" t="s">
        <v>477</v>
      </c>
      <c r="D2" t="s">
        <v>411</v>
      </c>
    </row>
    <row r="3" spans="1:4" x14ac:dyDescent="0.25">
      <c r="A3" t="s">
        <v>455</v>
      </c>
      <c r="B3" t="s">
        <v>87</v>
      </c>
      <c r="C3" t="s">
        <v>478</v>
      </c>
      <c r="D3" t="s">
        <v>413</v>
      </c>
    </row>
    <row r="4" spans="1:4" x14ac:dyDescent="0.25">
      <c r="A4" t="s">
        <v>456</v>
      </c>
      <c r="B4" t="s">
        <v>25</v>
      </c>
      <c r="C4" t="s">
        <v>479</v>
      </c>
      <c r="D4" t="s">
        <v>415</v>
      </c>
    </row>
    <row r="5" spans="1:4" x14ac:dyDescent="0.25">
      <c r="A5" t="s">
        <v>457</v>
      </c>
      <c r="B5" t="s">
        <v>110</v>
      </c>
      <c r="C5" t="s">
        <v>480</v>
      </c>
      <c r="D5" t="s">
        <v>417</v>
      </c>
    </row>
    <row r="6" spans="1:4" x14ac:dyDescent="0.25">
      <c r="A6" t="s">
        <v>458</v>
      </c>
      <c r="B6" t="s">
        <v>102</v>
      </c>
      <c r="C6" t="s">
        <v>481</v>
      </c>
      <c r="D6" t="s">
        <v>419</v>
      </c>
    </row>
    <row r="7" spans="1:4" x14ac:dyDescent="0.25">
      <c r="A7" t="s">
        <v>459</v>
      </c>
      <c r="B7" t="s">
        <v>58</v>
      </c>
      <c r="C7" t="s">
        <v>482</v>
      </c>
      <c r="D7" t="s">
        <v>421</v>
      </c>
    </row>
    <row r="8" spans="1:4" x14ac:dyDescent="0.25">
      <c r="A8" t="s">
        <v>460</v>
      </c>
      <c r="B8" t="s">
        <v>18</v>
      </c>
      <c r="C8" t="s">
        <v>483</v>
      </c>
      <c r="D8" t="s">
        <v>423</v>
      </c>
    </row>
    <row r="9" spans="1:4" x14ac:dyDescent="0.25">
      <c r="A9" t="s">
        <v>461</v>
      </c>
      <c r="B9" t="s">
        <v>79</v>
      </c>
      <c r="C9" t="s">
        <v>484</v>
      </c>
      <c r="D9" t="s">
        <v>425</v>
      </c>
    </row>
    <row r="10" spans="1:4" x14ac:dyDescent="0.25">
      <c r="A10" t="s">
        <v>462</v>
      </c>
      <c r="B10" t="s">
        <v>65</v>
      </c>
      <c r="C10" t="s">
        <v>485</v>
      </c>
      <c r="D10" t="s">
        <v>427</v>
      </c>
    </row>
    <row r="11" spans="1:4" x14ac:dyDescent="0.25">
      <c r="A11" t="s">
        <v>463</v>
      </c>
      <c r="B11" t="s">
        <v>142</v>
      </c>
      <c r="C11" t="s">
        <v>486</v>
      </c>
      <c r="D11" t="s">
        <v>429</v>
      </c>
    </row>
    <row r="12" spans="1:4" x14ac:dyDescent="0.25">
      <c r="A12" t="s">
        <v>464</v>
      </c>
      <c r="B12" t="s">
        <v>129</v>
      </c>
      <c r="C12" t="s">
        <v>487</v>
      </c>
      <c r="D12" t="s">
        <v>431</v>
      </c>
    </row>
    <row r="13" spans="1:4" x14ac:dyDescent="0.25">
      <c r="A13" t="s">
        <v>465</v>
      </c>
      <c r="B13" t="s">
        <v>72</v>
      </c>
      <c r="C13" t="s">
        <v>488</v>
      </c>
      <c r="D13" t="s">
        <v>433</v>
      </c>
    </row>
    <row r="14" spans="1:4" x14ac:dyDescent="0.25">
      <c r="A14" t="s">
        <v>466</v>
      </c>
      <c r="B14" t="s">
        <v>123</v>
      </c>
      <c r="C14" t="s">
        <v>489</v>
      </c>
      <c r="D14" t="s">
        <v>435</v>
      </c>
    </row>
    <row r="15" spans="1:4" x14ac:dyDescent="0.25">
      <c r="A15" t="s">
        <v>467</v>
      </c>
      <c r="B15" t="s">
        <v>145</v>
      </c>
      <c r="C15" t="s">
        <v>490</v>
      </c>
      <c r="D15" t="s">
        <v>437</v>
      </c>
    </row>
    <row r="16" spans="1:4" x14ac:dyDescent="0.25">
      <c r="A16" t="s">
        <v>468</v>
      </c>
      <c r="B16" t="s">
        <v>32</v>
      </c>
      <c r="C16" t="s">
        <v>491</v>
      </c>
      <c r="D16" t="s">
        <v>439</v>
      </c>
    </row>
    <row r="17" spans="1:4" x14ac:dyDescent="0.25">
      <c r="A17" t="s">
        <v>469</v>
      </c>
      <c r="B17" t="s">
        <v>134</v>
      </c>
      <c r="C17" t="s">
        <v>492</v>
      </c>
      <c r="D17" t="s">
        <v>441</v>
      </c>
    </row>
    <row r="18" spans="1:4" x14ac:dyDescent="0.25">
      <c r="A18" t="s">
        <v>470</v>
      </c>
      <c r="B18" t="s">
        <v>160</v>
      </c>
      <c r="C18" t="s">
        <v>493</v>
      </c>
      <c r="D18" t="s">
        <v>443</v>
      </c>
    </row>
    <row r="19" spans="1:4" x14ac:dyDescent="0.25">
      <c r="A19" t="s">
        <v>471</v>
      </c>
      <c r="B19" t="s">
        <v>152</v>
      </c>
      <c r="C19" t="s">
        <v>494</v>
      </c>
      <c r="D19" t="s">
        <v>445</v>
      </c>
    </row>
    <row r="20" spans="1:4" x14ac:dyDescent="0.25">
      <c r="A20" t="s">
        <v>472</v>
      </c>
      <c r="B20" t="s">
        <v>45</v>
      </c>
    </row>
    <row r="21" spans="1:4" x14ac:dyDescent="0.25">
      <c r="A21" t="s">
        <v>473</v>
      </c>
      <c r="B21" t="s">
        <v>39</v>
      </c>
    </row>
    <row r="22" spans="1:4" x14ac:dyDescent="0.25">
      <c r="A22" t="s">
        <v>474</v>
      </c>
      <c r="B22" t="s">
        <v>118</v>
      </c>
    </row>
    <row r="23" spans="1:4" x14ac:dyDescent="0.25">
      <c r="A23" t="s">
        <v>475</v>
      </c>
      <c r="B23" t="s">
        <v>10</v>
      </c>
    </row>
    <row r="24" spans="1:4" x14ac:dyDescent="0.25">
      <c r="A24" t="s">
        <v>476</v>
      </c>
      <c r="B24" t="s">
        <v>95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1BE2-5CB4-41AF-B7EC-A85F6E75EA1D}">
  <dimension ref="A1:G26"/>
  <sheetViews>
    <sheetView workbookViewId="0"/>
  </sheetViews>
  <sheetFormatPr baseColWidth="10" defaultRowHeight="15" x14ac:dyDescent="0.25"/>
  <cols>
    <col min="2" max="2" width="21.85546875" bestFit="1" customWidth="1"/>
    <col min="3" max="3" width="61.28515625" bestFit="1" customWidth="1"/>
    <col min="4" max="4" width="9.42578125" bestFit="1" customWidth="1"/>
    <col min="5" max="5" width="12.42578125" bestFit="1" customWidth="1"/>
    <col min="6" max="6" width="12" hidden="1" customWidth="1"/>
    <col min="7" max="7" width="0" hidden="1" customWidth="1"/>
  </cols>
  <sheetData>
    <row r="1" spans="1:7" x14ac:dyDescent="0.25">
      <c r="A1" t="str">
        <f>_xll.DBSetQuery(A2,"",B1)</f>
        <v xml:space="preserve">Env:MSSQL, (last result:)Set OLEDB; ListObject to (bgQuery= True, ): 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v>
      </c>
      <c r="B1" t="s">
        <v>495</v>
      </c>
      <c r="C1" t="s">
        <v>446</v>
      </c>
      <c r="D1" t="s">
        <v>496</v>
      </c>
      <c r="E1" t="s">
        <v>497</v>
      </c>
      <c r="F1" t="s">
        <v>1</v>
      </c>
      <c r="G1" t="s">
        <v>450</v>
      </c>
    </row>
    <row r="2" spans="1:7" x14ac:dyDescent="0.25">
      <c r="A2" s="1" t="s">
        <v>453</v>
      </c>
      <c r="B2" s="1" t="s">
        <v>475</v>
      </c>
      <c r="C2" s="1" t="s">
        <v>486</v>
      </c>
      <c r="D2" s="1">
        <v>1</v>
      </c>
      <c r="E2" s="1">
        <v>100</v>
      </c>
      <c r="F2" s="1" t="str">
        <f>IF(Tabelle_ExterneDaten_18[[#This Row],[au_idLU]]&lt;&gt;"",VLOOKUP(Tabelle_ExterneDaten_18[[#This Row],[au_idLU]],au_idLookup,2,FALSE),"")</f>
        <v>172-32-1176</v>
      </c>
      <c r="G2" s="1" t="str">
        <f>IF(Tabelle_ExterneDaten_18[[#This Row],[title_idLU]]&lt;&gt;"",VLOOKUP(Tabelle_ExterneDaten_18[[#This Row],[title_idLU]],title_idLookup,2,FALSE),"")</f>
        <v>PS3333</v>
      </c>
    </row>
    <row r="3" spans="1:7" x14ac:dyDescent="0.25">
      <c r="B3" t="s">
        <v>460</v>
      </c>
      <c r="C3" t="s">
        <v>491</v>
      </c>
      <c r="D3">
        <v>2</v>
      </c>
      <c r="E3">
        <v>40</v>
      </c>
      <c r="F3" t="str">
        <f>IF(Tabelle_ExterneDaten_18[[#This Row],[au_idLU]]&lt;&gt;"",VLOOKUP(Tabelle_ExterneDaten_18[[#This Row],[au_idLU]],au_idLookup,2,FALSE),"")</f>
        <v>213-46-8915</v>
      </c>
      <c r="G3" t="str">
        <f>IF(Tabelle_ExterneDaten_18[[#This Row],[title_idLU]]&lt;&gt;"",VLOOKUP(Tabelle_ExterneDaten_18[[#This Row],[title_idLU]],title_idLookup,2,FALSE),"")</f>
        <v>BU1032</v>
      </c>
    </row>
    <row r="4" spans="1:7" x14ac:dyDescent="0.25">
      <c r="B4" t="s">
        <v>460</v>
      </c>
      <c r="C4" t="s">
        <v>494</v>
      </c>
      <c r="D4">
        <v>1</v>
      </c>
      <c r="E4">
        <v>100</v>
      </c>
      <c r="F4" t="str">
        <f>IF(Tabelle_ExterneDaten_18[[#This Row],[au_idLU]]&lt;&gt;"",VLOOKUP(Tabelle_ExterneDaten_18[[#This Row],[au_idLU]],au_idLookup,2,FALSE),"")</f>
        <v>213-46-8915</v>
      </c>
      <c r="G4" t="str">
        <f>IF(Tabelle_ExterneDaten_18[[#This Row],[title_idLU]]&lt;&gt;"",VLOOKUP(Tabelle_ExterneDaten_18[[#This Row],[title_idLU]],title_idLookup,2,FALSE),"")</f>
        <v>BU2075</v>
      </c>
    </row>
    <row r="5" spans="1:7" x14ac:dyDescent="0.25">
      <c r="B5" t="s">
        <v>456</v>
      </c>
      <c r="C5" t="s">
        <v>477</v>
      </c>
      <c r="D5">
        <v>1</v>
      </c>
      <c r="E5">
        <v>100</v>
      </c>
      <c r="F5" t="str">
        <f>IF(Tabelle_ExterneDaten_18[[#This Row],[au_idLU]]&lt;&gt;"",VLOOKUP(Tabelle_ExterneDaten_18[[#This Row],[au_idLU]],au_idLookup,2,FALSE),"")</f>
        <v>238-95-7766</v>
      </c>
      <c r="G5" t="str">
        <f>IF(Tabelle_ExterneDaten_18[[#This Row],[title_idLU]]&lt;&gt;"",VLOOKUP(Tabelle_ExterneDaten_18[[#This Row],[title_idLU]],title_idLookup,2,FALSE),"")</f>
        <v>PC1035</v>
      </c>
    </row>
    <row r="6" spans="1:7" x14ac:dyDescent="0.25">
      <c r="B6" t="s">
        <v>468</v>
      </c>
      <c r="C6" t="s">
        <v>479</v>
      </c>
      <c r="D6">
        <v>2</v>
      </c>
      <c r="E6">
        <v>40</v>
      </c>
      <c r="F6" t="str">
        <f>IF(Tabelle_ExterneDaten_18[[#This Row],[au_idLU]]&lt;&gt;"",VLOOKUP(Tabelle_ExterneDaten_18[[#This Row],[au_idLU]],au_idLookup,2,FALSE),"")</f>
        <v>267-41-2394</v>
      </c>
      <c r="G6" t="str">
        <f>IF(Tabelle_ExterneDaten_18[[#This Row],[title_idLU]]&lt;&gt;"",VLOOKUP(Tabelle_ExterneDaten_18[[#This Row],[title_idLU]],title_idLookup,2,FALSE),"")</f>
        <v>BU1111</v>
      </c>
    </row>
    <row r="7" spans="1:7" x14ac:dyDescent="0.25">
      <c r="B7" t="s">
        <v>468</v>
      </c>
      <c r="C7" t="s">
        <v>490</v>
      </c>
      <c r="D7">
        <v>2</v>
      </c>
      <c r="E7">
        <v>30</v>
      </c>
      <c r="F7" t="str">
        <f>IF(Tabelle_ExterneDaten_18[[#This Row],[au_idLU]]&lt;&gt;"",VLOOKUP(Tabelle_ExterneDaten_18[[#This Row],[au_idLU]],au_idLookup,2,FALSE),"")</f>
        <v>267-41-2394</v>
      </c>
      <c r="G7" t="str">
        <f>IF(Tabelle_ExterneDaten_18[[#This Row],[title_idLU]]&lt;&gt;"",VLOOKUP(Tabelle_ExterneDaten_18[[#This Row],[title_idLU]],title_idLookup,2,FALSE),"")</f>
        <v>TC7777</v>
      </c>
    </row>
    <row r="8" spans="1:7" x14ac:dyDescent="0.25">
      <c r="B8" t="s">
        <v>473</v>
      </c>
      <c r="C8" t="s">
        <v>489</v>
      </c>
      <c r="D8">
        <v>1</v>
      </c>
      <c r="E8">
        <v>100</v>
      </c>
      <c r="F8" t="str">
        <f>IF(Tabelle_ExterneDaten_18[[#This Row],[au_idLU]]&lt;&gt;"",VLOOKUP(Tabelle_ExterneDaten_18[[#This Row],[au_idLU]],au_idLookup,2,FALSE),"")</f>
        <v>274-80-9391</v>
      </c>
      <c r="G8" t="str">
        <f>IF(Tabelle_ExterneDaten_18[[#This Row],[title_idLU]]&lt;&gt;"",VLOOKUP(Tabelle_ExterneDaten_18[[#This Row],[title_idLU]],title_idLookup,2,FALSE),"")</f>
        <v>BU7832</v>
      </c>
    </row>
    <row r="9" spans="1:7" x14ac:dyDescent="0.25">
      <c r="B9" t="s">
        <v>454</v>
      </c>
      <c r="C9" t="s">
        <v>491</v>
      </c>
      <c r="D9">
        <v>1</v>
      </c>
      <c r="E9">
        <v>60</v>
      </c>
      <c r="F9" t="str">
        <f>IF(Tabelle_ExterneDaten_18[[#This Row],[au_idLU]]&lt;&gt;"",VLOOKUP(Tabelle_ExterneDaten_18[[#This Row],[au_idLU]],au_idLookup,2,FALSE),"")</f>
        <v>409-56-7008</v>
      </c>
      <c r="G9" t="str">
        <f>IF(Tabelle_ExterneDaten_18[[#This Row],[title_idLU]]&lt;&gt;"",VLOOKUP(Tabelle_ExterneDaten_18[[#This Row],[title_idLU]],title_idLookup,2,FALSE),"")</f>
        <v>BU1032</v>
      </c>
    </row>
    <row r="10" spans="1:7" x14ac:dyDescent="0.25">
      <c r="B10" t="s">
        <v>459</v>
      </c>
      <c r="C10" t="s">
        <v>487</v>
      </c>
      <c r="D10">
        <v>1</v>
      </c>
      <c r="E10">
        <v>50</v>
      </c>
      <c r="F10" t="str">
        <f>IF(Tabelle_ExterneDaten_18[[#This Row],[au_idLU]]&lt;&gt;"",VLOOKUP(Tabelle_ExterneDaten_18[[#This Row],[au_idLU]],au_idLookup,2,FALSE),"")</f>
        <v>427-17-2319</v>
      </c>
      <c r="G10" t="str">
        <f>IF(Tabelle_ExterneDaten_18[[#This Row],[title_idLU]]&lt;&gt;"",VLOOKUP(Tabelle_ExterneDaten_18[[#This Row],[title_idLU]],title_idLookup,2,FALSE),"")</f>
        <v>PC8888</v>
      </c>
    </row>
    <row r="11" spans="1:7" x14ac:dyDescent="0.25">
      <c r="B11" t="s">
        <v>462</v>
      </c>
      <c r="C11" t="s">
        <v>490</v>
      </c>
      <c r="D11">
        <v>3</v>
      </c>
      <c r="E11">
        <v>30</v>
      </c>
      <c r="F11" t="str">
        <f>IF(Tabelle_ExterneDaten_18[[#This Row],[au_idLU]]&lt;&gt;"",VLOOKUP(Tabelle_ExterneDaten_18[[#This Row],[au_idLU]],au_idLookup,2,FALSE),"")</f>
        <v>472-27-2349</v>
      </c>
      <c r="G11" t="str">
        <f>IF(Tabelle_ExterneDaten_18[[#This Row],[title_idLU]]&lt;&gt;"",VLOOKUP(Tabelle_ExterneDaten_18[[#This Row],[title_idLU]],title_idLookup,2,FALSE),"")</f>
        <v>TC7777</v>
      </c>
    </row>
    <row r="12" spans="1:7" x14ac:dyDescent="0.25">
      <c r="B12" t="s">
        <v>465</v>
      </c>
      <c r="C12" t="s">
        <v>484</v>
      </c>
      <c r="D12">
        <v>1</v>
      </c>
      <c r="E12">
        <v>100</v>
      </c>
      <c r="F12" t="str">
        <f>IF(Tabelle_ExterneDaten_18[[#This Row],[au_idLU]]&lt;&gt;"",VLOOKUP(Tabelle_ExterneDaten_18[[#This Row],[au_idLU]],au_idLookup,2,FALSE),"")</f>
        <v>486-29-1786</v>
      </c>
      <c r="G12" t="str">
        <f>IF(Tabelle_ExterneDaten_18[[#This Row],[title_idLU]]&lt;&gt;"",VLOOKUP(Tabelle_ExterneDaten_18[[#This Row],[title_idLU]],title_idLookup,2,FALSE),"")</f>
        <v>PC9999</v>
      </c>
    </row>
    <row r="13" spans="1:7" x14ac:dyDescent="0.25">
      <c r="B13" t="s">
        <v>465</v>
      </c>
      <c r="C13" t="s">
        <v>480</v>
      </c>
      <c r="D13">
        <v>1</v>
      </c>
      <c r="E13">
        <v>100</v>
      </c>
      <c r="F13" t="str">
        <f>IF(Tabelle_ExterneDaten_18[[#This Row],[au_idLU]]&lt;&gt;"",VLOOKUP(Tabelle_ExterneDaten_18[[#This Row],[au_idLU]],au_idLookup,2,FALSE),"")</f>
        <v>486-29-1786</v>
      </c>
      <c r="G13" t="str">
        <f>IF(Tabelle_ExterneDaten_18[[#This Row],[title_idLU]]&lt;&gt;"",VLOOKUP(Tabelle_ExterneDaten_18[[#This Row],[title_idLU]],title_idLookup,2,FALSE),"")</f>
        <v>PS7777</v>
      </c>
    </row>
    <row r="14" spans="1:7" x14ac:dyDescent="0.25">
      <c r="B14" t="s">
        <v>455</v>
      </c>
      <c r="C14" t="s">
        <v>481</v>
      </c>
      <c r="D14">
        <v>1</v>
      </c>
      <c r="E14">
        <v>100</v>
      </c>
      <c r="F14" t="str">
        <f>IF(Tabelle_ExterneDaten_18[[#This Row],[au_idLU]]&lt;&gt;"",VLOOKUP(Tabelle_ExterneDaten_18[[#This Row],[au_idLU]],au_idLookup,2,FALSE),"")</f>
        <v>648-92-1872</v>
      </c>
      <c r="G14" t="str">
        <f>IF(Tabelle_ExterneDaten_18[[#This Row],[title_idLU]]&lt;&gt;"",VLOOKUP(Tabelle_ExterneDaten_18[[#This Row],[title_idLU]],title_idLookup,2,FALSE),"")</f>
        <v>TC4203</v>
      </c>
    </row>
    <row r="15" spans="1:7" x14ac:dyDescent="0.25">
      <c r="B15" t="s">
        <v>476</v>
      </c>
      <c r="C15" t="s">
        <v>490</v>
      </c>
      <c r="D15">
        <v>1</v>
      </c>
      <c r="E15">
        <v>40</v>
      </c>
      <c r="F15" t="str">
        <f>IF(Tabelle_ExterneDaten_18[[#This Row],[au_idLU]]&lt;&gt;"",VLOOKUP(Tabelle_ExterneDaten_18[[#This Row],[au_idLU]],au_idLookup,2,FALSE),"")</f>
        <v>672-71-3249</v>
      </c>
      <c r="G15" t="str">
        <f>IF(Tabelle_ExterneDaten_18[[#This Row],[title_idLU]]&lt;&gt;"",VLOOKUP(Tabelle_ExterneDaten_18[[#This Row],[title_idLU]],title_idLookup,2,FALSE),"")</f>
        <v>TC7777</v>
      </c>
    </row>
    <row r="16" spans="1:7" x14ac:dyDescent="0.25">
      <c r="B16" t="s">
        <v>458</v>
      </c>
      <c r="C16" t="s">
        <v>488</v>
      </c>
      <c r="D16">
        <v>1</v>
      </c>
      <c r="E16">
        <v>100</v>
      </c>
      <c r="F16" t="str">
        <f>IF(Tabelle_ExterneDaten_18[[#This Row],[au_idLU]]&lt;&gt;"",VLOOKUP(Tabelle_ExterneDaten_18[[#This Row],[au_idLU]],au_idLookup,2,FALSE),"")</f>
        <v>712-45-1867</v>
      </c>
      <c r="G16" t="str">
        <f>IF(Tabelle_ExterneDaten_18[[#This Row],[title_idLU]]&lt;&gt;"",VLOOKUP(Tabelle_ExterneDaten_18[[#This Row],[title_idLU]],title_idLookup,2,FALSE),"")</f>
        <v>MC2222</v>
      </c>
    </row>
    <row r="17" spans="2:7" x14ac:dyDescent="0.25">
      <c r="B17" t="s">
        <v>457</v>
      </c>
      <c r="C17" t="s">
        <v>492</v>
      </c>
      <c r="D17">
        <v>1</v>
      </c>
      <c r="E17">
        <v>75</v>
      </c>
      <c r="F17" t="str">
        <f>IF(Tabelle_ExterneDaten_18[[#This Row],[au_idLU]]&lt;&gt;"",VLOOKUP(Tabelle_ExterneDaten_18[[#This Row],[au_idLU]],au_idLookup,2,FALSE),"")</f>
        <v>722-51-5454</v>
      </c>
      <c r="G17" t="str">
        <f>IF(Tabelle_ExterneDaten_18[[#This Row],[title_idLU]]&lt;&gt;"",VLOOKUP(Tabelle_ExterneDaten_18[[#This Row],[title_idLU]],title_idLookup,2,FALSE),"")</f>
        <v>MC3021</v>
      </c>
    </row>
    <row r="18" spans="2:7" x14ac:dyDescent="0.25">
      <c r="B18" t="s">
        <v>466</v>
      </c>
      <c r="C18" t="s">
        <v>479</v>
      </c>
      <c r="D18">
        <v>1</v>
      </c>
      <c r="E18">
        <v>60</v>
      </c>
      <c r="F18" t="str">
        <f>IF(Tabelle_ExterneDaten_18[[#This Row],[au_idLU]]&lt;&gt;"",VLOOKUP(Tabelle_ExterneDaten_18[[#This Row],[au_idLU]],au_idLookup,2,FALSE),"")</f>
        <v>724-80-9391</v>
      </c>
      <c r="G18" t="str">
        <f>IF(Tabelle_ExterneDaten_18[[#This Row],[title_idLU]]&lt;&gt;"",VLOOKUP(Tabelle_ExterneDaten_18[[#This Row],[title_idLU]],title_idLookup,2,FALSE),"")</f>
        <v>BU1111</v>
      </c>
    </row>
    <row r="19" spans="2:7" x14ac:dyDescent="0.25">
      <c r="B19" t="s">
        <v>466</v>
      </c>
      <c r="C19" t="s">
        <v>478</v>
      </c>
      <c r="D19">
        <v>2</v>
      </c>
      <c r="E19">
        <v>25</v>
      </c>
      <c r="F19" t="str">
        <f>IF(Tabelle_ExterneDaten_18[[#This Row],[au_idLU]]&lt;&gt;"",VLOOKUP(Tabelle_ExterneDaten_18[[#This Row],[au_idLU]],au_idLookup,2,FALSE),"")</f>
        <v>724-80-9391</v>
      </c>
      <c r="G19" t="str">
        <f>IF(Tabelle_ExterneDaten_18[[#This Row],[title_idLU]]&lt;&gt;"",VLOOKUP(Tabelle_ExterneDaten_18[[#This Row],[title_idLU]],title_idLookup,2,FALSE),"")</f>
        <v>PS1372</v>
      </c>
    </row>
    <row r="20" spans="2:7" x14ac:dyDescent="0.25">
      <c r="B20" t="s">
        <v>464</v>
      </c>
      <c r="C20" t="s">
        <v>478</v>
      </c>
      <c r="D20">
        <v>1</v>
      </c>
      <c r="E20">
        <v>75</v>
      </c>
      <c r="F20" t="str">
        <f>IF(Tabelle_ExterneDaten_18[[#This Row],[au_idLU]]&lt;&gt;"",VLOOKUP(Tabelle_ExterneDaten_18[[#This Row],[au_idLU]],au_idLookup,2,FALSE),"")</f>
        <v>756-30-7391</v>
      </c>
      <c r="G20" t="str">
        <f>IF(Tabelle_ExterneDaten_18[[#This Row],[title_idLU]]&lt;&gt;"",VLOOKUP(Tabelle_ExterneDaten_18[[#This Row],[title_idLU]],title_idLookup,2,FALSE),"")</f>
        <v>PS1372</v>
      </c>
    </row>
    <row r="21" spans="2:7" x14ac:dyDescent="0.25">
      <c r="B21" t="s">
        <v>469</v>
      </c>
      <c r="C21" t="s">
        <v>485</v>
      </c>
      <c r="D21">
        <v>1</v>
      </c>
      <c r="E21">
        <v>100</v>
      </c>
      <c r="F21" t="str">
        <f>IF(Tabelle_ExterneDaten_18[[#This Row],[au_idLU]]&lt;&gt;"",VLOOKUP(Tabelle_ExterneDaten_18[[#This Row],[au_idLU]],au_idLookup,2,FALSE),"")</f>
        <v>807-91-6654</v>
      </c>
      <c r="G21" t="str">
        <f>IF(Tabelle_ExterneDaten_18[[#This Row],[title_idLU]]&lt;&gt;"",VLOOKUP(Tabelle_ExterneDaten_18[[#This Row],[title_idLU]],title_idLookup,2,FALSE),"")</f>
        <v>TC3218</v>
      </c>
    </row>
    <row r="22" spans="2:7" x14ac:dyDescent="0.25">
      <c r="B22" t="s">
        <v>463</v>
      </c>
      <c r="C22" t="s">
        <v>487</v>
      </c>
      <c r="D22">
        <v>2</v>
      </c>
      <c r="E22">
        <v>50</v>
      </c>
      <c r="F22" t="str">
        <f>IF(Tabelle_ExterneDaten_18[[#This Row],[au_idLU]]&lt;&gt;"",VLOOKUP(Tabelle_ExterneDaten_18[[#This Row],[au_idLU]],au_idLookup,2,FALSE),"")</f>
        <v>846-92-7186</v>
      </c>
      <c r="G22" t="str">
        <f>IF(Tabelle_ExterneDaten_18[[#This Row],[title_idLU]]&lt;&gt;"",VLOOKUP(Tabelle_ExterneDaten_18[[#This Row],[title_idLU]],title_idLookup,2,FALSE),"")</f>
        <v>PC8888</v>
      </c>
    </row>
    <row r="23" spans="2:7" x14ac:dyDescent="0.25">
      <c r="B23" t="s">
        <v>471</v>
      </c>
      <c r="C23" t="s">
        <v>492</v>
      </c>
      <c r="D23">
        <v>2</v>
      </c>
      <c r="E23">
        <v>25</v>
      </c>
      <c r="F23" t="str">
        <f>IF(Tabelle_ExterneDaten_18[[#This Row],[au_idLU]]&lt;&gt;"",VLOOKUP(Tabelle_ExterneDaten_18[[#This Row],[au_idLU]],au_idLookup,2,FALSE),"")</f>
        <v>899-46-2035</v>
      </c>
      <c r="G23" t="str">
        <f>IF(Tabelle_ExterneDaten_18[[#This Row],[title_idLU]]&lt;&gt;"",VLOOKUP(Tabelle_ExterneDaten_18[[#This Row],[title_idLU]],title_idLookup,2,FALSE),"")</f>
        <v>MC3021</v>
      </c>
    </row>
    <row r="24" spans="2:7" x14ac:dyDescent="0.25">
      <c r="B24" t="s">
        <v>471</v>
      </c>
      <c r="C24" t="s">
        <v>482</v>
      </c>
      <c r="D24">
        <v>2</v>
      </c>
      <c r="E24">
        <v>50</v>
      </c>
      <c r="F24" t="str">
        <f>IF(Tabelle_ExterneDaten_18[[#This Row],[au_idLU]]&lt;&gt;"",VLOOKUP(Tabelle_ExterneDaten_18[[#This Row],[au_idLU]],au_idLookup,2,FALSE),"")</f>
        <v>899-46-2035</v>
      </c>
      <c r="G24" t="str">
        <f>IF(Tabelle_ExterneDaten_18[[#This Row],[title_idLU]]&lt;&gt;"",VLOOKUP(Tabelle_ExterneDaten_18[[#This Row],[title_idLU]],title_idLookup,2,FALSE),"")</f>
        <v>PS2091</v>
      </c>
    </row>
    <row r="25" spans="2:7" x14ac:dyDescent="0.25">
      <c r="B25" t="s">
        <v>470</v>
      </c>
      <c r="C25" t="s">
        <v>482</v>
      </c>
      <c r="D25">
        <v>1</v>
      </c>
      <c r="E25">
        <v>50</v>
      </c>
      <c r="F25" t="str">
        <f>IF(Tabelle_ExterneDaten_18[[#This Row],[au_idLU]]&lt;&gt;"",VLOOKUP(Tabelle_ExterneDaten_18[[#This Row],[au_idLU]],au_idLookup,2,FALSE),"")</f>
        <v>998-72-3567</v>
      </c>
      <c r="G25" t="str">
        <f>IF(Tabelle_ExterneDaten_18[[#This Row],[title_idLU]]&lt;&gt;"",VLOOKUP(Tabelle_ExterneDaten_18[[#This Row],[title_idLU]],title_idLookup,2,FALSE),"")</f>
        <v>PS2091</v>
      </c>
    </row>
    <row r="26" spans="2:7" x14ac:dyDescent="0.25">
      <c r="B26" t="s">
        <v>470</v>
      </c>
      <c r="C26" t="s">
        <v>483</v>
      </c>
      <c r="D26">
        <v>1</v>
      </c>
      <c r="E26">
        <v>100</v>
      </c>
      <c r="F26" t="str">
        <f>IF(Tabelle_ExterneDaten_18[[#This Row],[au_idLU]]&lt;&gt;"",VLOOKUP(Tabelle_ExterneDaten_18[[#This Row],[au_idLU]],au_idLookup,2,FALSE),"")</f>
        <v>998-72-3567</v>
      </c>
      <c r="G26" t="str">
        <f>IF(Tabelle_ExterneDaten_18[[#This Row],[title_idLU]]&lt;&gt;"",VLOOKUP(Tabelle_ExterneDaten_18[[#This Row],[title_idLU]],title_idLookup,2,FALSE),"")</f>
        <v>PS2106</v>
      </c>
    </row>
  </sheetData>
  <dataValidations count="2">
    <dataValidation type="list" allowBlank="1" showInputMessage="1" showErrorMessage="1" sqref="B2:B26" xr:uid="{FBD595AD-A5CC-4F73-896B-AE6FF090DE45}">
      <formula1>OFFSET(au_idLookup,0,0,,1)</formula1>
    </dataValidation>
    <dataValidation type="list" allowBlank="1" showInputMessage="1" showErrorMessage="1" sqref="C2:C26" xr:uid="{991035FF-88ED-4B18-8719-3396DD232E37}">
      <formula1>OFFSET(title_idLookup,0,0,,1)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42213-1727-499E-A5AA-AE5C625F1BDA}">
  <dimension ref="A1:C9"/>
  <sheetViews>
    <sheetView workbookViewId="0"/>
  </sheetViews>
  <sheetFormatPr baseColWidth="10" defaultRowHeight="15" x14ac:dyDescent="0.25"/>
  <sheetData>
    <row r="1" spans="1:3" x14ac:dyDescent="0.25">
      <c r="B1" t="str">
        <f>_xll.DBListFetch(C1,"",pub_idLookup)</f>
        <v>Env:MSSQL, (last result:)Retrieved 8 records from: SELECT pub_name,pub_id FROM pubs.dbo.publishers ORDER BY pub_name</v>
      </c>
      <c r="C1" s="1" t="s">
        <v>503</v>
      </c>
    </row>
    <row r="2" spans="1:3" x14ac:dyDescent="0.25">
      <c r="A2" t="s">
        <v>498</v>
      </c>
      <c r="B2" t="s">
        <v>217</v>
      </c>
      <c r="C2" t="s">
        <v>218</v>
      </c>
    </row>
    <row r="3" spans="1:3" x14ac:dyDescent="0.25">
      <c r="A3" t="s">
        <v>499</v>
      </c>
      <c r="B3" t="s">
        <v>215</v>
      </c>
      <c r="C3" t="s">
        <v>216</v>
      </c>
    </row>
    <row r="4" spans="1:3" x14ac:dyDescent="0.25">
      <c r="A4" t="s">
        <v>500</v>
      </c>
      <c r="B4" t="s">
        <v>213</v>
      </c>
      <c r="C4" t="s">
        <v>214</v>
      </c>
    </row>
    <row r="5" spans="1:3" x14ac:dyDescent="0.25">
      <c r="A5" t="s">
        <v>501</v>
      </c>
      <c r="B5" t="s">
        <v>211</v>
      </c>
      <c r="C5" t="s">
        <v>212</v>
      </c>
    </row>
    <row r="6" spans="1:3" x14ac:dyDescent="0.25">
      <c r="A6" t="s">
        <v>502</v>
      </c>
      <c r="B6" t="s">
        <v>209</v>
      </c>
      <c r="C6" t="s">
        <v>210</v>
      </c>
    </row>
    <row r="7" spans="1:3" x14ac:dyDescent="0.25">
      <c r="B7" t="s">
        <v>207</v>
      </c>
      <c r="C7" t="s">
        <v>208</v>
      </c>
    </row>
    <row r="8" spans="1:3" x14ac:dyDescent="0.25">
      <c r="B8" t="s">
        <v>205</v>
      </c>
      <c r="C8" t="s">
        <v>206</v>
      </c>
    </row>
    <row r="9" spans="1:3" x14ac:dyDescent="0.25">
      <c r="B9" t="s">
        <v>203</v>
      </c>
      <c r="C9" t="s">
        <v>204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0BA0-9B19-4709-8D5A-2EF41478D870}">
  <dimension ref="A1:L19"/>
  <sheetViews>
    <sheetView tabSelected="1" workbookViewId="0"/>
  </sheetViews>
  <sheetFormatPr baseColWidth="10" defaultRowHeight="15" x14ac:dyDescent="0.25"/>
  <cols>
    <col min="2" max="2" width="9.7109375" bestFit="1" customWidth="1"/>
    <col min="3" max="3" width="61.28515625" bestFit="1" customWidth="1"/>
    <col min="4" max="4" width="13.7109375" bestFit="1" customWidth="1"/>
    <col min="5" max="5" width="20.140625" bestFit="1" customWidth="1"/>
    <col min="6" max="6" width="7.7109375" bestFit="1" customWidth="1"/>
    <col min="7" max="7" width="10.5703125" bestFit="1" customWidth="1"/>
    <col min="8" max="8" width="9.42578125" bestFit="1" customWidth="1"/>
    <col min="9" max="9" width="11.5703125" bestFit="1" customWidth="1"/>
    <col min="10" max="10" width="81.140625" bestFit="1" customWidth="1"/>
    <col min="11" max="11" width="15.140625" bestFit="1" customWidth="1"/>
    <col min="12" max="12" width="12" hidden="1" customWidth="1"/>
  </cols>
  <sheetData>
    <row r="1" spans="1:12" x14ac:dyDescent="0.25">
      <c r="A1" t="str">
        <f>_xll.DBSetQuery(A2,"",B1)</f>
        <v xml:space="preserve">Env:MSSQL, (last result:)Set OLEDB; ListObject to (bgQuery= True, ): SELECT T1.title_id, T1.title, T1.type, T5.pub_name AS pub_idLU, T1.price, T1.advance, T1.royalty, T1.ytd_sales, T1.notes, T1.pubdate_x000D_
FROM pubs.dbo.titles T1 LEFT JOIN _x000D_
pubs.dbo.publishers T5 ON T1.pub_id = T5.pub_id_x000D_
</v>
      </c>
      <c r="B1" t="s">
        <v>450</v>
      </c>
      <c r="C1" t="s">
        <v>505</v>
      </c>
      <c r="D1" t="s">
        <v>506</v>
      </c>
      <c r="E1" t="s">
        <v>225</v>
      </c>
      <c r="F1" t="s">
        <v>507</v>
      </c>
      <c r="G1" t="s">
        <v>508</v>
      </c>
      <c r="H1" t="s">
        <v>449</v>
      </c>
      <c r="I1" t="s">
        <v>509</v>
      </c>
      <c r="J1" t="s">
        <v>510</v>
      </c>
      <c r="K1" t="s">
        <v>511</v>
      </c>
      <c r="L1" t="s">
        <v>385</v>
      </c>
    </row>
    <row r="2" spans="1:12" x14ac:dyDescent="0.25">
      <c r="A2" s="1" t="s">
        <v>504</v>
      </c>
      <c r="B2" s="1" t="s">
        <v>439</v>
      </c>
      <c r="C2" s="1" t="s">
        <v>491</v>
      </c>
      <c r="D2" s="1" t="s">
        <v>501</v>
      </c>
      <c r="E2" s="1" t="s">
        <v>217</v>
      </c>
      <c r="F2" s="1">
        <v>19.989999999999998</v>
      </c>
      <c r="G2" s="1">
        <v>5000</v>
      </c>
      <c r="H2" s="1">
        <v>10</v>
      </c>
      <c r="I2" s="1">
        <v>4095</v>
      </c>
      <c r="J2" s="1" t="s">
        <v>512</v>
      </c>
      <c r="K2" s="4">
        <v>33401</v>
      </c>
      <c r="L2" s="4" t="str">
        <f>IF(Tabelle_ExterneDaten_19[[#This Row],[pub_idLU]]&lt;&gt;"",VLOOKUP(Tabelle_ExterneDaten_19[[#This Row],[pub_idLU]],pub_idLookup,2,FALSE),"")</f>
        <v>1389</v>
      </c>
    </row>
    <row r="3" spans="1:12" x14ac:dyDescent="0.25">
      <c r="B3" t="s">
        <v>415</v>
      </c>
      <c r="C3" t="s">
        <v>479</v>
      </c>
      <c r="D3" t="s">
        <v>501</v>
      </c>
      <c r="E3" t="s">
        <v>217</v>
      </c>
      <c r="F3">
        <v>11.95</v>
      </c>
      <c r="G3">
        <v>5000</v>
      </c>
      <c r="H3">
        <v>10</v>
      </c>
      <c r="I3">
        <v>3876</v>
      </c>
      <c r="J3" t="s">
        <v>513</v>
      </c>
      <c r="K3" s="4">
        <v>33398</v>
      </c>
      <c r="L3" s="4" t="str">
        <f>IF(Tabelle_ExterneDaten_19[[#This Row],[pub_idLU]]&lt;&gt;"",VLOOKUP(Tabelle_ExterneDaten_19[[#This Row],[pub_idLU]],pub_idLookup,2,FALSE),"")</f>
        <v>1389</v>
      </c>
    </row>
    <row r="4" spans="1:12" x14ac:dyDescent="0.25">
      <c r="B4" t="s">
        <v>445</v>
      </c>
      <c r="C4" t="s">
        <v>494</v>
      </c>
      <c r="D4" t="s">
        <v>501</v>
      </c>
      <c r="E4" t="s">
        <v>207</v>
      </c>
      <c r="F4">
        <v>2.99</v>
      </c>
      <c r="G4">
        <v>10125</v>
      </c>
      <c r="H4">
        <v>24</v>
      </c>
      <c r="I4">
        <v>18722</v>
      </c>
      <c r="J4" t="s">
        <v>514</v>
      </c>
      <c r="K4" s="4">
        <v>33419</v>
      </c>
      <c r="L4" s="4" t="str">
        <f>IF(Tabelle_ExterneDaten_19[[#This Row],[pub_idLU]]&lt;&gt;"",VLOOKUP(Tabelle_ExterneDaten_19[[#This Row],[pub_idLU]],pub_idLookup,2,FALSE),"")</f>
        <v>0736</v>
      </c>
    </row>
    <row r="5" spans="1:12" x14ac:dyDescent="0.25">
      <c r="B5" t="s">
        <v>435</v>
      </c>
      <c r="C5" t="s">
        <v>489</v>
      </c>
      <c r="D5" t="s">
        <v>501</v>
      </c>
      <c r="E5" t="s">
        <v>217</v>
      </c>
      <c r="F5">
        <v>19.989999999999998</v>
      </c>
      <c r="G5">
        <v>5000</v>
      </c>
      <c r="H5">
        <v>10</v>
      </c>
      <c r="I5">
        <v>4095</v>
      </c>
      <c r="J5" t="s">
        <v>515</v>
      </c>
      <c r="K5" s="4">
        <v>33411</v>
      </c>
      <c r="L5" s="4" t="str">
        <f>IF(Tabelle_ExterneDaten_19[[#This Row],[pub_idLU]]&lt;&gt;"",VLOOKUP(Tabelle_ExterneDaten_19[[#This Row],[pub_idLU]],pub_idLookup,2,FALSE),"")</f>
        <v>1389</v>
      </c>
    </row>
    <row r="6" spans="1:12" x14ac:dyDescent="0.25">
      <c r="B6" t="s">
        <v>433</v>
      </c>
      <c r="C6" t="s">
        <v>488</v>
      </c>
      <c r="D6" t="s">
        <v>498</v>
      </c>
      <c r="E6" t="s">
        <v>215</v>
      </c>
      <c r="F6">
        <v>19.989999999999998</v>
      </c>
      <c r="G6">
        <v>0</v>
      </c>
      <c r="H6">
        <v>12</v>
      </c>
      <c r="I6">
        <v>2032</v>
      </c>
      <c r="J6" t="s">
        <v>516</v>
      </c>
      <c r="K6" s="4">
        <v>33398</v>
      </c>
      <c r="L6" s="4" t="str">
        <f>IF(Tabelle_ExterneDaten_19[[#This Row],[pub_idLU]]&lt;&gt;"",VLOOKUP(Tabelle_ExterneDaten_19[[#This Row],[pub_idLU]],pub_idLookup,2,FALSE),"")</f>
        <v>0877</v>
      </c>
    </row>
    <row r="7" spans="1:12" x14ac:dyDescent="0.25">
      <c r="B7" t="s">
        <v>441</v>
      </c>
      <c r="C7" t="s">
        <v>492</v>
      </c>
      <c r="D7" t="s">
        <v>498</v>
      </c>
      <c r="E7" t="s">
        <v>215</v>
      </c>
      <c r="F7">
        <v>2.99</v>
      </c>
      <c r="G7">
        <v>15000</v>
      </c>
      <c r="H7">
        <v>24</v>
      </c>
      <c r="I7">
        <v>22246</v>
      </c>
      <c r="J7" t="s">
        <v>517</v>
      </c>
      <c r="K7" s="4">
        <v>33407</v>
      </c>
      <c r="L7" s="4" t="str">
        <f>IF(Tabelle_ExterneDaten_19[[#This Row],[pub_idLU]]&lt;&gt;"",VLOOKUP(Tabelle_ExterneDaten_19[[#This Row],[pub_idLU]],pub_idLookup,2,FALSE),"")</f>
        <v>0877</v>
      </c>
    </row>
    <row r="8" spans="1:12" x14ac:dyDescent="0.25">
      <c r="B8" t="s">
        <v>443</v>
      </c>
      <c r="C8" t="s">
        <v>493</v>
      </c>
      <c r="D8" t="s">
        <v>518</v>
      </c>
      <c r="E8" t="s">
        <v>215</v>
      </c>
      <c r="F8">
        <v>2</v>
      </c>
      <c r="J8" t="s">
        <v>184</v>
      </c>
      <c r="K8" s="4">
        <v>43578.834490740737</v>
      </c>
      <c r="L8" s="4" t="str">
        <f>IF(Tabelle_ExterneDaten_19[[#This Row],[pub_idLU]]&lt;&gt;"",VLOOKUP(Tabelle_ExterneDaten_19[[#This Row],[pub_idLU]],pub_idLookup,2,FALSE),"")</f>
        <v>0877</v>
      </c>
    </row>
    <row r="9" spans="1:12" x14ac:dyDescent="0.25">
      <c r="B9" t="s">
        <v>411</v>
      </c>
      <c r="C9" t="s">
        <v>477</v>
      </c>
      <c r="D9" t="s">
        <v>500</v>
      </c>
      <c r="E9" t="s">
        <v>217</v>
      </c>
      <c r="F9">
        <v>22.95</v>
      </c>
      <c r="G9">
        <v>7000</v>
      </c>
      <c r="H9">
        <v>16</v>
      </c>
      <c r="I9">
        <v>8780</v>
      </c>
      <c r="J9" t="s">
        <v>519</v>
      </c>
      <c r="K9" s="4">
        <v>33419</v>
      </c>
      <c r="L9" s="4" t="str">
        <f>IF(Tabelle_ExterneDaten_19[[#This Row],[pub_idLU]]&lt;&gt;"",VLOOKUP(Tabelle_ExterneDaten_19[[#This Row],[pub_idLU]],pub_idLookup,2,FALSE),"")</f>
        <v>1389</v>
      </c>
    </row>
    <row r="10" spans="1:12" x14ac:dyDescent="0.25">
      <c r="B10" t="s">
        <v>431</v>
      </c>
      <c r="C10" t="s">
        <v>487</v>
      </c>
      <c r="D10" t="s">
        <v>500</v>
      </c>
      <c r="E10" t="s">
        <v>217</v>
      </c>
      <c r="F10">
        <v>20</v>
      </c>
      <c r="G10">
        <v>8000</v>
      </c>
      <c r="H10">
        <v>10</v>
      </c>
      <c r="I10">
        <v>4095</v>
      </c>
      <c r="J10" t="s">
        <v>520</v>
      </c>
      <c r="K10" s="4">
        <v>34497</v>
      </c>
      <c r="L10" s="4" t="str">
        <f>IF(Tabelle_ExterneDaten_19[[#This Row],[pub_idLU]]&lt;&gt;"",VLOOKUP(Tabelle_ExterneDaten_19[[#This Row],[pub_idLU]],pub_idLookup,2,FALSE),"")</f>
        <v>1389</v>
      </c>
    </row>
    <row r="11" spans="1:12" x14ac:dyDescent="0.25">
      <c r="B11" t="s">
        <v>425</v>
      </c>
      <c r="C11" t="s">
        <v>484</v>
      </c>
      <c r="D11" t="s">
        <v>500</v>
      </c>
      <c r="E11" t="s">
        <v>217</v>
      </c>
      <c r="J11" t="s">
        <v>521</v>
      </c>
      <c r="K11" s="4">
        <v>43578.834487037035</v>
      </c>
      <c r="L11" s="4" t="str">
        <f>IF(Tabelle_ExterneDaten_19[[#This Row],[pub_idLU]]&lt;&gt;"",VLOOKUP(Tabelle_ExterneDaten_19[[#This Row],[pub_idLU]],pub_idLookup,2,FALSE),"")</f>
        <v>1389</v>
      </c>
    </row>
    <row r="12" spans="1:12" x14ac:dyDescent="0.25">
      <c r="B12" t="s">
        <v>413</v>
      </c>
      <c r="C12" t="s">
        <v>478</v>
      </c>
      <c r="D12" t="s">
        <v>499</v>
      </c>
      <c r="E12" t="s">
        <v>215</v>
      </c>
      <c r="F12">
        <v>21.59</v>
      </c>
      <c r="G12">
        <v>7000</v>
      </c>
      <c r="H12">
        <v>10</v>
      </c>
      <c r="I12">
        <v>375</v>
      </c>
      <c r="J12" t="s">
        <v>522</v>
      </c>
      <c r="K12" s="4">
        <v>33532</v>
      </c>
      <c r="L12" s="4" t="str">
        <f>IF(Tabelle_ExterneDaten_19[[#This Row],[pub_idLU]]&lt;&gt;"",VLOOKUP(Tabelle_ExterneDaten_19[[#This Row],[pub_idLU]],pub_idLookup,2,FALSE),"")</f>
        <v>0877</v>
      </c>
    </row>
    <row r="13" spans="1:12" x14ac:dyDescent="0.25">
      <c r="B13" t="s">
        <v>421</v>
      </c>
      <c r="C13" t="s">
        <v>482</v>
      </c>
      <c r="D13" t="s">
        <v>499</v>
      </c>
      <c r="E13" t="s">
        <v>207</v>
      </c>
      <c r="F13">
        <v>10.95</v>
      </c>
      <c r="G13">
        <v>2275</v>
      </c>
      <c r="H13">
        <v>12</v>
      </c>
      <c r="I13">
        <v>2045</v>
      </c>
      <c r="J13" t="s">
        <v>523</v>
      </c>
      <c r="K13" s="4">
        <v>33404</v>
      </c>
      <c r="L13" s="4" t="str">
        <f>IF(Tabelle_ExterneDaten_19[[#This Row],[pub_idLU]]&lt;&gt;"",VLOOKUP(Tabelle_ExterneDaten_19[[#This Row],[pub_idLU]],pub_idLookup,2,FALSE),"")</f>
        <v>0736</v>
      </c>
    </row>
    <row r="14" spans="1:12" x14ac:dyDescent="0.25">
      <c r="B14" t="s">
        <v>423</v>
      </c>
      <c r="C14" t="s">
        <v>483</v>
      </c>
      <c r="D14" t="s">
        <v>499</v>
      </c>
      <c r="E14" t="s">
        <v>207</v>
      </c>
      <c r="F14">
        <v>7</v>
      </c>
      <c r="G14">
        <v>6000</v>
      </c>
      <c r="H14">
        <v>10</v>
      </c>
      <c r="I14">
        <v>111</v>
      </c>
      <c r="J14" t="s">
        <v>524</v>
      </c>
      <c r="K14" s="4">
        <v>33516</v>
      </c>
      <c r="L14" s="4" t="str">
        <f>IF(Tabelle_ExterneDaten_19[[#This Row],[pub_idLU]]&lt;&gt;"",VLOOKUP(Tabelle_ExterneDaten_19[[#This Row],[pub_idLU]],pub_idLookup,2,FALSE),"")</f>
        <v>0736</v>
      </c>
    </row>
    <row r="15" spans="1:12" x14ac:dyDescent="0.25">
      <c r="B15" t="s">
        <v>429</v>
      </c>
      <c r="C15" t="s">
        <v>486</v>
      </c>
      <c r="D15" t="s">
        <v>499</v>
      </c>
      <c r="E15" t="s">
        <v>207</v>
      </c>
      <c r="F15">
        <v>19.989999999999998</v>
      </c>
      <c r="G15">
        <v>2000</v>
      </c>
      <c r="H15">
        <v>10</v>
      </c>
      <c r="I15">
        <v>4072</v>
      </c>
      <c r="J15" t="s">
        <v>525</v>
      </c>
      <c r="K15" s="4">
        <v>33401</v>
      </c>
      <c r="L15" s="4" t="str">
        <f>IF(Tabelle_ExterneDaten_19[[#This Row],[pub_idLU]]&lt;&gt;"",VLOOKUP(Tabelle_ExterneDaten_19[[#This Row],[pub_idLU]],pub_idLookup,2,FALSE),"")</f>
        <v>0736</v>
      </c>
    </row>
    <row r="16" spans="1:12" x14ac:dyDescent="0.25">
      <c r="B16" t="s">
        <v>417</v>
      </c>
      <c r="C16" t="s">
        <v>480</v>
      </c>
      <c r="D16" t="s">
        <v>499</v>
      </c>
      <c r="E16" t="s">
        <v>207</v>
      </c>
      <c r="F16">
        <v>7.99</v>
      </c>
      <c r="G16">
        <v>4000</v>
      </c>
      <c r="H16">
        <v>10</v>
      </c>
      <c r="I16">
        <v>3336</v>
      </c>
      <c r="J16" t="s">
        <v>526</v>
      </c>
      <c r="K16" s="4">
        <v>33401</v>
      </c>
      <c r="L16" s="4" t="str">
        <f>IF(Tabelle_ExterneDaten_19[[#This Row],[pub_idLU]]&lt;&gt;"",VLOOKUP(Tabelle_ExterneDaten_19[[#This Row],[pub_idLU]],pub_idLookup,2,FALSE),"")</f>
        <v>0736</v>
      </c>
    </row>
    <row r="17" spans="2:12" x14ac:dyDescent="0.25">
      <c r="B17" t="s">
        <v>427</v>
      </c>
      <c r="C17" t="s">
        <v>485</v>
      </c>
      <c r="D17" t="s">
        <v>502</v>
      </c>
      <c r="E17" t="s">
        <v>215</v>
      </c>
      <c r="F17">
        <v>20.95</v>
      </c>
      <c r="G17">
        <v>7000</v>
      </c>
      <c r="H17">
        <v>10</v>
      </c>
      <c r="I17">
        <v>375</v>
      </c>
      <c r="J17" t="s">
        <v>527</v>
      </c>
      <c r="K17" s="4">
        <v>33532</v>
      </c>
      <c r="L17" s="4" t="str">
        <f>IF(Tabelle_ExterneDaten_19[[#This Row],[pub_idLU]]&lt;&gt;"",VLOOKUP(Tabelle_ExterneDaten_19[[#This Row],[pub_idLU]],pub_idLookup,2,FALSE),"")</f>
        <v>0877</v>
      </c>
    </row>
    <row r="18" spans="2:12" x14ac:dyDescent="0.25">
      <c r="B18" t="s">
        <v>419</v>
      </c>
      <c r="C18" t="s">
        <v>481</v>
      </c>
      <c r="D18" t="s">
        <v>502</v>
      </c>
      <c r="E18" t="s">
        <v>215</v>
      </c>
      <c r="F18">
        <v>11.95</v>
      </c>
      <c r="G18">
        <v>4000</v>
      </c>
      <c r="H18">
        <v>14</v>
      </c>
      <c r="I18">
        <v>15096</v>
      </c>
      <c r="J18" t="s">
        <v>528</v>
      </c>
      <c r="K18" s="4">
        <v>33401</v>
      </c>
      <c r="L18" s="4" t="str">
        <f>IF(Tabelle_ExterneDaten_19[[#This Row],[pub_idLU]]&lt;&gt;"",VLOOKUP(Tabelle_ExterneDaten_19[[#This Row],[pub_idLU]],pub_idLookup,2,FALSE),"")</f>
        <v>0877</v>
      </c>
    </row>
    <row r="19" spans="2:12" x14ac:dyDescent="0.25">
      <c r="B19" t="s">
        <v>437</v>
      </c>
      <c r="C19" t="s">
        <v>490</v>
      </c>
      <c r="D19" t="s">
        <v>502</v>
      </c>
      <c r="E19" t="s">
        <v>215</v>
      </c>
      <c r="F19">
        <v>14.99</v>
      </c>
      <c r="G19">
        <v>8000</v>
      </c>
      <c r="H19">
        <v>10</v>
      </c>
      <c r="I19">
        <v>4095</v>
      </c>
      <c r="J19" t="s">
        <v>529</v>
      </c>
      <c r="K19" s="4">
        <v>33401</v>
      </c>
      <c r="L19" s="4" t="str">
        <f>IF(Tabelle_ExterneDaten_19[[#This Row],[pub_idLU]]&lt;&gt;"",VLOOKUP(Tabelle_ExterneDaten_19[[#This Row],[pub_idLU]],pub_idLookup,2,FALSE),"")</f>
        <v>0877</v>
      </c>
    </row>
  </sheetData>
  <dataValidations count="2">
    <dataValidation type="list" allowBlank="1" showInputMessage="1" showErrorMessage="1" sqref="D2:D19" xr:uid="{2050ADC9-40A2-4996-A3E0-FCF3F50D7868}">
      <formula1>OFFSET(typeLookup,0,0,,1)</formula1>
    </dataValidation>
    <dataValidation type="list" allowBlank="1" showInputMessage="1" showErrorMessage="1" sqref="E2:E19" xr:uid="{59179ED9-F3DE-42E6-BD9A-EFA9FD7D38A4}">
      <formula1>OFFSET(pub_idLookup,0,0,,1)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9DEF-F2C7-460E-8A3F-74679E1158A4}">
  <dimension ref="A1:B7"/>
  <sheetViews>
    <sheetView workbookViewId="0"/>
  </sheetViews>
  <sheetFormatPr baseColWidth="10" defaultRowHeight="15" x14ac:dyDescent="0.25"/>
  <sheetData>
    <row r="1" spans="1:2" x14ac:dyDescent="0.25">
      <c r="A1" t="str">
        <f>_xll.DBListFetch(B1,"",stor_idLookup)</f>
        <v>Env:MSSQL, (last result:)Retrieved 6 records from: SELECT stor_name,stor_id FROM pubs.dbo.stores ORDER BY stor_name</v>
      </c>
      <c r="B1" s="1" t="s">
        <v>162</v>
      </c>
    </row>
    <row r="2" spans="1:2" x14ac:dyDescent="0.25">
      <c r="A2" t="s">
        <v>164</v>
      </c>
      <c r="B2" t="s">
        <v>165</v>
      </c>
    </row>
    <row r="3" spans="1:2" x14ac:dyDescent="0.25">
      <c r="A3" t="s">
        <v>166</v>
      </c>
      <c r="B3" t="s">
        <v>167</v>
      </c>
    </row>
    <row r="4" spans="1:2" x14ac:dyDescent="0.25">
      <c r="A4" t="s">
        <v>168</v>
      </c>
      <c r="B4" t="s">
        <v>169</v>
      </c>
    </row>
    <row r="5" spans="1:2" x14ac:dyDescent="0.25">
      <c r="A5" t="s">
        <v>170</v>
      </c>
      <c r="B5" t="s">
        <v>171</v>
      </c>
    </row>
    <row r="6" spans="1:2" x14ac:dyDescent="0.25">
      <c r="A6" t="s">
        <v>172</v>
      </c>
      <c r="B6" t="s">
        <v>173</v>
      </c>
    </row>
    <row r="7" spans="1:2" x14ac:dyDescent="0.25">
      <c r="A7" t="s">
        <v>174</v>
      </c>
      <c r="B7" t="s">
        <v>175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65B4-BA42-446C-A672-93BC6CA92C01}">
  <dimension ref="A1:G5"/>
  <sheetViews>
    <sheetView workbookViewId="0">
      <selection activeCell="D12" sqref="D12"/>
    </sheetView>
  </sheetViews>
  <sheetFormatPr baseColWidth="10" defaultRowHeight="15" x14ac:dyDescent="0.25"/>
  <cols>
    <col min="2" max="2" width="17.85546875" bestFit="1" customWidth="1"/>
    <col min="3" max="3" width="35.28515625" bestFit="1" customWidth="1"/>
    <col min="4" max="4" width="9.42578125" bestFit="1" customWidth="1"/>
    <col min="5" max="5" width="10" bestFit="1" customWidth="1"/>
    <col min="6" max="6" width="10.85546875" bestFit="1" customWidth="1"/>
    <col min="7" max="7" width="12" hidden="1" customWidth="1"/>
  </cols>
  <sheetData>
    <row r="1" spans="1:7" x14ac:dyDescent="0.25">
      <c r="A1" t="str">
        <f>_xll.DBSetQuery(A2,"",B1)</f>
        <v xml:space="preserve">Env:MSSQL, (last result:)Set OLEDB; ListObject to (bgQuery= True, ): SELECT T1.discounttype, T3.stor_name AS stor_idLU, T1.lowqty, T1.highqty, T1.discount_x000D_
FROM pubs.dbo.discounts T1 LEFT JOIN _x000D_
pubs.dbo.stores T3 ON T1.stor_id = T3.stor_id_x000D_
</v>
      </c>
      <c r="B1" s="2" t="s">
        <v>176</v>
      </c>
      <c r="C1" s="2" t="s">
        <v>177</v>
      </c>
      <c r="D1" s="2" t="s">
        <v>178</v>
      </c>
      <c r="E1" s="2" t="s">
        <v>179</v>
      </c>
      <c r="F1" s="2" t="s">
        <v>180</v>
      </c>
      <c r="G1" s="2" t="s">
        <v>185</v>
      </c>
    </row>
    <row r="2" spans="1:7" x14ac:dyDescent="0.25">
      <c r="A2" s="1" t="s">
        <v>163</v>
      </c>
      <c r="B2" s="3" t="s">
        <v>181</v>
      </c>
      <c r="C2" s="3"/>
      <c r="D2" s="3"/>
      <c r="E2" s="3"/>
      <c r="F2" s="3">
        <v>10.5</v>
      </c>
      <c r="G2" s="3" t="str">
        <f>IF(Tabelle_ExterneDaten_13[[#This Row],[stor_idLU]]&lt;&gt;"",VLOOKUP(Tabelle_ExterneDaten_13[[#This Row],[stor_idLU]],stor_idLookup,2,FALSE),"")</f>
        <v/>
      </c>
    </row>
    <row r="3" spans="1:7" x14ac:dyDescent="0.25">
      <c r="B3" s="2" t="s">
        <v>182</v>
      </c>
      <c r="C3" s="2"/>
      <c r="D3" s="2">
        <v>100</v>
      </c>
      <c r="E3" s="2">
        <v>1000</v>
      </c>
      <c r="F3" s="2">
        <v>6.7</v>
      </c>
      <c r="G3" s="2" t="str">
        <f>IF(Tabelle_ExterneDaten_13[[#This Row],[stor_idLU]]&lt;&gt;"",VLOOKUP(Tabelle_ExterneDaten_13[[#This Row],[stor_idLU]],stor_idLookup,2,FALSE),"")</f>
        <v/>
      </c>
    </row>
    <row r="4" spans="1:7" x14ac:dyDescent="0.25">
      <c r="B4" s="2" t="s">
        <v>183</v>
      </c>
      <c r="C4" s="2" t="s">
        <v>166</v>
      </c>
      <c r="D4" s="2"/>
      <c r="E4" s="2"/>
      <c r="F4" s="2">
        <v>5</v>
      </c>
      <c r="G4" s="2" t="str">
        <f>IF(Tabelle_ExterneDaten_13[[#This Row],[stor_idLU]]&lt;&gt;"",VLOOKUP(Tabelle_ExterneDaten_13[[#This Row],[stor_idLU]],stor_idLookup,2,FALSE),"")</f>
        <v>8042</v>
      </c>
    </row>
    <row r="5" spans="1:7" x14ac:dyDescent="0.25">
      <c r="B5" s="2" t="s">
        <v>184</v>
      </c>
      <c r="C5" s="2" t="s">
        <v>168</v>
      </c>
      <c r="D5" s="2">
        <v>100</v>
      </c>
      <c r="E5" s="2">
        <v>1000</v>
      </c>
      <c r="F5" s="2">
        <v>4</v>
      </c>
      <c r="G5" s="2" t="str">
        <f>IF(Tabelle_ExterneDaten_13[[#This Row],[stor_idLU]]&lt;&gt;"",VLOOKUP(Tabelle_ExterneDaten_13[[#This Row],[stor_idLU]],stor_idLookup,2,FALSE),"")</f>
        <v>7131</v>
      </c>
    </row>
  </sheetData>
  <dataValidations count="1">
    <dataValidation type="list" allowBlank="1" showInputMessage="1" showErrorMessage="1" sqref="C2:C5" xr:uid="{A4129BB7-DF15-4BDD-931E-0CA888FEC8DF}">
      <formula1>OFFSET(stor_idLookup,0,0,,1)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985B7-15E9-4A1E-9381-93F661456CF2}">
  <dimension ref="A1:D15"/>
  <sheetViews>
    <sheetView workbookViewId="0"/>
  </sheetViews>
  <sheetFormatPr baseColWidth="10" defaultRowHeight="15" x14ac:dyDescent="0.25"/>
  <sheetData>
    <row r="1" spans="1:4" x14ac:dyDescent="0.25">
      <c r="A1" t="str">
        <f>_xll.DBListFetch(B1,"",job_idLookup)</f>
        <v>Env:MSSQL, (last result:)Retrieved 14 records from: SELECT job_desc,job_id FROM  pubs.dbo.jobs ORDER BY job_desc DESC</v>
      </c>
      <c r="B1" s="1" t="s">
        <v>186</v>
      </c>
      <c r="C1" t="str">
        <f>_xll.DBListFetch(D1,"",pub_idLookup)</f>
        <v>Env:MSSQL, (last result:)Retrieved 8 records from: SELECT pub_name,pub_id FROM  pubs.dbo.publishers ORDER BY pub_name DESC</v>
      </c>
      <c r="D1" s="1" t="s">
        <v>187</v>
      </c>
    </row>
    <row r="2" spans="1:4" x14ac:dyDescent="0.25">
      <c r="A2" t="s">
        <v>189</v>
      </c>
      <c r="B2">
        <v>13</v>
      </c>
      <c r="C2" t="s">
        <v>203</v>
      </c>
      <c r="D2" t="s">
        <v>204</v>
      </c>
    </row>
    <row r="3" spans="1:4" x14ac:dyDescent="0.25">
      <c r="A3" t="s">
        <v>190</v>
      </c>
      <c r="B3">
        <v>5</v>
      </c>
      <c r="C3" t="s">
        <v>205</v>
      </c>
      <c r="D3" t="s">
        <v>206</v>
      </c>
    </row>
    <row r="4" spans="1:4" x14ac:dyDescent="0.25">
      <c r="A4" t="s">
        <v>191</v>
      </c>
      <c r="B4">
        <v>8</v>
      </c>
      <c r="C4" t="s">
        <v>207</v>
      </c>
      <c r="D4" t="s">
        <v>208</v>
      </c>
    </row>
    <row r="5" spans="1:4" x14ac:dyDescent="0.25">
      <c r="A5" t="s">
        <v>192</v>
      </c>
      <c r="B5">
        <v>10</v>
      </c>
      <c r="C5" t="s">
        <v>209</v>
      </c>
      <c r="D5" t="s">
        <v>210</v>
      </c>
    </row>
    <row r="6" spans="1:4" x14ac:dyDescent="0.25">
      <c r="A6" t="s">
        <v>193</v>
      </c>
      <c r="B6">
        <v>11</v>
      </c>
      <c r="C6" t="s">
        <v>211</v>
      </c>
      <c r="D6" t="s">
        <v>212</v>
      </c>
    </row>
    <row r="7" spans="1:4" x14ac:dyDescent="0.25">
      <c r="A7" t="s">
        <v>194</v>
      </c>
      <c r="B7">
        <v>1</v>
      </c>
      <c r="C7" t="s">
        <v>213</v>
      </c>
      <c r="D7" t="s">
        <v>214</v>
      </c>
    </row>
    <row r="8" spans="1:4" x14ac:dyDescent="0.25">
      <c r="A8" t="s">
        <v>195</v>
      </c>
      <c r="B8">
        <v>7</v>
      </c>
      <c r="C8" t="s">
        <v>215</v>
      </c>
      <c r="D8" t="s">
        <v>216</v>
      </c>
    </row>
    <row r="9" spans="1:4" x14ac:dyDescent="0.25">
      <c r="A9" t="s">
        <v>196</v>
      </c>
      <c r="B9">
        <v>6</v>
      </c>
      <c r="C9" t="s">
        <v>217</v>
      </c>
      <c r="D9" t="s">
        <v>218</v>
      </c>
    </row>
    <row r="10" spans="1:4" x14ac:dyDescent="0.25">
      <c r="A10" t="s">
        <v>197</v>
      </c>
      <c r="B10">
        <v>12</v>
      </c>
    </row>
    <row r="11" spans="1:4" x14ac:dyDescent="0.25">
      <c r="A11" t="s">
        <v>198</v>
      </c>
      <c r="B11">
        <v>14</v>
      </c>
    </row>
    <row r="12" spans="1:4" x14ac:dyDescent="0.25">
      <c r="A12" t="s">
        <v>199</v>
      </c>
      <c r="B12">
        <v>4</v>
      </c>
    </row>
    <row r="13" spans="1:4" x14ac:dyDescent="0.25">
      <c r="A13" t="s">
        <v>200</v>
      </c>
      <c r="B13">
        <v>2</v>
      </c>
    </row>
    <row r="14" spans="1:4" x14ac:dyDescent="0.25">
      <c r="A14" t="s">
        <v>201</v>
      </c>
      <c r="B14">
        <v>3</v>
      </c>
    </row>
    <row r="15" spans="1:4" x14ac:dyDescent="0.25">
      <c r="A15" t="s">
        <v>202</v>
      </c>
      <c r="B15">
        <v>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1532-5BAE-4035-A55C-1E9B3D1243A3}">
  <dimension ref="A1:J49"/>
  <sheetViews>
    <sheetView workbookViewId="0"/>
  </sheetViews>
  <sheetFormatPr baseColWidth="10" defaultRowHeight="15" x14ac:dyDescent="0.25"/>
  <cols>
    <col min="2" max="2" width="12" bestFit="1" customWidth="1"/>
    <col min="3" max="3" width="9.42578125" bestFit="1" customWidth="1"/>
    <col min="4" max="4" width="8" bestFit="1" customWidth="1"/>
    <col min="5" max="5" width="9.85546875" bestFit="1" customWidth="1"/>
    <col min="6" max="6" width="27.5703125" bestFit="1" customWidth="1"/>
    <col min="7" max="7" width="9.28515625" bestFit="1" customWidth="1"/>
    <col min="8" max="8" width="20.140625" bestFit="1" customWidth="1"/>
    <col min="9" max="9" width="12" hidden="1" customWidth="1"/>
    <col min="10" max="10" width="0" hidden="1" customWidth="1"/>
  </cols>
  <sheetData>
    <row r="1" spans="1:10" x14ac:dyDescent="0.25">
      <c r="A1" t="str">
        <f>_xll.DBSetQuery(A2,"",B1)</f>
        <v xml:space="preserve">Env:MSSQL, (last result:)Set OLEDB; ListObject to (bgQuery= True, ): SELECT T1.emp_id, T1.fname, T1.minit, T1.lname, T6.job_desc AS job_idLU, T1.job_lvl, T8.pub_name AS pub_idLU_x000D_
FROM pubs.dbo.employee T1 INNER JOIN _x000D_
pubs.dbo.jobs T6 ON T1.job_id = T6.job_id INNER JOIN _x000D_
pubs.dbo.publishers T8 ON T1.pub_id = T8.pub_id_x000D_
</v>
      </c>
      <c r="B1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384</v>
      </c>
      <c r="J1" t="s">
        <v>385</v>
      </c>
    </row>
    <row r="2" spans="1:10" x14ac:dyDescent="0.25">
      <c r="A2" s="1" t="s">
        <v>188</v>
      </c>
      <c r="B2" s="1" t="s">
        <v>226</v>
      </c>
      <c r="C2" s="1" t="s">
        <v>227</v>
      </c>
      <c r="D2" s="1" t="s">
        <v>228</v>
      </c>
      <c r="E2" s="1" t="s">
        <v>229</v>
      </c>
      <c r="F2" s="1" t="s">
        <v>198</v>
      </c>
      <c r="G2" s="1">
        <v>80</v>
      </c>
      <c r="H2" s="1" t="s">
        <v>211</v>
      </c>
      <c r="I2" s="1">
        <f>IF(Tabelle_ExterneDaten_14[[#This Row],[job_idLU]]&lt;&gt;"",VLOOKUP(Tabelle_ExterneDaten_14[[#This Row],[job_idLU]],job_idLookup,2,FALSE),"")</f>
        <v>14</v>
      </c>
      <c r="J2" s="1" t="str">
        <f>IF(Tabelle_ExterneDaten_14[[#This Row],[pub_idLU]]&lt;&gt;"",VLOOKUP(Tabelle_ExterneDaten_14[[#This Row],[pub_idLU]],pub_idLookup,2,FALSE),"")</f>
        <v>9901</v>
      </c>
    </row>
    <row r="3" spans="1:10" x14ac:dyDescent="0.25">
      <c r="B3" t="s">
        <v>230</v>
      </c>
      <c r="C3" t="s">
        <v>227</v>
      </c>
      <c r="D3" t="s">
        <v>231</v>
      </c>
      <c r="E3" t="s">
        <v>229</v>
      </c>
      <c r="F3" t="s">
        <v>190</v>
      </c>
      <c r="G3">
        <v>150</v>
      </c>
      <c r="H3" t="s">
        <v>215</v>
      </c>
      <c r="I3">
        <f>IF(Tabelle_ExterneDaten_14[[#This Row],[job_idLU]]&lt;&gt;"",VLOOKUP(Tabelle_ExterneDaten_14[[#This Row],[job_idLU]],job_idLookup,2,FALSE),"")</f>
        <v>5</v>
      </c>
      <c r="J3" t="str">
        <f>IF(Tabelle_ExterneDaten_14[[#This Row],[pub_idLU]]&lt;&gt;"",VLOOKUP(Tabelle_ExterneDaten_14[[#This Row],[pub_idLU]],pub_idLookup,2,FALSE),"")</f>
        <v>0877</v>
      </c>
    </row>
    <row r="4" spans="1:10" x14ac:dyDescent="0.25">
      <c r="B4" t="s">
        <v>232</v>
      </c>
      <c r="C4" t="s">
        <v>233</v>
      </c>
      <c r="D4" t="s">
        <v>234</v>
      </c>
      <c r="E4" t="s">
        <v>235</v>
      </c>
      <c r="F4" t="s">
        <v>196</v>
      </c>
      <c r="G4">
        <v>145</v>
      </c>
      <c r="H4" t="s">
        <v>217</v>
      </c>
      <c r="I4">
        <f>IF(Tabelle_ExterneDaten_14[[#This Row],[job_idLU]]&lt;&gt;"",VLOOKUP(Tabelle_ExterneDaten_14[[#This Row],[job_idLU]],job_idLookup,2,FALSE),"")</f>
        <v>6</v>
      </c>
      <c r="J4" t="str">
        <f>IF(Tabelle_ExterneDaten_14[[#This Row],[pub_idLU]]&lt;&gt;"",VLOOKUP(Tabelle_ExterneDaten_14[[#This Row],[pub_idLU]],pub_idLookup,2,FALSE),"")</f>
        <v>1389</v>
      </c>
    </row>
    <row r="5" spans="1:10" x14ac:dyDescent="0.25">
      <c r="B5" t="s">
        <v>236</v>
      </c>
      <c r="C5" t="s">
        <v>237</v>
      </c>
      <c r="D5" t="s">
        <v>238</v>
      </c>
      <c r="E5" t="s">
        <v>239</v>
      </c>
      <c r="F5" t="s">
        <v>195</v>
      </c>
      <c r="G5">
        <v>140</v>
      </c>
      <c r="H5" t="s">
        <v>215</v>
      </c>
      <c r="I5">
        <f>IF(Tabelle_ExterneDaten_14[[#This Row],[job_idLU]]&lt;&gt;"",VLOOKUP(Tabelle_ExterneDaten_14[[#This Row],[job_idLU]],job_idLookup,2,FALSE),"")</f>
        <v>7</v>
      </c>
      <c r="J5" t="str">
        <f>IF(Tabelle_ExterneDaten_14[[#This Row],[pub_idLU]]&lt;&gt;"",VLOOKUP(Tabelle_ExterneDaten_14[[#This Row],[pub_idLU]],pub_idLookup,2,FALSE),"")</f>
        <v>0877</v>
      </c>
    </row>
    <row r="6" spans="1:10" x14ac:dyDescent="0.25">
      <c r="B6" t="s">
        <v>240</v>
      </c>
      <c r="C6" t="s">
        <v>241</v>
      </c>
      <c r="E6" t="s">
        <v>242</v>
      </c>
      <c r="F6" t="s">
        <v>190</v>
      </c>
      <c r="G6">
        <v>160</v>
      </c>
      <c r="H6" t="s">
        <v>215</v>
      </c>
      <c r="I6">
        <f>IF(Tabelle_ExterneDaten_14[[#This Row],[job_idLU]]&lt;&gt;"",VLOOKUP(Tabelle_ExterneDaten_14[[#This Row],[job_idLU]],job_idLookup,2,FALSE),"")</f>
        <v>5</v>
      </c>
      <c r="J6" t="str">
        <f>IF(Tabelle_ExterneDaten_14[[#This Row],[pub_idLU]]&lt;&gt;"",VLOOKUP(Tabelle_ExterneDaten_14[[#This Row],[pub_idLU]],pub_idLookup,2,FALSE),"")</f>
        <v>0877</v>
      </c>
    </row>
    <row r="7" spans="1:10" x14ac:dyDescent="0.25">
      <c r="B7" t="s">
        <v>243</v>
      </c>
      <c r="C7" t="s">
        <v>244</v>
      </c>
      <c r="D7" t="s">
        <v>245</v>
      </c>
      <c r="E7" t="s">
        <v>246</v>
      </c>
      <c r="F7" t="s">
        <v>195</v>
      </c>
      <c r="G7">
        <v>120</v>
      </c>
      <c r="H7" t="s">
        <v>215</v>
      </c>
      <c r="I7">
        <f>IF(Tabelle_ExterneDaten_14[[#This Row],[job_idLU]]&lt;&gt;"",VLOOKUP(Tabelle_ExterneDaten_14[[#This Row],[job_idLU]],job_idLookup,2,FALSE),"")</f>
        <v>7</v>
      </c>
      <c r="J7" t="str">
        <f>IF(Tabelle_ExterneDaten_14[[#This Row],[pub_idLU]]&lt;&gt;"",VLOOKUP(Tabelle_ExterneDaten_14[[#This Row],[pub_idLU]],pub_idLookup,2,FALSE),"")</f>
        <v>0877</v>
      </c>
    </row>
    <row r="8" spans="1:10" x14ac:dyDescent="0.25">
      <c r="B8" t="s">
        <v>247</v>
      </c>
      <c r="C8" t="s">
        <v>248</v>
      </c>
      <c r="E8" t="s">
        <v>249</v>
      </c>
      <c r="F8" t="s">
        <v>199</v>
      </c>
      <c r="G8">
        <v>227</v>
      </c>
      <c r="H8" t="s">
        <v>203</v>
      </c>
      <c r="I8">
        <f>IF(Tabelle_ExterneDaten_14[[#This Row],[job_idLU]]&lt;&gt;"",VLOOKUP(Tabelle_ExterneDaten_14[[#This Row],[job_idLU]],job_idLookup,2,FALSE),"")</f>
        <v>4</v>
      </c>
      <c r="J8" t="str">
        <f>IF(Tabelle_ExterneDaten_14[[#This Row],[pub_idLU]]&lt;&gt;"",VLOOKUP(Tabelle_ExterneDaten_14[[#This Row],[pub_idLU]],pub_idLookup,2,FALSE),"")</f>
        <v>9952</v>
      </c>
    </row>
    <row r="9" spans="1:10" x14ac:dyDescent="0.25">
      <c r="B9" t="s">
        <v>250</v>
      </c>
      <c r="C9" t="s">
        <v>251</v>
      </c>
      <c r="D9" t="s">
        <v>252</v>
      </c>
      <c r="E9" t="s">
        <v>253</v>
      </c>
      <c r="F9" t="s">
        <v>196</v>
      </c>
      <c r="G9">
        <v>215</v>
      </c>
      <c r="H9" t="s">
        <v>203</v>
      </c>
      <c r="I9">
        <f>IF(Tabelle_ExterneDaten_14[[#This Row],[job_idLU]]&lt;&gt;"",VLOOKUP(Tabelle_ExterneDaten_14[[#This Row],[job_idLU]],job_idLookup,2,FALSE),"")</f>
        <v>6</v>
      </c>
      <c r="J9" t="str">
        <f>IF(Tabelle_ExterneDaten_14[[#This Row],[pub_idLU]]&lt;&gt;"",VLOOKUP(Tabelle_ExterneDaten_14[[#This Row],[pub_idLU]],pub_idLookup,2,FALSE),"")</f>
        <v>9952</v>
      </c>
    </row>
    <row r="10" spans="1:10" x14ac:dyDescent="0.25">
      <c r="B10" t="s">
        <v>254</v>
      </c>
      <c r="C10" t="s">
        <v>255</v>
      </c>
      <c r="D10" t="s">
        <v>245</v>
      </c>
      <c r="E10" t="s">
        <v>256</v>
      </c>
      <c r="F10" t="s">
        <v>192</v>
      </c>
      <c r="G10">
        <v>87</v>
      </c>
      <c r="H10" t="s">
        <v>217</v>
      </c>
      <c r="I10">
        <f>IF(Tabelle_ExterneDaten_14[[#This Row],[job_idLU]]&lt;&gt;"",VLOOKUP(Tabelle_ExterneDaten_14[[#This Row],[job_idLU]],job_idLookup,2,FALSE),"")</f>
        <v>10</v>
      </c>
      <c r="J10" t="str">
        <f>IF(Tabelle_ExterneDaten_14[[#This Row],[pub_idLU]]&lt;&gt;"",VLOOKUP(Tabelle_ExterneDaten_14[[#This Row],[pub_idLU]],pub_idLookup,2,FALSE),"")</f>
        <v>1389</v>
      </c>
    </row>
    <row r="11" spans="1:10" x14ac:dyDescent="0.25">
      <c r="B11" t="s">
        <v>257</v>
      </c>
      <c r="C11" t="s">
        <v>60</v>
      </c>
      <c r="D11" t="s">
        <v>258</v>
      </c>
      <c r="E11" t="s">
        <v>259</v>
      </c>
      <c r="F11" t="s">
        <v>201</v>
      </c>
      <c r="G11">
        <v>200</v>
      </c>
      <c r="H11" t="s">
        <v>203</v>
      </c>
      <c r="I11">
        <f>IF(Tabelle_ExterneDaten_14[[#This Row],[job_idLU]]&lt;&gt;"",VLOOKUP(Tabelle_ExterneDaten_14[[#This Row],[job_idLU]],job_idLookup,2,FALSE),"")</f>
        <v>3</v>
      </c>
      <c r="J11" t="str">
        <f>IF(Tabelle_ExterneDaten_14[[#This Row],[pub_idLU]]&lt;&gt;"",VLOOKUP(Tabelle_ExterneDaten_14[[#This Row],[pub_idLU]],pub_idLookup,2,FALSE),"")</f>
        <v>9952</v>
      </c>
    </row>
    <row r="12" spans="1:10" x14ac:dyDescent="0.25">
      <c r="B12" t="s">
        <v>260</v>
      </c>
      <c r="C12" t="s">
        <v>261</v>
      </c>
      <c r="D12" t="s">
        <v>262</v>
      </c>
      <c r="E12" t="s">
        <v>263</v>
      </c>
      <c r="F12" t="s">
        <v>193</v>
      </c>
      <c r="G12">
        <v>76</v>
      </c>
      <c r="H12" t="s">
        <v>215</v>
      </c>
      <c r="I12">
        <f>IF(Tabelle_ExterneDaten_14[[#This Row],[job_idLU]]&lt;&gt;"",VLOOKUP(Tabelle_ExterneDaten_14[[#This Row],[job_idLU]],job_idLookup,2,FALSE),"")</f>
        <v>11</v>
      </c>
      <c r="J12" t="str">
        <f>IF(Tabelle_ExterneDaten_14[[#This Row],[pub_idLU]]&lt;&gt;"",VLOOKUP(Tabelle_ExterneDaten_14[[#This Row],[pub_idLU]],pub_idLookup,2,FALSE),"")</f>
        <v>0877</v>
      </c>
    </row>
    <row r="13" spans="1:10" x14ac:dyDescent="0.25">
      <c r="B13" t="s">
        <v>264</v>
      </c>
      <c r="C13" t="s">
        <v>265</v>
      </c>
      <c r="D13" t="s">
        <v>266</v>
      </c>
      <c r="E13" t="s">
        <v>267</v>
      </c>
      <c r="F13" t="s">
        <v>192</v>
      </c>
      <c r="G13">
        <v>76</v>
      </c>
      <c r="H13" t="s">
        <v>217</v>
      </c>
      <c r="I13">
        <f>IF(Tabelle_ExterneDaten_14[[#This Row],[job_idLU]]&lt;&gt;"",VLOOKUP(Tabelle_ExterneDaten_14[[#This Row],[job_idLU]],job_idLookup,2,FALSE),"")</f>
        <v>10</v>
      </c>
      <c r="J13" t="str">
        <f>IF(Tabelle_ExterneDaten_14[[#This Row],[pub_idLU]]&lt;&gt;"",VLOOKUP(Tabelle_ExterneDaten_14[[#This Row],[pub_idLU]],pub_idLookup,2,FALSE),"")</f>
        <v>1389</v>
      </c>
    </row>
    <row r="14" spans="1:10" x14ac:dyDescent="0.25">
      <c r="B14" t="s">
        <v>268</v>
      </c>
      <c r="C14" t="s">
        <v>269</v>
      </c>
      <c r="D14" t="s">
        <v>270</v>
      </c>
      <c r="E14" t="s">
        <v>271</v>
      </c>
      <c r="F14" t="s">
        <v>190</v>
      </c>
      <c r="G14">
        <v>159</v>
      </c>
      <c r="H14" t="s">
        <v>215</v>
      </c>
      <c r="I14">
        <f>IF(Tabelle_ExterneDaten_14[[#This Row],[job_idLU]]&lt;&gt;"",VLOOKUP(Tabelle_ExterneDaten_14[[#This Row],[job_idLU]],job_idLookup,2,FALSE),"")</f>
        <v>5</v>
      </c>
      <c r="J14" t="str">
        <f>IF(Tabelle_ExterneDaten_14[[#This Row],[pub_idLU]]&lt;&gt;"",VLOOKUP(Tabelle_ExterneDaten_14[[#This Row],[pub_idLU]],pub_idLookup,2,FALSE),"")</f>
        <v>0877</v>
      </c>
    </row>
    <row r="15" spans="1:10" x14ac:dyDescent="0.25">
      <c r="B15" t="s">
        <v>272</v>
      </c>
      <c r="C15" t="s">
        <v>273</v>
      </c>
      <c r="D15" t="s">
        <v>274</v>
      </c>
      <c r="E15" t="s">
        <v>275</v>
      </c>
      <c r="F15" t="s">
        <v>190</v>
      </c>
      <c r="G15">
        <v>211</v>
      </c>
      <c r="H15" t="s">
        <v>209</v>
      </c>
      <c r="I15">
        <f>IF(Tabelle_ExterneDaten_14[[#This Row],[job_idLU]]&lt;&gt;"",VLOOKUP(Tabelle_ExterneDaten_14[[#This Row],[job_idLU]],job_idLookup,2,FALSE),"")</f>
        <v>5</v>
      </c>
      <c r="J15" t="str">
        <f>IF(Tabelle_ExterneDaten_14[[#This Row],[pub_idLU]]&lt;&gt;"",VLOOKUP(Tabelle_ExterneDaten_14[[#This Row],[pub_idLU]],pub_idLookup,2,FALSE),"")</f>
        <v>9999</v>
      </c>
    </row>
    <row r="16" spans="1:10" x14ac:dyDescent="0.25">
      <c r="B16" t="s">
        <v>276</v>
      </c>
      <c r="C16" t="s">
        <v>277</v>
      </c>
      <c r="D16" t="s">
        <v>278</v>
      </c>
      <c r="E16" t="s">
        <v>279</v>
      </c>
      <c r="F16" t="s">
        <v>195</v>
      </c>
      <c r="G16">
        <v>195</v>
      </c>
      <c r="H16" t="s">
        <v>207</v>
      </c>
      <c r="I16">
        <f>IF(Tabelle_ExterneDaten_14[[#This Row],[job_idLU]]&lt;&gt;"",VLOOKUP(Tabelle_ExterneDaten_14[[#This Row],[job_idLU]],job_idLookup,2,FALSE),"")</f>
        <v>7</v>
      </c>
      <c r="J16" t="str">
        <f>IF(Tabelle_ExterneDaten_14[[#This Row],[pub_idLU]]&lt;&gt;"",VLOOKUP(Tabelle_ExterneDaten_14[[#This Row],[pub_idLU]],pub_idLookup,2,FALSE),"")</f>
        <v>0736</v>
      </c>
    </row>
    <row r="17" spans="2:10" x14ac:dyDescent="0.25">
      <c r="B17" t="s">
        <v>280</v>
      </c>
      <c r="C17" t="s">
        <v>281</v>
      </c>
      <c r="E17" t="s">
        <v>282</v>
      </c>
      <c r="F17" t="s">
        <v>195</v>
      </c>
      <c r="G17">
        <v>170</v>
      </c>
      <c r="H17" t="s">
        <v>217</v>
      </c>
      <c r="I17">
        <f>IF(Tabelle_ExterneDaten_14[[#This Row],[job_idLU]]&lt;&gt;"",VLOOKUP(Tabelle_ExterneDaten_14[[#This Row],[job_idLU]],job_idLookup,2,FALSE),"")</f>
        <v>7</v>
      </c>
      <c r="J17" t="str">
        <f>IF(Tabelle_ExterneDaten_14[[#This Row],[pub_idLU]]&lt;&gt;"",VLOOKUP(Tabelle_ExterneDaten_14[[#This Row],[pub_idLU]],pub_idLookup,2,FALSE),"")</f>
        <v>1389</v>
      </c>
    </row>
    <row r="18" spans="2:10" x14ac:dyDescent="0.25">
      <c r="B18" t="s">
        <v>283</v>
      </c>
      <c r="C18" t="s">
        <v>284</v>
      </c>
      <c r="D18" t="s">
        <v>285</v>
      </c>
      <c r="E18" t="s">
        <v>286</v>
      </c>
      <c r="F18" t="s">
        <v>202</v>
      </c>
      <c r="G18">
        <v>170</v>
      </c>
      <c r="H18" t="s">
        <v>209</v>
      </c>
      <c r="I18">
        <f>IF(Tabelle_ExterneDaten_14[[#This Row],[job_idLU]]&lt;&gt;"",VLOOKUP(Tabelle_ExterneDaten_14[[#This Row],[job_idLU]],job_idLookup,2,FALSE),"")</f>
        <v>9</v>
      </c>
      <c r="J18" t="str">
        <f>IF(Tabelle_ExterneDaten_14[[#This Row],[pub_idLU]]&lt;&gt;"",VLOOKUP(Tabelle_ExterneDaten_14[[#This Row],[pub_idLU]],pub_idLookup,2,FALSE),"")</f>
        <v>9999</v>
      </c>
    </row>
    <row r="19" spans="2:10" x14ac:dyDescent="0.25">
      <c r="B19" t="s">
        <v>287</v>
      </c>
      <c r="C19" t="s">
        <v>288</v>
      </c>
      <c r="D19" t="s">
        <v>274</v>
      </c>
      <c r="E19" t="s">
        <v>289</v>
      </c>
      <c r="F19" t="s">
        <v>198</v>
      </c>
      <c r="G19">
        <v>100</v>
      </c>
      <c r="H19" t="s">
        <v>207</v>
      </c>
      <c r="I19">
        <f>IF(Tabelle_ExterneDaten_14[[#This Row],[job_idLU]]&lt;&gt;"",VLOOKUP(Tabelle_ExterneDaten_14[[#This Row],[job_idLU]],job_idLookup,2,FALSE),"")</f>
        <v>14</v>
      </c>
      <c r="J19" t="str">
        <f>IF(Tabelle_ExterneDaten_14[[#This Row],[pub_idLU]]&lt;&gt;"",VLOOKUP(Tabelle_ExterneDaten_14[[#This Row],[pub_idLU]],pub_idLookup,2,FALSE),"")</f>
        <v>0736</v>
      </c>
    </row>
    <row r="20" spans="2:10" x14ac:dyDescent="0.25">
      <c r="B20" t="s">
        <v>290</v>
      </c>
      <c r="C20" t="s">
        <v>291</v>
      </c>
      <c r="D20" t="s">
        <v>292</v>
      </c>
      <c r="E20" t="s">
        <v>293</v>
      </c>
      <c r="F20" t="s">
        <v>196</v>
      </c>
      <c r="G20">
        <v>220</v>
      </c>
      <c r="H20" t="s">
        <v>207</v>
      </c>
      <c r="I20">
        <f>IF(Tabelle_ExterneDaten_14[[#This Row],[job_idLU]]&lt;&gt;"",VLOOKUP(Tabelle_ExterneDaten_14[[#This Row],[job_idLU]],job_idLookup,2,FALSE),"")</f>
        <v>6</v>
      </c>
      <c r="J20" t="str">
        <f>IF(Tabelle_ExterneDaten_14[[#This Row],[pub_idLU]]&lt;&gt;"",VLOOKUP(Tabelle_ExterneDaten_14[[#This Row],[pub_idLU]],pub_idLookup,2,FALSE),"")</f>
        <v>0736</v>
      </c>
    </row>
    <row r="21" spans="2:10" x14ac:dyDescent="0.25">
      <c r="B21" t="s">
        <v>294</v>
      </c>
      <c r="C21" t="s">
        <v>295</v>
      </c>
      <c r="D21" t="s">
        <v>296</v>
      </c>
      <c r="E21" t="s">
        <v>297</v>
      </c>
      <c r="F21" t="s">
        <v>192</v>
      </c>
      <c r="G21">
        <v>80</v>
      </c>
      <c r="H21" t="s">
        <v>209</v>
      </c>
      <c r="I21">
        <f>IF(Tabelle_ExterneDaten_14[[#This Row],[job_idLU]]&lt;&gt;"",VLOOKUP(Tabelle_ExterneDaten_14[[#This Row],[job_idLU]],job_idLookup,2,FALSE),"")</f>
        <v>10</v>
      </c>
      <c r="J21" t="str">
        <f>IF(Tabelle_ExterneDaten_14[[#This Row],[pub_idLU]]&lt;&gt;"",VLOOKUP(Tabelle_ExterneDaten_14[[#This Row],[pub_idLU]],pub_idLookup,2,FALSE),"")</f>
        <v>9999</v>
      </c>
    </row>
    <row r="22" spans="2:10" x14ac:dyDescent="0.25">
      <c r="B22" t="s">
        <v>298</v>
      </c>
      <c r="C22" t="s">
        <v>299</v>
      </c>
      <c r="D22" t="s">
        <v>300</v>
      </c>
      <c r="E22" t="s">
        <v>301</v>
      </c>
      <c r="F22" t="s">
        <v>190</v>
      </c>
      <c r="G22">
        <v>172</v>
      </c>
      <c r="H22" t="s">
        <v>211</v>
      </c>
      <c r="I22">
        <f>IF(Tabelle_ExterneDaten_14[[#This Row],[job_idLU]]&lt;&gt;"",VLOOKUP(Tabelle_ExterneDaten_14[[#This Row],[job_idLU]],job_idLookup,2,FALSE),"")</f>
        <v>5</v>
      </c>
      <c r="J22" t="str">
        <f>IF(Tabelle_ExterneDaten_14[[#This Row],[pub_idLU]]&lt;&gt;"",VLOOKUP(Tabelle_ExterneDaten_14[[#This Row],[pub_idLU]],pub_idLookup,2,FALSE),"")</f>
        <v>9901</v>
      </c>
    </row>
    <row r="23" spans="2:10" x14ac:dyDescent="0.25">
      <c r="B23" t="s">
        <v>302</v>
      </c>
      <c r="C23" t="s">
        <v>303</v>
      </c>
      <c r="D23" t="s">
        <v>245</v>
      </c>
      <c r="E23" t="s">
        <v>304</v>
      </c>
      <c r="F23" t="s">
        <v>195</v>
      </c>
      <c r="G23">
        <v>135</v>
      </c>
      <c r="H23" t="s">
        <v>217</v>
      </c>
      <c r="I23">
        <f>IF(Tabelle_ExterneDaten_14[[#This Row],[job_idLU]]&lt;&gt;"",VLOOKUP(Tabelle_ExterneDaten_14[[#This Row],[job_idLU]],job_idLookup,2,FALSE),"")</f>
        <v>7</v>
      </c>
      <c r="J23" t="str">
        <f>IF(Tabelle_ExterneDaten_14[[#This Row],[pub_idLU]]&lt;&gt;"",VLOOKUP(Tabelle_ExterneDaten_14[[#This Row],[pub_idLU]],pub_idLookup,2,FALSE),"")</f>
        <v>1389</v>
      </c>
    </row>
    <row r="24" spans="2:10" x14ac:dyDescent="0.25">
      <c r="B24" t="s">
        <v>305</v>
      </c>
      <c r="C24" t="s">
        <v>306</v>
      </c>
      <c r="E24" t="s">
        <v>307</v>
      </c>
      <c r="F24" t="s">
        <v>197</v>
      </c>
      <c r="G24">
        <v>76</v>
      </c>
      <c r="H24" t="s">
        <v>217</v>
      </c>
      <c r="I24">
        <f>IF(Tabelle_ExterneDaten_14[[#This Row],[job_idLU]]&lt;&gt;"",VLOOKUP(Tabelle_ExterneDaten_14[[#This Row],[job_idLU]],job_idLookup,2,FALSE),"")</f>
        <v>12</v>
      </c>
      <c r="J24" t="str">
        <f>IF(Tabelle_ExterneDaten_14[[#This Row],[pub_idLU]]&lt;&gt;"",VLOOKUP(Tabelle_ExterneDaten_14[[#This Row],[pub_idLU]],pub_idLookup,2,FALSE),"")</f>
        <v>1389</v>
      </c>
    </row>
    <row r="25" spans="2:10" x14ac:dyDescent="0.25">
      <c r="B25" t="s">
        <v>308</v>
      </c>
      <c r="C25" t="s">
        <v>309</v>
      </c>
      <c r="D25" t="s">
        <v>228</v>
      </c>
      <c r="E25" t="s">
        <v>310</v>
      </c>
      <c r="F25" t="s">
        <v>190</v>
      </c>
      <c r="G25">
        <v>175</v>
      </c>
      <c r="H25" t="s">
        <v>207</v>
      </c>
      <c r="I25">
        <f>IF(Tabelle_ExterneDaten_14[[#This Row],[job_idLU]]&lt;&gt;"",VLOOKUP(Tabelle_ExterneDaten_14[[#This Row],[job_idLU]],job_idLookup,2,FALSE),"")</f>
        <v>5</v>
      </c>
      <c r="J25" t="str">
        <f>IF(Tabelle_ExterneDaten_14[[#This Row],[pub_idLU]]&lt;&gt;"",VLOOKUP(Tabelle_ExterneDaten_14[[#This Row],[pub_idLU]],pub_idLookup,2,FALSE),"")</f>
        <v>0736</v>
      </c>
    </row>
    <row r="26" spans="2:10" x14ac:dyDescent="0.25">
      <c r="B26" t="s">
        <v>311</v>
      </c>
      <c r="C26" t="s">
        <v>312</v>
      </c>
      <c r="D26" t="s">
        <v>313</v>
      </c>
      <c r="E26" t="s">
        <v>314</v>
      </c>
      <c r="F26" t="s">
        <v>198</v>
      </c>
      <c r="G26">
        <v>76</v>
      </c>
      <c r="H26" t="s">
        <v>215</v>
      </c>
      <c r="I26">
        <f>IF(Tabelle_ExterneDaten_14[[#This Row],[job_idLU]]&lt;&gt;"",VLOOKUP(Tabelle_ExterneDaten_14[[#This Row],[job_idLU]],job_idLookup,2,FALSE),"")</f>
        <v>14</v>
      </c>
      <c r="J26" t="str">
        <f>IF(Tabelle_ExterneDaten_14[[#This Row],[pub_idLU]]&lt;&gt;"",VLOOKUP(Tabelle_ExterneDaten_14[[#This Row],[pub_idLU]],pub_idLookup,2,FALSE),"")</f>
        <v>0877</v>
      </c>
    </row>
    <row r="27" spans="2:10" x14ac:dyDescent="0.25">
      <c r="B27" t="s">
        <v>315</v>
      </c>
      <c r="C27" t="s">
        <v>316</v>
      </c>
      <c r="D27" t="s">
        <v>317</v>
      </c>
      <c r="E27" t="s">
        <v>318</v>
      </c>
      <c r="F27" t="s">
        <v>193</v>
      </c>
      <c r="G27">
        <v>150</v>
      </c>
      <c r="H27" t="s">
        <v>209</v>
      </c>
      <c r="I27">
        <f>IF(Tabelle_ExterneDaten_14[[#This Row],[job_idLU]]&lt;&gt;"",VLOOKUP(Tabelle_ExterneDaten_14[[#This Row],[job_idLU]],job_idLookup,2,FALSE),"")</f>
        <v>11</v>
      </c>
      <c r="J27" t="str">
        <f>IF(Tabelle_ExterneDaten_14[[#This Row],[pub_idLU]]&lt;&gt;"",VLOOKUP(Tabelle_ExterneDaten_14[[#This Row],[pub_idLU]],pub_idLookup,2,FALSE),"")</f>
        <v>9999</v>
      </c>
    </row>
    <row r="28" spans="2:10" x14ac:dyDescent="0.25">
      <c r="B28" t="s">
        <v>319</v>
      </c>
      <c r="C28" t="s">
        <v>320</v>
      </c>
      <c r="E28" t="s">
        <v>321</v>
      </c>
      <c r="F28" t="s">
        <v>193</v>
      </c>
      <c r="G28">
        <v>150</v>
      </c>
      <c r="H28" t="s">
        <v>207</v>
      </c>
      <c r="I28">
        <f>IF(Tabelle_ExterneDaten_14[[#This Row],[job_idLU]]&lt;&gt;"",VLOOKUP(Tabelle_ExterneDaten_14[[#This Row],[job_idLU]],job_idLookup,2,FALSE),"")</f>
        <v>11</v>
      </c>
      <c r="J28" t="str">
        <f>IF(Tabelle_ExterneDaten_14[[#This Row],[pub_idLU]]&lt;&gt;"",VLOOKUP(Tabelle_ExterneDaten_14[[#This Row],[pub_idLU]],pub_idLookup,2,FALSE),"")</f>
        <v>0736</v>
      </c>
    </row>
    <row r="29" spans="2:10" x14ac:dyDescent="0.25">
      <c r="B29" t="s">
        <v>322</v>
      </c>
      <c r="C29" t="s">
        <v>323</v>
      </c>
      <c r="D29" t="s">
        <v>231</v>
      </c>
      <c r="E29" t="s">
        <v>324</v>
      </c>
      <c r="F29" t="s">
        <v>190</v>
      </c>
      <c r="G29">
        <v>198</v>
      </c>
      <c r="H29" t="s">
        <v>213</v>
      </c>
      <c r="I29">
        <f>IF(Tabelle_ExterneDaten_14[[#This Row],[job_idLU]]&lt;&gt;"",VLOOKUP(Tabelle_ExterneDaten_14[[#This Row],[job_idLU]],job_idLookup,2,FALSE),"")</f>
        <v>5</v>
      </c>
      <c r="J29" t="str">
        <f>IF(Tabelle_ExterneDaten_14[[#This Row],[pub_idLU]]&lt;&gt;"",VLOOKUP(Tabelle_ExterneDaten_14[[#This Row],[pub_idLU]],pub_idLookup,2,FALSE),"")</f>
        <v>1622</v>
      </c>
    </row>
    <row r="30" spans="2:10" x14ac:dyDescent="0.25">
      <c r="B30" t="s">
        <v>325</v>
      </c>
      <c r="C30" t="s">
        <v>326</v>
      </c>
      <c r="D30" t="s">
        <v>228</v>
      </c>
      <c r="E30" t="s">
        <v>327</v>
      </c>
      <c r="F30" t="s">
        <v>195</v>
      </c>
      <c r="G30">
        <v>120</v>
      </c>
      <c r="H30" t="s">
        <v>209</v>
      </c>
      <c r="I30">
        <f>IF(Tabelle_ExterneDaten_14[[#This Row],[job_idLU]]&lt;&gt;"",VLOOKUP(Tabelle_ExterneDaten_14[[#This Row],[job_idLU]],job_idLookup,2,FALSE),"")</f>
        <v>7</v>
      </c>
      <c r="J30" t="str">
        <f>IF(Tabelle_ExterneDaten_14[[#This Row],[pub_idLU]]&lt;&gt;"",VLOOKUP(Tabelle_ExterneDaten_14[[#This Row],[pub_idLU]],pub_idLookup,2,FALSE),"")</f>
        <v>9999</v>
      </c>
    </row>
    <row r="31" spans="2:10" x14ac:dyDescent="0.25">
      <c r="B31" t="s">
        <v>328</v>
      </c>
      <c r="C31" t="s">
        <v>329</v>
      </c>
      <c r="D31" t="s">
        <v>238</v>
      </c>
      <c r="E31" t="s">
        <v>330</v>
      </c>
      <c r="F31" t="s">
        <v>189</v>
      </c>
      <c r="G31">
        <v>100</v>
      </c>
      <c r="H31" t="s">
        <v>207</v>
      </c>
      <c r="I31">
        <f>IF(Tabelle_ExterneDaten_14[[#This Row],[job_idLU]]&lt;&gt;"",VLOOKUP(Tabelle_ExterneDaten_14[[#This Row],[job_idLU]],job_idLookup,2,FALSE),"")</f>
        <v>13</v>
      </c>
      <c r="J31" t="str">
        <f>IF(Tabelle_ExterneDaten_14[[#This Row],[pub_idLU]]&lt;&gt;"",VLOOKUP(Tabelle_ExterneDaten_14[[#This Row],[pub_idLU]],pub_idLookup,2,FALSE),"")</f>
        <v>0736</v>
      </c>
    </row>
    <row r="32" spans="2:10" x14ac:dyDescent="0.25">
      <c r="B32" t="s">
        <v>331</v>
      </c>
      <c r="C32" t="s">
        <v>329</v>
      </c>
      <c r="D32" t="s">
        <v>332</v>
      </c>
      <c r="E32" t="s">
        <v>333</v>
      </c>
      <c r="F32" t="s">
        <v>190</v>
      </c>
      <c r="G32">
        <v>150</v>
      </c>
      <c r="H32" t="s">
        <v>217</v>
      </c>
      <c r="I32">
        <f>IF(Tabelle_ExterneDaten_14[[#This Row],[job_idLU]]&lt;&gt;"",VLOOKUP(Tabelle_ExterneDaten_14[[#This Row],[job_idLU]],job_idLookup,2,FALSE),"")</f>
        <v>5</v>
      </c>
      <c r="J32" t="str">
        <f>IF(Tabelle_ExterneDaten_14[[#This Row],[pub_idLU]]&lt;&gt;"",VLOOKUP(Tabelle_ExterneDaten_14[[#This Row],[pub_idLU]],pub_idLookup,2,FALSE),"")</f>
        <v>1389</v>
      </c>
    </row>
    <row r="33" spans="2:10" x14ac:dyDescent="0.25">
      <c r="B33" t="s">
        <v>334</v>
      </c>
      <c r="C33" t="s">
        <v>335</v>
      </c>
      <c r="D33" t="s">
        <v>228</v>
      </c>
      <c r="E33" t="s">
        <v>336</v>
      </c>
      <c r="F33" t="s">
        <v>193</v>
      </c>
      <c r="G33">
        <v>112</v>
      </c>
      <c r="H33" t="s">
        <v>217</v>
      </c>
      <c r="I33">
        <f>IF(Tabelle_ExterneDaten_14[[#This Row],[job_idLU]]&lt;&gt;"",VLOOKUP(Tabelle_ExterneDaten_14[[#This Row],[job_idLU]],job_idLookup,2,FALSE),"")</f>
        <v>11</v>
      </c>
      <c r="J33" t="str">
        <f>IF(Tabelle_ExterneDaten_14[[#This Row],[pub_idLU]]&lt;&gt;"",VLOOKUP(Tabelle_ExterneDaten_14[[#This Row],[pub_idLU]],pub_idLookup,2,FALSE),"")</f>
        <v>1389</v>
      </c>
    </row>
    <row r="34" spans="2:10" x14ac:dyDescent="0.25">
      <c r="B34" t="s">
        <v>337</v>
      </c>
      <c r="C34" t="s">
        <v>338</v>
      </c>
      <c r="D34" t="s">
        <v>234</v>
      </c>
      <c r="E34" t="s">
        <v>339</v>
      </c>
      <c r="F34" t="s">
        <v>191</v>
      </c>
      <c r="G34">
        <v>125</v>
      </c>
      <c r="H34" t="s">
        <v>217</v>
      </c>
      <c r="I34">
        <f>IF(Tabelle_ExterneDaten_14[[#This Row],[job_idLU]]&lt;&gt;"",VLOOKUP(Tabelle_ExterneDaten_14[[#This Row],[job_idLU]],job_idLookup,2,FALSE),"")</f>
        <v>8</v>
      </c>
      <c r="J34" t="str">
        <f>IF(Tabelle_ExterneDaten_14[[#This Row],[pub_idLU]]&lt;&gt;"",VLOOKUP(Tabelle_ExterneDaten_14[[#This Row],[pub_idLU]],pub_idLookup,2,FALSE),"")</f>
        <v>1389</v>
      </c>
    </row>
    <row r="35" spans="2:10" x14ac:dyDescent="0.25">
      <c r="B35" t="s">
        <v>340</v>
      </c>
      <c r="C35" t="s">
        <v>341</v>
      </c>
      <c r="E35" t="s">
        <v>342</v>
      </c>
      <c r="F35" t="s">
        <v>191</v>
      </c>
      <c r="G35">
        <v>101</v>
      </c>
      <c r="H35" t="s">
        <v>209</v>
      </c>
      <c r="I35">
        <f>IF(Tabelle_ExterneDaten_14[[#This Row],[job_idLU]]&lt;&gt;"",VLOOKUP(Tabelle_ExterneDaten_14[[#This Row],[job_idLU]],job_idLookup,2,FALSE),"")</f>
        <v>8</v>
      </c>
      <c r="J35" t="str">
        <f>IF(Tabelle_ExterneDaten_14[[#This Row],[pub_idLU]]&lt;&gt;"",VLOOKUP(Tabelle_ExterneDaten_14[[#This Row],[pub_idLU]],pub_idLookup,2,FALSE),"")</f>
        <v>9999</v>
      </c>
    </row>
    <row r="36" spans="2:10" x14ac:dyDescent="0.25">
      <c r="B36" t="s">
        <v>343</v>
      </c>
      <c r="C36" t="s">
        <v>303</v>
      </c>
      <c r="D36" t="s">
        <v>285</v>
      </c>
      <c r="E36" t="s">
        <v>344</v>
      </c>
      <c r="F36" t="s">
        <v>190</v>
      </c>
      <c r="G36">
        <v>246</v>
      </c>
      <c r="H36" t="s">
        <v>205</v>
      </c>
      <c r="I36">
        <f>IF(Tabelle_ExterneDaten_14[[#This Row],[job_idLU]]&lt;&gt;"",VLOOKUP(Tabelle_ExterneDaten_14[[#This Row],[job_idLU]],job_idLookup,2,FALSE),"")</f>
        <v>5</v>
      </c>
      <c r="J36" t="str">
        <f>IF(Tabelle_ExterneDaten_14[[#This Row],[pub_idLU]]&lt;&gt;"",VLOOKUP(Tabelle_ExterneDaten_14[[#This Row],[pub_idLU]],pub_idLookup,2,FALSE),"")</f>
        <v>1756</v>
      </c>
    </row>
    <row r="37" spans="2:10" x14ac:dyDescent="0.25">
      <c r="B37" t="s">
        <v>345</v>
      </c>
      <c r="C37" t="s">
        <v>346</v>
      </c>
      <c r="D37" t="s">
        <v>347</v>
      </c>
      <c r="E37" t="s">
        <v>190</v>
      </c>
      <c r="F37" t="s">
        <v>191</v>
      </c>
      <c r="G37">
        <v>100</v>
      </c>
      <c r="H37" t="s">
        <v>215</v>
      </c>
      <c r="I37">
        <f>IF(Tabelle_ExterneDaten_14[[#This Row],[job_idLU]]&lt;&gt;"",VLOOKUP(Tabelle_ExterneDaten_14[[#This Row],[job_idLU]],job_idLookup,2,FALSE),"")</f>
        <v>8</v>
      </c>
      <c r="J37" t="str">
        <f>IF(Tabelle_ExterneDaten_14[[#This Row],[pub_idLU]]&lt;&gt;"",VLOOKUP(Tabelle_ExterneDaten_14[[#This Row],[pub_idLU]],pub_idLookup,2,FALSE),"")</f>
        <v>0877</v>
      </c>
    </row>
    <row r="38" spans="2:10" x14ac:dyDescent="0.25">
      <c r="B38" t="s">
        <v>348</v>
      </c>
      <c r="C38" t="s">
        <v>349</v>
      </c>
      <c r="E38" t="s">
        <v>350</v>
      </c>
      <c r="F38" t="s">
        <v>202</v>
      </c>
      <c r="G38">
        <v>76</v>
      </c>
      <c r="H38" t="s">
        <v>215</v>
      </c>
      <c r="I38">
        <f>IF(Tabelle_ExterneDaten_14[[#This Row],[job_idLU]]&lt;&gt;"",VLOOKUP(Tabelle_ExterneDaten_14[[#This Row],[job_idLU]],job_idLookup,2,FALSE),"")</f>
        <v>9</v>
      </c>
      <c r="J38" t="str">
        <f>IF(Tabelle_ExterneDaten_14[[#This Row],[pub_idLU]]&lt;&gt;"",VLOOKUP(Tabelle_ExterneDaten_14[[#This Row],[pub_idLU]],pub_idLookup,2,FALSE),"")</f>
        <v>0877</v>
      </c>
    </row>
    <row r="39" spans="2:10" x14ac:dyDescent="0.25">
      <c r="B39" t="s">
        <v>351</v>
      </c>
      <c r="C39" t="s">
        <v>352</v>
      </c>
      <c r="D39" t="s">
        <v>353</v>
      </c>
      <c r="E39" t="s">
        <v>354</v>
      </c>
      <c r="F39" t="s">
        <v>196</v>
      </c>
      <c r="G39">
        <v>192</v>
      </c>
      <c r="H39" t="s">
        <v>217</v>
      </c>
      <c r="I39">
        <f>IF(Tabelle_ExterneDaten_14[[#This Row],[job_idLU]]&lt;&gt;"",VLOOKUP(Tabelle_ExterneDaten_14[[#This Row],[job_idLU]],job_idLookup,2,FALSE),"")</f>
        <v>6</v>
      </c>
      <c r="J39" t="str">
        <f>IF(Tabelle_ExterneDaten_14[[#This Row],[pub_idLU]]&lt;&gt;"",VLOOKUP(Tabelle_ExterneDaten_14[[#This Row],[pub_idLU]],pub_idLookup,2,FALSE),"")</f>
        <v>1389</v>
      </c>
    </row>
    <row r="40" spans="2:10" x14ac:dyDescent="0.25">
      <c r="B40" t="s">
        <v>355</v>
      </c>
      <c r="C40" t="s">
        <v>356</v>
      </c>
      <c r="E40" t="s">
        <v>357</v>
      </c>
      <c r="F40" t="s">
        <v>196</v>
      </c>
      <c r="G40">
        <v>152</v>
      </c>
      <c r="H40" t="s">
        <v>209</v>
      </c>
      <c r="I40">
        <f>IF(Tabelle_ExterneDaten_14[[#This Row],[job_idLU]]&lt;&gt;"",VLOOKUP(Tabelle_ExterneDaten_14[[#This Row],[job_idLU]],job_idLookup,2,FALSE),"")</f>
        <v>6</v>
      </c>
      <c r="J40" t="str">
        <f>IF(Tabelle_ExterneDaten_14[[#This Row],[pub_idLU]]&lt;&gt;"",VLOOKUP(Tabelle_ExterneDaten_14[[#This Row],[pub_idLU]],pub_idLookup,2,FALSE),"")</f>
        <v>9999</v>
      </c>
    </row>
    <row r="41" spans="2:10" x14ac:dyDescent="0.25">
      <c r="B41" t="s">
        <v>358</v>
      </c>
      <c r="C41" t="s">
        <v>359</v>
      </c>
      <c r="E41" t="s">
        <v>360</v>
      </c>
      <c r="F41" t="s">
        <v>195</v>
      </c>
      <c r="G41">
        <v>170</v>
      </c>
      <c r="H41" t="s">
        <v>217</v>
      </c>
      <c r="I41">
        <f>IF(Tabelle_ExterneDaten_14[[#This Row],[job_idLU]]&lt;&gt;"",VLOOKUP(Tabelle_ExterneDaten_14[[#This Row],[job_idLU]],job_idLookup,2,FALSE),"")</f>
        <v>7</v>
      </c>
      <c r="J41" t="str">
        <f>IF(Tabelle_ExterneDaten_14[[#This Row],[pub_idLU]]&lt;&gt;"",VLOOKUP(Tabelle_ExterneDaten_14[[#This Row],[pub_idLU]],pub_idLookup,2,FALSE),"")</f>
        <v>1389</v>
      </c>
    </row>
    <row r="42" spans="2:10" x14ac:dyDescent="0.25">
      <c r="B42" t="s">
        <v>361</v>
      </c>
      <c r="C42" t="s">
        <v>362</v>
      </c>
      <c r="D42" t="s">
        <v>258</v>
      </c>
      <c r="E42" t="s">
        <v>363</v>
      </c>
      <c r="F42" t="s">
        <v>191</v>
      </c>
      <c r="G42">
        <v>175</v>
      </c>
      <c r="H42" t="s">
        <v>207</v>
      </c>
      <c r="I42">
        <f>IF(Tabelle_ExterneDaten_14[[#This Row],[job_idLU]]&lt;&gt;"",VLOOKUP(Tabelle_ExterneDaten_14[[#This Row],[job_idLU]],job_idLookup,2,FALSE),"")</f>
        <v>8</v>
      </c>
      <c r="J42" t="str">
        <f>IF(Tabelle_ExterneDaten_14[[#This Row],[pub_idLU]]&lt;&gt;"",VLOOKUP(Tabelle_ExterneDaten_14[[#This Row],[pub_idLU]],pub_idLookup,2,FALSE),"")</f>
        <v>0736</v>
      </c>
    </row>
    <row r="43" spans="2:10" x14ac:dyDescent="0.25">
      <c r="B43" t="s">
        <v>364</v>
      </c>
      <c r="C43" t="s">
        <v>365</v>
      </c>
      <c r="D43" t="s">
        <v>292</v>
      </c>
      <c r="E43" t="s">
        <v>366</v>
      </c>
      <c r="F43" t="s">
        <v>189</v>
      </c>
      <c r="G43">
        <v>76</v>
      </c>
      <c r="H43" t="s">
        <v>217</v>
      </c>
      <c r="I43">
        <f>IF(Tabelle_ExterneDaten_14[[#This Row],[job_idLU]]&lt;&gt;"",VLOOKUP(Tabelle_ExterneDaten_14[[#This Row],[job_idLU]],job_idLookup,2,FALSE),"")</f>
        <v>13</v>
      </c>
      <c r="J43" t="str">
        <f>IF(Tabelle_ExterneDaten_14[[#This Row],[pub_idLU]]&lt;&gt;"",VLOOKUP(Tabelle_ExterneDaten_14[[#This Row],[pub_idLU]],pub_idLookup,2,FALSE),"")</f>
        <v>1389</v>
      </c>
    </row>
    <row r="44" spans="2:10" x14ac:dyDescent="0.25">
      <c r="B44" t="s">
        <v>367</v>
      </c>
      <c r="C44" t="s">
        <v>368</v>
      </c>
      <c r="D44" t="s">
        <v>228</v>
      </c>
      <c r="E44" t="s">
        <v>46</v>
      </c>
      <c r="F44" t="s">
        <v>202</v>
      </c>
      <c r="G44">
        <v>78</v>
      </c>
      <c r="H44" t="s">
        <v>217</v>
      </c>
      <c r="I44">
        <f>IF(Tabelle_ExterneDaten_14[[#This Row],[job_idLU]]&lt;&gt;"",VLOOKUP(Tabelle_ExterneDaten_14[[#This Row],[job_idLU]],job_idLookup,2,FALSE),"")</f>
        <v>9</v>
      </c>
      <c r="J44" t="str">
        <f>IF(Tabelle_ExterneDaten_14[[#This Row],[pub_idLU]]&lt;&gt;"",VLOOKUP(Tabelle_ExterneDaten_14[[#This Row],[pub_idLU]],pub_idLookup,2,FALSE),"")</f>
        <v>1389</v>
      </c>
    </row>
    <row r="45" spans="2:10" x14ac:dyDescent="0.25">
      <c r="B45" t="s">
        <v>369</v>
      </c>
      <c r="C45" t="s">
        <v>370</v>
      </c>
      <c r="D45" t="s">
        <v>228</v>
      </c>
      <c r="E45" t="s">
        <v>371</v>
      </c>
      <c r="F45" t="s">
        <v>197</v>
      </c>
      <c r="G45">
        <v>100</v>
      </c>
      <c r="H45" t="s">
        <v>207</v>
      </c>
      <c r="I45">
        <f>IF(Tabelle_ExterneDaten_14[[#This Row],[job_idLU]]&lt;&gt;"",VLOOKUP(Tabelle_ExterneDaten_14[[#This Row],[job_idLU]],job_idLookup,2,FALSE),"")</f>
        <v>12</v>
      </c>
      <c r="J45" t="str">
        <f>IF(Tabelle_ExterneDaten_14[[#This Row],[pub_idLU]]&lt;&gt;"",VLOOKUP(Tabelle_ExterneDaten_14[[#This Row],[pub_idLU]],pub_idLookup,2,FALSE),"")</f>
        <v>0736</v>
      </c>
    </row>
    <row r="46" spans="2:10" x14ac:dyDescent="0.25">
      <c r="B46" t="s">
        <v>372</v>
      </c>
      <c r="C46" t="s">
        <v>373</v>
      </c>
      <c r="D46" t="s">
        <v>274</v>
      </c>
      <c r="E46" t="s">
        <v>374</v>
      </c>
      <c r="F46" t="s">
        <v>192</v>
      </c>
      <c r="G46">
        <v>165</v>
      </c>
      <c r="H46" t="s">
        <v>207</v>
      </c>
      <c r="I46">
        <f>IF(Tabelle_ExterneDaten_14[[#This Row],[job_idLU]]&lt;&gt;"",VLOOKUP(Tabelle_ExterneDaten_14[[#This Row],[job_idLU]],job_idLookup,2,FALSE),"")</f>
        <v>10</v>
      </c>
      <c r="J46" t="str">
        <f>IF(Tabelle_ExterneDaten_14[[#This Row],[pub_idLU]]&lt;&gt;"",VLOOKUP(Tabelle_ExterneDaten_14[[#This Row],[pub_idLU]],pub_idLookup,2,FALSE),"")</f>
        <v>0736</v>
      </c>
    </row>
    <row r="47" spans="2:10" x14ac:dyDescent="0.25">
      <c r="B47" t="s">
        <v>375</v>
      </c>
      <c r="C47" t="s">
        <v>115</v>
      </c>
      <c r="D47" t="s">
        <v>266</v>
      </c>
      <c r="E47" t="s">
        <v>376</v>
      </c>
      <c r="F47" t="s">
        <v>202</v>
      </c>
      <c r="G47">
        <v>170</v>
      </c>
      <c r="H47" t="s">
        <v>207</v>
      </c>
      <c r="I47">
        <f>IF(Tabelle_ExterneDaten_14[[#This Row],[job_idLU]]&lt;&gt;"",VLOOKUP(Tabelle_ExterneDaten_14[[#This Row],[job_idLU]],job_idLookup,2,FALSE),"")</f>
        <v>9</v>
      </c>
      <c r="J47" t="str">
        <f>IF(Tabelle_ExterneDaten_14[[#This Row],[pub_idLU]]&lt;&gt;"",VLOOKUP(Tabelle_ExterneDaten_14[[#This Row],[pub_idLU]],pub_idLookup,2,FALSE),"")</f>
        <v>0736</v>
      </c>
    </row>
    <row r="48" spans="2:10" x14ac:dyDescent="0.25">
      <c r="B48" t="s">
        <v>377</v>
      </c>
      <c r="C48" t="s">
        <v>378</v>
      </c>
      <c r="D48" t="s">
        <v>231</v>
      </c>
      <c r="E48" t="s">
        <v>379</v>
      </c>
      <c r="F48" t="s">
        <v>193</v>
      </c>
      <c r="G48">
        <v>76</v>
      </c>
      <c r="H48" t="s">
        <v>215</v>
      </c>
      <c r="I48">
        <f>IF(Tabelle_ExterneDaten_14[[#This Row],[job_idLU]]&lt;&gt;"",VLOOKUP(Tabelle_ExterneDaten_14[[#This Row],[job_idLU]],job_idLookup,2,FALSE),"")</f>
        <v>11</v>
      </c>
      <c r="J48" t="str">
        <f>IF(Tabelle_ExterneDaten_14[[#This Row],[pub_idLU]]&lt;&gt;"",VLOOKUP(Tabelle_ExterneDaten_14[[#This Row],[pub_idLU]],pub_idLookup,2,FALSE),"")</f>
        <v>0877</v>
      </c>
    </row>
    <row r="49" spans="2:10" x14ac:dyDescent="0.25">
      <c r="B49" t="s">
        <v>380</v>
      </c>
      <c r="C49" t="s">
        <v>381</v>
      </c>
      <c r="D49" t="s">
        <v>382</v>
      </c>
      <c r="E49" t="s">
        <v>383</v>
      </c>
      <c r="F49" t="s">
        <v>194</v>
      </c>
      <c r="H49" t="s">
        <v>207</v>
      </c>
      <c r="I49">
        <f>IF(Tabelle_ExterneDaten_14[[#This Row],[job_idLU]]&lt;&gt;"",VLOOKUP(Tabelle_ExterneDaten_14[[#This Row],[job_idLU]],job_idLookup,2,FALSE),"")</f>
        <v>1</v>
      </c>
      <c r="J49" t="str">
        <f>IF(Tabelle_ExterneDaten_14[[#This Row],[pub_idLU]]&lt;&gt;"",VLOOKUP(Tabelle_ExterneDaten_14[[#This Row],[pub_idLU]],pub_idLookup,2,FALSE),"")</f>
        <v>0736</v>
      </c>
    </row>
  </sheetData>
  <dataValidations count="2">
    <dataValidation type="list" allowBlank="1" showInputMessage="1" showErrorMessage="1" sqref="F2:F49" xr:uid="{20A8354B-9EFC-4E39-B853-FE5BFF13B092}">
      <formula1>OFFSET(job_idLookup,0,0,,1)</formula1>
    </dataValidation>
    <dataValidation type="list" allowBlank="1" showInputMessage="1" showErrorMessage="1" sqref="H2:H49" xr:uid="{FC655092-7B5F-4C91-8209-1F1F5B9130F2}">
      <formula1>OFFSET(pub_idLookup,0,0,,1)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5D79-354C-4579-A3BB-C780EA0CF326}">
  <dimension ref="A1:E15"/>
  <sheetViews>
    <sheetView workbookViewId="0"/>
  </sheetViews>
  <sheetFormatPr baseColWidth="10" defaultRowHeight="15" x14ac:dyDescent="0.25"/>
  <cols>
    <col min="2" max="2" width="8.85546875" bestFit="1" customWidth="1"/>
    <col min="3" max="3" width="27.5703125" bestFit="1" customWidth="1"/>
    <col min="4" max="4" width="9.85546875" bestFit="1" customWidth="1"/>
    <col min="5" max="5" width="10.140625" bestFit="1" customWidth="1"/>
    <col min="6" max="6" width="11" bestFit="1" customWidth="1"/>
  </cols>
  <sheetData>
    <row r="1" spans="1:5" x14ac:dyDescent="0.25">
      <c r="A1" t="str">
        <f>_xll.DBSetQuery(A2,"",B1)</f>
        <v xml:space="preserve">Env:MSSQL, (last result:)Set OLEDB; ListObject to (bgQuery= True, ): SELECT T1.job_id, T1.job_desc, T1.min_lvl, T1.max_lvl_x000D_
FROM pubs.dbo.jobs T1_x000D_
</v>
      </c>
      <c r="B1" s="2" t="s">
        <v>384</v>
      </c>
      <c r="C1" s="2" t="s">
        <v>387</v>
      </c>
      <c r="D1" s="2" t="s">
        <v>388</v>
      </c>
      <c r="E1" s="2" t="s">
        <v>389</v>
      </c>
    </row>
    <row r="2" spans="1:5" x14ac:dyDescent="0.25">
      <c r="A2" s="1" t="s">
        <v>386</v>
      </c>
      <c r="B2" s="3">
        <v>1</v>
      </c>
      <c r="C2" s="3" t="s">
        <v>194</v>
      </c>
      <c r="D2" s="3">
        <v>10</v>
      </c>
      <c r="E2" s="3">
        <v>10</v>
      </c>
    </row>
    <row r="3" spans="1:5" x14ac:dyDescent="0.25">
      <c r="B3" s="2">
        <v>2</v>
      </c>
      <c r="C3" s="2" t="s">
        <v>200</v>
      </c>
      <c r="D3" s="2">
        <v>200</v>
      </c>
      <c r="E3" s="2">
        <v>250</v>
      </c>
    </row>
    <row r="4" spans="1:5" x14ac:dyDescent="0.25">
      <c r="B4" s="2">
        <v>3</v>
      </c>
      <c r="C4" s="2" t="s">
        <v>201</v>
      </c>
      <c r="D4" s="2">
        <v>175</v>
      </c>
      <c r="E4" s="2">
        <v>225</v>
      </c>
    </row>
    <row r="5" spans="1:5" x14ac:dyDescent="0.25">
      <c r="B5" s="2">
        <v>4</v>
      </c>
      <c r="C5" s="2" t="s">
        <v>199</v>
      </c>
      <c r="D5" s="2">
        <v>175</v>
      </c>
      <c r="E5" s="2">
        <v>250</v>
      </c>
    </row>
    <row r="6" spans="1:5" x14ac:dyDescent="0.25">
      <c r="B6" s="2">
        <v>5</v>
      </c>
      <c r="C6" s="2" t="s">
        <v>190</v>
      </c>
      <c r="D6" s="2">
        <v>150</v>
      </c>
      <c r="E6" s="2">
        <v>250</v>
      </c>
    </row>
    <row r="7" spans="1:5" x14ac:dyDescent="0.25">
      <c r="B7" s="2">
        <v>6</v>
      </c>
      <c r="C7" s="2" t="s">
        <v>196</v>
      </c>
      <c r="D7" s="2">
        <v>140</v>
      </c>
      <c r="E7" s="2">
        <v>225</v>
      </c>
    </row>
    <row r="8" spans="1:5" x14ac:dyDescent="0.25">
      <c r="B8" s="2">
        <v>7</v>
      </c>
      <c r="C8" s="2" t="s">
        <v>195</v>
      </c>
      <c r="D8" s="2">
        <v>120</v>
      </c>
      <c r="E8" s="2">
        <v>200</v>
      </c>
    </row>
    <row r="9" spans="1:5" x14ac:dyDescent="0.25">
      <c r="B9" s="2">
        <v>8</v>
      </c>
      <c r="C9" s="2" t="s">
        <v>191</v>
      </c>
      <c r="D9" s="2">
        <v>100</v>
      </c>
      <c r="E9" s="2">
        <v>175</v>
      </c>
    </row>
    <row r="10" spans="1:5" x14ac:dyDescent="0.25">
      <c r="B10" s="2">
        <v>9</v>
      </c>
      <c r="C10" s="2" t="s">
        <v>202</v>
      </c>
      <c r="D10" s="2">
        <v>75</v>
      </c>
      <c r="E10" s="2">
        <v>175</v>
      </c>
    </row>
    <row r="11" spans="1:5" x14ac:dyDescent="0.25">
      <c r="B11" s="2">
        <v>10</v>
      </c>
      <c r="C11" s="2" t="s">
        <v>192</v>
      </c>
      <c r="D11" s="2">
        <v>75</v>
      </c>
      <c r="E11" s="2">
        <v>165</v>
      </c>
    </row>
    <row r="12" spans="1:5" x14ac:dyDescent="0.25">
      <c r="B12" s="2">
        <v>11</v>
      </c>
      <c r="C12" s="2" t="s">
        <v>193</v>
      </c>
      <c r="D12" s="2">
        <v>75</v>
      </c>
      <c r="E12" s="2">
        <v>150</v>
      </c>
    </row>
    <row r="13" spans="1:5" x14ac:dyDescent="0.25">
      <c r="B13" s="2">
        <v>12</v>
      </c>
      <c r="C13" s="2" t="s">
        <v>197</v>
      </c>
      <c r="D13" s="2">
        <v>25</v>
      </c>
      <c r="E13" s="2">
        <v>100</v>
      </c>
    </row>
    <row r="14" spans="1:5" x14ac:dyDescent="0.25">
      <c r="B14" s="2">
        <v>13</v>
      </c>
      <c r="C14" s="2" t="s">
        <v>189</v>
      </c>
      <c r="D14" s="2">
        <v>25</v>
      </c>
      <c r="E14" s="2">
        <v>100</v>
      </c>
    </row>
    <row r="15" spans="1:5" x14ac:dyDescent="0.25">
      <c r="B15" s="2">
        <v>14</v>
      </c>
      <c r="C15" s="2" t="s">
        <v>198</v>
      </c>
      <c r="D15" s="2">
        <v>25</v>
      </c>
      <c r="E15" s="2">
        <v>100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B5BA-EA6B-471A-A99D-35127F613F20}">
  <dimension ref="A1:F9"/>
  <sheetViews>
    <sheetView workbookViewId="0"/>
  </sheetViews>
  <sheetFormatPr baseColWidth="10" defaultRowHeight="15" x14ac:dyDescent="0.25"/>
  <cols>
    <col min="2" max="2" width="9.42578125" bestFit="1" customWidth="1"/>
    <col min="3" max="3" width="20.140625" bestFit="1" customWidth="1"/>
    <col min="4" max="4" width="11.5703125" bestFit="1" customWidth="1"/>
    <col min="5" max="5" width="7.7109375" bestFit="1" customWidth="1"/>
    <col min="6" max="6" width="10" bestFit="1" customWidth="1"/>
    <col min="7" max="7" width="12" bestFit="1" customWidth="1"/>
  </cols>
  <sheetData>
    <row r="1" spans="1:6" x14ac:dyDescent="0.25">
      <c r="A1" t="str">
        <f>_xll.DBSetQuery(A2,"",B1)</f>
        <v xml:space="preserve">Env:MSSQL, (last result:)Set OLEDB; ListObject to (bgQuery= True, ): SELECT T1.pub_id, T1.pub_name, T1.city, T1.state, T1.country_x000D_
FROM pubs.dbo.publishers T1_x000D_
</v>
      </c>
      <c r="B1" s="2" t="s">
        <v>385</v>
      </c>
      <c r="C1" s="2" t="s">
        <v>391</v>
      </c>
      <c r="D1" s="2" t="s">
        <v>6</v>
      </c>
      <c r="E1" s="2" t="s">
        <v>7</v>
      </c>
      <c r="F1" s="2" t="s">
        <v>392</v>
      </c>
    </row>
    <row r="2" spans="1:6" x14ac:dyDescent="0.25">
      <c r="A2" s="1" t="s">
        <v>390</v>
      </c>
      <c r="B2" s="3" t="s">
        <v>208</v>
      </c>
      <c r="C2" s="3" t="s">
        <v>207</v>
      </c>
      <c r="D2" s="3" t="s">
        <v>393</v>
      </c>
      <c r="E2" s="3" t="s">
        <v>394</v>
      </c>
      <c r="F2" s="3" t="s">
        <v>395</v>
      </c>
    </row>
    <row r="3" spans="1:6" x14ac:dyDescent="0.25">
      <c r="B3" s="2" t="s">
        <v>216</v>
      </c>
      <c r="C3" s="2" t="s">
        <v>215</v>
      </c>
      <c r="D3" s="2" t="s">
        <v>396</v>
      </c>
      <c r="E3" s="2" t="s">
        <v>397</v>
      </c>
      <c r="F3" s="2" t="s">
        <v>395</v>
      </c>
    </row>
    <row r="4" spans="1:6" x14ac:dyDescent="0.25">
      <c r="B4" s="2" t="s">
        <v>218</v>
      </c>
      <c r="C4" s="2" t="s">
        <v>217</v>
      </c>
      <c r="D4" s="2" t="s">
        <v>30</v>
      </c>
      <c r="E4" s="2" t="s">
        <v>16</v>
      </c>
      <c r="F4" s="2" t="s">
        <v>395</v>
      </c>
    </row>
    <row r="5" spans="1:6" x14ac:dyDescent="0.25">
      <c r="B5" s="2" t="s">
        <v>214</v>
      </c>
      <c r="C5" s="2" t="s">
        <v>213</v>
      </c>
      <c r="D5" s="2" t="s">
        <v>398</v>
      </c>
      <c r="E5" s="2" t="s">
        <v>399</v>
      </c>
      <c r="F5" s="2" t="s">
        <v>395</v>
      </c>
    </row>
    <row r="6" spans="1:6" x14ac:dyDescent="0.25">
      <c r="B6" s="2" t="s">
        <v>206</v>
      </c>
      <c r="C6" s="2" t="s">
        <v>205</v>
      </c>
      <c r="D6" s="2" t="s">
        <v>400</v>
      </c>
      <c r="E6" s="2" t="s">
        <v>401</v>
      </c>
      <c r="F6" s="2" t="s">
        <v>395</v>
      </c>
    </row>
    <row r="7" spans="1:6" x14ac:dyDescent="0.25">
      <c r="B7" s="2" t="s">
        <v>212</v>
      </c>
      <c r="C7" s="2" t="s">
        <v>211</v>
      </c>
      <c r="D7" s="2" t="s">
        <v>402</v>
      </c>
      <c r="E7" s="2"/>
      <c r="F7" s="2" t="s">
        <v>403</v>
      </c>
    </row>
    <row r="8" spans="1:6" x14ac:dyDescent="0.25">
      <c r="B8" s="2" t="s">
        <v>204</v>
      </c>
      <c r="C8" s="2" t="s">
        <v>203</v>
      </c>
      <c r="D8" s="2" t="s">
        <v>404</v>
      </c>
      <c r="E8" s="2" t="s">
        <v>405</v>
      </c>
      <c r="F8" s="2" t="s">
        <v>395</v>
      </c>
    </row>
    <row r="9" spans="1:6" x14ac:dyDescent="0.25">
      <c r="B9" s="2" t="s">
        <v>210</v>
      </c>
      <c r="C9" s="2" t="s">
        <v>209</v>
      </c>
      <c r="D9" s="2" t="s">
        <v>406</v>
      </c>
      <c r="E9" s="2"/>
      <c r="F9" s="2" t="s">
        <v>407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48FF2-0ACD-4A73-B6A8-F5AD1C0A5499}">
  <dimension ref="A1:B19"/>
  <sheetViews>
    <sheetView workbookViewId="0"/>
  </sheetViews>
  <sheetFormatPr baseColWidth="10" defaultRowHeight="15" x14ac:dyDescent="0.25"/>
  <sheetData>
    <row r="1" spans="1:2" x14ac:dyDescent="0.25">
      <c r="A1" t="str">
        <f>_xll.DBListFetch(B1,"",title_idLookup)</f>
        <v>Env:MSSQL, (last result:)Retrieved 18 records from: SELECT T1.title+'/'+p.pub_name AS title_id,T1.title_id FROM pubs.dbo.titles T1 LEFT JOIN pubs.dbo.publishers p ON T1.pub_id = p.pub_id ORDER BY T1.title</v>
      </c>
      <c r="B1" s="1" t="s">
        <v>408</v>
      </c>
    </row>
    <row r="2" spans="1:2" x14ac:dyDescent="0.25">
      <c r="A2" t="s">
        <v>410</v>
      </c>
      <c r="B2" t="s">
        <v>411</v>
      </c>
    </row>
    <row r="3" spans="1:2" x14ac:dyDescent="0.25">
      <c r="A3" t="s">
        <v>412</v>
      </c>
      <c r="B3" t="s">
        <v>413</v>
      </c>
    </row>
    <row r="4" spans="1:2" x14ac:dyDescent="0.25">
      <c r="A4" t="s">
        <v>414</v>
      </c>
      <c r="B4" t="s">
        <v>415</v>
      </c>
    </row>
    <row r="5" spans="1:2" x14ac:dyDescent="0.25">
      <c r="A5" t="s">
        <v>416</v>
      </c>
      <c r="B5" t="s">
        <v>417</v>
      </c>
    </row>
    <row r="6" spans="1:2" x14ac:dyDescent="0.25">
      <c r="A6" t="s">
        <v>418</v>
      </c>
      <c r="B6" t="s">
        <v>419</v>
      </c>
    </row>
    <row r="7" spans="1:2" x14ac:dyDescent="0.25">
      <c r="A7" t="s">
        <v>420</v>
      </c>
      <c r="B7" t="s">
        <v>421</v>
      </c>
    </row>
    <row r="8" spans="1:2" x14ac:dyDescent="0.25">
      <c r="A8" t="s">
        <v>422</v>
      </c>
      <c r="B8" t="s">
        <v>423</v>
      </c>
    </row>
    <row r="9" spans="1:2" x14ac:dyDescent="0.25">
      <c r="A9" t="s">
        <v>424</v>
      </c>
      <c r="B9" t="s">
        <v>425</v>
      </c>
    </row>
    <row r="10" spans="1:2" x14ac:dyDescent="0.25">
      <c r="A10" t="s">
        <v>426</v>
      </c>
      <c r="B10" t="s">
        <v>427</v>
      </c>
    </row>
    <row r="11" spans="1:2" x14ac:dyDescent="0.25">
      <c r="A11" t="s">
        <v>428</v>
      </c>
      <c r="B11" t="s">
        <v>429</v>
      </c>
    </row>
    <row r="12" spans="1:2" x14ac:dyDescent="0.25">
      <c r="A12" t="s">
        <v>430</v>
      </c>
      <c r="B12" t="s">
        <v>431</v>
      </c>
    </row>
    <row r="13" spans="1:2" x14ac:dyDescent="0.25">
      <c r="A13" t="s">
        <v>432</v>
      </c>
      <c r="B13" t="s">
        <v>433</v>
      </c>
    </row>
    <row r="14" spans="1:2" x14ac:dyDescent="0.25">
      <c r="A14" t="s">
        <v>434</v>
      </c>
      <c r="B14" t="s">
        <v>435</v>
      </c>
    </row>
    <row r="15" spans="1:2" x14ac:dyDescent="0.25">
      <c r="A15" t="s">
        <v>436</v>
      </c>
      <c r="B15" t="s">
        <v>437</v>
      </c>
    </row>
    <row r="16" spans="1:2" x14ac:dyDescent="0.25">
      <c r="A16" t="s">
        <v>438</v>
      </c>
      <c r="B16" t="s">
        <v>439</v>
      </c>
    </row>
    <row r="17" spans="1:2" x14ac:dyDescent="0.25">
      <c r="A17" t="s">
        <v>440</v>
      </c>
      <c r="B17" t="s">
        <v>441</v>
      </c>
    </row>
    <row r="18" spans="1:2" x14ac:dyDescent="0.25">
      <c r="A18" t="s">
        <v>442</v>
      </c>
      <c r="B18" t="s">
        <v>443</v>
      </c>
    </row>
    <row r="19" spans="1:2" x14ac:dyDescent="0.25">
      <c r="A19" t="s">
        <v>444</v>
      </c>
      <c r="B19" t="s">
        <v>445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2764D-6A8E-4223-842D-67D46ADA143E}">
  <dimension ref="A1:F88"/>
  <sheetViews>
    <sheetView workbookViewId="0">
      <selection activeCell="B12" sqref="B12"/>
    </sheetView>
  </sheetViews>
  <sheetFormatPr baseColWidth="10" defaultRowHeight="15" x14ac:dyDescent="0.25"/>
  <cols>
    <col min="2" max="2" width="77.5703125" bestFit="1" customWidth="1"/>
    <col min="3" max="4" width="10" bestFit="1" customWidth="1"/>
    <col min="5" max="5" width="9.42578125" bestFit="1" customWidth="1"/>
    <col min="6" max="6" width="12" hidden="1" customWidth="1"/>
  </cols>
  <sheetData>
    <row r="1" spans="1:6" x14ac:dyDescent="0.25">
      <c r="A1" t="str">
        <f>_xll.DBSetQuery(A2,"",B1)</f>
        <v xml:space="preserve">Env:MSSQL, (last result:)Set OLEDB; ListObject to (bgQuery= True, ): SELECT T2.title+'/'+p.pub_name AS title_idLU, T1.lorange, T1.hirange, T1.royalty_x000D_
FROM pubs.dbo.roysched T1 INNER JOIN _x000D_
pubs.dbo.titles T2 ON T1.title_id = T2.title_id LEFT JOIN _x000D_
pubs.dbo.publishers p ON T2.pub_id = p.pub_id_x000D_
_x000D_
</v>
      </c>
      <c r="B1" t="s">
        <v>446</v>
      </c>
      <c r="C1" t="s">
        <v>447</v>
      </c>
      <c r="D1" t="s">
        <v>448</v>
      </c>
      <c r="E1" t="s">
        <v>449</v>
      </c>
      <c r="F1" t="s">
        <v>450</v>
      </c>
    </row>
    <row r="2" spans="1:6" x14ac:dyDescent="0.25">
      <c r="A2" s="1" t="s">
        <v>409</v>
      </c>
      <c r="B2" s="1" t="s">
        <v>438</v>
      </c>
      <c r="C2" s="1">
        <v>0</v>
      </c>
      <c r="D2" s="1">
        <v>5000</v>
      </c>
      <c r="E2" s="1">
        <v>10</v>
      </c>
      <c r="F2" s="1" t="e">
        <f>IF(Tabelle_ExterneDaten_17[[#This Row],[title_idLU]]&lt;&gt;"",VLOOKUP(Tabelle_ExterneDaten_17[[#This Row],[title_idLU]],title_idLookup,2,FALSE),"")</f>
        <v>#N/A</v>
      </c>
    </row>
    <row r="3" spans="1:6" x14ac:dyDescent="0.25">
      <c r="A3" s="1" t="str">
        <f>"WHERE T1.lorange &gt; "&amp;A4&amp;" and T1.hirange &lt; "&amp;A5</f>
        <v xml:space="preserve">WHERE T1.lorange &gt;  and T1.hirange &lt; </v>
      </c>
      <c r="B3" t="s">
        <v>438</v>
      </c>
      <c r="C3">
        <v>5001</v>
      </c>
      <c r="D3">
        <v>50000</v>
      </c>
      <c r="E3">
        <v>12</v>
      </c>
      <c r="F3" t="e">
        <f>IF(Tabelle_ExterneDaten_17[[#This Row],[title_idLU]]&lt;&gt;"",VLOOKUP(Tabelle_ExterneDaten_17[[#This Row],[title_idLU]],title_idLookup,2,FALSE),"")</f>
        <v>#N/A</v>
      </c>
    </row>
    <row r="4" spans="1:6" x14ac:dyDescent="0.25">
      <c r="B4" t="s">
        <v>410</v>
      </c>
      <c r="C4">
        <v>0</v>
      </c>
      <c r="D4">
        <v>2000</v>
      </c>
      <c r="E4">
        <v>10</v>
      </c>
      <c r="F4" t="e">
        <f>IF(Tabelle_ExterneDaten_17[[#This Row],[title_idLU]]&lt;&gt;"",VLOOKUP(Tabelle_ExterneDaten_17[[#This Row],[title_idLU]],title_idLookup,2,FALSE),"")</f>
        <v>#N/A</v>
      </c>
    </row>
    <row r="5" spans="1:6" x14ac:dyDescent="0.25">
      <c r="B5" t="s">
        <v>410</v>
      </c>
      <c r="C5">
        <v>2001</v>
      </c>
      <c r="D5">
        <v>3000</v>
      </c>
      <c r="E5">
        <v>12</v>
      </c>
      <c r="F5" t="e">
        <f>IF(Tabelle_ExterneDaten_17[[#This Row],[title_idLU]]&lt;&gt;"",VLOOKUP(Tabelle_ExterneDaten_17[[#This Row],[title_idLU]],title_idLookup,2,FALSE),"")</f>
        <v>#N/A</v>
      </c>
    </row>
    <row r="6" spans="1:6" x14ac:dyDescent="0.25">
      <c r="B6" t="s">
        <v>410</v>
      </c>
      <c r="C6">
        <v>3001</v>
      </c>
      <c r="D6">
        <v>4000</v>
      </c>
      <c r="E6">
        <v>14</v>
      </c>
      <c r="F6" t="e">
        <f>IF(Tabelle_ExterneDaten_17[[#This Row],[title_idLU]]&lt;&gt;"",VLOOKUP(Tabelle_ExterneDaten_17[[#This Row],[title_idLU]],title_idLookup,2,FALSE),"")</f>
        <v>#N/A</v>
      </c>
    </row>
    <row r="7" spans="1:6" x14ac:dyDescent="0.25">
      <c r="B7" t="s">
        <v>410</v>
      </c>
      <c r="C7">
        <v>4001</v>
      </c>
      <c r="D7">
        <v>10000</v>
      </c>
      <c r="E7">
        <v>16</v>
      </c>
      <c r="F7" t="e">
        <f>IF(Tabelle_ExterneDaten_17[[#This Row],[title_idLU]]&lt;&gt;"",VLOOKUP(Tabelle_ExterneDaten_17[[#This Row],[title_idLU]],title_idLookup,2,FALSE),"")</f>
        <v>#N/A</v>
      </c>
    </row>
    <row r="8" spans="1:6" x14ac:dyDescent="0.25">
      <c r="B8" t="s">
        <v>410</v>
      </c>
      <c r="C8">
        <v>10001</v>
      </c>
      <c r="D8">
        <v>50000</v>
      </c>
      <c r="E8">
        <v>18</v>
      </c>
      <c r="F8" t="e">
        <f>IF(Tabelle_ExterneDaten_17[[#This Row],[title_idLU]]&lt;&gt;"",VLOOKUP(Tabelle_ExterneDaten_17[[#This Row],[title_idLU]],title_idLookup,2,FALSE),"")</f>
        <v>#N/A</v>
      </c>
    </row>
    <row r="9" spans="1:6" x14ac:dyDescent="0.25">
      <c r="B9" t="s">
        <v>444</v>
      </c>
      <c r="C9">
        <v>0</v>
      </c>
      <c r="D9">
        <v>1000</v>
      </c>
      <c r="E9">
        <v>10</v>
      </c>
      <c r="F9" t="e">
        <f>IF(Tabelle_ExterneDaten_17[[#This Row],[title_idLU]]&lt;&gt;"",VLOOKUP(Tabelle_ExterneDaten_17[[#This Row],[title_idLU]],title_idLookup,2,FALSE),"")</f>
        <v>#N/A</v>
      </c>
    </row>
    <row r="10" spans="1:6" x14ac:dyDescent="0.25">
      <c r="B10" t="s">
        <v>444</v>
      </c>
      <c r="C10">
        <v>1001</v>
      </c>
      <c r="D10">
        <v>3000</v>
      </c>
      <c r="E10">
        <v>12</v>
      </c>
      <c r="F10" t="e">
        <f>IF(Tabelle_ExterneDaten_17[[#This Row],[title_idLU]]&lt;&gt;"",VLOOKUP(Tabelle_ExterneDaten_17[[#This Row],[title_idLU]],title_idLookup,2,FALSE),"")</f>
        <v>#N/A</v>
      </c>
    </row>
    <row r="11" spans="1:6" x14ac:dyDescent="0.25">
      <c r="B11" t="s">
        <v>444</v>
      </c>
      <c r="C11">
        <v>3001</v>
      </c>
      <c r="D11">
        <v>5000</v>
      </c>
      <c r="E11">
        <v>14</v>
      </c>
      <c r="F11" t="e">
        <f>IF(Tabelle_ExterneDaten_17[[#This Row],[title_idLU]]&lt;&gt;"",VLOOKUP(Tabelle_ExterneDaten_17[[#This Row],[title_idLU]],title_idLookup,2,FALSE),"")</f>
        <v>#N/A</v>
      </c>
    </row>
    <row r="12" spans="1:6" x14ac:dyDescent="0.25">
      <c r="B12" t="s">
        <v>444</v>
      </c>
      <c r="C12">
        <v>5001</v>
      </c>
      <c r="D12">
        <v>7000</v>
      </c>
      <c r="E12">
        <v>16</v>
      </c>
      <c r="F12" t="e">
        <f>IF(Tabelle_ExterneDaten_17[[#This Row],[title_idLU]]&lt;&gt;"",VLOOKUP(Tabelle_ExterneDaten_17[[#This Row],[title_idLU]],title_idLookup,2,FALSE),"")</f>
        <v>#N/A</v>
      </c>
    </row>
    <row r="13" spans="1:6" x14ac:dyDescent="0.25">
      <c r="B13" t="s">
        <v>444</v>
      </c>
      <c r="C13">
        <v>7001</v>
      </c>
      <c r="D13">
        <v>10000</v>
      </c>
      <c r="E13">
        <v>18</v>
      </c>
      <c r="F13" t="e">
        <f>IF(Tabelle_ExterneDaten_17[[#This Row],[title_idLU]]&lt;&gt;"",VLOOKUP(Tabelle_ExterneDaten_17[[#This Row],[title_idLU]],title_idLookup,2,FALSE),"")</f>
        <v>#N/A</v>
      </c>
    </row>
    <row r="14" spans="1:6" x14ac:dyDescent="0.25">
      <c r="B14" t="s">
        <v>444</v>
      </c>
      <c r="C14">
        <v>10001</v>
      </c>
      <c r="D14">
        <v>12000</v>
      </c>
      <c r="E14">
        <v>20</v>
      </c>
      <c r="F14" t="e">
        <f>IF(Tabelle_ExterneDaten_17[[#This Row],[title_idLU]]&lt;&gt;"",VLOOKUP(Tabelle_ExterneDaten_17[[#This Row],[title_idLU]],title_idLookup,2,FALSE),"")</f>
        <v>#N/A</v>
      </c>
    </row>
    <row r="15" spans="1:6" x14ac:dyDescent="0.25">
      <c r="B15" t="s">
        <v>444</v>
      </c>
      <c r="C15">
        <v>12001</v>
      </c>
      <c r="D15">
        <v>14000</v>
      </c>
      <c r="E15">
        <v>22</v>
      </c>
      <c r="F15" t="e">
        <f>IF(Tabelle_ExterneDaten_17[[#This Row],[title_idLU]]&lt;&gt;"",VLOOKUP(Tabelle_ExterneDaten_17[[#This Row],[title_idLU]],title_idLookup,2,FALSE),"")</f>
        <v>#N/A</v>
      </c>
    </row>
    <row r="16" spans="1:6" x14ac:dyDescent="0.25">
      <c r="B16" t="s">
        <v>444</v>
      </c>
      <c r="C16">
        <v>14001</v>
      </c>
      <c r="D16">
        <v>50000</v>
      </c>
      <c r="E16">
        <v>24</v>
      </c>
      <c r="F16" t="e">
        <f>IF(Tabelle_ExterneDaten_17[[#This Row],[title_idLU]]&lt;&gt;"",VLOOKUP(Tabelle_ExterneDaten_17[[#This Row],[title_idLU]],title_idLookup,2,FALSE),"")</f>
        <v>#N/A</v>
      </c>
    </row>
    <row r="17" spans="2:6" x14ac:dyDescent="0.25">
      <c r="B17" t="s">
        <v>420</v>
      </c>
      <c r="C17">
        <v>0</v>
      </c>
      <c r="D17">
        <v>1000</v>
      </c>
      <c r="E17">
        <v>10</v>
      </c>
      <c r="F17" t="e">
        <f>IF(Tabelle_ExterneDaten_17[[#This Row],[title_idLU]]&lt;&gt;"",VLOOKUP(Tabelle_ExterneDaten_17[[#This Row],[title_idLU]],title_idLookup,2,FALSE),"")</f>
        <v>#N/A</v>
      </c>
    </row>
    <row r="18" spans="2:6" x14ac:dyDescent="0.25">
      <c r="B18" t="s">
        <v>420</v>
      </c>
      <c r="C18">
        <v>1001</v>
      </c>
      <c r="D18">
        <v>5000</v>
      </c>
      <c r="E18">
        <v>12</v>
      </c>
      <c r="F18" t="e">
        <f>IF(Tabelle_ExterneDaten_17[[#This Row],[title_idLU]]&lt;&gt;"",VLOOKUP(Tabelle_ExterneDaten_17[[#This Row],[title_idLU]],title_idLookup,2,FALSE),"")</f>
        <v>#N/A</v>
      </c>
    </row>
    <row r="19" spans="2:6" x14ac:dyDescent="0.25">
      <c r="B19" t="s">
        <v>420</v>
      </c>
      <c r="C19">
        <v>5001</v>
      </c>
      <c r="D19">
        <v>10000</v>
      </c>
      <c r="E19">
        <v>14</v>
      </c>
      <c r="F19" t="e">
        <f>IF(Tabelle_ExterneDaten_17[[#This Row],[title_idLU]]&lt;&gt;"",VLOOKUP(Tabelle_ExterneDaten_17[[#This Row],[title_idLU]],title_idLookup,2,FALSE),"")</f>
        <v>#N/A</v>
      </c>
    </row>
    <row r="20" spans="2:6" x14ac:dyDescent="0.25">
      <c r="B20" t="s">
        <v>420</v>
      </c>
      <c r="C20">
        <v>10001</v>
      </c>
      <c r="D20">
        <v>50000</v>
      </c>
      <c r="E20">
        <v>16</v>
      </c>
      <c r="F20" t="e">
        <f>IF(Tabelle_ExterneDaten_17[[#This Row],[title_idLU]]&lt;&gt;"",VLOOKUP(Tabelle_ExterneDaten_17[[#This Row],[title_idLU]],title_idLookup,2,FALSE),"")</f>
        <v>#N/A</v>
      </c>
    </row>
    <row r="21" spans="2:6" x14ac:dyDescent="0.25">
      <c r="B21" t="s">
        <v>422</v>
      </c>
      <c r="C21">
        <v>0</v>
      </c>
      <c r="D21">
        <v>2000</v>
      </c>
      <c r="E21">
        <v>10</v>
      </c>
      <c r="F21" t="e">
        <f>IF(Tabelle_ExterneDaten_17[[#This Row],[title_idLU]]&lt;&gt;"",VLOOKUP(Tabelle_ExterneDaten_17[[#This Row],[title_idLU]],title_idLookup,2,FALSE),"")</f>
        <v>#N/A</v>
      </c>
    </row>
    <row r="22" spans="2:6" x14ac:dyDescent="0.25">
      <c r="B22" t="s">
        <v>422</v>
      </c>
      <c r="C22">
        <v>2001</v>
      </c>
      <c r="D22">
        <v>5000</v>
      </c>
      <c r="E22">
        <v>12</v>
      </c>
      <c r="F22" t="e">
        <f>IF(Tabelle_ExterneDaten_17[[#This Row],[title_idLU]]&lt;&gt;"",VLOOKUP(Tabelle_ExterneDaten_17[[#This Row],[title_idLU]],title_idLookup,2,FALSE),"")</f>
        <v>#N/A</v>
      </c>
    </row>
    <row r="23" spans="2:6" x14ac:dyDescent="0.25">
      <c r="B23" t="s">
        <v>422</v>
      </c>
      <c r="C23">
        <v>5001</v>
      </c>
      <c r="D23">
        <v>10000</v>
      </c>
      <c r="E23">
        <v>14</v>
      </c>
      <c r="F23" t="e">
        <f>IF(Tabelle_ExterneDaten_17[[#This Row],[title_idLU]]&lt;&gt;"",VLOOKUP(Tabelle_ExterneDaten_17[[#This Row],[title_idLU]],title_idLookup,2,FALSE),"")</f>
        <v>#N/A</v>
      </c>
    </row>
    <row r="24" spans="2:6" x14ac:dyDescent="0.25">
      <c r="B24" t="s">
        <v>422</v>
      </c>
      <c r="C24">
        <v>10001</v>
      </c>
      <c r="D24">
        <v>50000</v>
      </c>
      <c r="E24">
        <v>16</v>
      </c>
      <c r="F24" t="e">
        <f>IF(Tabelle_ExterneDaten_17[[#This Row],[title_idLU]]&lt;&gt;"",VLOOKUP(Tabelle_ExterneDaten_17[[#This Row],[title_idLU]],title_idLookup,2,FALSE),"")</f>
        <v>#N/A</v>
      </c>
    </row>
    <row r="25" spans="2:6" x14ac:dyDescent="0.25">
      <c r="B25" t="s">
        <v>440</v>
      </c>
      <c r="C25">
        <v>0</v>
      </c>
      <c r="D25">
        <v>1000</v>
      </c>
      <c r="E25">
        <v>10</v>
      </c>
      <c r="F25" t="e">
        <f>IF(Tabelle_ExterneDaten_17[[#This Row],[title_idLU]]&lt;&gt;"",VLOOKUP(Tabelle_ExterneDaten_17[[#This Row],[title_idLU]],title_idLookup,2,FALSE),"")</f>
        <v>#N/A</v>
      </c>
    </row>
    <row r="26" spans="2:6" x14ac:dyDescent="0.25">
      <c r="B26" t="s">
        <v>440</v>
      </c>
      <c r="C26">
        <v>1001</v>
      </c>
      <c r="D26">
        <v>2000</v>
      </c>
      <c r="E26">
        <v>12</v>
      </c>
      <c r="F26" t="e">
        <f>IF(Tabelle_ExterneDaten_17[[#This Row],[title_idLU]]&lt;&gt;"",VLOOKUP(Tabelle_ExterneDaten_17[[#This Row],[title_idLU]],title_idLookup,2,FALSE),"")</f>
        <v>#N/A</v>
      </c>
    </row>
    <row r="27" spans="2:6" x14ac:dyDescent="0.25">
      <c r="B27" t="s">
        <v>440</v>
      </c>
      <c r="C27">
        <v>2001</v>
      </c>
      <c r="D27">
        <v>4000</v>
      </c>
      <c r="E27">
        <v>14</v>
      </c>
      <c r="F27" t="e">
        <f>IF(Tabelle_ExterneDaten_17[[#This Row],[title_idLU]]&lt;&gt;"",VLOOKUP(Tabelle_ExterneDaten_17[[#This Row],[title_idLU]],title_idLookup,2,FALSE),"")</f>
        <v>#N/A</v>
      </c>
    </row>
    <row r="28" spans="2:6" x14ac:dyDescent="0.25">
      <c r="B28" t="s">
        <v>440</v>
      </c>
      <c r="C28">
        <v>4001</v>
      </c>
      <c r="D28">
        <v>6000</v>
      </c>
      <c r="E28">
        <v>16</v>
      </c>
      <c r="F28" t="e">
        <f>IF(Tabelle_ExterneDaten_17[[#This Row],[title_idLU]]&lt;&gt;"",VLOOKUP(Tabelle_ExterneDaten_17[[#This Row],[title_idLU]],title_idLookup,2,FALSE),"")</f>
        <v>#N/A</v>
      </c>
    </row>
    <row r="29" spans="2:6" x14ac:dyDescent="0.25">
      <c r="B29" t="s">
        <v>440</v>
      </c>
      <c r="C29">
        <v>6001</v>
      </c>
      <c r="D29">
        <v>8000</v>
      </c>
      <c r="E29">
        <v>18</v>
      </c>
      <c r="F29" t="e">
        <f>IF(Tabelle_ExterneDaten_17[[#This Row],[title_idLU]]&lt;&gt;"",VLOOKUP(Tabelle_ExterneDaten_17[[#This Row],[title_idLU]],title_idLookup,2,FALSE),"")</f>
        <v>#N/A</v>
      </c>
    </row>
    <row r="30" spans="2:6" x14ac:dyDescent="0.25">
      <c r="B30" t="s">
        <v>440</v>
      </c>
      <c r="C30">
        <v>8001</v>
      </c>
      <c r="D30">
        <v>10000</v>
      </c>
      <c r="E30">
        <v>20</v>
      </c>
      <c r="F30" t="e">
        <f>IF(Tabelle_ExterneDaten_17[[#This Row],[title_idLU]]&lt;&gt;"",VLOOKUP(Tabelle_ExterneDaten_17[[#This Row],[title_idLU]],title_idLookup,2,FALSE),"")</f>
        <v>#N/A</v>
      </c>
    </row>
    <row r="31" spans="2:6" x14ac:dyDescent="0.25">
      <c r="B31" t="s">
        <v>440</v>
      </c>
      <c r="C31">
        <v>10001</v>
      </c>
      <c r="D31">
        <v>12000</v>
      </c>
      <c r="E31">
        <v>22</v>
      </c>
      <c r="F31" t="e">
        <f>IF(Tabelle_ExterneDaten_17[[#This Row],[title_idLU]]&lt;&gt;"",VLOOKUP(Tabelle_ExterneDaten_17[[#This Row],[title_idLU]],title_idLookup,2,FALSE),"")</f>
        <v>#N/A</v>
      </c>
    </row>
    <row r="32" spans="2:6" x14ac:dyDescent="0.25">
      <c r="B32" t="s">
        <v>440</v>
      </c>
      <c r="C32">
        <v>12001</v>
      </c>
      <c r="D32">
        <v>50000</v>
      </c>
      <c r="E32">
        <v>24</v>
      </c>
      <c r="F32" t="e">
        <f>IF(Tabelle_ExterneDaten_17[[#This Row],[title_idLU]]&lt;&gt;"",VLOOKUP(Tabelle_ExterneDaten_17[[#This Row],[title_idLU]],title_idLookup,2,FALSE),"")</f>
        <v>#N/A</v>
      </c>
    </row>
    <row r="33" spans="2:6" x14ac:dyDescent="0.25">
      <c r="B33" t="s">
        <v>426</v>
      </c>
      <c r="C33">
        <v>0</v>
      </c>
      <c r="D33">
        <v>2000</v>
      </c>
      <c r="E33">
        <v>10</v>
      </c>
      <c r="F33" t="e">
        <f>IF(Tabelle_ExterneDaten_17[[#This Row],[title_idLU]]&lt;&gt;"",VLOOKUP(Tabelle_ExterneDaten_17[[#This Row],[title_idLU]],title_idLookup,2,FALSE),"")</f>
        <v>#N/A</v>
      </c>
    </row>
    <row r="34" spans="2:6" x14ac:dyDescent="0.25">
      <c r="B34" t="s">
        <v>426</v>
      </c>
      <c r="C34">
        <v>2001</v>
      </c>
      <c r="D34">
        <v>4000</v>
      </c>
      <c r="E34">
        <v>12</v>
      </c>
      <c r="F34" t="e">
        <f>IF(Tabelle_ExterneDaten_17[[#This Row],[title_idLU]]&lt;&gt;"",VLOOKUP(Tabelle_ExterneDaten_17[[#This Row],[title_idLU]],title_idLookup,2,FALSE),"")</f>
        <v>#N/A</v>
      </c>
    </row>
    <row r="35" spans="2:6" x14ac:dyDescent="0.25">
      <c r="B35" t="s">
        <v>426</v>
      </c>
      <c r="C35">
        <v>4001</v>
      </c>
      <c r="D35">
        <v>6000</v>
      </c>
      <c r="E35">
        <v>14</v>
      </c>
      <c r="F35" t="e">
        <f>IF(Tabelle_ExterneDaten_17[[#This Row],[title_idLU]]&lt;&gt;"",VLOOKUP(Tabelle_ExterneDaten_17[[#This Row],[title_idLU]],title_idLookup,2,FALSE),"")</f>
        <v>#N/A</v>
      </c>
    </row>
    <row r="36" spans="2:6" x14ac:dyDescent="0.25">
      <c r="B36" t="s">
        <v>426</v>
      </c>
      <c r="C36">
        <v>6001</v>
      </c>
      <c r="D36">
        <v>8000</v>
      </c>
      <c r="E36">
        <v>16</v>
      </c>
      <c r="F36" t="e">
        <f>IF(Tabelle_ExterneDaten_17[[#This Row],[title_idLU]]&lt;&gt;"",VLOOKUP(Tabelle_ExterneDaten_17[[#This Row],[title_idLU]],title_idLookup,2,FALSE),"")</f>
        <v>#N/A</v>
      </c>
    </row>
    <row r="37" spans="2:6" x14ac:dyDescent="0.25">
      <c r="B37" t="s">
        <v>426</v>
      </c>
      <c r="C37">
        <v>8001</v>
      </c>
      <c r="D37">
        <v>10000</v>
      </c>
      <c r="E37">
        <v>18</v>
      </c>
      <c r="F37" t="e">
        <f>IF(Tabelle_ExterneDaten_17[[#This Row],[title_idLU]]&lt;&gt;"",VLOOKUP(Tabelle_ExterneDaten_17[[#This Row],[title_idLU]],title_idLookup,2,FALSE),"")</f>
        <v>#N/A</v>
      </c>
    </row>
    <row r="38" spans="2:6" x14ac:dyDescent="0.25">
      <c r="B38" t="s">
        <v>426</v>
      </c>
      <c r="C38">
        <v>10001</v>
      </c>
      <c r="D38">
        <v>12000</v>
      </c>
      <c r="E38">
        <v>20</v>
      </c>
      <c r="F38" t="e">
        <f>IF(Tabelle_ExterneDaten_17[[#This Row],[title_idLU]]&lt;&gt;"",VLOOKUP(Tabelle_ExterneDaten_17[[#This Row],[title_idLU]],title_idLookup,2,FALSE),"")</f>
        <v>#N/A</v>
      </c>
    </row>
    <row r="39" spans="2:6" x14ac:dyDescent="0.25">
      <c r="B39" t="s">
        <v>426</v>
      </c>
      <c r="C39">
        <v>12001</v>
      </c>
      <c r="D39">
        <v>14000</v>
      </c>
      <c r="E39">
        <v>22</v>
      </c>
      <c r="F39" t="e">
        <f>IF(Tabelle_ExterneDaten_17[[#This Row],[title_idLU]]&lt;&gt;"",VLOOKUP(Tabelle_ExterneDaten_17[[#This Row],[title_idLU]],title_idLookup,2,FALSE),"")</f>
        <v>#N/A</v>
      </c>
    </row>
    <row r="40" spans="2:6" x14ac:dyDescent="0.25">
      <c r="B40" t="s">
        <v>426</v>
      </c>
      <c r="C40">
        <v>14001</v>
      </c>
      <c r="D40">
        <v>50000</v>
      </c>
      <c r="E40">
        <v>24</v>
      </c>
      <c r="F40" t="e">
        <f>IF(Tabelle_ExterneDaten_17[[#This Row],[title_idLU]]&lt;&gt;"",VLOOKUP(Tabelle_ExterneDaten_17[[#This Row],[title_idLU]],title_idLookup,2,FALSE),"")</f>
        <v>#N/A</v>
      </c>
    </row>
    <row r="41" spans="2:6" x14ac:dyDescent="0.25">
      <c r="B41" t="s">
        <v>430</v>
      </c>
      <c r="C41">
        <v>0</v>
      </c>
      <c r="D41">
        <v>5000</v>
      </c>
      <c r="E41">
        <v>10</v>
      </c>
      <c r="F41" t="e">
        <f>IF(Tabelle_ExterneDaten_17[[#This Row],[title_idLU]]&lt;&gt;"",VLOOKUP(Tabelle_ExterneDaten_17[[#This Row],[title_idLU]],title_idLookup,2,FALSE),"")</f>
        <v>#N/A</v>
      </c>
    </row>
    <row r="42" spans="2:6" x14ac:dyDescent="0.25">
      <c r="B42" t="s">
        <v>430</v>
      </c>
      <c r="C42">
        <v>5001</v>
      </c>
      <c r="D42">
        <v>10000</v>
      </c>
      <c r="E42">
        <v>12</v>
      </c>
      <c r="F42" t="e">
        <f>IF(Tabelle_ExterneDaten_17[[#This Row],[title_idLU]]&lt;&gt;"",VLOOKUP(Tabelle_ExterneDaten_17[[#This Row],[title_idLU]],title_idLookup,2,FALSE),"")</f>
        <v>#N/A</v>
      </c>
    </row>
    <row r="43" spans="2:6" x14ac:dyDescent="0.25">
      <c r="B43" t="s">
        <v>430</v>
      </c>
      <c r="C43">
        <v>10001</v>
      </c>
      <c r="D43">
        <v>15000</v>
      </c>
      <c r="E43">
        <v>14</v>
      </c>
      <c r="F43" t="e">
        <f>IF(Tabelle_ExterneDaten_17[[#This Row],[title_idLU]]&lt;&gt;"",VLOOKUP(Tabelle_ExterneDaten_17[[#This Row],[title_idLU]],title_idLookup,2,FALSE),"")</f>
        <v>#N/A</v>
      </c>
    </row>
    <row r="44" spans="2:6" x14ac:dyDescent="0.25">
      <c r="B44" t="s">
        <v>430</v>
      </c>
      <c r="C44">
        <v>15001</v>
      </c>
      <c r="D44">
        <v>50000</v>
      </c>
      <c r="E44">
        <v>16</v>
      </c>
      <c r="F44" t="e">
        <f>IF(Tabelle_ExterneDaten_17[[#This Row],[title_idLU]]&lt;&gt;"",VLOOKUP(Tabelle_ExterneDaten_17[[#This Row],[title_idLU]],title_idLookup,2,FALSE),"")</f>
        <v>#N/A</v>
      </c>
    </row>
    <row r="45" spans="2:6" x14ac:dyDescent="0.25">
      <c r="B45" t="s">
        <v>416</v>
      </c>
      <c r="C45">
        <v>0</v>
      </c>
      <c r="D45">
        <v>5000</v>
      </c>
      <c r="E45">
        <v>10</v>
      </c>
      <c r="F45" t="e">
        <f>IF(Tabelle_ExterneDaten_17[[#This Row],[title_idLU]]&lt;&gt;"",VLOOKUP(Tabelle_ExterneDaten_17[[#This Row],[title_idLU]],title_idLookup,2,FALSE),"")</f>
        <v>#N/A</v>
      </c>
    </row>
    <row r="46" spans="2:6" x14ac:dyDescent="0.25">
      <c r="B46" t="s">
        <v>416</v>
      </c>
      <c r="C46">
        <v>5001</v>
      </c>
      <c r="D46">
        <v>50000</v>
      </c>
      <c r="E46">
        <v>12</v>
      </c>
      <c r="F46" t="e">
        <f>IF(Tabelle_ExterneDaten_17[[#This Row],[title_idLU]]&lt;&gt;"",VLOOKUP(Tabelle_ExterneDaten_17[[#This Row],[title_idLU]],title_idLookup,2,FALSE),"")</f>
        <v>#N/A</v>
      </c>
    </row>
    <row r="47" spans="2:6" x14ac:dyDescent="0.25">
      <c r="B47" t="s">
        <v>428</v>
      </c>
      <c r="C47">
        <v>0</v>
      </c>
      <c r="D47">
        <v>5000</v>
      </c>
      <c r="E47">
        <v>10</v>
      </c>
      <c r="F47" t="e">
        <f>IF(Tabelle_ExterneDaten_17[[#This Row],[title_idLU]]&lt;&gt;"",VLOOKUP(Tabelle_ExterneDaten_17[[#This Row],[title_idLU]],title_idLookup,2,FALSE),"")</f>
        <v>#N/A</v>
      </c>
    </row>
    <row r="48" spans="2:6" x14ac:dyDescent="0.25">
      <c r="B48" t="s">
        <v>428</v>
      </c>
      <c r="C48">
        <v>5001</v>
      </c>
      <c r="D48">
        <v>10000</v>
      </c>
      <c r="E48">
        <v>12</v>
      </c>
      <c r="F48" t="e">
        <f>IF(Tabelle_ExterneDaten_17[[#This Row],[title_idLU]]&lt;&gt;"",VLOOKUP(Tabelle_ExterneDaten_17[[#This Row],[title_idLU]],title_idLookup,2,FALSE),"")</f>
        <v>#N/A</v>
      </c>
    </row>
    <row r="49" spans="2:6" x14ac:dyDescent="0.25">
      <c r="B49" t="s">
        <v>428</v>
      </c>
      <c r="C49">
        <v>10001</v>
      </c>
      <c r="D49">
        <v>15000</v>
      </c>
      <c r="E49">
        <v>14</v>
      </c>
      <c r="F49" t="e">
        <f>IF(Tabelle_ExterneDaten_17[[#This Row],[title_idLU]]&lt;&gt;"",VLOOKUP(Tabelle_ExterneDaten_17[[#This Row],[title_idLU]],title_idLookup,2,FALSE),"")</f>
        <v>#N/A</v>
      </c>
    </row>
    <row r="50" spans="2:6" x14ac:dyDescent="0.25">
      <c r="B50" t="s">
        <v>428</v>
      </c>
      <c r="C50">
        <v>15001</v>
      </c>
      <c r="D50">
        <v>50000</v>
      </c>
      <c r="E50">
        <v>16</v>
      </c>
      <c r="F50" t="e">
        <f>IF(Tabelle_ExterneDaten_17[[#This Row],[title_idLU]]&lt;&gt;"",VLOOKUP(Tabelle_ExterneDaten_17[[#This Row],[title_idLU]],title_idLookup,2,FALSE),"")</f>
        <v>#N/A</v>
      </c>
    </row>
    <row r="51" spans="2:6" x14ac:dyDescent="0.25">
      <c r="B51" t="s">
        <v>414</v>
      </c>
      <c r="C51">
        <v>0</v>
      </c>
      <c r="D51">
        <v>4000</v>
      </c>
      <c r="E51">
        <v>10</v>
      </c>
      <c r="F51" t="e">
        <f>IF(Tabelle_ExterneDaten_17[[#This Row],[title_idLU]]&lt;&gt;"",VLOOKUP(Tabelle_ExterneDaten_17[[#This Row],[title_idLU]],title_idLookup,2,FALSE),"")</f>
        <v>#N/A</v>
      </c>
    </row>
    <row r="52" spans="2:6" x14ac:dyDescent="0.25">
      <c r="B52" t="s">
        <v>414</v>
      </c>
      <c r="C52">
        <v>4001</v>
      </c>
      <c r="D52">
        <v>8000</v>
      </c>
      <c r="E52">
        <v>12</v>
      </c>
      <c r="F52" t="e">
        <f>IF(Tabelle_ExterneDaten_17[[#This Row],[title_idLU]]&lt;&gt;"",VLOOKUP(Tabelle_ExterneDaten_17[[#This Row],[title_idLU]],title_idLookup,2,FALSE),"")</f>
        <v>#N/A</v>
      </c>
    </row>
    <row r="53" spans="2:6" x14ac:dyDescent="0.25">
      <c r="B53" t="s">
        <v>414</v>
      </c>
      <c r="C53">
        <v>8001</v>
      </c>
      <c r="D53">
        <v>10000</v>
      </c>
      <c r="E53">
        <v>14</v>
      </c>
      <c r="F53" t="e">
        <f>IF(Tabelle_ExterneDaten_17[[#This Row],[title_idLU]]&lt;&gt;"",VLOOKUP(Tabelle_ExterneDaten_17[[#This Row],[title_idLU]],title_idLookup,2,FALSE),"")</f>
        <v>#N/A</v>
      </c>
    </row>
    <row r="54" spans="2:6" x14ac:dyDescent="0.25">
      <c r="B54" t="s">
        <v>414</v>
      </c>
      <c r="C54">
        <v>12001</v>
      </c>
      <c r="D54">
        <v>16000</v>
      </c>
      <c r="E54">
        <v>16</v>
      </c>
      <c r="F54" t="e">
        <f>IF(Tabelle_ExterneDaten_17[[#This Row],[title_idLU]]&lt;&gt;"",VLOOKUP(Tabelle_ExterneDaten_17[[#This Row],[title_idLU]],title_idLookup,2,FALSE),"")</f>
        <v>#N/A</v>
      </c>
    </row>
    <row r="55" spans="2:6" x14ac:dyDescent="0.25">
      <c r="B55" t="s">
        <v>414</v>
      </c>
      <c r="C55">
        <v>16001</v>
      </c>
      <c r="D55">
        <v>20000</v>
      </c>
      <c r="E55">
        <v>18</v>
      </c>
      <c r="F55" t="e">
        <f>IF(Tabelle_ExterneDaten_17[[#This Row],[title_idLU]]&lt;&gt;"",VLOOKUP(Tabelle_ExterneDaten_17[[#This Row],[title_idLU]],title_idLookup,2,FALSE),"")</f>
        <v>#N/A</v>
      </c>
    </row>
    <row r="56" spans="2:6" x14ac:dyDescent="0.25">
      <c r="B56" t="s">
        <v>414</v>
      </c>
      <c r="C56">
        <v>20001</v>
      </c>
      <c r="D56">
        <v>24000</v>
      </c>
      <c r="E56">
        <v>20</v>
      </c>
      <c r="F56" t="e">
        <f>IF(Tabelle_ExterneDaten_17[[#This Row],[title_idLU]]&lt;&gt;"",VLOOKUP(Tabelle_ExterneDaten_17[[#This Row],[title_idLU]],title_idLookup,2,FALSE),"")</f>
        <v>#N/A</v>
      </c>
    </row>
    <row r="57" spans="2:6" x14ac:dyDescent="0.25">
      <c r="B57" t="s">
        <v>414</v>
      </c>
      <c r="C57">
        <v>24001</v>
      </c>
      <c r="D57">
        <v>28000</v>
      </c>
      <c r="E57">
        <v>22</v>
      </c>
      <c r="F57" t="e">
        <f>IF(Tabelle_ExterneDaten_17[[#This Row],[title_idLU]]&lt;&gt;"",VLOOKUP(Tabelle_ExterneDaten_17[[#This Row],[title_idLU]],title_idLookup,2,FALSE),"")</f>
        <v>#N/A</v>
      </c>
    </row>
    <row r="58" spans="2:6" x14ac:dyDescent="0.25">
      <c r="B58" t="s">
        <v>414</v>
      </c>
      <c r="C58">
        <v>28001</v>
      </c>
      <c r="D58">
        <v>50000</v>
      </c>
      <c r="E58">
        <v>24</v>
      </c>
      <c r="F58" t="e">
        <f>IF(Tabelle_ExterneDaten_17[[#This Row],[title_idLU]]&lt;&gt;"",VLOOKUP(Tabelle_ExterneDaten_17[[#This Row],[title_idLU]],title_idLookup,2,FALSE),"")</f>
        <v>#N/A</v>
      </c>
    </row>
    <row r="59" spans="2:6" x14ac:dyDescent="0.25">
      <c r="B59" t="s">
        <v>432</v>
      </c>
      <c r="C59">
        <v>0</v>
      </c>
      <c r="D59">
        <v>2000</v>
      </c>
      <c r="E59">
        <v>10</v>
      </c>
      <c r="F59" t="e">
        <f>IF(Tabelle_ExterneDaten_17[[#This Row],[title_idLU]]&lt;&gt;"",VLOOKUP(Tabelle_ExterneDaten_17[[#This Row],[title_idLU]],title_idLookup,2,FALSE),"")</f>
        <v>#N/A</v>
      </c>
    </row>
    <row r="60" spans="2:6" x14ac:dyDescent="0.25">
      <c r="B60" t="s">
        <v>432</v>
      </c>
      <c r="C60">
        <v>2001</v>
      </c>
      <c r="D60">
        <v>4000</v>
      </c>
      <c r="E60">
        <v>12</v>
      </c>
      <c r="F60" t="e">
        <f>IF(Tabelle_ExterneDaten_17[[#This Row],[title_idLU]]&lt;&gt;"",VLOOKUP(Tabelle_ExterneDaten_17[[#This Row],[title_idLU]],title_idLookup,2,FALSE),"")</f>
        <v>#N/A</v>
      </c>
    </row>
    <row r="61" spans="2:6" x14ac:dyDescent="0.25">
      <c r="B61" t="s">
        <v>432</v>
      </c>
      <c r="C61">
        <v>4001</v>
      </c>
      <c r="D61">
        <v>8000</v>
      </c>
      <c r="E61">
        <v>14</v>
      </c>
      <c r="F61" t="e">
        <f>IF(Tabelle_ExterneDaten_17[[#This Row],[title_idLU]]&lt;&gt;"",VLOOKUP(Tabelle_ExterneDaten_17[[#This Row],[title_idLU]],title_idLookup,2,FALSE),"")</f>
        <v>#N/A</v>
      </c>
    </row>
    <row r="62" spans="2:6" x14ac:dyDescent="0.25">
      <c r="B62" t="s">
        <v>432</v>
      </c>
      <c r="C62">
        <v>8001</v>
      </c>
      <c r="D62">
        <v>12000</v>
      </c>
      <c r="E62">
        <v>16</v>
      </c>
      <c r="F62" t="e">
        <f>IF(Tabelle_ExterneDaten_17[[#This Row],[title_idLU]]&lt;&gt;"",VLOOKUP(Tabelle_ExterneDaten_17[[#This Row],[title_idLU]],title_idLookup,2,FALSE),"")</f>
        <v>#N/A</v>
      </c>
    </row>
    <row r="63" spans="2:6" x14ac:dyDescent="0.25">
      <c r="B63" t="s">
        <v>432</v>
      </c>
      <c r="C63">
        <v>12001</v>
      </c>
      <c r="D63">
        <v>20000</v>
      </c>
      <c r="E63">
        <v>18</v>
      </c>
      <c r="F63" t="e">
        <f>IF(Tabelle_ExterneDaten_17[[#This Row],[title_idLU]]&lt;&gt;"",VLOOKUP(Tabelle_ExterneDaten_17[[#This Row],[title_idLU]],title_idLookup,2,FALSE),"")</f>
        <v>#N/A</v>
      </c>
    </row>
    <row r="64" spans="2:6" x14ac:dyDescent="0.25">
      <c r="B64" t="s">
        <v>432</v>
      </c>
      <c r="C64">
        <v>20001</v>
      </c>
      <c r="D64">
        <v>50000</v>
      </c>
      <c r="E64">
        <v>20</v>
      </c>
      <c r="F64" t="e">
        <f>IF(Tabelle_ExterneDaten_17[[#This Row],[title_idLU]]&lt;&gt;"",VLOOKUP(Tabelle_ExterneDaten_17[[#This Row],[title_idLU]],title_idLookup,2,FALSE),"")</f>
        <v>#N/A</v>
      </c>
    </row>
    <row r="65" spans="2:6" x14ac:dyDescent="0.25">
      <c r="B65" t="s">
        <v>436</v>
      </c>
      <c r="C65">
        <v>0</v>
      </c>
      <c r="D65">
        <v>5000</v>
      </c>
      <c r="E65">
        <v>10</v>
      </c>
      <c r="F65" t="e">
        <f>IF(Tabelle_ExterneDaten_17[[#This Row],[title_idLU]]&lt;&gt;"",VLOOKUP(Tabelle_ExterneDaten_17[[#This Row],[title_idLU]],title_idLookup,2,FALSE),"")</f>
        <v>#N/A</v>
      </c>
    </row>
    <row r="66" spans="2:6" x14ac:dyDescent="0.25">
      <c r="B66" t="s">
        <v>436</v>
      </c>
      <c r="C66">
        <v>5001</v>
      </c>
      <c r="D66">
        <v>15000</v>
      </c>
      <c r="E66">
        <v>12</v>
      </c>
      <c r="F66" t="e">
        <f>IF(Tabelle_ExterneDaten_17[[#This Row],[title_idLU]]&lt;&gt;"",VLOOKUP(Tabelle_ExterneDaten_17[[#This Row],[title_idLU]],title_idLookup,2,FALSE),"")</f>
        <v>#N/A</v>
      </c>
    </row>
    <row r="67" spans="2:6" x14ac:dyDescent="0.25">
      <c r="B67" t="s">
        <v>436</v>
      </c>
      <c r="C67">
        <v>15001</v>
      </c>
      <c r="D67">
        <v>50000</v>
      </c>
      <c r="E67">
        <v>14</v>
      </c>
      <c r="F67" t="e">
        <f>IF(Tabelle_ExterneDaten_17[[#This Row],[title_idLU]]&lt;&gt;"",VLOOKUP(Tabelle_ExterneDaten_17[[#This Row],[title_idLU]],title_idLookup,2,FALSE),"")</f>
        <v>#N/A</v>
      </c>
    </row>
    <row r="68" spans="2:6" x14ac:dyDescent="0.25">
      <c r="B68" t="s">
        <v>418</v>
      </c>
      <c r="C68">
        <v>0</v>
      </c>
      <c r="D68">
        <v>2000</v>
      </c>
      <c r="E68">
        <v>10</v>
      </c>
      <c r="F68" t="e">
        <f>IF(Tabelle_ExterneDaten_17[[#This Row],[title_idLU]]&lt;&gt;"",VLOOKUP(Tabelle_ExterneDaten_17[[#This Row],[title_idLU]],title_idLookup,2,FALSE),"")</f>
        <v>#N/A</v>
      </c>
    </row>
    <row r="69" spans="2:6" x14ac:dyDescent="0.25">
      <c r="B69" t="s">
        <v>418</v>
      </c>
      <c r="C69">
        <v>2001</v>
      </c>
      <c r="D69">
        <v>8000</v>
      </c>
      <c r="E69">
        <v>12</v>
      </c>
      <c r="F69" t="e">
        <f>IF(Tabelle_ExterneDaten_17[[#This Row],[title_idLU]]&lt;&gt;"",VLOOKUP(Tabelle_ExterneDaten_17[[#This Row],[title_idLU]],title_idLookup,2,FALSE),"")</f>
        <v>#N/A</v>
      </c>
    </row>
    <row r="70" spans="2:6" x14ac:dyDescent="0.25">
      <c r="B70" t="s">
        <v>418</v>
      </c>
      <c r="C70">
        <v>8001</v>
      </c>
      <c r="D70">
        <v>16000</v>
      </c>
      <c r="E70">
        <v>14</v>
      </c>
      <c r="F70" t="e">
        <f>IF(Tabelle_ExterneDaten_17[[#This Row],[title_idLU]]&lt;&gt;"",VLOOKUP(Tabelle_ExterneDaten_17[[#This Row],[title_idLU]],title_idLookup,2,FALSE),"")</f>
        <v>#N/A</v>
      </c>
    </row>
    <row r="71" spans="2:6" x14ac:dyDescent="0.25">
      <c r="B71" t="s">
        <v>418</v>
      </c>
      <c r="C71">
        <v>16001</v>
      </c>
      <c r="D71">
        <v>24000</v>
      </c>
      <c r="E71">
        <v>16</v>
      </c>
      <c r="F71" t="e">
        <f>IF(Tabelle_ExterneDaten_17[[#This Row],[title_idLU]]&lt;&gt;"",VLOOKUP(Tabelle_ExterneDaten_17[[#This Row],[title_idLU]],title_idLookup,2,FALSE),"")</f>
        <v>#N/A</v>
      </c>
    </row>
    <row r="72" spans="2:6" x14ac:dyDescent="0.25">
      <c r="B72" t="s">
        <v>418</v>
      </c>
      <c r="C72">
        <v>24001</v>
      </c>
      <c r="D72">
        <v>32000</v>
      </c>
      <c r="E72">
        <v>18</v>
      </c>
      <c r="F72" t="e">
        <f>IF(Tabelle_ExterneDaten_17[[#This Row],[title_idLU]]&lt;&gt;"",VLOOKUP(Tabelle_ExterneDaten_17[[#This Row],[title_idLU]],title_idLookup,2,FALSE),"")</f>
        <v>#N/A</v>
      </c>
    </row>
    <row r="73" spans="2:6" x14ac:dyDescent="0.25">
      <c r="B73" t="s">
        <v>418</v>
      </c>
      <c r="C73">
        <v>32001</v>
      </c>
      <c r="D73">
        <v>40000</v>
      </c>
      <c r="E73">
        <v>20</v>
      </c>
      <c r="F73" t="e">
        <f>IF(Tabelle_ExterneDaten_17[[#This Row],[title_idLU]]&lt;&gt;"",VLOOKUP(Tabelle_ExterneDaten_17[[#This Row],[title_idLU]],title_idLookup,2,FALSE),"")</f>
        <v>#N/A</v>
      </c>
    </row>
    <row r="74" spans="2:6" x14ac:dyDescent="0.25">
      <c r="B74" t="s">
        <v>418</v>
      </c>
      <c r="C74">
        <v>40001</v>
      </c>
      <c r="D74">
        <v>50000</v>
      </c>
      <c r="E74">
        <v>22</v>
      </c>
      <c r="F74" t="e">
        <f>IF(Tabelle_ExterneDaten_17[[#This Row],[title_idLU]]&lt;&gt;"",VLOOKUP(Tabelle_ExterneDaten_17[[#This Row],[title_idLU]],title_idLookup,2,FALSE),"")</f>
        <v>#N/A</v>
      </c>
    </row>
    <row r="75" spans="2:6" x14ac:dyDescent="0.25">
      <c r="B75" t="s">
        <v>434</v>
      </c>
      <c r="C75">
        <v>0</v>
      </c>
      <c r="D75">
        <v>5000</v>
      </c>
      <c r="E75">
        <v>10</v>
      </c>
      <c r="F75" t="e">
        <f>IF(Tabelle_ExterneDaten_17[[#This Row],[title_idLU]]&lt;&gt;"",VLOOKUP(Tabelle_ExterneDaten_17[[#This Row],[title_idLU]],title_idLookup,2,FALSE),"")</f>
        <v>#N/A</v>
      </c>
    </row>
    <row r="76" spans="2:6" x14ac:dyDescent="0.25">
      <c r="B76" t="s">
        <v>434</v>
      </c>
      <c r="C76">
        <v>5001</v>
      </c>
      <c r="D76">
        <v>10000</v>
      </c>
      <c r="E76">
        <v>12</v>
      </c>
      <c r="F76" t="e">
        <f>IF(Tabelle_ExterneDaten_17[[#This Row],[title_idLU]]&lt;&gt;"",VLOOKUP(Tabelle_ExterneDaten_17[[#This Row],[title_idLU]],title_idLookup,2,FALSE),"")</f>
        <v>#N/A</v>
      </c>
    </row>
    <row r="77" spans="2:6" x14ac:dyDescent="0.25">
      <c r="B77" t="s">
        <v>434</v>
      </c>
      <c r="C77">
        <v>10001</v>
      </c>
      <c r="D77">
        <v>15000</v>
      </c>
      <c r="E77">
        <v>14</v>
      </c>
      <c r="F77" t="e">
        <f>IF(Tabelle_ExterneDaten_17[[#This Row],[title_idLU]]&lt;&gt;"",VLOOKUP(Tabelle_ExterneDaten_17[[#This Row],[title_idLU]],title_idLookup,2,FALSE),"")</f>
        <v>#N/A</v>
      </c>
    </row>
    <row r="78" spans="2:6" x14ac:dyDescent="0.25">
      <c r="B78" t="s">
        <v>434</v>
      </c>
      <c r="C78">
        <v>15001</v>
      </c>
      <c r="D78">
        <v>20000</v>
      </c>
      <c r="E78">
        <v>16</v>
      </c>
      <c r="F78" t="e">
        <f>IF(Tabelle_ExterneDaten_17[[#This Row],[title_idLU]]&lt;&gt;"",VLOOKUP(Tabelle_ExterneDaten_17[[#This Row],[title_idLU]],title_idLookup,2,FALSE),"")</f>
        <v>#N/A</v>
      </c>
    </row>
    <row r="79" spans="2:6" x14ac:dyDescent="0.25">
      <c r="B79" t="s">
        <v>434</v>
      </c>
      <c r="C79">
        <v>20001</v>
      </c>
      <c r="D79">
        <v>25000</v>
      </c>
      <c r="E79">
        <v>18</v>
      </c>
      <c r="F79" t="e">
        <f>IF(Tabelle_ExterneDaten_17[[#This Row],[title_idLU]]&lt;&gt;"",VLOOKUP(Tabelle_ExterneDaten_17[[#This Row],[title_idLU]],title_idLookup,2,FALSE),"")</f>
        <v>#N/A</v>
      </c>
    </row>
    <row r="80" spans="2:6" x14ac:dyDescent="0.25">
      <c r="B80" t="s">
        <v>434</v>
      </c>
      <c r="C80">
        <v>25001</v>
      </c>
      <c r="D80">
        <v>30000</v>
      </c>
      <c r="E80">
        <v>20</v>
      </c>
      <c r="F80" t="e">
        <f>IF(Tabelle_ExterneDaten_17[[#This Row],[title_idLU]]&lt;&gt;"",VLOOKUP(Tabelle_ExterneDaten_17[[#This Row],[title_idLU]],title_idLookup,2,FALSE),"")</f>
        <v>#N/A</v>
      </c>
    </row>
    <row r="81" spans="2:6" x14ac:dyDescent="0.25">
      <c r="B81" t="s">
        <v>434</v>
      </c>
      <c r="C81">
        <v>30001</v>
      </c>
      <c r="D81">
        <v>35000</v>
      </c>
      <c r="E81">
        <v>22</v>
      </c>
      <c r="F81" t="e">
        <f>IF(Tabelle_ExterneDaten_17[[#This Row],[title_idLU]]&lt;&gt;"",VLOOKUP(Tabelle_ExterneDaten_17[[#This Row],[title_idLU]],title_idLookup,2,FALSE),"")</f>
        <v>#N/A</v>
      </c>
    </row>
    <row r="82" spans="2:6" x14ac:dyDescent="0.25">
      <c r="B82" t="s">
        <v>434</v>
      </c>
      <c r="C82">
        <v>35001</v>
      </c>
      <c r="D82">
        <v>50000</v>
      </c>
      <c r="E82">
        <v>24</v>
      </c>
      <c r="F82" t="e">
        <f>IF(Tabelle_ExterneDaten_17[[#This Row],[title_idLU]]&lt;&gt;"",VLOOKUP(Tabelle_ExterneDaten_17[[#This Row],[title_idLU]],title_idLookup,2,FALSE),"")</f>
        <v>#N/A</v>
      </c>
    </row>
    <row r="83" spans="2:6" x14ac:dyDescent="0.25">
      <c r="B83" t="s">
        <v>412</v>
      </c>
      <c r="C83">
        <v>0</v>
      </c>
      <c r="D83">
        <v>10000</v>
      </c>
      <c r="E83">
        <v>10</v>
      </c>
      <c r="F83" t="e">
        <f>IF(Tabelle_ExterneDaten_17[[#This Row],[title_idLU]]&lt;&gt;"",VLOOKUP(Tabelle_ExterneDaten_17[[#This Row],[title_idLU]],title_idLookup,2,FALSE),"")</f>
        <v>#N/A</v>
      </c>
    </row>
    <row r="84" spans="2:6" x14ac:dyDescent="0.25">
      <c r="B84" t="s">
        <v>412</v>
      </c>
      <c r="C84">
        <v>10001</v>
      </c>
      <c r="D84">
        <v>20000</v>
      </c>
      <c r="E84">
        <v>12</v>
      </c>
      <c r="F84" t="e">
        <f>IF(Tabelle_ExterneDaten_17[[#This Row],[title_idLU]]&lt;&gt;"",VLOOKUP(Tabelle_ExterneDaten_17[[#This Row],[title_idLU]],title_idLookup,2,FALSE),"")</f>
        <v>#N/A</v>
      </c>
    </row>
    <row r="85" spans="2:6" x14ac:dyDescent="0.25">
      <c r="B85" t="s">
        <v>412</v>
      </c>
      <c r="C85">
        <v>20001</v>
      </c>
      <c r="D85">
        <v>30000</v>
      </c>
      <c r="E85">
        <v>14</v>
      </c>
      <c r="F85" t="e">
        <f>IF(Tabelle_ExterneDaten_17[[#This Row],[title_idLU]]&lt;&gt;"",VLOOKUP(Tabelle_ExterneDaten_17[[#This Row],[title_idLU]],title_idLookup,2,FALSE),"")</f>
        <v>#N/A</v>
      </c>
    </row>
    <row r="86" spans="2:6" x14ac:dyDescent="0.25">
      <c r="B86" t="s">
        <v>412</v>
      </c>
      <c r="C86">
        <v>30001</v>
      </c>
      <c r="D86">
        <v>40000</v>
      </c>
      <c r="E86">
        <v>16</v>
      </c>
      <c r="F86" t="e">
        <f>IF(Tabelle_ExterneDaten_17[[#This Row],[title_idLU]]&lt;&gt;"",VLOOKUP(Tabelle_ExterneDaten_17[[#This Row],[title_idLU]],title_idLookup,2,FALSE),"")</f>
        <v>#N/A</v>
      </c>
    </row>
    <row r="87" spans="2:6" x14ac:dyDescent="0.25">
      <c r="B87" t="s">
        <v>412</v>
      </c>
      <c r="C87">
        <v>40001</v>
      </c>
      <c r="D87">
        <v>50000</v>
      </c>
      <c r="E87">
        <v>18</v>
      </c>
      <c r="F87" t="e">
        <f>IF(Tabelle_ExterneDaten_17[[#This Row],[title_idLU]]&lt;&gt;"",VLOOKUP(Tabelle_ExterneDaten_17[[#This Row],[title_idLU]],title_idLookup,2,FALSE),"")</f>
        <v>#N/A</v>
      </c>
    </row>
    <row r="88" spans="2:6" x14ac:dyDescent="0.25">
      <c r="B88" s="1"/>
      <c r="C88" s="1"/>
      <c r="D88" s="1"/>
      <c r="E88" s="1"/>
    </row>
  </sheetData>
  <dataValidations count="1">
    <dataValidation type="list" allowBlank="1" showInputMessage="1" showErrorMessage="1" sqref="B2:B87" xr:uid="{26C99D5A-5B08-40E9-BB86-E1350F998D87}">
      <formula1>OFFSET(title_idLookup,0,0,,1)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DBMapperdiscounts>
    <execOnSave>True</execOnSave>
    <askBeforeExecute>True</askBeforeExecute>
    <env/>
    <database>pubs</database>
    <tableName>discounts</tableName>
    <primKeysStr>1</primKeysStr>
    <insertIfMissing>True</insertIfMissing>
    <executeAdditionalProc/>
    <ignoreColumns>stor_idLU</ignoreColumns>
    <CUDFlags>True</CUDFlags>
    <IgnoreDataErrors>False</IgnoreDataErrors>
  </DBMapperdiscounts>
  <DBMapperauthors>
    <execOnSave>True</execOnSave>
    <askBeforeExecute>True</askBeforeExecute>
    <env/>
    <database>pubs</database>
    <tableName>authors</tableName>
    <primKeysStr>1</primKeysStr>
    <insertIfMissing>True</insertIfMissing>
    <executeAdditionalProc/>
    <ignoreColumns/>
    <CUDFlags>True</CUDFlags>
    <IgnoreDataErrors>False</IgnoreDataErrors>
    <confirmText/>
  </DBMapperauthors>
  <DBMapperemployee>
    <execOnSave>True</execOnSave>
    <askBeforeExecute>True</askBeforeExecute>
    <env/>
    <database>pubs</database>
    <tableName>employee</tableName>
    <primKeysStr>1</primKeysStr>
    <insertIfMissing>True</insertIfMissing>
    <executeAdditionalProc/>
    <ignoreColumns>job_idLU,pub_idLU</ignoreColumns>
    <CUDFlags>True</CUDFlags>
    <IgnoreDataErrors>False</IgnoreDataErrors>
  </DBMapperemployee>
  <DBMapperjobs>
    <execOnSave>True</execOnSave>
    <askBeforeExecute>True</askBeforeExecute>
    <env/>
    <database>pubs</database>
    <tableName>jobs</tableName>
    <primKeysStr>1</primKeysStr>
    <insertIfMissing>True</insertIfMissing>
    <executeAdditionalProc/>
    <ignoreColumns/>
    <CUDFlags>True</CUDFlags>
    <IgnoreDataErrors>False</IgnoreDataErrors>
  </DBMapperjobs>
  <DBMapperpublishers>
    <execOnSave>True</execOnSave>
    <askBeforeExecute>True</askBeforeExecute>
    <env/>
    <database>pubs</database>
    <tableName>publishers</tableName>
    <primKeysStr>1</primKeysStr>
    <insertIfMissing>True</insertIfMissing>
    <executeAdditionalProc/>
    <ignoreColumns/>
    <CUDFlags>True</CUDFlags>
    <IgnoreDataErrors>False</IgnoreDataErrors>
  </DBMapperpublishers>
  <DBMapperroysched>
    <execOnSave>True</execOnSave>
    <askBeforeExecute>True</askBeforeExecute>
    <env/>
    <database>pubs</database>
    <tableName>roysched</tableName>
    <primKeysStr>3</primKeysStr>
    <insertIfMissing>True</insertIfMissing>
    <executeAdditionalProc/>
    <ignoreColumns>title_idLU</ignoreColumns>
    <CUDFlags>True</CUDFlags>
    <IgnoreDataErrors>False</IgnoreDataErrors>
  </DBMapperroysched>
  <DBMappertitleauthor>
    <execOnSave>True</execOnSave>
    <askBeforeExecute>True</askBeforeExecute>
    <env/>
    <database>pubs</database>
    <tableName>titleauthor</tableName>
    <primKeysStr>2</primKeysStr>
    <insertIfMissing>True</insertIfMissing>
    <executeAdditionalProc/>
    <ignoreColumns>au_idLU,title_idLU</ignoreColumns>
    <CUDFlags>True</CUDFlags>
    <IgnoreDataErrors>False</IgnoreDataErrors>
  </DBMappertitleauthor>
  <DBMappertitles>
    <execOnSave>True</execOnSave>
    <askBeforeExecute>True</askBeforeExecute>
    <env/>
    <database>pubs</database>
    <tableName>titles</tableName>
    <primKeysStr>1</primKeysStr>
    <insertIfMissing>True</insertIfMissing>
    <executeAdditionalProc/>
    <ignoreColumns>pub_idLU</ignoreColumns>
    <CUDFlags>True</CUDFlags>
    <IgnoreDataErrors>False</IgnoreDataErrors>
  </DBMappertitles>
</root>
</file>

<file path=customXml/itemProps1.xml><?xml version="1.0" encoding="utf-8"?>
<ds:datastoreItem xmlns:ds="http://schemas.openxmlformats.org/officeDocument/2006/customXml" ds:itemID="{682CD28F-092F-4129-B17F-6BD178CC1DB0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14</vt:i4>
      </vt:variant>
    </vt:vector>
  </HeadingPairs>
  <TitlesOfParts>
    <vt:vector size="27" baseType="lpstr">
      <vt:lpstr>authors</vt:lpstr>
      <vt:lpstr>LSdiscounts</vt:lpstr>
      <vt:lpstr>discounts</vt:lpstr>
      <vt:lpstr>LSemployee</vt:lpstr>
      <vt:lpstr>employee</vt:lpstr>
      <vt:lpstr>jobs</vt:lpstr>
      <vt:lpstr>publishers</vt:lpstr>
      <vt:lpstr>LSroysched</vt:lpstr>
      <vt:lpstr>roysched</vt:lpstr>
      <vt:lpstr>LStitleauthor</vt:lpstr>
      <vt:lpstr>titleauthor</vt:lpstr>
      <vt:lpstr>LStitles</vt:lpstr>
      <vt:lpstr>titles</vt:lpstr>
      <vt:lpstr>au_idLookup</vt:lpstr>
      <vt:lpstr>DBMapperauthors</vt:lpstr>
      <vt:lpstr>DBMapperdiscounts</vt:lpstr>
      <vt:lpstr>DBMapperemployee</vt:lpstr>
      <vt:lpstr>DBMapperjobs</vt:lpstr>
      <vt:lpstr>DBMapperpublishers</vt:lpstr>
      <vt:lpstr>DBMapperroysched</vt:lpstr>
      <vt:lpstr>DBMappertitleauthor</vt:lpstr>
      <vt:lpstr>DBMappertitles</vt:lpstr>
      <vt:lpstr>job_idLookup</vt:lpstr>
      <vt:lpstr>pub_idLookup</vt:lpstr>
      <vt:lpstr>stor_idLookup</vt:lpstr>
      <vt:lpstr>title_idLookup</vt:lpstr>
      <vt:lpstr>typeLookup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2015-06-05T18:19:34Z</dcterms:created>
  <dcterms:modified xsi:type="dcterms:W3CDTF">2020-03-14T15:52:01Z</dcterms:modified>
</cp:coreProperties>
</file>