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f-my.sharepoint.com/personal/clark_uifoundation_org/Documents/Data Analysis/R Sandbox/Sandbox 1/"/>
    </mc:Choice>
  </mc:AlternateContent>
  <xr:revisionPtr revIDLastSave="2" documentId="8_{1922214F-4D25-43B5-A8B1-6AD20B62B9D7}" xr6:coauthVersionLast="47" xr6:coauthVersionMax="47" xr10:uidLastSave="{2A98B4F2-BB00-4E39-B68A-584BBF5EEBF0}"/>
  <bookViews>
    <workbookView xWindow="-120" yWindow="-120" windowWidth="29040" windowHeight="15840" xr2:uid="{1831963E-2225-402F-AA9D-7AE77AF0DF42}"/>
  </bookViews>
  <sheets>
    <sheet name="Upcoming Planned Gift Additions" sheetId="2" r:id="rId1"/>
    <sheet name="Report Output" sheetId="1" r:id="rId2"/>
  </sheets>
  <calcPr calcId="0"/>
</workbook>
</file>

<file path=xl/calcChain.xml><?xml version="1.0" encoding="utf-8"?>
<calcChain xmlns="http://schemas.openxmlformats.org/spreadsheetml/2006/main">
  <c r="B34" i="1" l="1"/>
  <c r="E19" i="2"/>
  <c r="F19" i="2" s="1"/>
  <c r="G19" i="2" s="1"/>
  <c r="E18" i="2"/>
  <c r="E17" i="2"/>
  <c r="F17" i="2" s="1"/>
  <c r="G17" i="2" s="1"/>
  <c r="E16" i="2"/>
  <c r="E15" i="2"/>
  <c r="E14" i="2"/>
  <c r="E13" i="2"/>
  <c r="E12" i="2"/>
  <c r="F12" i="2" s="1"/>
  <c r="G12" i="2" s="1"/>
  <c r="E11" i="2"/>
  <c r="E10" i="2"/>
  <c r="E9" i="2"/>
  <c r="F9" i="2" s="1"/>
  <c r="G9" i="2" s="1"/>
  <c r="E8" i="2"/>
  <c r="E7" i="2"/>
  <c r="E6" i="2"/>
  <c r="E5" i="2"/>
  <c r="E4" i="2"/>
  <c r="F4" i="2" s="1"/>
  <c r="G4" i="2" s="1"/>
  <c r="F3" i="2"/>
  <c r="G3" i="2"/>
  <c r="F5" i="2"/>
  <c r="G5" i="2" s="1"/>
  <c r="F6" i="2"/>
  <c r="G6" i="2" s="1"/>
  <c r="F7" i="2"/>
  <c r="G7" i="2" s="1"/>
  <c r="F8" i="2"/>
  <c r="G8" i="2" s="1"/>
  <c r="F10" i="2"/>
  <c r="G10" i="2" s="1"/>
  <c r="F11" i="2"/>
  <c r="G11" i="2" s="1"/>
  <c r="F13" i="2"/>
  <c r="G13" i="2" s="1"/>
  <c r="F14" i="2"/>
  <c r="G14" i="2" s="1"/>
  <c r="F15" i="2"/>
  <c r="G15" i="2" s="1"/>
  <c r="F16" i="2"/>
  <c r="G16" i="2" s="1"/>
  <c r="F18" i="2"/>
  <c r="G18" i="2" s="1"/>
  <c r="E3" i="2"/>
  <c r="G2" i="2"/>
  <c r="F2" i="2"/>
  <c r="E2" i="2"/>
</calcChain>
</file>

<file path=xl/sharedStrings.xml><?xml version="1.0" encoding="utf-8"?>
<sst xmlns="http://schemas.openxmlformats.org/spreadsheetml/2006/main" count="59" uniqueCount="45">
  <si>
    <t>College</t>
  </si>
  <si>
    <t>Amount_Sum</t>
  </si>
  <si>
    <t>Alumni Association</t>
  </si>
  <si>
    <t>Athletics</t>
  </si>
  <si>
    <t>Business</t>
  </si>
  <si>
    <t>Campus Beautification</t>
  </si>
  <si>
    <t>Collegiate Other</t>
  </si>
  <si>
    <t>Daily Iowan</t>
  </si>
  <si>
    <t>Dentistry</t>
  </si>
  <si>
    <t>Education</t>
  </si>
  <si>
    <t>Engineering</t>
  </si>
  <si>
    <t>Graduate College</t>
  </si>
  <si>
    <t>Hancher</t>
  </si>
  <si>
    <t>International</t>
  </si>
  <si>
    <t>Law</t>
  </si>
  <si>
    <t>Liberal Arts &amp; Sciences</t>
  </si>
  <si>
    <t>Medicine</t>
  </si>
  <si>
    <t>Museum of Art</t>
  </si>
  <si>
    <t>Non-Collegiate Other</t>
  </si>
  <si>
    <t>Nursing</t>
  </si>
  <si>
    <t>Office of Univ Student Life</t>
  </si>
  <si>
    <t>Office of University Research</t>
  </si>
  <si>
    <t>Pentacrest Museums</t>
  </si>
  <si>
    <t>Pharmacy</t>
  </si>
  <si>
    <t>Provost Area Accounts</t>
  </si>
  <si>
    <t>Public Health</t>
  </si>
  <si>
    <t>Student Aid</t>
  </si>
  <si>
    <t>UI Hospitals and Clinics</t>
  </si>
  <si>
    <t>UI Libraries</t>
  </si>
  <si>
    <t>UI Unrestricted</t>
  </si>
  <si>
    <t>University College</t>
  </si>
  <si>
    <t>Unknown</t>
  </si>
  <si>
    <t>Unrestricted</t>
  </si>
  <si>
    <t>WSUI/KSUI</t>
  </si>
  <si>
    <t>Campaign Unit</t>
  </si>
  <si>
    <t>Campaign Target</t>
  </si>
  <si>
    <t>Campaign Progress</t>
  </si>
  <si>
    <t>Progress To Goal</t>
  </si>
  <si>
    <t>Student Life</t>
  </si>
  <si>
    <t>UI Health Care</t>
  </si>
  <si>
    <t>University-wide Priorities</t>
  </si>
  <si>
    <t>Total</t>
  </si>
  <si>
    <t>Planned Gift Additions</t>
  </si>
  <si>
    <t>New Progress Total</t>
  </si>
  <si>
    <t>New Progress to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</si>
</sst>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5">
    <xf numFmtId="0" fontId="0" fillId="0" borderId="0" xfId="0"/>
    <xf numFmtId="44" fontId="0" fillId="0" borderId="0" xfId="1" applyFont="1"/>
    <xf numFmtId="6" fontId="0" fillId="0" borderId="0" xfId="0" applyNumberFormat="1"/>
    <xf numFmtId="8" fontId="0" fillId="0" borderId="0" xfId="0" applyNumberFormat="1"/>
    <xf numFmtId="9" fontId="0" fillId="0" borderId="0" xfId="0" applyNumberFormat="1"/>
    <xf numFmtId="44" fontId="0" fillId="0" borderId="0" xfId="0" applyNumberFormat="1"/>
    <xf numFmtId="9" fontId="0" fillId="0" borderId="0" xfId="2" applyFont="1"/>
    <xf numFmtId="0" fontId="0" fillId="0" borderId="10" xfId="0" applyBorder="1"/>
    <xf numFmtId="9" fontId="0" fillId="0" borderId="10" xfId="2" applyFont="1" applyBorder="1"/>
    <xf numFmtId="0" fontId="0" fillId="0" borderId="11" xfId="0" applyBorder="1"/>
    <xf numFmtId="6" fontId="0" fillId="0" borderId="11" xfId="0" applyNumberFormat="1" applyBorder="1"/>
    <xf numFmtId="8" fontId="0" fillId="0" borderId="11" xfId="0" applyNumberFormat="1" applyBorder="1"/>
    <xf numFmtId="9" fontId="0" fillId="0" borderId="11" xfId="0" applyNumberFormat="1" applyBorder="1"/>
    <xf numFmtId="44" fontId="0" fillId="0" borderId="11" xfId="0" applyNumberFormat="1" applyBorder="1"/>
    <xf numFmtId="9" fontId="0" fillId="0" borderId="11" xfId="2" applyFont="1" applyBorder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 xr:uid="{1D3FBF79-882C-4BE5-B54A-50B19E6ECA3D}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BD38-688E-4248-8671-602BC8E83D57}">
  <dimension ref="A1:G19"/>
  <sheetViews>
    <sheetView tabSelected="1" workbookViewId="0">
      <selection activeCell="C29" sqref="C29"/>
    </sheetView>
  </sheetViews>
  <sheetFormatPr defaultRowHeight="15" x14ac:dyDescent="0.25"/>
  <cols>
    <col min="1" max="1" width="23.28515625" bestFit="1" customWidth="1"/>
    <col min="2" max="2" width="16" bestFit="1" customWidth="1"/>
    <col min="3" max="3" width="18.42578125" bestFit="1" customWidth="1"/>
    <col min="4" max="4" width="16" bestFit="1" customWidth="1"/>
    <col min="5" max="5" width="20.85546875" bestFit="1" customWidth="1"/>
    <col min="6" max="6" width="18.140625" bestFit="1" customWidth="1"/>
    <col min="7" max="7" width="20" style="6" bestFit="1" customWidth="1"/>
  </cols>
  <sheetData>
    <row r="1" spans="1:7" ht="15.75" thickBot="1" x14ac:dyDescent="0.3">
      <c r="A1" s="7" t="s">
        <v>34</v>
      </c>
      <c r="B1" s="7" t="s">
        <v>35</v>
      </c>
      <c r="C1" s="7" t="s">
        <v>36</v>
      </c>
      <c r="D1" s="7" t="s">
        <v>37</v>
      </c>
      <c r="E1" s="7" t="s">
        <v>42</v>
      </c>
      <c r="F1" s="7" t="s">
        <v>43</v>
      </c>
      <c r="G1" s="8" t="s">
        <v>44</v>
      </c>
    </row>
    <row r="2" spans="1:7" x14ac:dyDescent="0.25">
      <c r="A2" t="s">
        <v>3</v>
      </c>
      <c r="B2" s="2">
        <v>400000000</v>
      </c>
      <c r="C2" s="3">
        <v>282501794.62</v>
      </c>
      <c r="D2" s="4">
        <v>0.71</v>
      </c>
      <c r="E2" s="5">
        <f>'Report Output'!B3</f>
        <v>12649457.470000001</v>
      </c>
      <c r="F2" s="5">
        <f>E2+C2</f>
        <v>295151252.09000003</v>
      </c>
      <c r="G2" s="6">
        <f>F2/B2</f>
        <v>0.73787813022500004</v>
      </c>
    </row>
    <row r="3" spans="1:7" x14ac:dyDescent="0.25">
      <c r="A3" t="s">
        <v>4</v>
      </c>
      <c r="B3" s="2">
        <v>250000000</v>
      </c>
      <c r="C3" s="3">
        <v>142216436.15000001</v>
      </c>
      <c r="D3" s="4">
        <v>0.56999999999999995</v>
      </c>
      <c r="E3" s="5">
        <f>'Report Output'!B4</f>
        <v>7635195.1799999997</v>
      </c>
      <c r="F3" s="5">
        <f t="shared" ref="F3:F19" si="0">E3+C3</f>
        <v>149851631.33000001</v>
      </c>
      <c r="G3" s="6">
        <f t="shared" ref="G3:G19" si="1">F3/B3</f>
        <v>0.59940652532000005</v>
      </c>
    </row>
    <row r="4" spans="1:7" x14ac:dyDescent="0.25">
      <c r="A4" t="s">
        <v>8</v>
      </c>
      <c r="B4" s="2">
        <v>32000000</v>
      </c>
      <c r="C4" s="3">
        <v>25234374.550000001</v>
      </c>
      <c r="D4" s="4">
        <v>0.79</v>
      </c>
      <c r="E4" s="5">
        <f>'Report Output'!B8</f>
        <v>5873607.7300000004</v>
      </c>
      <c r="F4" s="5">
        <f t="shared" si="0"/>
        <v>31107982.280000001</v>
      </c>
      <c r="G4" s="6">
        <f t="shared" si="1"/>
        <v>0.97212444625000005</v>
      </c>
    </row>
    <row r="5" spans="1:7" x14ac:dyDescent="0.25">
      <c r="A5" t="s">
        <v>9</v>
      </c>
      <c r="B5" s="2">
        <v>80000000</v>
      </c>
      <c r="C5" s="3">
        <v>51337525.310000002</v>
      </c>
      <c r="D5" s="4">
        <v>0.64</v>
      </c>
      <c r="E5" s="5">
        <f>'Report Output'!B9</f>
        <v>267462.51</v>
      </c>
      <c r="F5" s="5">
        <f t="shared" si="0"/>
        <v>51604987.82</v>
      </c>
      <c r="G5" s="6">
        <f t="shared" si="1"/>
        <v>0.64506234775000004</v>
      </c>
    </row>
    <row r="6" spans="1:7" x14ac:dyDescent="0.25">
      <c r="A6" t="s">
        <v>10</v>
      </c>
      <c r="B6" s="2">
        <v>80000000</v>
      </c>
      <c r="C6" s="3">
        <v>48051104.710000001</v>
      </c>
      <c r="D6" s="4">
        <v>0.6</v>
      </c>
      <c r="E6" s="5">
        <f>'Report Output'!B10</f>
        <v>8052742.5599999996</v>
      </c>
      <c r="F6" s="5">
        <f t="shared" si="0"/>
        <v>56103847.270000003</v>
      </c>
      <c r="G6" s="6">
        <f t="shared" si="1"/>
        <v>0.70129809087500006</v>
      </c>
    </row>
    <row r="7" spans="1:7" x14ac:dyDescent="0.25">
      <c r="A7" t="s">
        <v>11</v>
      </c>
      <c r="B7" s="2">
        <v>12000000</v>
      </c>
      <c r="C7" s="3">
        <v>6792423.7400000002</v>
      </c>
      <c r="D7" s="4">
        <v>0.56999999999999995</v>
      </c>
      <c r="E7" s="5">
        <f>'Report Output'!B11</f>
        <v>4310554.38</v>
      </c>
      <c r="F7" s="5">
        <f t="shared" si="0"/>
        <v>11102978.120000001</v>
      </c>
      <c r="G7" s="6">
        <f t="shared" si="1"/>
        <v>0.9252481766666667</v>
      </c>
    </row>
    <row r="8" spans="1:7" x14ac:dyDescent="0.25">
      <c r="A8" t="s">
        <v>12</v>
      </c>
      <c r="B8" s="2">
        <v>35000000</v>
      </c>
      <c r="C8" s="3">
        <v>25263209.030000001</v>
      </c>
      <c r="D8" s="4">
        <v>0.72</v>
      </c>
      <c r="E8" s="5">
        <f>'Report Output'!B12</f>
        <v>1247003.45</v>
      </c>
      <c r="F8" s="5">
        <f t="shared" si="0"/>
        <v>26510212.48</v>
      </c>
      <c r="G8" s="6">
        <f t="shared" si="1"/>
        <v>0.75743464228571433</v>
      </c>
    </row>
    <row r="9" spans="1:7" x14ac:dyDescent="0.25">
      <c r="A9" t="s">
        <v>14</v>
      </c>
      <c r="B9" s="2">
        <v>55000000</v>
      </c>
      <c r="C9" s="3">
        <v>34756585.75</v>
      </c>
      <c r="D9" s="4">
        <v>0.63</v>
      </c>
      <c r="E9" s="5">
        <f>'Report Output'!B14</f>
        <v>3009249.8</v>
      </c>
      <c r="F9" s="5">
        <f t="shared" si="0"/>
        <v>37765835.549999997</v>
      </c>
      <c r="G9" s="6">
        <f t="shared" si="1"/>
        <v>0.68665155545454537</v>
      </c>
    </row>
    <row r="10" spans="1:7" x14ac:dyDescent="0.25">
      <c r="A10" t="s">
        <v>15</v>
      </c>
      <c r="B10" s="2">
        <v>250000000</v>
      </c>
      <c r="C10" s="3">
        <v>202272238.19</v>
      </c>
      <c r="D10" s="4">
        <v>0.81</v>
      </c>
      <c r="E10" s="5">
        <f>'Report Output'!B15</f>
        <v>15186959.82</v>
      </c>
      <c r="F10" s="5">
        <f t="shared" si="0"/>
        <v>217459198.00999999</v>
      </c>
      <c r="G10" s="6">
        <f t="shared" si="1"/>
        <v>0.86983679203999997</v>
      </c>
    </row>
    <row r="11" spans="1:7" x14ac:dyDescent="0.25">
      <c r="A11" t="s">
        <v>17</v>
      </c>
      <c r="B11" s="2">
        <v>55000000</v>
      </c>
      <c r="C11" s="3">
        <v>40354832.109999999</v>
      </c>
      <c r="D11" s="4">
        <v>0.73</v>
      </c>
      <c r="E11" s="5">
        <f>'Report Output'!B17</f>
        <v>524480.91</v>
      </c>
      <c r="F11" s="5">
        <f t="shared" si="0"/>
        <v>40879313.019999996</v>
      </c>
      <c r="G11" s="6">
        <f t="shared" si="1"/>
        <v>0.74326023672727271</v>
      </c>
    </row>
    <row r="12" spans="1:7" x14ac:dyDescent="0.25">
      <c r="A12" t="s">
        <v>19</v>
      </c>
      <c r="B12" s="2">
        <v>70000000</v>
      </c>
      <c r="C12" s="3">
        <v>46669382.280000001</v>
      </c>
      <c r="D12" s="4">
        <v>0.67</v>
      </c>
      <c r="E12" s="5">
        <f>'Report Output'!B19</f>
        <v>1145069.03</v>
      </c>
      <c r="F12" s="5">
        <f t="shared" si="0"/>
        <v>47814451.310000002</v>
      </c>
      <c r="G12" s="6">
        <f t="shared" si="1"/>
        <v>0.68306359014285722</v>
      </c>
    </row>
    <row r="13" spans="1:7" x14ac:dyDescent="0.25">
      <c r="A13" t="s">
        <v>23</v>
      </c>
      <c r="B13" s="2">
        <v>40000000</v>
      </c>
      <c r="C13" s="3">
        <v>40020561.240000002</v>
      </c>
      <c r="D13" s="4">
        <v>1</v>
      </c>
      <c r="E13" s="5">
        <f>'Report Output'!B23</f>
        <v>671705.4</v>
      </c>
      <c r="F13" s="5">
        <f t="shared" si="0"/>
        <v>40692266.640000001</v>
      </c>
      <c r="G13" s="6">
        <f t="shared" si="1"/>
        <v>1.0173066660000001</v>
      </c>
    </row>
    <row r="14" spans="1:7" x14ac:dyDescent="0.25">
      <c r="A14" t="s">
        <v>25</v>
      </c>
      <c r="B14" s="2">
        <v>32000000</v>
      </c>
      <c r="C14" s="3">
        <v>26457244.239999998</v>
      </c>
      <c r="D14" s="4">
        <v>0.83</v>
      </c>
      <c r="E14" s="5">
        <f>'Report Output'!B25</f>
        <v>600000</v>
      </c>
      <c r="F14" s="5">
        <f t="shared" si="0"/>
        <v>27057244.239999998</v>
      </c>
      <c r="G14" s="6">
        <f t="shared" si="1"/>
        <v>0.84553888249999998</v>
      </c>
    </row>
    <row r="15" spans="1:7" x14ac:dyDescent="0.25">
      <c r="A15" t="s">
        <v>38</v>
      </c>
      <c r="B15" s="2">
        <v>10000000</v>
      </c>
      <c r="C15" s="3">
        <v>8391987.6099999994</v>
      </c>
      <c r="D15" s="4">
        <v>0.84</v>
      </c>
      <c r="E15" s="5">
        <f>'Report Output'!B20</f>
        <v>666666.66</v>
      </c>
      <c r="F15" s="5">
        <f t="shared" si="0"/>
        <v>9058654.2699999996</v>
      </c>
      <c r="G15" s="6">
        <f t="shared" si="1"/>
        <v>0.90586542699999995</v>
      </c>
    </row>
    <row r="16" spans="1:7" x14ac:dyDescent="0.25">
      <c r="A16" t="s">
        <v>39</v>
      </c>
      <c r="B16" s="2">
        <v>1100000000</v>
      </c>
      <c r="C16" s="3">
        <v>763377438.97000003</v>
      </c>
      <c r="D16" s="4">
        <v>0.69</v>
      </c>
      <c r="E16" s="5">
        <f>('Report Output'!B16+'Report Output'!B27)</f>
        <v>31660250.670000002</v>
      </c>
      <c r="F16" s="5">
        <f t="shared" si="0"/>
        <v>795037689.63999999</v>
      </c>
      <c r="G16" s="6">
        <f t="shared" si="1"/>
        <v>0.72276153603636362</v>
      </c>
    </row>
    <row r="17" spans="1:7" x14ac:dyDescent="0.25">
      <c r="A17" t="s">
        <v>28</v>
      </c>
      <c r="B17" s="2">
        <v>70000000</v>
      </c>
      <c r="C17" s="3">
        <v>62992855.729999997</v>
      </c>
      <c r="D17" s="4">
        <v>0.9</v>
      </c>
      <c r="E17" s="5">
        <f>'Report Output'!B28</f>
        <v>1913496.1</v>
      </c>
      <c r="F17" s="5">
        <f t="shared" si="0"/>
        <v>64906351.829999998</v>
      </c>
      <c r="G17" s="6">
        <f t="shared" si="1"/>
        <v>0.92723359757142854</v>
      </c>
    </row>
    <row r="18" spans="1:7" x14ac:dyDescent="0.25">
      <c r="A18" t="s">
        <v>40</v>
      </c>
      <c r="B18" s="2">
        <v>429000000</v>
      </c>
      <c r="C18" s="3">
        <v>130890357.69</v>
      </c>
      <c r="D18" s="4">
        <v>0.31</v>
      </c>
      <c r="E18" s="5">
        <f>('Report Output'!B2+'Report Output'!B5+'Report Output'!B6+'Report Output'!B7+'Report Output'!B13+'Report Output'!B18+'Report Output'!B21+'Report Output'!B22+'Report Output'!B24+'Report Output'!B26+'Report Output'!B29+'Report Output'!B30+'Report Output'!B31+'Report Output'!B32+'Report Output'!B33)</f>
        <v>18813997.16</v>
      </c>
      <c r="F18" s="5">
        <f t="shared" si="0"/>
        <v>149704354.84999999</v>
      </c>
      <c r="G18" s="6">
        <f t="shared" si="1"/>
        <v>0.34896120011655013</v>
      </c>
    </row>
    <row r="19" spans="1:7" x14ac:dyDescent="0.25">
      <c r="A19" s="9" t="s">
        <v>41</v>
      </c>
      <c r="B19" s="10">
        <v>3000000000</v>
      </c>
      <c r="C19" s="11">
        <v>1937580351.9200001</v>
      </c>
      <c r="D19" s="12">
        <v>0.65</v>
      </c>
      <c r="E19" s="13">
        <f>SUM(E2:E18)</f>
        <v>114227898.82999998</v>
      </c>
      <c r="F19" s="13">
        <f t="shared" si="0"/>
        <v>2051808250.75</v>
      </c>
      <c r="G19" s="14">
        <f t="shared" si="1"/>
        <v>0.68393608358333335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3683-1D86-4C23-BAD9-FAE2490B57E3}">
  <dimension ref="A1:B34"/>
  <sheetViews>
    <sheetView workbookViewId="0">
      <selection activeCell="B35" sqref="B35"/>
    </sheetView>
  </sheetViews>
  <sheetFormatPr defaultRowHeight="15" x14ac:dyDescent="0.25"/>
  <cols>
    <col min="1" max="1" width="26.42578125" bestFit="1" customWidth="1"/>
    <col min="2" max="2" width="16.28515625" style="1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</v>
      </c>
      <c r="B2" s="1">
        <v>111783.5</v>
      </c>
    </row>
    <row r="3" spans="1:2" x14ac:dyDescent="0.25">
      <c r="A3" t="s">
        <v>3</v>
      </c>
      <c r="B3" s="1">
        <v>12649457.470000001</v>
      </c>
    </row>
    <row r="4" spans="1:2" x14ac:dyDescent="0.25">
      <c r="A4" t="s">
        <v>4</v>
      </c>
      <c r="B4" s="1">
        <v>7635195.1799999997</v>
      </c>
    </row>
    <row r="5" spans="1:2" x14ac:dyDescent="0.25">
      <c r="A5" t="s">
        <v>5</v>
      </c>
      <c r="B5" s="1">
        <v>100000</v>
      </c>
    </row>
    <row r="6" spans="1:2" x14ac:dyDescent="0.25">
      <c r="A6" t="s">
        <v>6</v>
      </c>
      <c r="B6" s="1">
        <v>6542541.5499999998</v>
      </c>
    </row>
    <row r="7" spans="1:2" x14ac:dyDescent="0.25">
      <c r="A7" t="s">
        <v>7</v>
      </c>
      <c r="B7" s="1">
        <v>10000</v>
      </c>
    </row>
    <row r="8" spans="1:2" x14ac:dyDescent="0.25">
      <c r="A8" t="s">
        <v>8</v>
      </c>
      <c r="B8" s="1">
        <v>5873607.7300000004</v>
      </c>
    </row>
    <row r="9" spans="1:2" x14ac:dyDescent="0.25">
      <c r="A9" t="s">
        <v>9</v>
      </c>
      <c r="B9" s="1">
        <v>267462.51</v>
      </c>
    </row>
    <row r="10" spans="1:2" x14ac:dyDescent="0.25">
      <c r="A10" t="s">
        <v>10</v>
      </c>
      <c r="B10" s="1">
        <v>8052742.5599999996</v>
      </c>
    </row>
    <row r="11" spans="1:2" x14ac:dyDescent="0.25">
      <c r="A11" t="s">
        <v>11</v>
      </c>
      <c r="B11" s="1">
        <v>4310554.38</v>
      </c>
    </row>
    <row r="12" spans="1:2" x14ac:dyDescent="0.25">
      <c r="A12" t="s">
        <v>12</v>
      </c>
      <c r="B12" s="1">
        <v>1247003.45</v>
      </c>
    </row>
    <row r="13" spans="1:2" x14ac:dyDescent="0.25">
      <c r="A13" t="s">
        <v>13</v>
      </c>
      <c r="B13" s="1">
        <v>15000</v>
      </c>
    </row>
    <row r="14" spans="1:2" x14ac:dyDescent="0.25">
      <c r="A14" t="s">
        <v>14</v>
      </c>
      <c r="B14" s="1">
        <v>3009249.8</v>
      </c>
    </row>
    <row r="15" spans="1:2" x14ac:dyDescent="0.25">
      <c r="A15" t="s">
        <v>15</v>
      </c>
      <c r="B15" s="1">
        <v>15186959.82</v>
      </c>
    </row>
    <row r="16" spans="1:2" x14ac:dyDescent="0.25">
      <c r="A16" t="s">
        <v>16</v>
      </c>
      <c r="B16" s="1">
        <v>27402303.670000002</v>
      </c>
    </row>
    <row r="17" spans="1:2" x14ac:dyDescent="0.25">
      <c r="A17" t="s">
        <v>17</v>
      </c>
      <c r="B17" s="1">
        <v>524480.91</v>
      </c>
    </row>
    <row r="18" spans="1:2" x14ac:dyDescent="0.25">
      <c r="A18" t="s">
        <v>18</v>
      </c>
      <c r="B18" s="1">
        <v>65532.160000000003</v>
      </c>
    </row>
    <row r="19" spans="1:2" x14ac:dyDescent="0.25">
      <c r="A19" t="s">
        <v>19</v>
      </c>
      <c r="B19" s="1">
        <v>1145069.03</v>
      </c>
    </row>
    <row r="20" spans="1:2" x14ac:dyDescent="0.25">
      <c r="A20" t="s">
        <v>20</v>
      </c>
      <c r="B20" s="1">
        <v>666666.66</v>
      </c>
    </row>
    <row r="21" spans="1:2" x14ac:dyDescent="0.25">
      <c r="A21" t="s">
        <v>21</v>
      </c>
      <c r="B21" s="1">
        <v>5000</v>
      </c>
    </row>
    <row r="22" spans="1:2" x14ac:dyDescent="0.25">
      <c r="A22" t="s">
        <v>22</v>
      </c>
      <c r="B22" s="1">
        <v>128789.78</v>
      </c>
    </row>
    <row r="23" spans="1:2" x14ac:dyDescent="0.25">
      <c r="A23" t="s">
        <v>23</v>
      </c>
      <c r="B23" s="1">
        <v>671705.4</v>
      </c>
    </row>
    <row r="24" spans="1:2" x14ac:dyDescent="0.25">
      <c r="A24" t="s">
        <v>24</v>
      </c>
      <c r="B24" s="1">
        <v>10000</v>
      </c>
    </row>
    <row r="25" spans="1:2" x14ac:dyDescent="0.25">
      <c r="A25" t="s">
        <v>25</v>
      </c>
      <c r="B25" s="1">
        <v>600000</v>
      </c>
    </row>
    <row r="26" spans="1:2" x14ac:dyDescent="0.25">
      <c r="A26" t="s">
        <v>26</v>
      </c>
      <c r="B26" s="1">
        <v>6611565.3799999999</v>
      </c>
    </row>
    <row r="27" spans="1:2" x14ac:dyDescent="0.25">
      <c r="A27" t="s">
        <v>27</v>
      </c>
      <c r="B27" s="1">
        <v>4257947</v>
      </c>
    </row>
    <row r="28" spans="1:2" x14ac:dyDescent="0.25">
      <c r="A28" t="s">
        <v>28</v>
      </c>
      <c r="B28" s="1">
        <v>1913496.1</v>
      </c>
    </row>
    <row r="29" spans="1:2" x14ac:dyDescent="0.25">
      <c r="A29" t="s">
        <v>29</v>
      </c>
      <c r="B29" s="1">
        <v>1120920.2</v>
      </c>
    </row>
    <row r="30" spans="1:2" x14ac:dyDescent="0.25">
      <c r="A30" t="s">
        <v>30</v>
      </c>
      <c r="B30" s="1">
        <v>189725</v>
      </c>
    </row>
    <row r="31" spans="1:2" x14ac:dyDescent="0.25">
      <c r="A31" t="s">
        <v>31</v>
      </c>
      <c r="B31" s="1">
        <v>103649.08</v>
      </c>
    </row>
    <row r="32" spans="1:2" x14ac:dyDescent="0.25">
      <c r="A32" t="s">
        <v>32</v>
      </c>
      <c r="B32" s="1">
        <v>3632756.99</v>
      </c>
    </row>
    <row r="33" spans="1:2" x14ac:dyDescent="0.25">
      <c r="A33" t="s">
        <v>33</v>
      </c>
      <c r="B33" s="1">
        <v>166733.51999999999</v>
      </c>
    </row>
    <row r="34" spans="1:2" x14ac:dyDescent="0.25">
      <c r="B34" s="1">
        <f>SUM(B2:B33)</f>
        <v>114227898.82999998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Upcoming Planned Gift Additions</vt:lpstr>
      <vt:lpstr>Report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Kent Clark</cp:lastModifiedBy>
  <dcterms:created xsi:type="dcterms:W3CDTF">2025-02-13T15:47:59Z</dcterms:created>
  <dcterms:modified xsi:type="dcterms:W3CDTF">2025-02-13T15:49:21Z</dcterms:modified>
</cp:coreProperties>
</file>