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ocuments\Software\Arduino\libraries\OnewireKeypad\Calculation\"/>
    </mc:Choice>
  </mc:AlternateContent>
  <xr:revisionPtr revIDLastSave="0" documentId="8_{F50BA733-5A18-4367-A6F2-CAB5C94A47E6}" xr6:coauthVersionLast="45" xr6:coauthVersionMax="45" xr10:uidLastSave="{00000000-0000-0000-0000-000000000000}"/>
  <bookViews>
    <workbookView xWindow="-120" yWindow="-120" windowWidth="20730" windowHeight="11070" tabRatio="500" activeTab="1" xr2:uid="{00000000-000D-0000-FFFF-FFFF00000000}"/>
  </bookViews>
  <sheets>
    <sheet name="Pulldown" sheetId="2" r:id="rId1"/>
    <sheet name="Pullup" sheetId="3" r:id="rId2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14" i="3" l="1"/>
  <c r="J14" i="3" s="1"/>
  <c r="K14" i="3" s="1"/>
  <c r="H13" i="3"/>
  <c r="I13" i="3" s="1"/>
  <c r="R13" i="3" s="1"/>
  <c r="S13" i="3" s="1"/>
  <c r="H12" i="3"/>
  <c r="J12" i="3" s="1"/>
  <c r="K12" i="3" s="1"/>
  <c r="H11" i="3"/>
  <c r="I11" i="3" s="1"/>
  <c r="R11" i="3" s="1"/>
  <c r="S11" i="3" s="1"/>
  <c r="H10" i="3"/>
  <c r="J10" i="3" s="1"/>
  <c r="K10" i="3" s="1"/>
  <c r="H9" i="3"/>
  <c r="I9" i="3" s="1"/>
  <c r="R9" i="3" s="1"/>
  <c r="S9" i="3" s="1"/>
  <c r="Q9" i="3" s="1"/>
  <c r="I8" i="3"/>
  <c r="R8" i="3" s="1"/>
  <c r="S8" i="3" s="1"/>
  <c r="H8" i="3"/>
  <c r="J8" i="3" s="1"/>
  <c r="K8" i="3" s="1"/>
  <c r="H7" i="3"/>
  <c r="I7" i="3" s="1"/>
  <c r="R7" i="3" s="1"/>
  <c r="S7" i="3" s="1"/>
  <c r="I6" i="3"/>
  <c r="R6" i="3" s="1"/>
  <c r="S6" i="3" s="1"/>
  <c r="H6" i="3"/>
  <c r="J6" i="3" s="1"/>
  <c r="K6" i="3" s="1"/>
  <c r="H5" i="3"/>
  <c r="I5" i="3" s="1"/>
  <c r="R5" i="3" s="1"/>
  <c r="S5" i="3" s="1"/>
  <c r="H4" i="3"/>
  <c r="J3" i="3"/>
  <c r="K3" i="3" s="1"/>
  <c r="H3" i="3"/>
  <c r="I3" i="3" s="1"/>
  <c r="R3" i="3" s="1"/>
  <c r="S3" i="3" s="1"/>
  <c r="I14" i="2"/>
  <c r="H14" i="2"/>
  <c r="J14" i="2" s="1"/>
  <c r="I13" i="2"/>
  <c r="H13" i="2"/>
  <c r="J13" i="2" s="1"/>
  <c r="I12" i="2"/>
  <c r="H12" i="2"/>
  <c r="J12" i="2" s="1"/>
  <c r="I11" i="2"/>
  <c r="H11" i="2"/>
  <c r="J11" i="2" s="1"/>
  <c r="I10" i="2"/>
  <c r="H10" i="2"/>
  <c r="J10" i="2" s="1"/>
  <c r="J9" i="2"/>
  <c r="I9" i="2"/>
  <c r="M9" i="2" s="1"/>
  <c r="N9" i="2" s="1"/>
  <c r="H9" i="2"/>
  <c r="I8" i="2"/>
  <c r="H8" i="2"/>
  <c r="J8" i="2" s="1"/>
  <c r="J7" i="2"/>
  <c r="I7" i="2"/>
  <c r="M7" i="2" s="1"/>
  <c r="N7" i="2" s="1"/>
  <c r="H7" i="2"/>
  <c r="I6" i="2"/>
  <c r="H6" i="2"/>
  <c r="J6" i="2" s="1"/>
  <c r="I5" i="2"/>
  <c r="H5" i="2"/>
  <c r="J5" i="2" s="1"/>
  <c r="I4" i="2"/>
  <c r="H4" i="2"/>
  <c r="J4" i="2" s="1"/>
  <c r="Q3" i="2"/>
  <c r="T3" i="2" s="1"/>
  <c r="P3" i="2"/>
  <c r="I3" i="2"/>
  <c r="H3" i="2"/>
  <c r="J3" i="2" s="1"/>
  <c r="M11" i="2" l="1"/>
  <c r="N11" i="2" s="1"/>
  <c r="J13" i="3"/>
  <c r="K13" i="3" s="1"/>
  <c r="J11" i="3"/>
  <c r="K11" i="3" s="1"/>
  <c r="L12" i="3" s="1"/>
  <c r="N12" i="3" s="1"/>
  <c r="M3" i="2"/>
  <c r="N3" i="2" s="1"/>
  <c r="M5" i="2"/>
  <c r="N5" i="2" s="1"/>
  <c r="M13" i="2"/>
  <c r="N13" i="2" s="1"/>
  <c r="J5" i="3"/>
  <c r="K5" i="3" s="1"/>
  <c r="J7" i="3"/>
  <c r="K7" i="3" s="1"/>
  <c r="J9" i="3"/>
  <c r="K9" i="3" s="1"/>
  <c r="I14" i="3"/>
  <c r="R14" i="3" s="1"/>
  <c r="S14" i="3" s="1"/>
  <c r="L8" i="3"/>
  <c r="M8" i="3" s="1"/>
  <c r="L3" i="2"/>
  <c r="L7" i="2"/>
  <c r="L13" i="2"/>
  <c r="L11" i="3"/>
  <c r="M11" i="3" s="1"/>
  <c r="M4" i="2"/>
  <c r="N4" i="2" s="1"/>
  <c r="O4" i="2" s="1"/>
  <c r="L11" i="2"/>
  <c r="J4" i="3"/>
  <c r="K4" i="3" s="1"/>
  <c r="I4" i="3"/>
  <c r="R4" i="3" s="1"/>
  <c r="S4" i="3" s="1"/>
  <c r="T9" i="3"/>
  <c r="V9" i="3" s="1"/>
  <c r="L5" i="2"/>
  <c r="L9" i="2"/>
  <c r="L6" i="3"/>
  <c r="M6" i="3" s="1"/>
  <c r="Q6" i="3"/>
  <c r="T6" i="3"/>
  <c r="U6" i="3" s="1"/>
  <c r="Q8" i="3"/>
  <c r="T8" i="3"/>
  <c r="V8" i="3" s="1"/>
  <c r="L9" i="3"/>
  <c r="N9" i="3" s="1"/>
  <c r="Q14" i="3"/>
  <c r="T14" i="3"/>
  <c r="V14" i="3" s="1"/>
  <c r="Y14" i="3" s="1"/>
  <c r="L13" i="3"/>
  <c r="M13" i="3" s="1"/>
  <c r="Q7" i="3"/>
  <c r="I12" i="3"/>
  <c r="R12" i="3" s="1"/>
  <c r="S12" i="3" s="1"/>
  <c r="L14" i="3"/>
  <c r="M14" i="3" s="1"/>
  <c r="U3" i="2"/>
  <c r="M6" i="2"/>
  <c r="N6" i="2" s="1"/>
  <c r="M8" i="2"/>
  <c r="N8" i="2" s="1"/>
  <c r="O8" i="2" s="1"/>
  <c r="M10" i="2"/>
  <c r="N10" i="2" s="1"/>
  <c r="M12" i="2"/>
  <c r="N12" i="2" s="1"/>
  <c r="O12" i="2" s="1"/>
  <c r="M14" i="2"/>
  <c r="N14" i="2" s="1"/>
  <c r="Q5" i="3"/>
  <c r="T7" i="3"/>
  <c r="U7" i="3" s="1"/>
  <c r="N8" i="3"/>
  <c r="I10" i="3"/>
  <c r="R10" i="3" s="1"/>
  <c r="S10" i="3" s="1"/>
  <c r="Q13" i="3"/>
  <c r="Q3" i="3"/>
  <c r="N6" i="3"/>
  <c r="L7" i="3"/>
  <c r="N7" i="3" s="1"/>
  <c r="L10" i="3"/>
  <c r="M10" i="3" s="1"/>
  <c r="Q11" i="3"/>
  <c r="V6" i="3" l="1"/>
  <c r="L5" i="3"/>
  <c r="N14" i="3"/>
  <c r="N13" i="3"/>
  <c r="M9" i="3"/>
  <c r="U14" i="3"/>
  <c r="Z14" i="3" s="1"/>
  <c r="M12" i="3"/>
  <c r="N11" i="3"/>
  <c r="M5" i="3"/>
  <c r="N5" i="3"/>
  <c r="W6" i="3"/>
  <c r="X7" i="3" s="1"/>
  <c r="Z6" i="3"/>
  <c r="N10" i="3"/>
  <c r="U9" i="3"/>
  <c r="O9" i="2"/>
  <c r="P8" i="2"/>
  <c r="L8" i="2"/>
  <c r="Q8" i="2"/>
  <c r="V7" i="3"/>
  <c r="O13" i="2"/>
  <c r="P12" i="2"/>
  <c r="L12" i="2"/>
  <c r="Q12" i="2"/>
  <c r="N4" i="3"/>
  <c r="L4" i="3"/>
  <c r="L3" i="3" s="1"/>
  <c r="O11" i="2"/>
  <c r="L10" i="2"/>
  <c r="O5" i="2"/>
  <c r="P4" i="2"/>
  <c r="L4" i="2"/>
  <c r="Q4" i="2"/>
  <c r="R3" i="2" s="1"/>
  <c r="Q10" i="3"/>
  <c r="T10" i="3"/>
  <c r="V10" i="3" s="1"/>
  <c r="T11" i="3"/>
  <c r="M7" i="3"/>
  <c r="L14" i="2"/>
  <c r="O7" i="2"/>
  <c r="L6" i="2"/>
  <c r="Q12" i="3"/>
  <c r="T12" i="3"/>
  <c r="U12" i="3" s="1"/>
  <c r="T13" i="3"/>
  <c r="U8" i="3"/>
  <c r="O10" i="2"/>
  <c r="Q10" i="2" s="1"/>
  <c r="O6" i="2"/>
  <c r="Q6" i="2" s="1"/>
  <c r="Q4" i="3"/>
  <c r="T4" i="3"/>
  <c r="T3" i="3" s="1"/>
  <c r="T5" i="3"/>
  <c r="O14" i="2"/>
  <c r="P14" i="2" s="1"/>
  <c r="V4" i="3" l="1"/>
  <c r="U4" i="3"/>
  <c r="V12" i="3"/>
  <c r="Z12" i="3" s="1"/>
  <c r="Y6" i="3"/>
  <c r="P6" i="2"/>
  <c r="P10" i="2"/>
  <c r="S14" i="2"/>
  <c r="Q7" i="2"/>
  <c r="R6" i="2" s="1"/>
  <c r="S6" i="2" s="1"/>
  <c r="P7" i="2"/>
  <c r="Q11" i="2"/>
  <c r="P11" i="2"/>
  <c r="U8" i="2"/>
  <c r="U5" i="3"/>
  <c r="V5" i="3"/>
  <c r="U13" i="3"/>
  <c r="V13" i="3"/>
  <c r="Q14" i="2"/>
  <c r="U11" i="3"/>
  <c r="V11" i="3"/>
  <c r="U10" i="3"/>
  <c r="U4" i="2"/>
  <c r="N3" i="3"/>
  <c r="M3" i="3"/>
  <c r="Q9" i="2"/>
  <c r="R8" i="2" s="1"/>
  <c r="S8" i="2" s="1"/>
  <c r="P9" i="2"/>
  <c r="P13" i="2"/>
  <c r="Q13" i="2"/>
  <c r="U3" i="3"/>
  <c r="V3" i="3"/>
  <c r="W3" i="3" s="1"/>
  <c r="X4" i="3" s="1"/>
  <c r="P5" i="2"/>
  <c r="Q5" i="2"/>
  <c r="R4" i="2" s="1"/>
  <c r="S4" i="2" s="1"/>
  <c r="M4" i="3"/>
  <c r="Z9" i="3"/>
  <c r="W8" i="3"/>
  <c r="Y8" i="3" s="1"/>
  <c r="Z4" i="3"/>
  <c r="W11" i="3"/>
  <c r="X12" i="3" s="1"/>
  <c r="W7" i="3"/>
  <c r="X8" i="3" s="1"/>
  <c r="Z8" i="3"/>
  <c r="U6" i="2"/>
  <c r="S3" i="2"/>
  <c r="V3" i="2" s="1"/>
  <c r="R10" i="2"/>
  <c r="S10" i="2" s="1"/>
  <c r="U10" i="2"/>
  <c r="R12" i="2"/>
  <c r="S12" i="2" s="1"/>
  <c r="U12" i="2"/>
  <c r="Z7" i="3"/>
  <c r="X9" i="3" l="1"/>
  <c r="T4" i="2"/>
  <c r="V4" i="2" s="1"/>
  <c r="Z11" i="3"/>
  <c r="W10" i="3"/>
  <c r="Y10" i="3" s="1"/>
  <c r="U5" i="2"/>
  <c r="R5" i="2"/>
  <c r="T6" i="2" s="1"/>
  <c r="V6" i="2" s="1"/>
  <c r="T13" i="2"/>
  <c r="Y7" i="3"/>
  <c r="AA7" i="3" s="1"/>
  <c r="U11" i="2"/>
  <c r="R11" i="2"/>
  <c r="T12" i="2" s="1"/>
  <c r="V12" i="2" s="1"/>
  <c r="T11" i="2"/>
  <c r="Y3" i="3"/>
  <c r="U13" i="2"/>
  <c r="R13" i="2"/>
  <c r="T14" i="2" s="1"/>
  <c r="V14" i="2" s="1"/>
  <c r="W9" i="3"/>
  <c r="Y9" i="3" s="1"/>
  <c r="AA9" i="3" s="1"/>
  <c r="Z10" i="3"/>
  <c r="W13" i="3"/>
  <c r="X14" i="3" s="1"/>
  <c r="AA14" i="3" s="1"/>
  <c r="AA8" i="3"/>
  <c r="Z3" i="3"/>
  <c r="X3" i="3"/>
  <c r="U9" i="2"/>
  <c r="R9" i="2"/>
  <c r="T10" i="2" s="1"/>
  <c r="V10" i="2" s="1"/>
  <c r="Y11" i="3"/>
  <c r="Z13" i="3"/>
  <c r="W12" i="3"/>
  <c r="Y12" i="3" s="1"/>
  <c r="AA12" i="3" s="1"/>
  <c r="W5" i="3"/>
  <c r="X6" i="3" s="1"/>
  <c r="AA6" i="3" s="1"/>
  <c r="U7" i="2"/>
  <c r="R7" i="2"/>
  <c r="T8" i="2" s="1"/>
  <c r="V8" i="2" s="1"/>
  <c r="U14" i="2"/>
  <c r="T5" i="2"/>
  <c r="T9" i="2"/>
  <c r="Z5" i="3"/>
  <c r="W4" i="3"/>
  <c r="Y4" i="3" s="1"/>
  <c r="AA4" i="3" s="1"/>
  <c r="T7" i="2"/>
  <c r="X5" i="3" l="1"/>
  <c r="X13" i="3"/>
  <c r="S7" i="2"/>
  <c r="V7" i="2" s="1"/>
  <c r="S9" i="2"/>
  <c r="V9" i="2" s="1"/>
  <c r="X10" i="3"/>
  <c r="AA10" i="3" s="1"/>
  <c r="S13" i="2"/>
  <c r="V13" i="2" s="1"/>
  <c r="S11" i="2"/>
  <c r="V11" i="2" s="1"/>
  <c r="S5" i="2"/>
  <c r="V5" i="2" s="1"/>
  <c r="X11" i="3"/>
  <c r="AA11" i="3" s="1"/>
  <c r="Y5" i="3"/>
  <c r="AA5" i="3" s="1"/>
  <c r="Y13" i="3"/>
  <c r="AA3" i="3"/>
  <c r="AA13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O3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 xml:space="preserve">I047787:
</t>
        </r>
        <r>
          <rPr>
            <sz val="9"/>
            <color rgb="FF000000"/>
            <rFont val="Tahoma"/>
            <family val="2"/>
            <charset val="1"/>
          </rPr>
          <t>only half intervall as 1024 is max value</t>
        </r>
      </text>
    </comment>
  </commentList>
</comments>
</file>

<file path=xl/sharedStrings.xml><?xml version="1.0" encoding="utf-8"?>
<sst xmlns="http://schemas.openxmlformats.org/spreadsheetml/2006/main" count="52" uniqueCount="25">
  <si>
    <t>Rpu</t>
  </si>
  <si>
    <t>Rc2</t>
  </si>
  <si>
    <t>Rc3</t>
  </si>
  <si>
    <t>Rr2</t>
  </si>
  <si>
    <t>Rr3</t>
  </si>
  <si>
    <t>Rr4</t>
  </si>
  <si>
    <t>Rmatrix</t>
  </si>
  <si>
    <t>Rad</t>
  </si>
  <si>
    <t>Vad</t>
  </si>
  <si>
    <t>Vref</t>
  </si>
  <si>
    <t>AD Max</t>
  </si>
  <si>
    <t>Range</t>
  </si>
  <si>
    <t>Overlap</t>
  </si>
  <si>
    <t>Min/Max Overlap</t>
  </si>
  <si>
    <t>Check</t>
  </si>
  <si>
    <t>Key</t>
  </si>
  <si>
    <t>Mesured</t>
  </si>
  <si>
    <t>Difference</t>
  </si>
  <si>
    <t>min</t>
  </si>
  <si>
    <t>max</t>
  </si>
  <si>
    <t>Intervall length</t>
  </si>
  <si>
    <t>Rpd</t>
  </si>
  <si>
    <t>Rkey</t>
  </si>
  <si>
    <t>*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</si>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</sst>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rgb="FF000000"/>
      <name val="Calibri"/>
      <family val="2"/>
      <charset val="1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790575</xdr:colOff>
      <xdr:row>50</xdr:row>
      <xdr:rowOff>0</xdr:rowOff>
    </xdr:to>
    <xdr:sp macro="" textlink="">
      <xdr:nvSpPr>
        <xdr:cNvPr id="2050" name="_x0000_t202" hidden="1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15</xdr:col>
      <xdr:colOff>790575</xdr:colOff>
      <xdr:row>50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opLeftCell="H1" zoomScaleNormal="100" workbookViewId="0">
      <selection activeCell="R3" sqref="R3"/>
    </sheetView>
  </sheetViews>
  <sheetFormatPr defaultRowHeight="15" x14ac:dyDescent="0.25"/>
  <cols>
    <col min="1" max="1" width="8.5703125" customWidth="1"/>
    <col min="2" max="2" width="4" customWidth="1"/>
    <col min="3" max="10" width="8.5703125" customWidth="1"/>
    <col min="11" max="11" width="8.85546875" customWidth="1"/>
    <col min="12" max="12" width="10.28515625" customWidth="1"/>
    <col min="13" max="13" width="11.5703125" customWidth="1"/>
    <col min="14" max="14" width="10.5703125" style="1" customWidth="1"/>
    <col min="15" max="15" width="8.5703125" style="2" customWidth="1"/>
    <col min="16" max="17" width="12" customWidth="1"/>
    <col min="18" max="18" width="8.5703125" customWidth="1"/>
    <col min="19" max="20" width="9.5703125" customWidth="1"/>
    <col min="21" max="1025" width="8.5703125" customWidth="1"/>
  </cols>
  <sheetData>
    <row r="1" spans="1:22" x14ac:dyDescent="0.25"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22</v>
      </c>
      <c r="I1" t="s">
        <v>7</v>
      </c>
      <c r="J1" t="s">
        <v>9</v>
      </c>
      <c r="K1" t="s">
        <v>8</v>
      </c>
      <c r="M1" t="s">
        <v>9</v>
      </c>
      <c r="N1" s="1" t="s">
        <v>10</v>
      </c>
      <c r="P1" t="s">
        <v>11</v>
      </c>
      <c r="R1" t="s">
        <v>12</v>
      </c>
      <c r="S1" t="s">
        <v>13</v>
      </c>
      <c r="U1" t="s">
        <v>14</v>
      </c>
    </row>
    <row r="2" spans="1:22" x14ac:dyDescent="0.25">
      <c r="A2" t="s">
        <v>15</v>
      </c>
      <c r="B2">
        <v>220</v>
      </c>
      <c r="C2">
        <v>68</v>
      </c>
      <c r="D2">
        <v>68</v>
      </c>
      <c r="E2">
        <v>22</v>
      </c>
      <c r="F2">
        <v>15</v>
      </c>
      <c r="G2">
        <v>15</v>
      </c>
      <c r="H2">
        <v>0.01</v>
      </c>
      <c r="I2">
        <v>500</v>
      </c>
      <c r="J2" s="2">
        <v>3.3</v>
      </c>
      <c r="K2" t="s">
        <v>16</v>
      </c>
      <c r="L2" t="s">
        <v>17</v>
      </c>
      <c r="M2" s="2">
        <v>3.3</v>
      </c>
      <c r="N2" s="1">
        <v>1024</v>
      </c>
      <c r="P2" t="s">
        <v>18</v>
      </c>
      <c r="Q2" t="s">
        <v>19</v>
      </c>
      <c r="S2" t="s">
        <v>18</v>
      </c>
      <c r="T2" t="s">
        <v>19</v>
      </c>
      <c r="V2" t="s">
        <v>20</v>
      </c>
    </row>
    <row r="3" spans="1:22" x14ac:dyDescent="0.25">
      <c r="A3">
        <v>0</v>
      </c>
      <c r="H3">
        <f t="shared" ref="H3:H14" si="0">($C$2*C3)+($D$2*D3)+($E$2*E3)+($F$2*F3)+($G$2*G3)+$H$2</f>
        <v>0.01</v>
      </c>
      <c r="I3">
        <f t="shared" ref="I3:I14" si="1">($B$2*$I$2)/($B$2+$I$2)</f>
        <v>152.77777777777777</v>
      </c>
      <c r="J3" s="2">
        <f t="shared" ref="J3:J14" si="2">$J$2*($H3/($B$2+$H3))</f>
        <v>1.4999318212808509E-4</v>
      </c>
      <c r="K3">
        <v>1024</v>
      </c>
      <c r="L3" s="3">
        <f t="shared" ref="L3:L14" si="3">N3-K3</f>
        <v>-6.7021067711834803E-2</v>
      </c>
      <c r="M3" s="2">
        <f t="shared" ref="M3:M14" si="4">$J$2*(I3/(H3+$I3))</f>
        <v>3.2997840141372565</v>
      </c>
      <c r="N3" s="1">
        <f t="shared" ref="N3:N14" si="5">(M3*$N$2)/$M$2</f>
        <v>1023.9329789322882</v>
      </c>
      <c r="O3" s="2">
        <v>0</v>
      </c>
      <c r="P3" s="1">
        <f>Q3</f>
        <v>1024</v>
      </c>
      <c r="Q3" s="1">
        <f>N2</f>
        <v>1024</v>
      </c>
      <c r="R3">
        <f t="shared" ref="R3:R13" si="6">P3-Q4</f>
        <v>45.836131569688177</v>
      </c>
      <c r="S3" s="3">
        <f t="shared" ref="S3:S14" si="7">ROUNDUP(P3+((-1)*(R3/2)),0)</f>
        <v>1002</v>
      </c>
      <c r="T3" s="3">
        <f t="shared" ref="T3:T14" si="8">MIN(ROUNDDOWN(Q3-((-1)*(R2/2)),0),$N$2)</f>
        <v>1024</v>
      </c>
      <c r="U3" t="b">
        <f t="shared" ref="U3:U14" si="9">AND((K3&gt;=P3),(K3&lt;=Q3))</f>
        <v>1</v>
      </c>
      <c r="V3" s="3">
        <f t="shared" ref="V3:V14" si="10">T3-S3</f>
        <v>22</v>
      </c>
    </row>
    <row r="4" spans="1:22" x14ac:dyDescent="0.25">
      <c r="A4">
        <v>1</v>
      </c>
      <c r="G4">
        <v>1</v>
      </c>
      <c r="H4">
        <f t="shared" si="0"/>
        <v>15.01</v>
      </c>
      <c r="I4">
        <f t="shared" si="1"/>
        <v>152.77777777777777</v>
      </c>
      <c r="J4" s="2">
        <f t="shared" si="2"/>
        <v>0.2107697544785328</v>
      </c>
      <c r="K4">
        <v>969</v>
      </c>
      <c r="L4" s="3">
        <f t="shared" si="3"/>
        <v>-36.605242071664406</v>
      </c>
      <c r="M4" s="2">
        <f t="shared" si="4"/>
        <v>3.0047877941049874</v>
      </c>
      <c r="N4" s="1">
        <f t="shared" si="5"/>
        <v>932.39475792833559</v>
      </c>
      <c r="O4" s="2">
        <f t="shared" ref="O4:O14" si="11">N3-N4</f>
        <v>91.538221003952572</v>
      </c>
      <c r="P4">
        <f t="shared" ref="P4:P14" si="12">MAX(0,N4-(O4/2))</f>
        <v>886.62564742635936</v>
      </c>
      <c r="Q4">
        <f t="shared" ref="Q4:Q14" si="13">MIN(N4+(O4/2), $N$2)</f>
        <v>978.16386843031182</v>
      </c>
      <c r="R4">
        <f t="shared" si="6"/>
        <v>-7.5118442368097931</v>
      </c>
      <c r="S4" s="3">
        <f t="shared" si="7"/>
        <v>891</v>
      </c>
      <c r="T4" s="3">
        <f t="shared" si="8"/>
        <v>1001</v>
      </c>
      <c r="U4" t="b">
        <f t="shared" si="9"/>
        <v>1</v>
      </c>
      <c r="V4">
        <f t="shared" si="10"/>
        <v>110</v>
      </c>
    </row>
    <row r="5" spans="1:22" x14ac:dyDescent="0.25">
      <c r="A5">
        <v>2</v>
      </c>
      <c r="F5">
        <v>1</v>
      </c>
      <c r="G5">
        <v>1</v>
      </c>
      <c r="H5">
        <f t="shared" si="0"/>
        <v>30.01</v>
      </c>
      <c r="I5">
        <f t="shared" si="1"/>
        <v>152.77777777777777</v>
      </c>
      <c r="J5" s="2">
        <f t="shared" si="2"/>
        <v>0.39611615535378586</v>
      </c>
      <c r="K5">
        <v>880</v>
      </c>
      <c r="L5" s="3">
        <f t="shared" si="3"/>
        <v>-24.119774601997392</v>
      </c>
      <c r="M5" s="2">
        <f t="shared" si="4"/>
        <v>2.7582077576302817</v>
      </c>
      <c r="N5" s="1">
        <f t="shared" si="5"/>
        <v>855.88022539800261</v>
      </c>
      <c r="O5" s="2">
        <f t="shared" si="11"/>
        <v>76.514532530332986</v>
      </c>
      <c r="P5">
        <f t="shared" si="12"/>
        <v>817.62295913283606</v>
      </c>
      <c r="Q5">
        <f t="shared" si="13"/>
        <v>894.13749166316916</v>
      </c>
      <c r="R5">
        <f t="shared" si="6"/>
        <v>7.7156066354526729</v>
      </c>
      <c r="S5" s="3">
        <f t="shared" si="7"/>
        <v>814</v>
      </c>
      <c r="T5" s="3">
        <f t="shared" si="8"/>
        <v>890</v>
      </c>
      <c r="U5" t="b">
        <f t="shared" si="9"/>
        <v>1</v>
      </c>
      <c r="V5">
        <f t="shared" si="10"/>
        <v>76</v>
      </c>
    </row>
    <row r="6" spans="1:22" x14ac:dyDescent="0.25">
      <c r="A6">
        <v>3</v>
      </c>
      <c r="E6">
        <v>1</v>
      </c>
      <c r="F6">
        <v>1</v>
      </c>
      <c r="G6">
        <v>1</v>
      </c>
      <c r="H6">
        <f t="shared" si="0"/>
        <v>52.01</v>
      </c>
      <c r="I6">
        <f t="shared" si="1"/>
        <v>152.77777777777777</v>
      </c>
      <c r="J6" s="2">
        <f t="shared" si="2"/>
        <v>0.63098047865887275</v>
      </c>
      <c r="K6">
        <v>772</v>
      </c>
      <c r="L6" s="3">
        <f t="shared" si="3"/>
        <v>-8.065520403235837</v>
      </c>
      <c r="M6" s="2">
        <f t="shared" si="4"/>
        <v>2.4618982252630093</v>
      </c>
      <c r="N6" s="1">
        <f t="shared" si="5"/>
        <v>763.93447959676416</v>
      </c>
      <c r="O6" s="2">
        <f t="shared" si="11"/>
        <v>91.945745801238445</v>
      </c>
      <c r="P6">
        <f t="shared" si="12"/>
        <v>717.96160669614494</v>
      </c>
      <c r="Q6">
        <f t="shared" si="13"/>
        <v>809.90735249738339</v>
      </c>
      <c r="R6">
        <f t="shared" si="6"/>
        <v>-18.292555184276694</v>
      </c>
      <c r="S6" s="3">
        <f t="shared" si="7"/>
        <v>728</v>
      </c>
      <c r="T6" s="3">
        <f t="shared" si="8"/>
        <v>813</v>
      </c>
      <c r="U6" t="b">
        <f t="shared" si="9"/>
        <v>1</v>
      </c>
      <c r="V6">
        <f t="shared" si="10"/>
        <v>85</v>
      </c>
    </row>
    <row r="7" spans="1:22" x14ac:dyDescent="0.25">
      <c r="A7">
        <v>4</v>
      </c>
      <c r="D7">
        <v>1</v>
      </c>
      <c r="H7">
        <f t="shared" si="0"/>
        <v>68.010000000000005</v>
      </c>
      <c r="I7">
        <f t="shared" si="1"/>
        <v>152.77777777777777</v>
      </c>
      <c r="J7" s="2">
        <f t="shared" si="2"/>
        <v>0.7792541925627583</v>
      </c>
      <c r="K7">
        <v>717</v>
      </c>
      <c r="L7" s="3">
        <f t="shared" si="3"/>
        <v>-8.4261558359208948</v>
      </c>
      <c r="M7" s="2">
        <f t="shared" si="4"/>
        <v>2.2834899274818956</v>
      </c>
      <c r="N7" s="1">
        <f t="shared" si="5"/>
        <v>708.57384416407911</v>
      </c>
      <c r="O7" s="2">
        <f t="shared" si="11"/>
        <v>55.360635432685058</v>
      </c>
      <c r="P7">
        <f t="shared" si="12"/>
        <v>680.89352644773658</v>
      </c>
      <c r="Q7">
        <f t="shared" si="13"/>
        <v>736.25416188042163</v>
      </c>
      <c r="R7">
        <f t="shared" si="6"/>
        <v>-5.1418134676653153</v>
      </c>
      <c r="S7" s="3">
        <f t="shared" si="7"/>
        <v>684</v>
      </c>
      <c r="T7" s="3">
        <f t="shared" si="8"/>
        <v>727</v>
      </c>
      <c r="U7" t="b">
        <f t="shared" si="9"/>
        <v>1</v>
      </c>
      <c r="V7">
        <f t="shared" si="10"/>
        <v>43</v>
      </c>
    </row>
    <row r="8" spans="1:22" x14ac:dyDescent="0.25">
      <c r="A8">
        <v>5</v>
      </c>
      <c r="D8">
        <v>1</v>
      </c>
      <c r="G8">
        <v>1</v>
      </c>
      <c r="H8">
        <f t="shared" si="0"/>
        <v>83.01</v>
      </c>
      <c r="I8">
        <f t="shared" si="1"/>
        <v>152.77777777777777</v>
      </c>
      <c r="J8" s="2">
        <f t="shared" si="2"/>
        <v>0.90403947064453316</v>
      </c>
      <c r="K8">
        <v>660</v>
      </c>
      <c r="L8" s="3">
        <f t="shared" si="3"/>
        <v>3.4968356667247917</v>
      </c>
      <c r="M8" s="2">
        <f t="shared" si="4"/>
        <v>2.1382222243165936</v>
      </c>
      <c r="N8" s="1">
        <f t="shared" si="5"/>
        <v>663.49683566672479</v>
      </c>
      <c r="O8" s="2">
        <f t="shared" si="11"/>
        <v>45.077008497354313</v>
      </c>
      <c r="P8">
        <f t="shared" si="12"/>
        <v>640.95833141804769</v>
      </c>
      <c r="Q8">
        <f t="shared" si="13"/>
        <v>686.03533991540189</v>
      </c>
      <c r="R8">
        <f t="shared" si="6"/>
        <v>-2.696124721275055</v>
      </c>
      <c r="S8" s="3">
        <f t="shared" si="7"/>
        <v>643</v>
      </c>
      <c r="T8" s="3">
        <f t="shared" si="8"/>
        <v>683</v>
      </c>
      <c r="U8" t="b">
        <f t="shared" si="9"/>
        <v>1</v>
      </c>
      <c r="V8">
        <f t="shared" si="10"/>
        <v>40</v>
      </c>
    </row>
    <row r="9" spans="1:22" x14ac:dyDescent="0.25">
      <c r="A9">
        <v>6</v>
      </c>
      <c r="D9">
        <v>1</v>
      </c>
      <c r="F9">
        <v>1</v>
      </c>
      <c r="G9">
        <v>1</v>
      </c>
      <c r="H9">
        <f t="shared" si="0"/>
        <v>98.01</v>
      </c>
      <c r="I9">
        <f t="shared" si="1"/>
        <v>152.77777777777777</v>
      </c>
      <c r="J9" s="2">
        <f t="shared" si="2"/>
        <v>1.017052922864061</v>
      </c>
      <c r="K9">
        <v>620</v>
      </c>
      <c r="L9" s="3">
        <f t="shared" si="3"/>
        <v>3.8120766119207019</v>
      </c>
      <c r="M9" s="2">
        <f t="shared" si="4"/>
        <v>2.0103318875188849</v>
      </c>
      <c r="N9" s="1">
        <f t="shared" si="5"/>
        <v>623.8120766119207</v>
      </c>
      <c r="O9" s="2">
        <f t="shared" si="11"/>
        <v>39.68475905480409</v>
      </c>
      <c r="P9">
        <f t="shared" si="12"/>
        <v>603.96969708451866</v>
      </c>
      <c r="Q9">
        <f t="shared" si="13"/>
        <v>643.65445613932275</v>
      </c>
      <c r="R9">
        <f t="shared" si="6"/>
        <v>5.3124602481582315</v>
      </c>
      <c r="S9" s="3">
        <f t="shared" si="7"/>
        <v>602</v>
      </c>
      <c r="T9" s="3">
        <f t="shared" si="8"/>
        <v>642</v>
      </c>
      <c r="U9" t="b">
        <f t="shared" si="9"/>
        <v>1</v>
      </c>
      <c r="V9">
        <f t="shared" si="10"/>
        <v>40</v>
      </c>
    </row>
    <row r="10" spans="1:22" x14ac:dyDescent="0.25">
      <c r="A10">
        <v>7</v>
      </c>
      <c r="D10">
        <v>1</v>
      </c>
      <c r="E10">
        <v>1</v>
      </c>
      <c r="F10">
        <v>1</v>
      </c>
      <c r="G10">
        <v>1</v>
      </c>
      <c r="H10">
        <f t="shared" si="0"/>
        <v>120.01</v>
      </c>
      <c r="I10">
        <f t="shared" si="1"/>
        <v>152.77777777777777</v>
      </c>
      <c r="J10" s="2">
        <f t="shared" si="2"/>
        <v>1.1647686832740214</v>
      </c>
      <c r="K10">
        <v>560</v>
      </c>
      <c r="L10" s="3">
        <f t="shared" si="3"/>
        <v>13.502397060800263</v>
      </c>
      <c r="M10" s="2">
        <f t="shared" si="4"/>
        <v>1.8482010842779695</v>
      </c>
      <c r="N10" s="1">
        <f t="shared" si="5"/>
        <v>573.50239706080026</v>
      </c>
      <c r="O10" s="2">
        <f t="shared" si="11"/>
        <v>50.309679551120439</v>
      </c>
      <c r="P10">
        <f t="shared" si="12"/>
        <v>548.3475572852401</v>
      </c>
      <c r="Q10">
        <f t="shared" si="13"/>
        <v>598.65723683636043</v>
      </c>
      <c r="R10">
        <f t="shared" si="6"/>
        <v>-9.2676744260040778</v>
      </c>
      <c r="S10" s="3">
        <f t="shared" si="7"/>
        <v>553</v>
      </c>
      <c r="T10" s="3">
        <f t="shared" si="8"/>
        <v>601</v>
      </c>
      <c r="U10" t="b">
        <f t="shared" si="9"/>
        <v>1</v>
      </c>
      <c r="V10">
        <f t="shared" si="10"/>
        <v>48</v>
      </c>
    </row>
    <row r="11" spans="1:22" x14ac:dyDescent="0.25">
      <c r="A11">
        <v>8</v>
      </c>
      <c r="C11">
        <v>1</v>
      </c>
      <c r="D11">
        <v>1</v>
      </c>
      <c r="H11">
        <f t="shared" si="0"/>
        <v>136.01</v>
      </c>
      <c r="I11">
        <f t="shared" si="1"/>
        <v>152.77777777777777</v>
      </c>
      <c r="J11" s="2">
        <f t="shared" si="2"/>
        <v>1.260731440128086</v>
      </c>
      <c r="K11">
        <v>530</v>
      </c>
      <c r="L11" s="3">
        <f t="shared" si="3"/>
        <v>11.728066361688093</v>
      </c>
      <c r="M11" s="2">
        <f t="shared" si="4"/>
        <v>1.7458033388609089</v>
      </c>
      <c r="N11" s="1">
        <f t="shared" si="5"/>
        <v>541.72806636168809</v>
      </c>
      <c r="O11" s="2">
        <f t="shared" si="11"/>
        <v>31.77433069911217</v>
      </c>
      <c r="P11">
        <f t="shared" si="12"/>
        <v>525.84090101213201</v>
      </c>
      <c r="Q11">
        <f t="shared" si="13"/>
        <v>557.61523171124418</v>
      </c>
      <c r="R11">
        <f t="shared" si="6"/>
        <v>-2.5128270946288467</v>
      </c>
      <c r="S11" s="3">
        <f t="shared" si="7"/>
        <v>528</v>
      </c>
      <c r="T11" s="3">
        <f t="shared" si="8"/>
        <v>552</v>
      </c>
      <c r="U11" t="b">
        <f t="shared" si="9"/>
        <v>1</v>
      </c>
      <c r="V11">
        <f t="shared" si="10"/>
        <v>24</v>
      </c>
    </row>
    <row r="12" spans="1:22" x14ac:dyDescent="0.25">
      <c r="A12">
        <v>9</v>
      </c>
      <c r="C12">
        <v>1</v>
      </c>
      <c r="D12">
        <v>1</v>
      </c>
      <c r="G12">
        <v>1</v>
      </c>
      <c r="H12">
        <f t="shared" si="0"/>
        <v>151.01</v>
      </c>
      <c r="I12">
        <f t="shared" si="1"/>
        <v>152.77777777777777</v>
      </c>
      <c r="J12" s="2">
        <f t="shared" si="2"/>
        <v>1.3431794291258994</v>
      </c>
      <c r="K12">
        <v>510</v>
      </c>
      <c r="L12" s="3">
        <f t="shared" si="3"/>
        <v>4.9793898518337301</v>
      </c>
      <c r="M12" s="2">
        <f t="shared" si="4"/>
        <v>1.6596015493271985</v>
      </c>
      <c r="N12" s="1">
        <f t="shared" si="5"/>
        <v>514.97938985183373</v>
      </c>
      <c r="O12" s="2">
        <f t="shared" si="11"/>
        <v>26.748676509854363</v>
      </c>
      <c r="P12">
        <f t="shared" si="12"/>
        <v>501.60505159690655</v>
      </c>
      <c r="Q12">
        <f t="shared" si="13"/>
        <v>528.35372810676085</v>
      </c>
      <c r="R12">
        <f t="shared" si="6"/>
        <v>-1.2586120786835977</v>
      </c>
      <c r="S12" s="3">
        <f t="shared" si="7"/>
        <v>503</v>
      </c>
      <c r="T12" s="3">
        <f t="shared" si="8"/>
        <v>527</v>
      </c>
      <c r="U12" t="b">
        <f t="shared" si="9"/>
        <v>1</v>
      </c>
      <c r="V12">
        <f t="shared" si="10"/>
        <v>24</v>
      </c>
    </row>
    <row r="13" spans="1:22" x14ac:dyDescent="0.25">
      <c r="A13">
        <v>10</v>
      </c>
      <c r="C13">
        <v>1</v>
      </c>
      <c r="D13">
        <v>1</v>
      </c>
      <c r="F13">
        <v>1</v>
      </c>
      <c r="G13">
        <v>1</v>
      </c>
      <c r="H13">
        <f t="shared" si="0"/>
        <v>166.01</v>
      </c>
      <c r="I13">
        <f t="shared" si="1"/>
        <v>152.77777777777777</v>
      </c>
      <c r="J13" s="2">
        <f t="shared" si="2"/>
        <v>1.4192197093339549</v>
      </c>
      <c r="K13">
        <v>500</v>
      </c>
      <c r="L13" s="3">
        <f t="shared" si="3"/>
        <v>-9.2520625006534942</v>
      </c>
      <c r="M13" s="2">
        <f t="shared" si="4"/>
        <v>1.5815119079568782</v>
      </c>
      <c r="N13" s="1">
        <f t="shared" si="5"/>
        <v>490.74793749934651</v>
      </c>
      <c r="O13" s="2">
        <f t="shared" si="11"/>
        <v>24.231452352487224</v>
      </c>
      <c r="P13">
        <f t="shared" si="12"/>
        <v>478.63221132310287</v>
      </c>
      <c r="Q13">
        <f t="shared" si="13"/>
        <v>502.86366367559015</v>
      </c>
      <c r="R13">
        <f t="shared" si="6"/>
        <v>3.7247107892302438</v>
      </c>
      <c r="S13" s="3">
        <f t="shared" si="7"/>
        <v>477</v>
      </c>
      <c r="T13" s="3">
        <f t="shared" si="8"/>
        <v>502</v>
      </c>
      <c r="U13" t="b">
        <f t="shared" si="9"/>
        <v>1</v>
      </c>
      <c r="V13">
        <f t="shared" si="10"/>
        <v>25</v>
      </c>
    </row>
    <row r="14" spans="1:22" x14ac:dyDescent="0.25">
      <c r="A14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f t="shared" si="0"/>
        <v>188.01</v>
      </c>
      <c r="I14">
        <f t="shared" si="1"/>
        <v>152.77777777777777</v>
      </c>
      <c r="J14" s="2">
        <f t="shared" si="2"/>
        <v>1.5206318472586455</v>
      </c>
      <c r="K14">
        <v>450</v>
      </c>
      <c r="L14" s="3">
        <f t="shared" si="3"/>
        <v>9.0670635683987371</v>
      </c>
      <c r="M14" s="2">
        <f t="shared" si="4"/>
        <v>1.4794153415778475</v>
      </c>
      <c r="N14" s="1">
        <f t="shared" si="5"/>
        <v>459.06706356839874</v>
      </c>
      <c r="O14" s="2">
        <f t="shared" si="11"/>
        <v>31.680873930947769</v>
      </c>
      <c r="P14">
        <f t="shared" si="12"/>
        <v>443.22662660292485</v>
      </c>
      <c r="Q14">
        <f t="shared" si="13"/>
        <v>474.90750053387262</v>
      </c>
      <c r="R14">
        <v>0</v>
      </c>
      <c r="S14" s="3">
        <f t="shared" si="7"/>
        <v>444</v>
      </c>
      <c r="T14" s="3">
        <f t="shared" si="8"/>
        <v>476</v>
      </c>
      <c r="U14" t="b">
        <f t="shared" si="9"/>
        <v>1</v>
      </c>
      <c r="V14">
        <f t="shared" si="10"/>
        <v>32</v>
      </c>
    </row>
    <row r="15" spans="1:22" x14ac:dyDescent="0.25">
      <c r="M15" s="2"/>
    </row>
  </sheetData>
  <pageMargins left="0.7" right="0.7" top="0.75" bottom="0.75" header="0.51180555555555496" footer="0.51180555555555496"/>
  <pageSetup firstPageNumber="0" orientation="portrait" horizontalDpi="300" verticalDpi="30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4"/>
  <sheetViews>
    <sheetView tabSelected="1" topLeftCell="G1" zoomScaleNormal="100" workbookViewId="0">
      <selection activeCell="O3" sqref="O3:P14"/>
    </sheetView>
  </sheetViews>
  <sheetFormatPr defaultRowHeight="15" x14ac:dyDescent="0.25"/>
  <cols>
    <col min="1" max="1" width="8.5703125" customWidth="1"/>
    <col min="2" max="2" width="4" customWidth="1"/>
    <col min="3" max="10" width="8.5703125" customWidth="1"/>
    <col min="11" max="11" width="10.5703125" customWidth="1"/>
    <col min="12" max="12" width="8.5703125" style="1" customWidth="1"/>
    <col min="13" max="18" width="8.5703125" customWidth="1"/>
    <col min="19" max="19" width="10.5703125" style="1" customWidth="1"/>
    <col min="20" max="20" width="8.5703125" style="2" customWidth="1"/>
    <col min="21" max="23" width="8.5703125" customWidth="1"/>
    <col min="24" max="25" width="9.5703125" customWidth="1"/>
    <col min="26" max="1025" width="8.5703125" customWidth="1"/>
  </cols>
  <sheetData>
    <row r="1" spans="1: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M1" t="s">
        <v>11</v>
      </c>
      <c r="O1" t="s">
        <v>8</v>
      </c>
      <c r="R1" t="s">
        <v>9</v>
      </c>
      <c r="S1" s="1" t="s">
        <v>10</v>
      </c>
      <c r="U1" t="s">
        <v>11</v>
      </c>
      <c r="W1" t="s">
        <v>12</v>
      </c>
      <c r="X1" t="s">
        <v>13</v>
      </c>
      <c r="Z1" t="s">
        <v>14</v>
      </c>
    </row>
    <row r="2" spans="1:27" x14ac:dyDescent="0.25">
      <c r="A2" t="s">
        <v>15</v>
      </c>
      <c r="B2">
        <v>220</v>
      </c>
      <c r="C2">
        <v>68</v>
      </c>
      <c r="D2">
        <v>68</v>
      </c>
      <c r="E2">
        <v>22</v>
      </c>
      <c r="F2">
        <v>15</v>
      </c>
      <c r="G2">
        <v>15</v>
      </c>
      <c r="H2">
        <v>0.01</v>
      </c>
      <c r="I2">
        <v>450</v>
      </c>
      <c r="J2" s="2">
        <v>3.3</v>
      </c>
      <c r="K2" s="3">
        <v>1023</v>
      </c>
      <c r="M2" t="s">
        <v>18</v>
      </c>
      <c r="N2" t="s">
        <v>19</v>
      </c>
      <c r="O2" t="s">
        <v>16</v>
      </c>
      <c r="R2" s="2">
        <v>3.3</v>
      </c>
      <c r="S2" s="1">
        <v>1023</v>
      </c>
      <c r="U2" t="s">
        <v>18</v>
      </c>
      <c r="V2" t="s">
        <v>19</v>
      </c>
      <c r="W2">
        <v>0</v>
      </c>
      <c r="X2" t="s">
        <v>18</v>
      </c>
      <c r="Y2" t="s">
        <v>19</v>
      </c>
    </row>
    <row r="3" spans="1:27" x14ac:dyDescent="0.25">
      <c r="A3">
        <v>0</v>
      </c>
      <c r="B3" t="s">
        <v>23</v>
      </c>
      <c r="H3">
        <f t="shared" ref="H3:H14" si="0">($C$2*C3)+($D$2*D3)+($E$2*E3)+($F$2*F3)+($G$2*G3)+$H$2</f>
        <v>0.01</v>
      </c>
      <c r="I3">
        <f t="shared" ref="I3:I14" si="1">(H3*$I$2)/(H3+$I$2)</f>
        <v>9.9997777827159403E-3</v>
      </c>
      <c r="J3" s="2">
        <f t="shared" ref="J3:J14" si="2">$J$2*($H3/($B$2+$H3))</f>
        <v>1.4999318212808509E-4</v>
      </c>
      <c r="K3" s="3">
        <f t="shared" ref="K3:K14" si="3">(J3*$K$2)/$J$2</f>
        <v>4.6497886459706379E-2</v>
      </c>
      <c r="L3" s="1">
        <f>L4</f>
        <v>65.292126001885478</v>
      </c>
      <c r="M3">
        <f t="shared" ref="M3:M14" si="4">MAX(0,K3-(L3/2))</f>
        <v>0</v>
      </c>
      <c r="N3">
        <f>K3+(L3/2)</f>
        <v>32.692560887402443</v>
      </c>
      <c r="O3">
        <v>1</v>
      </c>
      <c r="Q3" s="3">
        <f t="shared" ref="Q3:Q14" si="5">S3-O3</f>
        <v>-0.95350314675673464</v>
      </c>
      <c r="R3" s="2">
        <f t="shared" ref="R3:R14" si="6">$J$2*($I3/($B$2+$I3))</f>
        <v>1.4998984917182371E-4</v>
      </c>
      <c r="S3" s="1">
        <f t="shared" ref="S3:S14" si="7">(R3*$K$2)/$J$2</f>
        <v>4.649685324326535E-2</v>
      </c>
      <c r="T3" s="2">
        <f>T4</f>
        <v>63.313695597105955</v>
      </c>
      <c r="U3">
        <f t="shared" ref="U3:U14" si="8">MAX(0,S3-(T3/2))</f>
        <v>0</v>
      </c>
      <c r="V3">
        <f t="shared" ref="V3:V14" si="9">S3+(T3/2)</f>
        <v>31.703344651796243</v>
      </c>
      <c r="W3">
        <f t="shared" ref="W3:W13" si="10">U4-V3</f>
        <v>0</v>
      </c>
      <c r="X3" s="3">
        <f t="shared" ref="X3:X14" si="11">ROUNDUP(U3+((-1)*(W2/2)),0)</f>
        <v>0</v>
      </c>
      <c r="Y3" s="3">
        <f t="shared" ref="Y3:Y14" si="12">ROUNDDOWN(V3-((-1)*(W3/2)),0)</f>
        <v>31</v>
      </c>
      <c r="Z3" t="b">
        <f t="shared" ref="Z3:Z14" si="13">AND((O3&gt;=U3),(O3&lt;=V3))</f>
        <v>1</v>
      </c>
      <c r="AA3">
        <f t="shared" ref="AA3:AA14" si="14">Y3-X3</f>
        <v>31</v>
      </c>
    </row>
    <row r="4" spans="1:27" x14ac:dyDescent="0.25">
      <c r="A4">
        <v>1</v>
      </c>
      <c r="B4">
        <v>7</v>
      </c>
      <c r="G4">
        <v>1</v>
      </c>
      <c r="H4">
        <f t="shared" si="0"/>
        <v>15.01</v>
      </c>
      <c r="I4">
        <f t="shared" si="1"/>
        <v>14.525494075396228</v>
      </c>
      <c r="J4" s="2">
        <f t="shared" si="2"/>
        <v>0.2107697544785328</v>
      </c>
      <c r="K4" s="3">
        <f t="shared" si="3"/>
        <v>65.338623888345182</v>
      </c>
      <c r="L4" s="1">
        <f t="shared" ref="L4:L14" si="15">K4-K3</f>
        <v>65.292126001885478</v>
      </c>
      <c r="M4">
        <f t="shared" si="4"/>
        <v>32.692560887402443</v>
      </c>
      <c r="N4" s="1" t="e">
        <f>K4+(#REF!/2)</f>
        <v>#REF!</v>
      </c>
      <c r="O4">
        <v>65</v>
      </c>
      <c r="Q4" s="3">
        <f t="shared" si="5"/>
        <v>-1.6398075496507829</v>
      </c>
      <c r="R4" s="2">
        <f t="shared" si="6"/>
        <v>0.20438771758177166</v>
      </c>
      <c r="S4" s="1">
        <f t="shared" si="7"/>
        <v>63.360192450349217</v>
      </c>
      <c r="T4" s="2">
        <f t="shared" ref="T4:T14" si="16">S4-S3</f>
        <v>63.313695597105955</v>
      </c>
      <c r="U4">
        <f t="shared" si="8"/>
        <v>31.70334465179624</v>
      </c>
      <c r="V4">
        <f t="shared" si="9"/>
        <v>95.017040248902191</v>
      </c>
      <c r="W4">
        <f t="shared" si="10"/>
        <v>-5.3422909101747678</v>
      </c>
      <c r="X4" s="3">
        <f t="shared" si="11"/>
        <v>32</v>
      </c>
      <c r="Y4" s="3">
        <f t="shared" si="12"/>
        <v>92</v>
      </c>
      <c r="Z4" t="b">
        <f t="shared" si="13"/>
        <v>1</v>
      </c>
      <c r="AA4">
        <f t="shared" si="14"/>
        <v>60</v>
      </c>
    </row>
    <row r="5" spans="1:27" x14ac:dyDescent="0.25">
      <c r="A5">
        <v>2</v>
      </c>
      <c r="B5">
        <v>4</v>
      </c>
      <c r="F5">
        <v>1</v>
      </c>
      <c r="G5">
        <v>1</v>
      </c>
      <c r="H5">
        <f t="shared" si="0"/>
        <v>30.01</v>
      </c>
      <c r="I5">
        <f t="shared" si="1"/>
        <v>28.133788879398345</v>
      </c>
      <c r="J5" s="2">
        <f t="shared" si="2"/>
        <v>0.39611615535378586</v>
      </c>
      <c r="K5" s="3">
        <f t="shared" si="3"/>
        <v>122.79600815967362</v>
      </c>
      <c r="L5" s="1">
        <f t="shared" si="15"/>
        <v>57.457384271328436</v>
      </c>
      <c r="M5">
        <f t="shared" si="4"/>
        <v>94.067316024009401</v>
      </c>
      <c r="N5">
        <f t="shared" ref="N5:N14" si="17">K5+(L5/2)</f>
        <v>151.52470029533782</v>
      </c>
      <c r="O5">
        <v>118</v>
      </c>
      <c r="Q5" s="3">
        <f t="shared" si="5"/>
        <v>-2.0106937728943848</v>
      </c>
      <c r="R5" s="2">
        <f t="shared" si="6"/>
        <v>0.37415905234550195</v>
      </c>
      <c r="S5" s="1">
        <f t="shared" si="7"/>
        <v>115.98930622710562</v>
      </c>
      <c r="T5" s="2">
        <f t="shared" si="16"/>
        <v>52.629113776756398</v>
      </c>
      <c r="U5">
        <f t="shared" si="8"/>
        <v>89.674749338727423</v>
      </c>
      <c r="V5">
        <f t="shared" si="9"/>
        <v>142.30386311548381</v>
      </c>
      <c r="W5">
        <f t="shared" si="10"/>
        <v>5.1319323646719965</v>
      </c>
      <c r="X5" s="3">
        <f t="shared" si="11"/>
        <v>93</v>
      </c>
      <c r="Y5" s="3">
        <f t="shared" si="12"/>
        <v>144</v>
      </c>
      <c r="Z5" t="b">
        <f t="shared" si="13"/>
        <v>1</v>
      </c>
      <c r="AA5">
        <f t="shared" si="14"/>
        <v>51</v>
      </c>
    </row>
    <row r="6" spans="1:27" x14ac:dyDescent="0.25">
      <c r="A6">
        <v>3</v>
      </c>
      <c r="B6">
        <v>1</v>
      </c>
      <c r="E6">
        <v>1</v>
      </c>
      <c r="F6">
        <v>1</v>
      </c>
      <c r="G6">
        <v>1</v>
      </c>
      <c r="H6">
        <f t="shared" si="0"/>
        <v>52.01</v>
      </c>
      <c r="I6">
        <f t="shared" si="1"/>
        <v>46.621581243401529</v>
      </c>
      <c r="J6" s="2">
        <f t="shared" si="2"/>
        <v>0.63098047865887275</v>
      </c>
      <c r="K6" s="3">
        <f t="shared" si="3"/>
        <v>195.60394838425054</v>
      </c>
      <c r="L6" s="1">
        <f t="shared" si="15"/>
        <v>72.807940224576924</v>
      </c>
      <c r="M6">
        <f t="shared" si="4"/>
        <v>159.1999782719621</v>
      </c>
      <c r="N6">
        <f t="shared" si="17"/>
        <v>232.00791849653899</v>
      </c>
      <c r="O6">
        <v>185</v>
      </c>
      <c r="Q6" s="3">
        <f t="shared" si="5"/>
        <v>-6.1177152667939936</v>
      </c>
      <c r="R6" s="2">
        <f t="shared" si="6"/>
        <v>0.57703962817163224</v>
      </c>
      <c r="S6" s="1">
        <f t="shared" si="7"/>
        <v>178.88228473320601</v>
      </c>
      <c r="T6" s="2">
        <f t="shared" si="16"/>
        <v>62.892978506100391</v>
      </c>
      <c r="U6">
        <f t="shared" si="8"/>
        <v>147.4357954801558</v>
      </c>
      <c r="V6">
        <f t="shared" si="9"/>
        <v>210.32877398625621</v>
      </c>
      <c r="W6">
        <f t="shared" si="10"/>
        <v>-12.604038302519996</v>
      </c>
      <c r="X6" s="3">
        <f t="shared" si="11"/>
        <v>145</v>
      </c>
      <c r="Y6" s="3">
        <f t="shared" si="12"/>
        <v>204</v>
      </c>
      <c r="Z6" t="b">
        <f t="shared" si="13"/>
        <v>1</v>
      </c>
      <c r="AA6">
        <f t="shared" si="14"/>
        <v>59</v>
      </c>
    </row>
    <row r="7" spans="1:27" x14ac:dyDescent="0.25">
      <c r="A7">
        <v>4</v>
      </c>
      <c r="B7">
        <v>0</v>
      </c>
      <c r="D7">
        <v>1</v>
      </c>
      <c r="H7">
        <f t="shared" si="0"/>
        <v>68.010000000000005</v>
      </c>
      <c r="I7">
        <f t="shared" si="1"/>
        <v>59.080905774019811</v>
      </c>
      <c r="J7" s="2">
        <f t="shared" si="2"/>
        <v>0.7792541925627583</v>
      </c>
      <c r="K7" s="3">
        <f t="shared" si="3"/>
        <v>241.56879969445507</v>
      </c>
      <c r="L7" s="1">
        <f t="shared" si="15"/>
        <v>45.964851310204523</v>
      </c>
      <c r="M7">
        <f t="shared" si="4"/>
        <v>218.58637403935279</v>
      </c>
      <c r="N7">
        <f t="shared" si="17"/>
        <v>264.55122534955734</v>
      </c>
      <c r="O7">
        <v>222</v>
      </c>
      <c r="Q7" s="3">
        <f t="shared" si="5"/>
        <v>-5.4328133657335798</v>
      </c>
      <c r="R7" s="2">
        <f t="shared" si="6"/>
        <v>0.69860382785247233</v>
      </c>
      <c r="S7" s="1">
        <f t="shared" si="7"/>
        <v>216.56718663426642</v>
      </c>
      <c r="T7" s="2">
        <f t="shared" si="16"/>
        <v>37.684901901060414</v>
      </c>
      <c r="U7">
        <f t="shared" si="8"/>
        <v>197.72473568373621</v>
      </c>
      <c r="V7">
        <f t="shared" si="9"/>
        <v>235.40963758479663</v>
      </c>
      <c r="W7">
        <f t="shared" si="10"/>
        <v>-3.550604163198642</v>
      </c>
      <c r="X7" s="3">
        <f t="shared" si="11"/>
        <v>205</v>
      </c>
      <c r="Y7" s="3">
        <f t="shared" si="12"/>
        <v>233</v>
      </c>
      <c r="Z7" t="b">
        <f t="shared" si="13"/>
        <v>1</v>
      </c>
      <c r="AA7">
        <f t="shared" si="14"/>
        <v>28</v>
      </c>
    </row>
    <row r="8" spans="1:27" x14ac:dyDescent="0.25">
      <c r="A8">
        <v>5</v>
      </c>
      <c r="B8">
        <v>8</v>
      </c>
      <c r="D8">
        <v>1</v>
      </c>
      <c r="G8">
        <v>1</v>
      </c>
      <c r="H8">
        <f t="shared" si="0"/>
        <v>83.01</v>
      </c>
      <c r="I8">
        <f t="shared" si="1"/>
        <v>70.082174818483708</v>
      </c>
      <c r="J8" s="2">
        <f t="shared" si="2"/>
        <v>0.90403947064453316</v>
      </c>
      <c r="K8" s="3">
        <f t="shared" si="3"/>
        <v>280.25223589980527</v>
      </c>
      <c r="L8" s="1">
        <f t="shared" si="15"/>
        <v>38.683436205350205</v>
      </c>
      <c r="M8">
        <f t="shared" si="4"/>
        <v>260.91051779713018</v>
      </c>
      <c r="N8">
        <f t="shared" si="17"/>
        <v>299.59395400248036</v>
      </c>
      <c r="O8">
        <v>252</v>
      </c>
      <c r="Q8" s="3">
        <f t="shared" si="5"/>
        <v>-4.84911979107045</v>
      </c>
      <c r="R8" s="2">
        <f t="shared" si="6"/>
        <v>0.79726090389977267</v>
      </c>
      <c r="S8" s="1">
        <f t="shared" si="7"/>
        <v>247.15088020892955</v>
      </c>
      <c r="T8" s="2">
        <f t="shared" si="16"/>
        <v>30.58369357466313</v>
      </c>
      <c r="U8">
        <f t="shared" si="8"/>
        <v>231.85903342159799</v>
      </c>
      <c r="V8">
        <f t="shared" si="9"/>
        <v>262.44272699626111</v>
      </c>
      <c r="W8">
        <f t="shared" si="10"/>
        <v>-1.8665954951751473</v>
      </c>
      <c r="X8" s="3">
        <f t="shared" si="11"/>
        <v>234</v>
      </c>
      <c r="Y8" s="3">
        <f t="shared" si="12"/>
        <v>261</v>
      </c>
      <c r="Z8" t="b">
        <f t="shared" si="13"/>
        <v>1</v>
      </c>
      <c r="AA8">
        <f t="shared" si="14"/>
        <v>27</v>
      </c>
    </row>
    <row r="9" spans="1:27" x14ac:dyDescent="0.25">
      <c r="A9">
        <v>6</v>
      </c>
      <c r="B9">
        <v>5</v>
      </c>
      <c r="D9">
        <v>1</v>
      </c>
      <c r="F9">
        <v>1</v>
      </c>
      <c r="G9">
        <v>1</v>
      </c>
      <c r="H9">
        <f t="shared" si="0"/>
        <v>98.01</v>
      </c>
      <c r="I9">
        <f t="shared" si="1"/>
        <v>80.481195598620459</v>
      </c>
      <c r="J9" s="2">
        <f t="shared" si="2"/>
        <v>1.017052922864061</v>
      </c>
      <c r="K9" s="3">
        <f t="shared" si="3"/>
        <v>315.28640608785895</v>
      </c>
      <c r="L9" s="1">
        <f t="shared" si="15"/>
        <v>35.034170188053679</v>
      </c>
      <c r="M9">
        <f t="shared" si="4"/>
        <v>297.76932099383214</v>
      </c>
      <c r="N9">
        <f t="shared" si="17"/>
        <v>332.80349118188576</v>
      </c>
      <c r="O9">
        <v>277</v>
      </c>
      <c r="Q9" s="3">
        <f t="shared" si="5"/>
        <v>-2.9986172067576149</v>
      </c>
      <c r="R9" s="2">
        <f t="shared" si="6"/>
        <v>0.88387542836529787</v>
      </c>
      <c r="S9" s="1">
        <f t="shared" si="7"/>
        <v>274.00138279324239</v>
      </c>
      <c r="T9" s="2">
        <f t="shared" si="16"/>
        <v>26.850502584312835</v>
      </c>
      <c r="U9">
        <f t="shared" si="8"/>
        <v>260.57613150108597</v>
      </c>
      <c r="V9">
        <f t="shared" si="9"/>
        <v>287.4266340853988</v>
      </c>
      <c r="W9">
        <f t="shared" si="10"/>
        <v>3.5443479971332295</v>
      </c>
      <c r="X9" s="3">
        <f t="shared" si="11"/>
        <v>262</v>
      </c>
      <c r="Y9" s="3">
        <f t="shared" si="12"/>
        <v>289</v>
      </c>
      <c r="Z9" t="b">
        <f t="shared" si="13"/>
        <v>1</v>
      </c>
      <c r="AA9">
        <f t="shared" si="14"/>
        <v>27</v>
      </c>
    </row>
    <row r="10" spans="1:27" x14ac:dyDescent="0.25">
      <c r="A10">
        <v>7</v>
      </c>
      <c r="B10">
        <v>2</v>
      </c>
      <c r="D10">
        <v>1</v>
      </c>
      <c r="E10">
        <v>1</v>
      </c>
      <c r="F10">
        <v>1</v>
      </c>
      <c r="G10">
        <v>1</v>
      </c>
      <c r="H10">
        <f t="shared" si="0"/>
        <v>120.01</v>
      </c>
      <c r="I10">
        <f t="shared" si="1"/>
        <v>94.7430746829003</v>
      </c>
      <c r="J10" s="2">
        <f t="shared" si="2"/>
        <v>1.1647686832740214</v>
      </c>
      <c r="K10" s="3">
        <f t="shared" si="3"/>
        <v>361.07829181494662</v>
      </c>
      <c r="L10" s="1">
        <f t="shared" si="15"/>
        <v>45.791885727087674</v>
      </c>
      <c r="M10">
        <f t="shared" si="4"/>
        <v>338.18234895140279</v>
      </c>
      <c r="N10">
        <f t="shared" si="17"/>
        <v>383.97423467849046</v>
      </c>
      <c r="O10">
        <v>310</v>
      </c>
      <c r="Q10" s="3">
        <f t="shared" si="5"/>
        <v>-2.0594186281783777</v>
      </c>
      <c r="R10" s="2">
        <f t="shared" si="6"/>
        <v>0.99335671410265036</v>
      </c>
      <c r="S10" s="1">
        <f t="shared" si="7"/>
        <v>307.94058137182162</v>
      </c>
      <c r="T10" s="2">
        <f t="shared" si="16"/>
        <v>33.939198578579237</v>
      </c>
      <c r="U10">
        <f t="shared" si="8"/>
        <v>290.97098208253203</v>
      </c>
      <c r="V10">
        <f t="shared" si="9"/>
        <v>324.91018066111121</v>
      </c>
      <c r="W10">
        <f t="shared" si="10"/>
        <v>-6.280735053771707</v>
      </c>
      <c r="X10" s="3">
        <f t="shared" si="11"/>
        <v>290</v>
      </c>
      <c r="Y10" s="3">
        <f t="shared" si="12"/>
        <v>321</v>
      </c>
      <c r="Z10" t="b">
        <f t="shared" si="13"/>
        <v>1</v>
      </c>
      <c r="AA10">
        <f t="shared" si="14"/>
        <v>31</v>
      </c>
    </row>
    <row r="11" spans="1:27" x14ac:dyDescent="0.25">
      <c r="A11">
        <v>8</v>
      </c>
      <c r="B11" t="s">
        <v>24</v>
      </c>
      <c r="C11">
        <v>1</v>
      </c>
      <c r="D11">
        <v>1</v>
      </c>
      <c r="H11">
        <f t="shared" si="0"/>
        <v>136.01</v>
      </c>
      <c r="I11">
        <f t="shared" si="1"/>
        <v>104.4427569495401</v>
      </c>
      <c r="J11" s="2">
        <f t="shared" si="2"/>
        <v>1.260731440128086</v>
      </c>
      <c r="K11" s="3">
        <f t="shared" si="3"/>
        <v>390.82674643970671</v>
      </c>
      <c r="L11" s="1">
        <f t="shared" si="15"/>
        <v>29.748454624760086</v>
      </c>
      <c r="M11">
        <f t="shared" si="4"/>
        <v>375.9525191273267</v>
      </c>
      <c r="N11">
        <f t="shared" si="17"/>
        <v>405.70097375208672</v>
      </c>
      <c r="O11">
        <v>330</v>
      </c>
      <c r="Q11" s="3">
        <f t="shared" si="5"/>
        <v>-0.6816901571426115</v>
      </c>
      <c r="R11" s="2">
        <f t="shared" si="6"/>
        <v>1.0623171285253463</v>
      </c>
      <c r="S11" s="1">
        <f t="shared" si="7"/>
        <v>329.31830984285739</v>
      </c>
      <c r="T11" s="2">
        <f t="shared" si="16"/>
        <v>21.377728471035766</v>
      </c>
      <c r="U11">
        <f t="shared" si="8"/>
        <v>318.62944560733951</v>
      </c>
      <c r="V11">
        <f t="shared" si="9"/>
        <v>340.00717407837527</v>
      </c>
      <c r="W11">
        <f t="shared" si="10"/>
        <v>-1.7077965436254203</v>
      </c>
      <c r="X11" s="3">
        <f t="shared" si="11"/>
        <v>322</v>
      </c>
      <c r="Y11" s="3">
        <f t="shared" si="12"/>
        <v>339</v>
      </c>
      <c r="Z11" t="b">
        <f t="shared" si="13"/>
        <v>1</v>
      </c>
      <c r="AA11">
        <f t="shared" si="14"/>
        <v>17</v>
      </c>
    </row>
    <row r="12" spans="1:27" x14ac:dyDescent="0.25">
      <c r="A12">
        <v>9</v>
      </c>
      <c r="B12">
        <v>9</v>
      </c>
      <c r="C12">
        <v>1</v>
      </c>
      <c r="D12">
        <v>1</v>
      </c>
      <c r="G12">
        <v>1</v>
      </c>
      <c r="H12">
        <f t="shared" si="0"/>
        <v>151.01</v>
      </c>
      <c r="I12">
        <f t="shared" si="1"/>
        <v>113.06717026338997</v>
      </c>
      <c r="J12" s="2">
        <f t="shared" si="2"/>
        <v>1.3431794291258994</v>
      </c>
      <c r="K12" s="3">
        <f t="shared" si="3"/>
        <v>416.38562302902881</v>
      </c>
      <c r="L12" s="1">
        <f t="shared" si="15"/>
        <v>25.558876589322097</v>
      </c>
      <c r="M12">
        <f t="shared" si="4"/>
        <v>403.60618473436773</v>
      </c>
      <c r="N12">
        <f t="shared" si="17"/>
        <v>429.16506132368988</v>
      </c>
      <c r="O12">
        <v>346</v>
      </c>
      <c r="Q12" s="3">
        <f t="shared" si="5"/>
        <v>1.2804452266422572</v>
      </c>
      <c r="R12" s="2">
        <f t="shared" si="6"/>
        <v>1.120259500731104</v>
      </c>
      <c r="S12" s="1">
        <f t="shared" si="7"/>
        <v>347.28044522664226</v>
      </c>
      <c r="T12" s="2">
        <f t="shared" si="16"/>
        <v>17.962135383784869</v>
      </c>
      <c r="U12">
        <f t="shared" si="8"/>
        <v>338.29937753474985</v>
      </c>
      <c r="V12">
        <f t="shared" si="9"/>
        <v>356.26151291853466</v>
      </c>
      <c r="W12">
        <f t="shared" si="10"/>
        <v>-0.85868950331729366</v>
      </c>
      <c r="X12" s="3">
        <f t="shared" si="11"/>
        <v>340</v>
      </c>
      <c r="Y12" s="3">
        <f t="shared" si="12"/>
        <v>355</v>
      </c>
      <c r="Z12" t="b">
        <f t="shared" si="13"/>
        <v>1</v>
      </c>
      <c r="AA12">
        <f t="shared" si="14"/>
        <v>15</v>
      </c>
    </row>
    <row r="13" spans="1:27" x14ac:dyDescent="0.25">
      <c r="A13">
        <v>10</v>
      </c>
      <c r="B13">
        <v>6</v>
      </c>
      <c r="C13">
        <v>1</v>
      </c>
      <c r="D13">
        <v>1</v>
      </c>
      <c r="F13">
        <v>1</v>
      </c>
      <c r="G13">
        <v>1</v>
      </c>
      <c r="H13">
        <f t="shared" si="0"/>
        <v>166.01</v>
      </c>
      <c r="I13">
        <f t="shared" si="1"/>
        <v>121.27157026671645</v>
      </c>
      <c r="J13" s="2">
        <f t="shared" si="2"/>
        <v>1.4192197093339549</v>
      </c>
      <c r="K13" s="3">
        <f t="shared" si="3"/>
        <v>439.95810989352606</v>
      </c>
      <c r="L13" s="1">
        <f t="shared" si="15"/>
        <v>23.57248686449725</v>
      </c>
      <c r="M13">
        <f t="shared" si="4"/>
        <v>428.17186646127743</v>
      </c>
      <c r="N13">
        <f t="shared" si="17"/>
        <v>451.74435332577468</v>
      </c>
      <c r="O13">
        <v>362</v>
      </c>
      <c r="Q13" s="3">
        <f t="shared" si="5"/>
        <v>1.5252016037924818</v>
      </c>
      <c r="R13" s="2">
        <f t="shared" si="6"/>
        <v>1.172661940657395</v>
      </c>
      <c r="S13" s="1">
        <f t="shared" si="7"/>
        <v>363.52520160379248</v>
      </c>
      <c r="T13" s="2">
        <f t="shared" si="16"/>
        <v>16.244756377150225</v>
      </c>
      <c r="U13">
        <f t="shared" si="8"/>
        <v>355.40282341521737</v>
      </c>
      <c r="V13">
        <f t="shared" si="9"/>
        <v>371.64757979236759</v>
      </c>
      <c r="W13">
        <f t="shared" si="10"/>
        <v>2.4777206890811954</v>
      </c>
      <c r="X13" s="3">
        <f t="shared" si="11"/>
        <v>356</v>
      </c>
      <c r="Y13" s="3">
        <f t="shared" si="12"/>
        <v>372</v>
      </c>
      <c r="Z13" t="b">
        <f t="shared" si="13"/>
        <v>1</v>
      </c>
      <c r="AA13">
        <f t="shared" si="14"/>
        <v>16</v>
      </c>
    </row>
    <row r="14" spans="1:27" x14ac:dyDescent="0.25">
      <c r="A14">
        <v>11</v>
      </c>
      <c r="B14">
        <v>3</v>
      </c>
      <c r="C14">
        <v>1</v>
      </c>
      <c r="D14">
        <v>1</v>
      </c>
      <c r="E14">
        <v>1</v>
      </c>
      <c r="F14">
        <v>1</v>
      </c>
      <c r="G14">
        <v>1</v>
      </c>
      <c r="H14">
        <f t="shared" si="0"/>
        <v>188.01</v>
      </c>
      <c r="I14">
        <f t="shared" si="1"/>
        <v>132.60685569191705</v>
      </c>
      <c r="J14" s="2">
        <f t="shared" si="2"/>
        <v>1.5206318472586455</v>
      </c>
      <c r="K14" s="3">
        <f t="shared" si="3"/>
        <v>471.39587265018008</v>
      </c>
      <c r="L14" s="1">
        <f t="shared" si="15"/>
        <v>31.437762756654024</v>
      </c>
      <c r="M14">
        <f t="shared" si="4"/>
        <v>455.67699127185307</v>
      </c>
      <c r="N14">
        <f t="shared" si="17"/>
        <v>487.11475402850709</v>
      </c>
      <c r="O14">
        <v>381</v>
      </c>
      <c r="Q14" s="3">
        <f t="shared" si="5"/>
        <v>3.725399359105154</v>
      </c>
      <c r="R14" s="2">
        <f t="shared" si="6"/>
        <v>1.241049675351952</v>
      </c>
      <c r="S14" s="1">
        <f t="shared" si="7"/>
        <v>384.72539935910515</v>
      </c>
      <c r="T14" s="2">
        <f t="shared" si="16"/>
        <v>21.200197755312672</v>
      </c>
      <c r="U14">
        <f t="shared" si="8"/>
        <v>374.12530048144879</v>
      </c>
      <c r="V14">
        <f t="shared" si="9"/>
        <v>395.32549823676152</v>
      </c>
      <c r="W14">
        <v>0</v>
      </c>
      <c r="X14" s="3">
        <f t="shared" si="11"/>
        <v>373</v>
      </c>
      <c r="Y14" s="3">
        <f t="shared" si="12"/>
        <v>395</v>
      </c>
      <c r="Z14" t="b">
        <f t="shared" si="13"/>
        <v>1</v>
      </c>
      <c r="AA14">
        <f t="shared" si="14"/>
        <v>22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Pulldown</vt:lpstr>
      <vt:lpstr>Pullup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I047787</dc:creator>
  <dc:description/>
  <cp:lastModifiedBy>I047787</cp:lastModifiedBy>
  <cp:revision>3</cp:revision>
  <dcterms:created xsi:type="dcterms:W3CDTF">2019-03-17T07:10:49Z</dcterms:created>
  <dcterms:modified xsi:type="dcterms:W3CDTF">2020-04-10T08:12:47Z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