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esg uploader\done\"/>
    </mc:Choice>
  </mc:AlternateContent>
  <xr:revisionPtr revIDLastSave="0" documentId="13_ncr:1_{0594F6DB-AC2D-458F-9893-42A15A73046B}" xr6:coauthVersionLast="46" xr6:coauthVersionMax="46" xr10:uidLastSave="{00000000-0000-0000-0000-000000000000}"/>
  <bookViews>
    <workbookView xWindow="-108" yWindow="-108" windowWidth="23256" windowHeight="12576" tabRatio="834" xr2:uid="{00000000-000D-0000-FFFF-FFFF00000000}"/>
  </bookViews>
  <sheets>
    <sheet name="Data for Prog" sheetId="2" r:id="rId1"/>
    <sheet name="G.5" sheetId="7" r:id="rId2"/>
    <sheet name="Data validation" sheetId="5" r:id="rId3"/>
    <sheet name="Other Data" sheetId="4" r:id="rId4"/>
    <sheet name="G.4.7" sheetId="6" r:id="rId5"/>
    <sheet name="G.3.2" sheetId="8" r:id="rId6"/>
  </sheets>
  <externalReferences>
    <externalReference r:id="rId7"/>
  </externalReferences>
  <definedNames>
    <definedName name="_xlnm._FilterDatabase" localSheetId="0" hidden="1">'Data for Prog'!$A$2:$AD$314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7" l="1"/>
  <c r="E35" i="7"/>
  <c r="F34" i="7"/>
  <c r="E34" i="7"/>
  <c r="J12" i="8"/>
  <c r="F12" i="8"/>
  <c r="I8" i="8"/>
  <c r="H8" i="8"/>
  <c r="G8" i="8"/>
  <c r="F8" i="8"/>
  <c r="E8" i="8"/>
  <c r="I7" i="8"/>
  <c r="I9" i="8" s="1"/>
  <c r="H7" i="8"/>
  <c r="H9" i="8" s="1"/>
  <c r="G7" i="8"/>
  <c r="G9" i="8" s="1"/>
  <c r="F7" i="8"/>
  <c r="F9" i="8" s="1"/>
  <c r="F10" i="8" s="1"/>
  <c r="E7" i="8"/>
  <c r="E9" i="8" s="1"/>
  <c r="E10" i="8" s="1"/>
  <c r="I6" i="8"/>
  <c r="I12" i="8" s="1"/>
  <c r="H6" i="8"/>
  <c r="H12" i="8" s="1"/>
  <c r="G6" i="8"/>
  <c r="G12" i="8" s="1"/>
  <c r="G10" i="8" l="1"/>
  <c r="H10" i="8"/>
  <c r="I10" i="8"/>
  <c r="E2" i="7" l="1"/>
  <c r="H308" i="2" l="1"/>
  <c r="J202" i="2"/>
  <c r="H202" i="2"/>
  <c r="J308" i="2"/>
  <c r="J241" i="2"/>
  <c r="J221" i="2"/>
  <c r="J201" i="2"/>
  <c r="J187" i="2"/>
  <c r="J182" i="2"/>
  <c r="J91" i="2"/>
  <c r="J82" i="2"/>
  <c r="J9" i="2"/>
  <c r="J309" i="2"/>
  <c r="J245" i="2"/>
  <c r="J244" i="2"/>
  <c r="J231" i="2"/>
  <c r="J177" i="2"/>
  <c r="J174" i="2"/>
  <c r="J173" i="2"/>
  <c r="J94" i="2"/>
  <c r="J11" i="2"/>
  <c r="J8" i="2"/>
  <c r="J7" i="2"/>
  <c r="J6" i="2"/>
  <c r="J5" i="2"/>
  <c r="J4" i="2"/>
  <c r="H309" i="2"/>
  <c r="H245" i="2"/>
  <c r="H244" i="2"/>
  <c r="H241" i="2"/>
  <c r="H231" i="2"/>
  <c r="H221" i="2"/>
  <c r="H201" i="2"/>
  <c r="H187" i="2"/>
  <c r="H182" i="2"/>
  <c r="H177" i="2"/>
  <c r="H174" i="2"/>
  <c r="H173" i="2"/>
  <c r="H94" i="2"/>
  <c r="H91" i="2"/>
  <c r="H82" i="2"/>
  <c r="H11" i="2"/>
  <c r="H9" i="2"/>
  <c r="H8" i="2"/>
  <c r="H7" i="2"/>
  <c r="H6" i="2"/>
  <c r="H5" i="2"/>
  <c r="F6" i="2"/>
  <c r="F10" i="2"/>
  <c r="H4" i="2"/>
  <c r="G4" i="2"/>
  <c r="F4" i="2"/>
  <c r="F194" i="2"/>
  <c r="F94" i="2"/>
  <c r="F87" i="2"/>
  <c r="F74" i="2"/>
  <c r="F21" i="2"/>
  <c r="F102" i="2"/>
  <c r="F100" i="2"/>
  <c r="F90" i="2"/>
  <c r="F86" i="2"/>
  <c r="F85" i="2"/>
  <c r="F81" i="2"/>
  <c r="F78" i="2"/>
  <c r="F72" i="2"/>
  <c r="F66" i="2"/>
  <c r="F64" i="2"/>
  <c r="F61" i="2"/>
  <c r="F60" i="2"/>
  <c r="F58" i="2"/>
  <c r="F9" i="2" l="1"/>
  <c r="F8" i="2"/>
  <c r="F314" i="2" l="1"/>
  <c r="F302" i="2"/>
  <c r="F303" i="2"/>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F33" i="2"/>
  <c r="F30" i="2"/>
  <c r="F29" i="2"/>
  <c r="F28" i="2"/>
  <c r="F27" i="2"/>
  <c r="F25" i="2"/>
  <c r="F24" i="2"/>
  <c r="F23" i="2"/>
  <c r="F22" i="2"/>
  <c r="F14" i="2"/>
  <c r="F13" i="2"/>
</calcChain>
</file>

<file path=xl/sharedStrings.xml><?xml version="1.0" encoding="utf-8"?>
<sst xmlns="http://schemas.openxmlformats.org/spreadsheetml/2006/main" count="2715" uniqueCount="1037">
  <si>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</si>
  <si>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</si>
  <si>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</si>
  <si>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</si>
  <si>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</si>
  <si>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</si>
  <si>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</si>
  <si>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</si>
  <si>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</si>
  <si>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</si>
  <si>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</si>
  <si>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</si>
  <si>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</si>
  <si>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</si>
  <si>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</si>
  <si>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</si>
  <si>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</si>
  <si>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</si>
  <si>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</si>
  <si>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</si>
  <si>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</si>
  <si>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</si>
  <si>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</si>
  <si>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</si>
  <si>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</si>
  <si>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</si>
  <si>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</si>
  <si>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</si>
  <si>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</si>
  <si>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</si>
  <si>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</si>
  <si>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</si>
  <si>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</si>
  <si>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</si>
  <si>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</si>
  <si>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</si>
  <si>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</si>
  <si>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</si>
  <si>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</si>
  <si>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</si>
  <si>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</si>
  <si>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</si>
  <si>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</si>
  <si>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</si>
  <si>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</si>
  <si>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</si>
  <si>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</si>
  <si>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</si>
  <si>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</si>
  <si>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</si>
  <si>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</si>
  <si>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</si>
  <si>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</si>
  <si>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</si>
  <si>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</si>
  <si>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</si>
  <si>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</si>
  <si>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</si>
  <si>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</si>
  <si>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</si>
  <si>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</si>
  <si>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</si>
  <si>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</si>
  <si>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</si>
  <si>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</si>
  <si>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</si>
  <si>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</si>
  <si>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</si>
  <si>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</si>
  <si>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</si>
  <si>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</si>
  <si>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</si>
  <si>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</si>
  <si>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</si>
  <si>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</si>
  <si>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</si>
  <si>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</si>
  <si>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</si>
  <si>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</si>
  <si>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</si>
  <si>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</si>
  <si>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</si>
  <si>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</si>
  <si>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</si>
  <si>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</si>
  <si>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</si>
  <si>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</si>
  <si>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</si>
  <si>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</si>
  <si>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</si>
  <si>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</si>
  <si>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</si>
  <si>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</si>
  <si>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</si>
  <si>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</si>
  <si>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</si>
  <si>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</si>
  <si>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</si>
  <si>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</si>
  <si>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</si>
  <si>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</si>
  <si>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</si>
  <si>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</si>
  <si>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</si>
  <si>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</si>
  <si>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</si>
  <si>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</si>
  <si>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</si>
  <si>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</si>
  <si>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</si>
  <si>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</si>
  <si>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</si>
  <si>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</si>
  <si>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</si>
  <si>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</si>
  <si>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</si>
  <si>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</si>
  <si>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</si>
  <si>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</si>
  <si>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</si>
  <si>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</si>
  <si>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</si>
  <si>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</si>
  <si>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</si>
  <si>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</si>
  <si>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</si>
  <si>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</si>
  <si>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</si>
  <si>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</si>
  <si>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</si>
  <si>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</si>
  <si>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</si>
  <si>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</si>
  <si>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</si>
  <si>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</si>
  <si>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</si>
  <si>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</si>
  <si>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</si>
  <si>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</si>
  <si>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</si>
  <si>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</si>
  <si>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</si>
  <si>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</si>
  <si>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</si>
  <si>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</si>
  <si>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</si>
  <si>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</si>
  <si>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</si>
  <si>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</si>
  <si>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</si>
  <si>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</si>
  <si>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</si>
  <si>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</si>
  <si>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</si>
  <si>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</si>
  <si>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</si>
  <si>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</si>
  <si>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</si>
  <si>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</si>
  <si>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</si>
  <si>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</si>
  <si>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</si>
  <si>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</si>
  <si>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</si>
  <si>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</si>
  <si>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</si>
  <si>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</si>
  <si>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</si>
  <si>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</si>
  <si>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</si>
  <si>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</si>
  <si>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</si>
  <si>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</si>
  <si>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</si>
  <si>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</si>
  <si>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</si>
  <si>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</si>
  <si>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</si>
  <si>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</si>
  <si>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</si>
  <si>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</si>
  <si>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</si>
  <si>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</si>
  <si>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</si>
  <si>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</si>
  <si>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</si>
  <si>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</si>
  <si>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</si>
  <si>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</si>
  <si>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</si>
  <si>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</si>
  <si>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</si>
  <si>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</si>
  <si>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</si>
  <si>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</si>
  <si>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</si>
  <si>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</si>
  <si>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</si>
  <si>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</si>
  <si>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</si>
  <si>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</si>
  <si>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</si>
  <si>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</si>
  <si>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</si>
  <si>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</si>
  <si>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</si>
  <si>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</si>
  <si>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</si>
  <si>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</si>
  <si>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</si>
  <si>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</si>
  <si>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</si>
  <si>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</si>
  <si>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</si>
  <si>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</si>
  <si>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</si>
  <si>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</si>
  <si>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</si>
  <si>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</si>
  <si>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</si>
  <si>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</si>
  <si>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</si>
  <si>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</si>
  <si>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</si>
  <si>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</si>
  <si>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</si>
  <si>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</si>
  <si>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</si>
  <si>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</si>
  <si>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</si>
  <si>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</si>
  <si>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</si>
  <si>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</si>
  <si>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</si>
  <si>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</si>
  <si>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</si>
  <si>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</si>
  <si>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</si>
  <si>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</si>
  <si>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</si>
  <si>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</si>
  <si>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</si>
  <si>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</si>
  <si>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</si>
  <si>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</si>
  <si>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</si>
  <si>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</si>
  <si>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</si>
  <si>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</si>
  <si>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</si>
  <si>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</si>
  <si>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</si>
  <si>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</si>
  <si>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</si>
  <si>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</si>
  <si>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</si>
  <si>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</si>
  <si>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</si>
  <si>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</si>
  <si>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</si>
  <si>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</si>
  <si>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</si>
  <si>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</si>
  <si>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</si>
  <si>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</si>
  <si>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</si>
  <si>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</si>
  <si>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</si>
  <si>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</si>
  <si>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</si>
  <si>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</si>
  <si>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</si>
  <si>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</si>
  <si>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</si>
  <si>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</si>
  <si>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</si>
  <si>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</si>
  <si>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</si>
  <si>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</si>
  <si>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</si>
  <si>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</si>
  <si>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</si>
  <si>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</si>
  <si>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</si>
  <si>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</si>
  <si>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</si>
  <si>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</si>
  <si>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</si>
  <si>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</si>
  <si>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</si>
  <si>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</si>
  <si>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</si>
  <si>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</si>
  <si>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</si>
  <si>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</si>
  <si>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</si>
  <si>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</si>
  <si>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</si>
  <si>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</si>
  <si>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</si>
  <si>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</si>
  <si>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</si>
  <si>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</si>
  <si>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</si>
  <si>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</si>
  <si>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</si>
  <si>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</si>
  <si>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</si>
  <si>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</si>
  <si>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</si>
  <si>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</si>
  <si>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</si>
  <si>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</si>
  <si>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</si>
  <si>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</si>
  <si>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</si>
  <si>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</si>
  <si>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</si>
  <si>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</si>
  <si>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</si>
  <si>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</si>
  <si>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</si>
  <si>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</si>
  <si>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</si>
  <si>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</si>
  <si>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</si>
  <si>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</si>
  <si>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</si>
  <si>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</si>
  <si>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</si>
  <si>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</si>
  <si>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</si>
  <si>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</si>
  <si>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</si>
  <si>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</si>
  <si>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</si>
  <si>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</si>
  <si>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</si>
  <si>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</si>
  <si>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</si>
  <si>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</si>
  <si>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</si>
  <si>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</si>
  <si>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</si>
  <si>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</si>
  <si>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</si>
  <si>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</si>
  <si>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</si>
  <si>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</si>
  <si>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</si>
  <si>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</si>
  <si>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</si>
  <si>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</si>
  <si>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</si>
  <si>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</si>
  <si>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</si>
  <si>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</si>
  <si>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</si>
  <si>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</si>
  <si>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</si>
  <si>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</si>
  <si>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</si>
  <si>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</si>
  <si>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</si>
  <si>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</si>
  <si>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</si>
  <si>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</si>
  <si>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</si>
  <si>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</si>
  <si>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</si>
  <si>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</si>
  <si>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</si>
  <si>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</si>
  <si>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 xml:space="preserve">Board Assessment </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</si>
  <si>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</si>
  <si>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</si>
  <si>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</si>
  <si>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</si>
  <si>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</si>
  <si>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</si>
  <si>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</si>
  <si>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</si>
  <si>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</si>
  <si>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</si>
  <si>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</si>
  <si>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</si>
  <si>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</si>
  <si>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</si>
  <si>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</si>
  <si>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</si>
  <si>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</si>
  <si>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</si>
  <si>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</si>
  <si>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</si>
  <si>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</si>
  <si>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Directors Profile ( 1. total experience, 2. relevant experience 3) other directorships currently held and past controversies in those companies 4) other directorships held in the past and past controversies in those companies)</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</si>
  <si>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</si>
  <si>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</si>
  <si>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</si>
  <si>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</si>
  <si>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</si>
  <si>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</si>
  <si>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</si>
  <si>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</si>
  <si>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</si>
  <si>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</si>
  <si>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</si>
  <si>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</si>
  <si>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</si>
  <si>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</si>
  <si>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</si>
  <si>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</si>
  <si>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</si>
  <si>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</si>
  <si>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</si>
  <si>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</si>
  <si>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</si>
  <si>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</si>
  <si>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</si>
  <si>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</si>
  <si>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</si>
  <si>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</si>
  <si>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</si>
  <si>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</si>
  <si>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</si>
  <si>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</si>
  <si>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</si>
  <si>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</si>
  <si>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</si>
  <si>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</si>
  <si>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</si>
  <si>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</si>
  <si>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</si>
  <si>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</si>
  <si>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</si>
  <si>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</si>
  <si>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</si>
  <si>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</si>
  <si>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</si>
  <si>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</si>
  <si>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</si>
  <si>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</si>
  <si>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</si>
  <si>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</si>
  <si>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</si>
  <si>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</si>
  <si>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</si>
  <si>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</si>
  <si>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</si>
  <si>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</si>
  <si>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</si>
  <si>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</si>
  <si>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</si>
  <si>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</si>
  <si>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</si>
  <si>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</si>
  <si>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</si>
  <si>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</si>
  <si>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</si>
  <si>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</si>
  <si>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</si>
  <si>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</si>
  <si>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</si>
  <si>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</si>
  <si>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</si>
  <si>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</si>
  <si>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</si>
  <si>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</si>
  <si>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</si>
  <si>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</si>
  <si>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</si>
  <si>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</si>
  <si>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</si>
  <si>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</si>
  <si>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</si>
  <si>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</si>
  <si>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</si>
  <si>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</si>
  <si>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</si>
  <si>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</si>
  <si>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</si>
  <si>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</si>
  <si>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</si>
  <si>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</si>
  <si>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</si>
  <si>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</si>
  <si>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</si>
  <si>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</si>
  <si>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</si>
  <si>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</si>
  <si>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</si>
  <si>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</si>
  <si>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</si>
  <si>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</si>
  <si>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</si>
  <si>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</si>
  <si>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</si>
  <si>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</si>
  <si>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</si>
  <si>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</si>
  <si>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</si>
  <si>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</si>
  <si>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</si>
  <si>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</si>
  <si>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</si>
  <si>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</si>
  <si>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</si>
  <si>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</si>
  <si>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</si>
  <si>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</si>
  <si>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</si>
  <si>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</si>
  <si>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</si>
  <si>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</si>
  <si>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</si>
  <si>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</si>
  <si>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</si>
  <si>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</si>
  <si>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</si>
  <si>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</si>
  <si>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</si>
  <si>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</si>
  <si>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</si>
  <si>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</si>
  <si>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</si>
  <si>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</si>
  <si>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</si>
  <si>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</si>
  <si>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</si>
  <si>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</si>
  <si>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</si>
  <si>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</si>
  <si>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</si>
  <si>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</si>
  <si>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G.11.1	</t>
  </si>
  <si>
    <t xml:space="preserve">G.11.4.0	</t>
  </si>
  <si>
    <t xml:space="preserve">G.11.4.1	</t>
  </si>
  <si>
    <t xml:space="preserve">G.12.2	</t>
  </si>
  <si>
    <t xml:space="preserve">G.13.1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</si>
  <si>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</si>
  <si>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</si>
  <si>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</si>
  <si>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</si>
  <si>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</si>
  <si>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</si>
  <si>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</si>
  <si>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</si>
  <si>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</si>
  <si>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</si>
  <si>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</si>
  <si>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</si>
  <si>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</si>
  <si>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</si>
  <si>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</si>
  <si>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</si>
  <si>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</si>
  <si>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</si>
  <si>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</si>
  <si>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</si>
  <si>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</si>
  <si>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</si>
  <si>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</si>
  <si>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</si>
  <si>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</si>
  <si>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</si>
  <si>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</si>
  <si>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</si>
  <si>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</si>
  <si>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</si>
  <si>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</si>
  <si>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</si>
  <si>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</si>
  <si>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</si>
  <si>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</si>
  <si>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</si>
  <si>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</si>
  <si>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</si>
  <si>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</si>
  <si>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</si>
  <si>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</si>
  <si>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</si>
  <si>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</si>
  <si>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</si>
  <si>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</si>
  <si>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</si>
  <si>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</si>
  <si>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</si>
  <si>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</si>
  <si>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</si>
  <si>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</si>
  <si>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</si>
  <si>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</si>
  <si>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</si>
  <si>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</si>
  <si>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</si>
  <si>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</si>
  <si>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</si>
  <si>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</si>
  <si>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</si>
  <si>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</si>
  <si>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</si>
  <si>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</si>
  <si>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</si>
  <si>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</si>
  <si>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</si>
  <si>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</si>
  <si>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</si>
  <si>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</si>
  <si>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</si>
  <si>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</si>
  <si>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</si>
  <si>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</si>
  <si>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</si>
  <si>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</si>
  <si>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</si>
  <si>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</si>
  <si>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</si>
  <si>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</si>
  <si>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</si>
  <si>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</si>
  <si>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</si>
  <si>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</si>
  <si>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</si>
  <si>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</si>
  <si>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</si>
  <si>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</si>
  <si>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</si>
  <si>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</si>
  <si>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</si>
  <si>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</si>
  <si>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</si>
  <si>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</si>
  <si>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</si>
  <si>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</si>
  <si>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</si>
  <si>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</si>
  <si>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</si>
  <si>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</si>
  <si>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</si>
  <si>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</si>
  <si>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</si>
  <si>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</si>
  <si>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</si>
  <si>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</si>
  <si>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</si>
  <si>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</si>
  <si>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</si>
  <si>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</si>
  <si>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</si>
  <si>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</si>
  <si>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</si>
  <si>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</si>
  <si>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</si>
  <si>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</si>
  <si>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</si>
  <si>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</si>
  <si>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</si>
  <si>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</si>
  <si>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</si>
  <si>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</si>
  <si>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</si>
  <si>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</si>
  <si>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</si>
  <si>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</si>
  <si>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</si>
  <si>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</si>
  <si>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</si>
  <si>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</si>
  <si>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</si>
  <si>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</si>
  <si>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</si>
  <si>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</si>
  <si>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</si>
  <si>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</si>
  <si>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</si>
  <si>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</si>
  <si>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</si>
  <si>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</si>
  <si>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</si>
  <si>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</si>
  <si>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</si>
  <si>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</si>
  <si>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</si>
  <si>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</si>
  <si>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</si>
  <si>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</si>
  <si>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</si>
  <si>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</si>
  <si>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</si>
  <si>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</si>
  <si>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</si>
  <si>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</si>
  <si>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</si>
  <si>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</si>
  <si>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</si>
  <si>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</si>
  <si>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</si>
  <si>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</si>
  <si>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</si>
  <si>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</si>
  <si>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</si>
  <si>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</si>
  <si>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</si>
  <si>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</si>
  <si>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</si>
  <si>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</si>
  <si>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</si>
  <si>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</si>
  <si>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</si>
  <si>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</si>
  <si>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</si>
  <si>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</si>
  <si>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</si>
  <si>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</si>
  <si>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</si>
  <si>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</si>
  <si>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</si>
  <si>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</si>
  <si>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</si>
  <si>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</si>
  <si>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</si>
  <si>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</si>
  <si>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</si>
  <si>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</si>
  <si>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</si>
  <si>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</si>
  <si>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</si>
  <si>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</si>
  <si>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</si>
  <si>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</si>
  <si>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</si>
  <si>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</si>
  <si>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</si>
  <si>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</si>
  <si>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</si>
  <si>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</si>
  <si>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</si>
  <si>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</si>
  <si>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</si>
  <si>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</si>
  <si>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</si>
  <si>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</si>
  <si>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</si>
  <si>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</si>
  <si>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</si>
  <si>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</si>
  <si>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</si>
  <si>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</si>
  <si>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</si>
  <si>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</si>
  <si>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</si>
  <si>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</si>
  <si>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</si>
  <si>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</si>
  <si>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</si>
  <si>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</si>
  <si>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</si>
  <si>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</si>
  <si>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</si>
  <si>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</si>
  <si>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</si>
  <si>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</si>
  <si>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</si>
  <si>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</si>
  <si>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</si>
  <si>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</si>
  <si>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</si>
  <si>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</si>
  <si>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</si>
  <si>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</si>
  <si>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</si>
  <si>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</si>
  <si>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</si>
  <si>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</si>
  <si>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</si>
  <si>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</si>
  <si>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</si>
  <si>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</si>
  <si>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</si>
  <si>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</si>
  <si>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</si>
  <si>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</si>
  <si>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</si>
  <si>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</si>
  <si>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</si>
  <si>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</si>
  <si>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</si>
  <si>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</si>
  <si>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</si>
  <si>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</si>
  <si>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</si>
  <si>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</si>
  <si>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</si>
  <si>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</si>
  <si>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</si>
  <si>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</si>
  <si>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</si>
  <si>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</si>
  <si>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</si>
  <si>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</si>
  <si>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</si>
  <si>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</si>
  <si>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</si>
  <si>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</si>
  <si>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</si>
  <si>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</si>
  <si>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</si>
  <si>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</si>
  <si>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</si>
  <si>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</si>
  <si>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 / Balance Sheet</t>
  </si>
  <si>
    <t>Year end</t>
  </si>
  <si>
    <t xml:space="preserve">G.3.3.0	</t>
  </si>
  <si>
    <t>Non-arms length transactions</t>
  </si>
  <si>
    <t>S.5.4</t>
  </si>
  <si>
    <t>Access to Education</t>
  </si>
  <si>
    <t>USD</t>
  </si>
  <si>
    <t>Public</t>
  </si>
  <si>
    <t>Institution</t>
  </si>
  <si>
    <t>Local</t>
  </si>
  <si>
    <t>International</t>
  </si>
  <si>
    <t>yes</t>
  </si>
  <si>
    <t>IFRS</t>
  </si>
  <si>
    <t>Ordinary</t>
  </si>
  <si>
    <t>Deloitte Touche Tohmatsu</t>
  </si>
  <si>
    <t>G.11.3.1</t>
  </si>
  <si>
    <t>pg 72 SR</t>
  </si>
  <si>
    <t>pg 69 SR</t>
  </si>
  <si>
    <t>pg 66 SR</t>
  </si>
  <si>
    <t>pg 77 SR</t>
  </si>
  <si>
    <t>pg 67 SR</t>
  </si>
  <si>
    <t>pg 74 SR</t>
  </si>
  <si>
    <t>pg 78 SR</t>
  </si>
  <si>
    <t>pg 76 SR</t>
  </si>
  <si>
    <t>pg 75 SR</t>
  </si>
  <si>
    <t>pg 35 SR</t>
  </si>
  <si>
    <t>https://www.esgcogna.com.br/relatorios/principais-indicadores/</t>
  </si>
  <si>
    <t>https://ri.cogna.com.br/governaca/administracao/</t>
  </si>
  <si>
    <t>as per brazilian corporate law multiple voting rights</t>
  </si>
  <si>
    <t>https://ri.cogna.com.br/governaca/composicao-acionaria/</t>
  </si>
  <si>
    <t>pg 131 SR</t>
  </si>
  <si>
    <t>pg 137 SR</t>
  </si>
  <si>
    <t>Whistle bloer code</t>
  </si>
  <si>
    <t>Own safety system SESMT</t>
  </si>
  <si>
    <t>pg115 SR</t>
  </si>
  <si>
    <t>pg 79 SR</t>
  </si>
  <si>
    <t>pg 135 SR 20</t>
  </si>
  <si>
    <t>pg 135 SR 21</t>
  </si>
  <si>
    <t>pg 135 SR 19</t>
  </si>
  <si>
    <t>CEO salary not separately given. Overall management's salary given which includes CEO, BOD, fiscal council and officers</t>
  </si>
  <si>
    <t>F.2.5</t>
  </si>
  <si>
    <t>Total no. of employees</t>
  </si>
  <si>
    <t>Employees</t>
  </si>
  <si>
    <t>Total no.of employees</t>
  </si>
  <si>
    <t>pg 55 SR</t>
  </si>
  <si>
    <t>Political connections</t>
  </si>
  <si>
    <t>Cogna Educação S.A. (BOVESPA:COGN3) &gt; Investment Analysis &gt; Direct Investments</t>
  </si>
  <si>
    <t>Customize View / Filtering</t>
  </si>
  <si>
    <t xml:space="preserve">Search: </t>
  </si>
  <si>
    <t>-</t>
  </si>
  <si>
    <t xml:space="preserve">Selected Relationship Types: </t>
  </si>
  <si>
    <t>Current Investment</t>
  </si>
  <si>
    <t>Current Subsidiary/Operating Unit</t>
  </si>
  <si>
    <t>Merged Entity</t>
  </si>
  <si>
    <t>Pending Acquisition/Investment</t>
  </si>
  <si>
    <t xml:space="preserve">Current View: </t>
  </si>
  <si>
    <t>Investments (16)</t>
  </si>
  <si>
    <t xml:space="preserve">Last Investment Date: </t>
  </si>
  <si>
    <t>All Years - (include investments without an investment date)</t>
  </si>
  <si>
    <t xml:space="preserve">Group By: </t>
  </si>
  <si>
    <t>Direct Investments</t>
  </si>
  <si>
    <t>Company Name</t>
  </si>
  <si>
    <t>Relationship Type</t>
  </si>
  <si>
    <t>Current Level Geography</t>
  </si>
  <si>
    <t>Primary Industry</t>
  </si>
  <si>
    <t>Last Investment Date</t>
  </si>
  <si>
    <t>Pre-Money Valuation ($mm)</t>
  </si>
  <si>
    <t>Post-Money Valuation ($mm)</t>
  </si>
  <si>
    <t>LTM Total Rev. ($mm)</t>
  </si>
  <si>
    <t>LFQ Total Assets ($mm)</t>
  </si>
  <si>
    <t>LFQ Total Debt ($mm)</t>
  </si>
  <si>
    <t>Period End Date</t>
  </si>
  <si>
    <t>Website</t>
  </si>
  <si>
    <t>Business Description</t>
  </si>
  <si>
    <t>Investment Coverage</t>
  </si>
  <si>
    <t>Total Investment ($mm)</t>
  </si>
  <si>
    <t>Expected Exit Date</t>
  </si>
  <si>
    <t>Percent Owned (%)</t>
  </si>
  <si>
    <t>Return on Investment</t>
  </si>
  <si>
    <t>Controlling Interest</t>
  </si>
  <si>
    <t>Investor Notes</t>
  </si>
  <si>
    <t>Transactions</t>
  </si>
  <si>
    <t>Anhanguera Educacional Participacoes S.A.</t>
  </si>
  <si>
    <t>Latin America and Caribbean</t>
  </si>
  <si>
    <t>Education Services</t>
  </si>
  <si>
    <t>www.anhanguera.com</t>
  </si>
  <si>
    <t>Anhanguera Educacional Participações S.A. operates as a for-profit post-secondary education company. The company offers undergraduate and graduate education services through on-site and distance learning programs. Its on-site programs portfolio includes on-site. The company provides post-secondary education products offered on its campuses and learning centers under the Anhanguera brand; and graduate lato sensu products in the field of law and for the preparatory courses for public examinations and the examinations for the Brazilian Bar Association under the LFG brand. As of December 31, 2013, it had 70 postsecondary education campuses in 45 cities with a total of 306 thousand students; and managed approximately 500 learning centers located in approximately 450 cities with a total of 140.8 thousand students, including 96.7 thousand in degreed programs and 44.1 thousand in non-degreed programs in 26 Brazilian states and Brasilia, the Federal District. The company, formerly known as Mehir Holdings S.A., was founded in 1994 and is headquartered in Valinhos, Brazil. As of July 3, 2014, Anhanguera Educacional Participacoes S.A. operates as a subsidiary of Kroton Educacional S.A.</t>
  </si>
  <si>
    <t>Date: Apr-22-2013
Type: Merger/Acquisition
Post-Money Valuation($mm): -
Pre-Money Valuation($mm): -
Size ($mm): 1375.52
Status: Closed</t>
  </si>
  <si>
    <t>Associação Brasileira de Educação e Cultura - ABEC</t>
  </si>
  <si>
    <t>Diversified Support Services</t>
  </si>
  <si>
    <t>Associação Brasileira de Educação e Cultura - ABEC is a non-profit association that provides culture, charity, social assistance, human development, education, and religious training services in the states of São Paulo, Santa Catarina, Paraná, and Mato Grosso do Sul, Goiás, as well as in the Federal District. The institution was founded in 1958 and is based in São Paulo, Brazil. Associação Brasileira de Educação e Cultura - ABEC is a subsidiary of Kroton Educacional S.A.</t>
  </si>
  <si>
    <t>Centro Educacional Leonardo da Vinci</t>
  </si>
  <si>
    <t>www.davincivix.com.br</t>
  </si>
  <si>
    <t>Centro Educacional Leonardo da Vinci is an educational institution which provides education from childhood to high school focusing on integral training, contextualization of knowledge, and cultural perspective. The institution is based in Vitória, Brazil. As of April 10, 2018, Centro Educacional Leonardo da Vinci operates as a subsidiary of Kroton Educacional S.A.</t>
  </si>
  <si>
    <t>Date: Apr-10-2018
Type: Merger/Acquisition
Size ($mm): -
Status: Closed</t>
  </si>
  <si>
    <t>dubbed Saber</t>
  </si>
  <si>
    <t>dubbed Saber is based in Brazil. dubbed Saber operates as a subsidiary of Kroton Educacional S.A.</t>
  </si>
  <si>
    <t>Editora e Distribuidora Educacional S.A.</t>
  </si>
  <si>
    <t>Editora e Distribuidora Educacional S.A. provides educational services. It engages in the provision of higher education, postgraduate, classroom, and face to face and distance learning courses; administration of primary and secondary education activities; and sale of textbooks and handouts. The company was founded in 1991 and is based in Belo Horizonte, Brazil. Editora e Distribuidora Educacional S.A. operates as a subsidiary of Kroton Educacional S.A.</t>
  </si>
  <si>
    <t>Grupo Metropolitana</t>
  </si>
  <si>
    <t>Grupo Metropolitana, through its subsidiaries, operates colleges, The company is based in Marabá, Brazil. As of March 28, 2019, Grupo Metropolitana operates as a subsidiary of Kroton Educacional S.A.</t>
  </si>
  <si>
    <t>Date: Mar-28-2019
Type: Merger/Acquisition
Post-Money Valuation($mm): -
Pre-Money Valuation($mm): -
Size ($mm): -
Status: Closed</t>
  </si>
  <si>
    <t>Instituto Camilo Filho</t>
  </si>
  <si>
    <t>www.icf.edu.br</t>
  </si>
  <si>
    <t>As of December 21, 2017, Instituto Camilo Filho operates as a subsidiary of Kroton Educacional S.A..</t>
  </si>
  <si>
    <t>Date: Dec-24-2017
Type: Merger/Acquisition
Size ($mm): -
Status: Closed</t>
  </si>
  <si>
    <t>Saber Serviços Educacionais S.A.</t>
  </si>
  <si>
    <t>Saber Serviços Educacionais S.A. is an educational institution that provides early childhood, elementary, and high school programs. The institution is also involved in editing, marketing, and distributing didactic educational books and handouts. It operates its intuitions under the Editora Ática, Editora Scipione, Editora Saraiva, Editora Érica, SER, GEO, Colégio pH, Sigma, Motivo, Maxi, Anglo 21, Colégio Integrado, Red Balloon, and Alfacon brand name. The institution was founded in 2000 and is based in Belo Horizonte, Brazil. Saber Serviços Educacionais S.A. operates as a subsidiary of Cogna Educação S.A.</t>
  </si>
  <si>
    <t>Date: Aug-07-2018
Type: Private Placement
Size ($mm): 77.86
Status: Effective</t>
  </si>
  <si>
    <t>Sociedade Educacional da Paraiba Ltda</t>
  </si>
  <si>
    <t>Sociedade Educacional da Paraiba Ltda provides educational services. The company is based in João Pessoa, Brazil. As of August 15, 2018, Sociedade Educacional da Paraiba Ltda operates as a subsidiary of Kroton Educacional S.A.</t>
  </si>
  <si>
    <t>Date: Aug-15-2018
Type: Merger/Acquisition
Post-Money Valuation($mm): -
Pre-Money Valuation($mm): -
Size ($mm): -
Status: Closed</t>
  </si>
  <si>
    <t>Studiare Engenharia E Teconologia Ltda.</t>
  </si>
  <si>
    <t>studiare.com.br</t>
  </si>
  <si>
    <t>Studiare Engenharia E Teconologia Ltda. develops an adaptive educational platform and provides learning courses. The company was incorporated in 2013 and is headquartered in Rio de Janeiro, Brazil. As of October 19, 2015, Studiare Engenharia E Teconologia Ltda. operates as a subsidiary of Kroton Educacional S.A.</t>
  </si>
  <si>
    <t>Date: Oct-19-2015
Type: Merger/Acquisition
Post-Money Valuation($mm): -
Pre-Money Valuation($mm): -
Size ($mm): 1.05
Status: Closed</t>
  </si>
  <si>
    <t>UNIC PRIMAVERA NOVA - Faculdade Primavera do Leste</t>
  </si>
  <si>
    <t>UNIC SINOP - Faculdade de Sinop</t>
  </si>
  <si>
    <t>UNIME LF - Faculdade de Lauro de Freitas</t>
  </si>
  <si>
    <t>Universidade Norte do Paraná</t>
  </si>
  <si>
    <t>www.unopar.br</t>
  </si>
  <si>
    <t>Universidade Norte do Paraná offers education services. The institution was founded in 1972 and is headquartered in Londrina, Brazil.</t>
  </si>
  <si>
    <t>UNOPAR - Universidade de Arapongas, Bandeirantes, Londrina and partner in EAD centers</t>
  </si>
  <si>
    <t>Vasta Platform Limited (NasdaqGS:VSTA)</t>
  </si>
  <si>
    <t>www.vastaedu.com.br</t>
  </si>
  <si>
    <t>Vasta Platform Limited, an education company, provides educational and digital solutions to private schools operating in the K-12 educational sector in Brazil. The company operates in two segments, Content &amp; EdTech Platform and Digital Platform. The Content &amp; EdTech Platform segment offers core and complementary educational content solutions through digital and printed content, including textbooks, learning systems, and other complimentary educational services. The Digital Platform segment provides physical and digital e-commerce platform, and other digital services. As of March 31, 2020, its network of business-to-business customers consisted of 4,167 partner schools; and enrolled students included 1,311 thousand. The company also sells textbooks, as well as operates an e-commerce channel for the sale of educational content, such as textbooks, school materials, stationery, and others; and offers university admission preparatory exam courses. It serves various stakeholders, including students, parents, educators, administrators, and private school owners. The company was founded in 1966 and is based in São Paulo, Brazil.</t>
  </si>
  <si>
    <t xml:space="preserve">
* denotes that the relationship is proprietary.† denotes that the headquarters is proprietary.</t>
  </si>
  <si>
    <t>Member since</t>
  </si>
  <si>
    <t>Designation</t>
  </si>
  <si>
    <t>Total experience</t>
  </si>
  <si>
    <t>Relevant experience</t>
  </si>
  <si>
    <t>Other directorships (current)</t>
  </si>
  <si>
    <t>Other directorships (past)</t>
  </si>
  <si>
    <t>CEO &amp; VICE CHAIRMAN</t>
  </si>
  <si>
    <t>Chairman at Vasta Platform Limited</t>
  </si>
  <si>
    <t>CEO of Grupo Education</t>
  </si>
  <si>
    <t>Chief Executive Officer at IUNI Educational Group</t>
  </si>
  <si>
    <t xml:space="preserve"> Director of Higher Education at Kroton Educacional S/A </t>
  </si>
  <si>
    <t>Independent Director of Arezzo Industria e Comercio S.A.</t>
  </si>
  <si>
    <t>Independent Director</t>
  </si>
  <si>
    <t>Duratex S.A. (Independent Director)</t>
  </si>
  <si>
    <t>Chief Executive Officer of StoneCo Ltd.</t>
  </si>
  <si>
    <t>founder and partner at Paggtaxi</t>
  </si>
  <si>
    <t>partner at ACP Investment Ltd. – Arpex Capital</t>
  </si>
  <si>
    <t>Luiz Antonio de Moraes Carvalho,</t>
  </si>
  <si>
    <t xml:space="preserve">Director at Itautec S.A. - Grupo Itautec </t>
  </si>
  <si>
    <t xml:space="preserve">Independent Director at Fleury S/A </t>
  </si>
  <si>
    <t>Nicolau Ferreira Chacur</t>
  </si>
  <si>
    <t>Independent Board Member of Even Construtora e Incorporadora S.A.</t>
  </si>
  <si>
    <t>Executive Director of Unibanco-Uniao de Bancos Brasileiros S.A. (Unibanco)</t>
  </si>
  <si>
    <t xml:space="preserve">Director at Mmx Mineracao E Metalicos SA. </t>
  </si>
  <si>
    <t>Director of PortX Operacoes Portuárias S.A</t>
  </si>
  <si>
    <t>Director of Eneva S.A. and MPX Energia SA</t>
  </si>
  <si>
    <t>Director at LLX Logística S.A.</t>
  </si>
  <si>
    <t>Executive Director of Banco Itau BBA S.A.</t>
  </si>
  <si>
    <t>Director of Regional for Rio de Janeiro at Banco Itau BBA S.A.</t>
  </si>
  <si>
    <t>Director of OSX Brasil S.A.</t>
  </si>
  <si>
    <t>Director of CCX Carvão da Colômbia S.A.</t>
  </si>
  <si>
    <t>Walfrido Silvino dos Mares Guia Neto.</t>
  </si>
  <si>
    <t>Director</t>
  </si>
  <si>
    <t xml:space="preserve">Founding Partner of Cogna Educação S.A. </t>
  </si>
  <si>
    <t xml:space="preserve">Tourism Minister </t>
  </si>
  <si>
    <t xml:space="preserve">Director of Biomm SA. </t>
  </si>
  <si>
    <t>Committees</t>
  </si>
  <si>
    <t>Audit &amp; Risk</t>
  </si>
  <si>
    <t>People &amp; Governance</t>
  </si>
  <si>
    <t>Financial &amp; M&amp;A</t>
  </si>
  <si>
    <t>Strategy &amp; Innovation</t>
  </si>
  <si>
    <t>Founders</t>
  </si>
  <si>
    <t>Fiscal Council</t>
  </si>
  <si>
    <t>Board member BK Brasil Operacao e Assessoria a Restaurantes SA</t>
  </si>
  <si>
    <t>44 years</t>
  </si>
  <si>
    <t>https://www.theofficialboard.com/biography/nicolau-ferreira-chacur-95gd3</t>
  </si>
  <si>
    <t>Vice Chairman - Somos Educacao</t>
  </si>
  <si>
    <t xml:space="preserve"> EDP - Energias do Brasil S.A. (Independent Director)</t>
  </si>
  <si>
    <t>Uatt and Pobre Juan, companies under the Endeavor Entrepreneurship umbrella (member of the Consultative Board)</t>
  </si>
  <si>
    <t>Thiago dos Santos Piau</t>
  </si>
  <si>
    <t>Cofra Latin America (Executive Chairman)</t>
  </si>
  <si>
    <t xml:space="preserve"> Lojas Quero-quero S.A. and of Lojas Avenida S.A.(Board Member)</t>
  </si>
  <si>
    <t>Somos Educacao SA (Board Member)</t>
  </si>
  <si>
    <t>Chairman                                                                       Independent Director</t>
  </si>
  <si>
    <t>secretary of education of Minas Gerais</t>
  </si>
  <si>
    <t>Rodrigo Galindo</t>
  </si>
  <si>
    <t>Juliana Rozenbaum</t>
  </si>
  <si>
    <t>Executive Officer of Commercial Area -Wholesale Bank for Unibanco</t>
  </si>
  <si>
    <t>https://wrm.org.uy/articles-from-the-wrm-bulletin/section1/brazil-the-countless-problems-surrounding-the-suzano-corporation/</t>
  </si>
  <si>
    <t>Director at Suzano S.A. (deforestation controversy, pulp mill in Maranhao effecting surrounding community and land conflicts 2013-14)</t>
  </si>
  <si>
    <t>Institutional Relations Secretariat of the President’s Office  (was accused of money laundering 2007)</t>
  </si>
  <si>
    <t>four directors from two same universities</t>
  </si>
  <si>
    <t>pay breakup isnt provided only management pay details provided on page 84. 28.2 subhead</t>
  </si>
  <si>
    <t>pg 148 SR</t>
  </si>
  <si>
    <t>pg 70 AR</t>
  </si>
  <si>
    <t xml:space="preserve">No </t>
  </si>
  <si>
    <t>Bloomberg data</t>
  </si>
  <si>
    <t>Bloomberg file</t>
  </si>
  <si>
    <t>pg 75 AR</t>
  </si>
  <si>
    <t>pg 28 AR</t>
  </si>
  <si>
    <t>No disclosures</t>
  </si>
  <si>
    <t>pg 55 AR</t>
  </si>
  <si>
    <t>pg 72 AR</t>
  </si>
  <si>
    <t>Company bylaws PDF</t>
  </si>
  <si>
    <t>Minimum poroposed is 25% as per company policy</t>
  </si>
  <si>
    <t>RPT</t>
  </si>
  <si>
    <t>revenue</t>
  </si>
  <si>
    <t>COGS</t>
  </si>
  <si>
    <t>total</t>
  </si>
  <si>
    <t>RPT % of Rev+COGS</t>
  </si>
  <si>
    <t>pg 69 AR</t>
  </si>
  <si>
    <t>Alaska Investimentos LTDA</t>
  </si>
  <si>
    <t xml:space="preserve"> Arezzo &amp; Co (Board Member)</t>
  </si>
  <si>
    <t>consumption and retailing for the Investment Banking area of Itaú BBA (Consultant) (lost appeal to antitrust case in 2019, regulator rejected pre condition of pre payment accounts with bank for SME merchants)</t>
  </si>
  <si>
    <t>Lojas Renner S.A. (Independent Director) (2020 racism case in Ilha Plaza Shopping mall)</t>
  </si>
  <si>
    <t>https://en.wikipedia.org/wiki/Lojas_Renner</t>
  </si>
  <si>
    <t>https://www.pymnts.com/legal/2019/brazil-regulator-dismisses-itau-unibancos-appeal-in-antitrust-case/</t>
  </si>
  <si>
    <t>G.11.3.0</t>
  </si>
  <si>
    <t>Policy Exist</t>
  </si>
  <si>
    <t>G.13.2.1</t>
  </si>
  <si>
    <t>G.13.2.0</t>
  </si>
  <si>
    <t>Policy Disclosed</t>
  </si>
  <si>
    <t>G.10.10.0</t>
  </si>
  <si>
    <t>G.10.10.1</t>
  </si>
  <si>
    <t>pg 65 AR</t>
  </si>
  <si>
    <t>only those penalties which are not provided for are taken</t>
  </si>
  <si>
    <t>MWhs</t>
  </si>
  <si>
    <t>combined compensation of CEO, BOD, supervisor council and statutory officers given</t>
  </si>
  <si>
    <t>Somos educacao</t>
  </si>
  <si>
    <t>pg 21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</si>
</sst>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 numFmtId="168" formatCode="mmm\-dd\-yyyy"/>
    <numFmt numFmtId="169"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
      <sz val="8"/>
      <name val="Calibri"/>
      <family val="2"/>
      <scheme val="minor"/>
    </font>
    <font>
      <b/>
      <sz val="13"/>
      <color indexed="8"/>
      <name val="Verdana"/>
      <family val="2"/>
    </font>
    <font>
      <sz val="8"/>
      <name val="Arial"/>
      <family val="2"/>
    </font>
    <font>
      <b/>
      <sz val="8"/>
      <color indexed="9"/>
      <name val="Verdana"/>
      <family val="2"/>
    </font>
    <font>
      <b/>
      <sz val="8"/>
      <name val="Arial"/>
      <family val="2"/>
    </font>
    <font>
      <sz val="8"/>
      <color indexed="8"/>
      <name val="Arial"/>
      <family val="2"/>
    </font>
    <font>
      <b/>
      <u val="singleAccounting"/>
      <sz val="8"/>
      <color indexed="8"/>
      <name val="Arial"/>
      <family val="2"/>
    </font>
    <font>
      <b/>
      <sz val="8"/>
      <color rgb="FF000000"/>
      <name val="Calibri Light"/>
      <family val="2"/>
    </font>
    <font>
      <i/>
      <sz val="11"/>
      <color theme="1"/>
      <name val="Calibri"/>
      <family val="2"/>
      <scheme val="minor"/>
    </font>
    <font>
      <sz val="11"/>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indexed="56"/>
        <bgColor indexed="64"/>
      </patternFill>
    </fill>
    <fill>
      <patternFill patternType="solid">
        <fgColor indexed="60"/>
        <bgColor indexed="64"/>
      </patternFill>
    </fill>
    <fill>
      <patternFill patternType="solid">
        <fgColor rgb="FFDEEAF6"/>
        <bgColor indexed="64"/>
      </patternFill>
    </fill>
    <fill>
      <patternFill patternType="solid">
        <fgColor rgb="FFFFFF0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
      <left/>
      <right/>
      <top style="medium">
        <color rgb="FFD9E2F3"/>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90">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3" fontId="3" fillId="0" borderId="3" xfId="0" applyNumberFormat="1" applyFont="1" applyFill="1" applyBorder="1" applyAlignment="1">
      <alignment horizontal="center" vertical="center"/>
    </xf>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0" fontId="3" fillId="0" borderId="3" xfId="0" applyFont="1" applyBorder="1" applyAlignment="1">
      <alignment horizontal="center" vertical="center"/>
    </xf>
    <xf numFmtId="41" fontId="0" fillId="0" borderId="0" xfId="2" applyNumberFormat="1" applyFont="1"/>
    <xf numFmtId="41" fontId="0" fillId="0" borderId="0" xfId="2" applyNumberFormat="1" applyFont="1" applyFill="1"/>
    <xf numFmtId="3" fontId="0" fillId="0" borderId="0" xfId="0" applyNumberFormat="1"/>
    <xf numFmtId="41" fontId="0" fillId="0" borderId="0" xfId="0" applyNumberFormat="1" applyAlignment="1">
      <alignment horizontal="left" indent="1"/>
    </xf>
    <xf numFmtId="41" fontId="0" fillId="0" borderId="0" xfId="2" applyNumberFormat="1" applyFont="1" applyAlignment="1">
      <alignment horizontal="left" indent="1"/>
    </xf>
    <xf numFmtId="164" fontId="0" fillId="0" borderId="0" xfId="2" applyNumberFormat="1" applyFont="1"/>
    <xf numFmtId="10" fontId="0" fillId="0" borderId="0" xfId="0" applyNumberFormat="1"/>
    <xf numFmtId="43" fontId="0" fillId="0" borderId="0" xfId="0" applyNumberFormat="1"/>
    <xf numFmtId="167" fontId="0" fillId="0" borderId="0" xfId="0" applyNumberFormat="1"/>
    <xf numFmtId="0" fontId="7" fillId="0" borderId="0" xfId="0" applyFont="1"/>
    <xf numFmtId="0" fontId="8" fillId="0" borderId="0" xfId="0" applyFont="1"/>
    <xf numFmtId="0" fontId="9" fillId="5" borderId="0" xfId="0" applyFont="1" applyFill="1"/>
    <xf numFmtId="0" fontId="10" fillId="0" borderId="0" xfId="0" applyFont="1"/>
    <xf numFmtId="0" fontId="11" fillId="0" borderId="0" xfId="0" applyFont="1" applyAlignment="1">
      <alignment horizontal="left" vertical="top"/>
    </xf>
    <xf numFmtId="0" fontId="12" fillId="6" borderId="0" xfId="0" applyFont="1" applyFill="1" applyAlignment="1">
      <alignment horizontal="left" wrapText="1"/>
    </xf>
    <xf numFmtId="0" fontId="12" fillId="6" borderId="0" xfId="0" applyFont="1" applyFill="1" applyAlignment="1">
      <alignment horizontal="center" wrapText="1"/>
    </xf>
    <xf numFmtId="0" fontId="12" fillId="6" borderId="0" xfId="0" applyFont="1" applyFill="1" applyAlignment="1">
      <alignment horizontal="right" wrapText="1"/>
    </xf>
    <xf numFmtId="0" fontId="11" fillId="0" borderId="0" xfId="0" applyFont="1" applyAlignment="1">
      <alignment horizontal="left" vertical="top" wrapText="1"/>
    </xf>
    <xf numFmtId="0" fontId="11" fillId="0" borderId="0" xfId="0" applyFont="1" applyAlignment="1">
      <alignment vertical="top" wrapText="1"/>
    </xf>
    <xf numFmtId="168" fontId="11" fillId="0" borderId="0" xfId="0" applyNumberFormat="1" applyFont="1" applyAlignment="1">
      <alignment horizontal="center" vertical="top" wrapText="1"/>
    </xf>
    <xf numFmtId="0" fontId="11" fillId="0" borderId="0" xfId="0" applyFont="1" applyAlignment="1">
      <alignment horizontal="right" vertical="top" wrapText="1"/>
    </xf>
    <xf numFmtId="0" fontId="11" fillId="0" borderId="0" xfId="0" applyFont="1" applyAlignment="1">
      <alignment horizontal="center" vertical="top" wrapText="1"/>
    </xf>
    <xf numFmtId="0" fontId="8" fillId="0" borderId="0" xfId="0" applyFont="1" applyAlignment="1">
      <alignment wrapText="1"/>
    </xf>
    <xf numFmtId="0" fontId="0" fillId="7" borderId="3" xfId="0" applyFill="1" applyBorder="1" applyAlignment="1">
      <alignment vertical="center"/>
    </xf>
    <xf numFmtId="0" fontId="13" fillId="7" borderId="3" xfId="0" applyFont="1" applyFill="1" applyBorder="1" applyAlignment="1">
      <alignment horizontal="center" vertical="center" wrapText="1"/>
    </xf>
    <xf numFmtId="0" fontId="13" fillId="7" borderId="3" xfId="0" applyFont="1" applyFill="1" applyBorder="1" applyAlignment="1">
      <alignment horizontal="center" vertical="center"/>
    </xf>
    <xf numFmtId="0" fontId="13" fillId="7" borderId="3" xfId="0" applyFont="1" applyFill="1" applyBorder="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3" xfId="0" applyBorder="1" applyAlignment="1">
      <alignment vertical="center"/>
    </xf>
    <xf numFmtId="0" fontId="3" fillId="0" borderId="3" xfId="0" applyFont="1" applyBorder="1" applyAlignment="1">
      <alignment vertical="center"/>
    </xf>
    <xf numFmtId="0" fontId="4" fillId="0" borderId="3" xfId="0" applyFont="1" applyBorder="1" applyAlignment="1">
      <alignment vertical="center"/>
    </xf>
    <xf numFmtId="0" fontId="14" fillId="0" borderId="0" xfId="0" applyFont="1"/>
    <xf numFmtId="164" fontId="15" fillId="0" borderId="0" xfId="2" applyNumberFormat="1" applyFont="1"/>
    <xf numFmtId="43" fontId="0" fillId="0" borderId="0" xfId="2" applyNumberFormat="1" applyFont="1" applyFill="1"/>
    <xf numFmtId="169" fontId="0" fillId="0" borderId="0" xfId="1" applyNumberFormat="1" applyFont="1"/>
    <xf numFmtId="0" fontId="3" fillId="0" borderId="0" xfId="0" applyFont="1" applyFill="1" applyBorder="1" applyAlignment="1">
      <alignment horizontal="center" vertical="center"/>
    </xf>
    <xf numFmtId="3" fontId="0" fillId="0" borderId="0" xfId="0" applyNumberFormat="1" applyFill="1"/>
    <xf numFmtId="0" fontId="0" fillId="8" borderId="0" xfId="0" applyFill="1"/>
    <xf numFmtId="9" fontId="0" fillId="0" borderId="0" xfId="1" applyFont="1" applyFill="1"/>
    <xf numFmtId="9" fontId="0" fillId="0" borderId="0" xfId="1" applyFont="1"/>
    <xf numFmtId="1" fontId="0" fillId="0" borderId="0" xfId="0" applyNumberFormat="1"/>
    <xf numFmtId="0" fontId="13" fillId="7" borderId="3" xfId="0" applyFont="1" applyFill="1" applyBorder="1" applyAlignment="1">
      <alignment horizontal="center" vertical="center"/>
    </xf>
    <xf numFmtId="0" fontId="3" fillId="0" borderId="5" xfId="0" applyFont="1" applyBorder="1" applyAlignment="1">
      <alignment vertical="center"/>
    </xf>
    <xf numFmtId="0" fontId="3" fillId="0" borderId="0" xfId="0" applyFont="1" applyAlignment="1">
      <alignment vertical="center"/>
    </xf>
    <xf numFmtId="0" fontId="3" fillId="0" borderId="3" xfId="0" applyFont="1" applyBorder="1" applyAlignment="1">
      <alignment vertical="center"/>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4" fillId="0" borderId="5" xfId="0" applyFont="1" applyBorder="1" applyAlignment="1">
      <alignment vertical="center"/>
    </xf>
    <xf numFmtId="0" fontId="4" fillId="0" borderId="0" xfId="0" applyFont="1" applyAlignment="1">
      <alignment vertical="center"/>
    </xf>
    <xf numFmtId="0" fontId="4" fillId="0" borderId="3" xfId="0" applyFont="1" applyBorder="1" applyAlignment="1">
      <alignment vertic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Shared%20drives\1.%20ESG%20Research\ESG%20Product%20WIP\ESG%20Education\Data%20Model%20COG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ing"/>
      <sheetName val="CE_Data"/>
      <sheetName val="Sheet1"/>
      <sheetName val="G.2.1"/>
      <sheetName val="G.3.2"/>
      <sheetName val="G.5"/>
      <sheetName val="Sheet2"/>
      <sheetName val="CE_Cal"/>
      <sheetName val="Descriptive"/>
    </sheetNames>
    <sheetDataSet>
      <sheetData sheetId="0" refreshError="1"/>
      <sheetData sheetId="1">
        <row r="3">
          <cell r="M3">
            <v>5265058</v>
          </cell>
          <cell r="N3">
            <v>5244709</v>
          </cell>
          <cell r="O3">
            <v>5557750</v>
          </cell>
          <cell r="P3">
            <v>6060708</v>
          </cell>
          <cell r="Q3">
            <v>7027194.4816490887</v>
          </cell>
        </row>
        <row r="271">
          <cell r="P271">
            <v>3791904</v>
          </cell>
          <cell r="Q271">
            <v>4217572</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AC318"/>
  <sheetViews>
    <sheetView tabSelected="1" zoomScale="70" zoomScaleNormal="70" workbookViewId="0">
      <pane xSplit="8" ySplit="2" topLeftCell="K3" activePane="bottomRight" state="frozen"/>
      <selection pane="topRight" activeCell="I1" sqref="I1"/>
      <selection pane="bottomLeft" activeCell="A3" sqref="A3"/>
      <selection pane="bottomRight" activeCell="M3" sqref="M3:S318"/>
    </sheetView>
  </sheetViews>
  <sheetFormatPr defaultColWidth="8.88671875"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29.109375" style="7"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5" width="17.6640625" style="7" bestFit="1" customWidth="1"/>
    <col min="16" max="16" width="19.33203125" style="7" customWidth="1"/>
    <col min="17" max="17" width="18.88671875" style="7" bestFit="1" customWidth="1"/>
    <col min="18" max="18" width="15.88671875" style="7" bestFit="1" customWidth="1"/>
    <col min="19" max="19" width="15" style="7" customWidth="1"/>
    <col min="20" max="20" width="3.6640625" style="7" customWidth="1"/>
    <col min="21" max="24" width="8.88671875" style="7"/>
    <col min="25" max="25" width="13.33203125" style="7" bestFit="1" customWidth="1"/>
    <col min="26" max="26" width="16.6640625" style="7" bestFit="1" customWidth="1"/>
    <col min="27" max="27" width="10" style="7" bestFit="1" customWidth="1"/>
    <col min="28" max="28" width="16.88671875" style="7" customWidth="1"/>
    <col min="29" max="29" width="29.33203125" style="7" bestFit="1" customWidth="1"/>
    <col min="30" max="16384" width="8.88671875" style="7"/>
  </cols>
  <sheetData>
    <row r="1" spans="2:29" customFormat="1" x14ac:dyDescent="0.3">
      <c r="C1" s="7" t="s">
        <v>3</v>
      </c>
      <c r="J1" t="s">
        <v>650</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810</v>
      </c>
      <c r="J2" s="1" t="s">
        <v>811</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643</v>
      </c>
      <c r="C3" s="7" t="s">
        <v>73</v>
      </c>
      <c r="D3" s="7" t="s">
        <v>647</v>
      </c>
      <c r="E3" s="7" t="s">
        <v>74</v>
      </c>
      <c r="F3" s="7" t="str">
        <f>+E3</f>
        <v>Revenue</v>
      </c>
      <c r="G3" s="7" t="s">
        <v>5</v>
      </c>
      <c r="H3" s="30" t="s">
        <v>792</v>
      </c>
      <c r="I3" s="7" t="s">
        <v>647</v>
      </c>
      <c r="J3" s="30" t="s">
        <v>798</v>
      </c>
      <c r="M3" s="33">
        <v>5265058000</v>
      </c>
      <c r="N3" s="34">
        <v>5244709000</v>
      </c>
      <c r="O3" s="34">
        <v>5557750000</v>
      </c>
      <c r="P3" s="33">
        <v>6060708000</v>
      </c>
      <c r="Q3" s="33">
        <v>7027194481.6490898</v>
      </c>
      <c r="R3" s="8">
        <v>5899176000</v>
      </c>
      <c r="S3"/>
    </row>
    <row r="4" spans="2:29" x14ac:dyDescent="0.3">
      <c r="B4" s="7" t="s">
        <v>704</v>
      </c>
      <c r="C4" s="7" t="s">
        <v>73</v>
      </c>
      <c r="D4" s="7" t="s">
        <v>647</v>
      </c>
      <c r="E4" s="7" t="s">
        <v>705</v>
      </c>
      <c r="F4" s="7" t="str">
        <f>+E4</f>
        <v>Cost of sales</v>
      </c>
      <c r="G4" s="7" t="str">
        <f>+G3</f>
        <v>Numeric</v>
      </c>
      <c r="H4" s="7" t="str">
        <f>+H3</f>
        <v>BRL</v>
      </c>
      <c r="I4" s="7" t="s">
        <v>647</v>
      </c>
      <c r="J4" s="7" t="str">
        <f>J3</f>
        <v>December</v>
      </c>
      <c r="M4" s="8">
        <v>2240874000</v>
      </c>
      <c r="N4" s="8">
        <v>3087936000</v>
      </c>
      <c r="O4" s="8">
        <v>3451858000</v>
      </c>
      <c r="P4" s="35">
        <v>3791904000</v>
      </c>
      <c r="Q4" s="35">
        <v>4217572000</v>
      </c>
      <c r="R4" s="8"/>
      <c r="S4"/>
    </row>
    <row r="5" spans="2:29" x14ac:dyDescent="0.3">
      <c r="B5" s="7" t="s">
        <v>644</v>
      </c>
      <c r="C5" s="7" t="s">
        <v>73</v>
      </c>
      <c r="D5" s="7" t="s">
        <v>647</v>
      </c>
      <c r="E5" s="7" t="s">
        <v>353</v>
      </c>
      <c r="F5" s="7" t="s">
        <v>353</v>
      </c>
      <c r="G5" s="7" t="s">
        <v>5</v>
      </c>
      <c r="H5" s="7" t="str">
        <f>H3</f>
        <v>BRL</v>
      </c>
      <c r="I5" s="7" t="s">
        <v>647</v>
      </c>
      <c r="J5" s="7" t="str">
        <f>J3</f>
        <v>December</v>
      </c>
      <c r="M5" s="8">
        <v>1396134000</v>
      </c>
      <c r="N5" s="33">
        <v>1864634000</v>
      </c>
      <c r="O5" s="33">
        <v>1882315000</v>
      </c>
      <c r="P5" s="36">
        <v>1381964000</v>
      </c>
      <c r="Q5" s="37">
        <v>242588481.64908901</v>
      </c>
      <c r="R5" s="8"/>
      <c r="S5"/>
    </row>
    <row r="6" spans="2:29" x14ac:dyDescent="0.3">
      <c r="B6" s="7" t="s">
        <v>731</v>
      </c>
      <c r="C6" s="7" t="s">
        <v>73</v>
      </c>
      <c r="D6" s="7" t="s">
        <v>647</v>
      </c>
      <c r="E6" s="7" t="s">
        <v>730</v>
      </c>
      <c r="F6" s="7" t="str">
        <f>+E6</f>
        <v>Total salary expense</v>
      </c>
      <c r="G6" s="7" t="s">
        <v>5</v>
      </c>
      <c r="H6" s="7" t="str">
        <f>H3</f>
        <v>BRL</v>
      </c>
      <c r="I6" s="7" t="s">
        <v>647</v>
      </c>
      <c r="J6" s="7" t="str">
        <f>J3</f>
        <v>December</v>
      </c>
      <c r="M6" s="8">
        <v>1956783000</v>
      </c>
      <c r="N6" s="8">
        <v>1781462000</v>
      </c>
      <c r="O6" s="8">
        <v>1697409000</v>
      </c>
      <c r="P6" s="8">
        <v>1920430000</v>
      </c>
      <c r="Q6" s="8">
        <v>2303631000</v>
      </c>
      <c r="R6" s="8"/>
      <c r="S6"/>
    </row>
    <row r="7" spans="2:29" x14ac:dyDescent="0.3">
      <c r="B7" s="7" t="s">
        <v>645</v>
      </c>
      <c r="C7" s="7" t="s">
        <v>73</v>
      </c>
      <c r="D7" s="7" t="s">
        <v>648</v>
      </c>
      <c r="E7" s="7" t="s">
        <v>75</v>
      </c>
      <c r="F7" s="7" t="str">
        <f>+E7</f>
        <v>Total Assets</v>
      </c>
      <c r="G7" s="7" t="s">
        <v>5</v>
      </c>
      <c r="H7" s="7" t="str">
        <f>H3</f>
        <v>BRL</v>
      </c>
      <c r="I7" s="7" t="s">
        <v>648</v>
      </c>
      <c r="J7" s="7" t="str">
        <f>J3</f>
        <v>December</v>
      </c>
      <c r="M7" s="8">
        <v>16638854000</v>
      </c>
      <c r="N7" s="33">
        <v>17601065000</v>
      </c>
      <c r="O7" s="33">
        <v>18667762000</v>
      </c>
      <c r="P7" s="37">
        <v>30645038699.759998</v>
      </c>
      <c r="Q7" s="37">
        <v>34118445542.773899</v>
      </c>
      <c r="R7" s="8"/>
      <c r="S7" s="8"/>
      <c r="AA7" s="8"/>
    </row>
    <row r="8" spans="2:29" x14ac:dyDescent="0.3">
      <c r="B8" s="7" t="s">
        <v>646</v>
      </c>
      <c r="C8" s="7" t="s">
        <v>73</v>
      </c>
      <c r="D8" s="7" t="s">
        <v>648</v>
      </c>
      <c r="E8" s="7" t="s">
        <v>392</v>
      </c>
      <c r="F8" s="7" t="str">
        <f>E8</f>
        <v>Total liabilities</v>
      </c>
      <c r="G8" s="7" t="s">
        <v>5</v>
      </c>
      <c r="H8" s="7" t="str">
        <f>H3</f>
        <v>BRL</v>
      </c>
      <c r="I8" s="7" t="s">
        <v>648</v>
      </c>
      <c r="J8" s="7" t="str">
        <f>J3</f>
        <v>December</v>
      </c>
      <c r="M8" s="33">
        <v>4179166000</v>
      </c>
      <c r="N8" s="33">
        <v>3751701000</v>
      </c>
      <c r="O8" s="33">
        <v>3395924000</v>
      </c>
      <c r="P8" s="37">
        <v>14654334699.76</v>
      </c>
      <c r="Q8" s="37">
        <v>18283176617.553902</v>
      </c>
      <c r="R8" s="8"/>
      <c r="S8"/>
    </row>
    <row r="9" spans="2:29" x14ac:dyDescent="0.3">
      <c r="B9" s="7" t="s">
        <v>651</v>
      </c>
      <c r="C9" s="7" t="s">
        <v>73</v>
      </c>
      <c r="D9" s="7" t="s">
        <v>648</v>
      </c>
      <c r="E9" s="7" t="s">
        <v>212</v>
      </c>
      <c r="F9" s="7" t="str">
        <f>E9</f>
        <v>Total equity</v>
      </c>
      <c r="G9" s="7" t="s">
        <v>5</v>
      </c>
      <c r="H9" s="7" t="str">
        <f>H3</f>
        <v>BRL</v>
      </c>
      <c r="I9" s="7" t="s">
        <v>648</v>
      </c>
      <c r="J9" s="7" t="str">
        <f>J3</f>
        <v>December</v>
      </c>
      <c r="M9" s="33">
        <v>12459688000</v>
      </c>
      <c r="N9" s="33">
        <v>13849364000</v>
      </c>
      <c r="O9" s="33">
        <v>15271838000</v>
      </c>
      <c r="P9" s="37">
        <v>15990704000</v>
      </c>
      <c r="Q9" s="37">
        <v>15835269000</v>
      </c>
      <c r="R9" s="8"/>
      <c r="S9"/>
    </row>
    <row r="10" spans="2:29" x14ac:dyDescent="0.3">
      <c r="B10" s="7" t="s">
        <v>720</v>
      </c>
      <c r="C10" s="7" t="s">
        <v>73</v>
      </c>
      <c r="D10" s="7" t="s">
        <v>718</v>
      </c>
      <c r="E10" s="7" t="s">
        <v>719</v>
      </c>
      <c r="F10" s="7" t="str">
        <f>E10</f>
        <v>Total number of shares</v>
      </c>
      <c r="G10" s="7" t="s">
        <v>5</v>
      </c>
      <c r="M10" s="8">
        <v>1626069778</v>
      </c>
      <c r="N10" s="8">
        <v>1626069778</v>
      </c>
      <c r="O10" s="8">
        <v>1640526448</v>
      </c>
      <c r="P10" s="8">
        <v>1644248206</v>
      </c>
      <c r="Q10" s="8">
        <v>1644248206</v>
      </c>
      <c r="R10" s="8">
        <v>1876606210</v>
      </c>
      <c r="S10"/>
    </row>
    <row r="11" spans="2:29" x14ac:dyDescent="0.3">
      <c r="B11" s="7" t="s">
        <v>721</v>
      </c>
      <c r="C11" s="7" t="s">
        <v>73</v>
      </c>
      <c r="D11" s="7" t="s">
        <v>722</v>
      </c>
      <c r="E11" s="7" t="s">
        <v>722</v>
      </c>
      <c r="G11" s="7" t="s">
        <v>5</v>
      </c>
      <c r="H11" s="7" t="str">
        <f>H3</f>
        <v>BRL</v>
      </c>
      <c r="I11" s="7" t="s">
        <v>648</v>
      </c>
      <c r="J11" s="7" t="str">
        <f>J3</f>
        <v>December</v>
      </c>
      <c r="M11" s="67">
        <v>10.657999999999999</v>
      </c>
      <c r="N11" s="8">
        <v>12.840999999999999</v>
      </c>
      <c r="O11" s="8">
        <v>15.813000000000001</v>
      </c>
      <c r="P11" s="8">
        <v>12.272</v>
      </c>
      <c r="Q11" s="8">
        <v>10.754</v>
      </c>
      <c r="R11" s="8"/>
      <c r="S11"/>
    </row>
    <row r="12" spans="2:29" x14ac:dyDescent="0.3">
      <c r="B12" s="7" t="s">
        <v>652</v>
      </c>
      <c r="C12" s="7" t="s">
        <v>73</v>
      </c>
      <c r="D12" s="7" t="s">
        <v>77</v>
      </c>
      <c r="E12" s="7" t="s">
        <v>76</v>
      </c>
      <c r="F12" s="7" t="str">
        <f>+E12</f>
        <v>Production Volume</v>
      </c>
      <c r="G12" s="7" t="s">
        <v>5</v>
      </c>
      <c r="H12" s="31" t="s">
        <v>649</v>
      </c>
      <c r="M12" s="11"/>
      <c r="N12" s="11"/>
      <c r="O12" s="11"/>
      <c r="P12" s="11"/>
      <c r="Q12" s="11"/>
      <c r="R12" s="11"/>
      <c r="S12"/>
    </row>
    <row r="13" spans="2:29" x14ac:dyDescent="0.3">
      <c r="B13" s="7" t="s">
        <v>653</v>
      </c>
      <c r="C13" s="7" t="s">
        <v>13</v>
      </c>
      <c r="D13" s="7" t="s">
        <v>14</v>
      </c>
      <c r="E13" s="7" t="s">
        <v>15</v>
      </c>
      <c r="F13" s="7" t="str">
        <f>+E13</f>
        <v>Carbon Emissions Scope 1</v>
      </c>
      <c r="G13" s="7" t="s">
        <v>5</v>
      </c>
      <c r="H13" s="31" t="s">
        <v>649</v>
      </c>
      <c r="O13" s="38">
        <v>224771.25</v>
      </c>
      <c r="Q13" s="12"/>
      <c r="R13" s="12"/>
      <c r="S13"/>
    </row>
    <row r="14" spans="2:29" x14ac:dyDescent="0.3">
      <c r="B14" s="7" t="s">
        <v>654</v>
      </c>
      <c r="C14" s="7" t="s">
        <v>13</v>
      </c>
      <c r="D14" s="7" t="s">
        <v>14</v>
      </c>
      <c r="E14" s="7" t="s">
        <v>18</v>
      </c>
      <c r="F14" s="7" t="str">
        <f>E14</f>
        <v>Carbon Emissions Scope 2</v>
      </c>
      <c r="G14" s="7" t="s">
        <v>5</v>
      </c>
      <c r="H14" s="31" t="s">
        <v>649</v>
      </c>
      <c r="M14" s="12"/>
      <c r="N14" s="12"/>
      <c r="O14" s="12"/>
      <c r="P14" s="12"/>
      <c r="Q14" s="12"/>
      <c r="R14" s="12"/>
      <c r="S14"/>
    </row>
    <row r="15" spans="2:29" x14ac:dyDescent="0.3">
      <c r="B15" s="7" t="s">
        <v>655</v>
      </c>
      <c r="C15" s="7" t="s">
        <v>13</v>
      </c>
      <c r="D15" s="7" t="s">
        <v>14</v>
      </c>
      <c r="E15" s="7" t="s">
        <v>71</v>
      </c>
      <c r="F15" s="7" t="str">
        <f>E15</f>
        <v>Carbon Emissions Scope 3</v>
      </c>
      <c r="G15" s="7" t="s">
        <v>5</v>
      </c>
      <c r="H15" s="31" t="s">
        <v>649</v>
      </c>
      <c r="O15" s="12"/>
      <c r="P15" s="12"/>
      <c r="Q15" s="12"/>
      <c r="R15" s="12"/>
      <c r="S15"/>
    </row>
    <row r="16" spans="2:29" x14ac:dyDescent="0.3">
      <c r="B16" s="7" t="s">
        <v>656</v>
      </c>
      <c r="C16" s="7" t="s">
        <v>13</v>
      </c>
      <c r="D16" s="7" t="s">
        <v>14</v>
      </c>
      <c r="E16" s="7" t="s">
        <v>78</v>
      </c>
      <c r="F16" s="7" t="str">
        <f>E16</f>
        <v>Carbon footprint and intensity trend</v>
      </c>
      <c r="G16" s="7" t="s">
        <v>5</v>
      </c>
      <c r="H16" s="31" t="s">
        <v>649</v>
      </c>
      <c r="M16" s="12"/>
      <c r="N16" s="12"/>
      <c r="O16" s="12"/>
      <c r="P16" s="12"/>
      <c r="Q16" s="12"/>
      <c r="R16" s="12"/>
      <c r="S16"/>
    </row>
    <row r="17" spans="2:26" x14ac:dyDescent="0.3">
      <c r="B17" s="7" t="s">
        <v>398</v>
      </c>
      <c r="C17" s="7" t="s">
        <v>13</v>
      </c>
      <c r="D17" s="7" t="s">
        <v>14</v>
      </c>
      <c r="E17" s="7" t="s">
        <v>19</v>
      </c>
      <c r="F17" s="7" t="s">
        <v>20</v>
      </c>
      <c r="H17" s="7" t="s">
        <v>3</v>
      </c>
      <c r="N17" s="13"/>
      <c r="S17" t="s">
        <v>800</v>
      </c>
    </row>
    <row r="18" spans="2:26" x14ac:dyDescent="0.3">
      <c r="B18" s="7" t="s">
        <v>399</v>
      </c>
      <c r="C18" s="7" t="s">
        <v>13</v>
      </c>
      <c r="D18" s="7" t="s">
        <v>14</v>
      </c>
      <c r="E18" s="7" t="s">
        <v>19</v>
      </c>
      <c r="F18" s="7" t="s">
        <v>22</v>
      </c>
      <c r="H18" s="7" t="s">
        <v>3</v>
      </c>
      <c r="N18" s="13"/>
      <c r="S18" t="s">
        <v>800</v>
      </c>
    </row>
    <row r="19" spans="2:26" x14ac:dyDescent="0.3">
      <c r="B19" s="7" t="s">
        <v>400</v>
      </c>
      <c r="C19" s="7" t="s">
        <v>13</v>
      </c>
      <c r="D19" s="7" t="s">
        <v>14</v>
      </c>
      <c r="E19" s="7" t="s">
        <v>23</v>
      </c>
      <c r="F19" s="7" t="s">
        <v>24</v>
      </c>
      <c r="G19" s="7" t="s">
        <v>235</v>
      </c>
      <c r="H19" s="7" t="s">
        <v>3</v>
      </c>
      <c r="N19" s="13"/>
      <c r="S19" t="s">
        <v>799</v>
      </c>
    </row>
    <row r="20" spans="2:26" x14ac:dyDescent="0.3">
      <c r="B20" s="7" t="s">
        <v>559</v>
      </c>
      <c r="C20" s="7" t="s">
        <v>13</v>
      </c>
      <c r="D20" s="7" t="s">
        <v>14</v>
      </c>
      <c r="E20" s="7" t="s">
        <v>23</v>
      </c>
      <c r="F20" s="7" t="s">
        <v>665</v>
      </c>
      <c r="G20" s="7" t="s">
        <v>5</v>
      </c>
      <c r="H20" s="7" t="s">
        <v>4</v>
      </c>
      <c r="S20"/>
    </row>
    <row r="21" spans="2:26" x14ac:dyDescent="0.3">
      <c r="B21" s="7" t="s">
        <v>657</v>
      </c>
      <c r="C21" s="7" t="s">
        <v>13</v>
      </c>
      <c r="D21" s="7" t="s">
        <v>14</v>
      </c>
      <c r="E21" s="7" t="s">
        <v>393</v>
      </c>
      <c r="F21" s="7" t="str">
        <f>+E21</f>
        <v>Solid fossil fuel sector exposure</v>
      </c>
      <c r="S21"/>
    </row>
    <row r="22" spans="2:26" x14ac:dyDescent="0.3">
      <c r="B22" s="7" t="s">
        <v>658</v>
      </c>
      <c r="C22" s="7" t="s">
        <v>13</v>
      </c>
      <c r="D22" s="7" t="s">
        <v>25</v>
      </c>
      <c r="E22" s="7" t="s">
        <v>26</v>
      </c>
      <c r="F22" s="7" t="str">
        <f t="shared" ref="F22:F33" si="0">E22</f>
        <v>Inorganic pollutants</v>
      </c>
      <c r="G22" s="7" t="s">
        <v>5</v>
      </c>
      <c r="H22" s="7" t="s">
        <v>16</v>
      </c>
      <c r="S22"/>
    </row>
    <row r="23" spans="2:26" x14ac:dyDescent="0.3">
      <c r="B23" s="7" t="s">
        <v>659</v>
      </c>
      <c r="C23" s="7" t="s">
        <v>13</v>
      </c>
      <c r="D23" s="7" t="s">
        <v>25</v>
      </c>
      <c r="E23" s="7" t="s">
        <v>27</v>
      </c>
      <c r="F23" s="7" t="str">
        <f t="shared" si="0"/>
        <v>Air pollutants</v>
      </c>
      <c r="G23" s="7" t="s">
        <v>5</v>
      </c>
      <c r="H23" s="7" t="s">
        <v>16</v>
      </c>
      <c r="S23"/>
    </row>
    <row r="24" spans="2:26" x14ac:dyDescent="0.3">
      <c r="B24" s="7" t="s">
        <v>660</v>
      </c>
      <c r="C24" s="7" t="s">
        <v>13</v>
      </c>
      <c r="D24" s="7" t="s">
        <v>25</v>
      </c>
      <c r="E24" s="7" t="s">
        <v>28</v>
      </c>
      <c r="F24" s="7" t="str">
        <f t="shared" si="0"/>
        <v>NO'x emissions</v>
      </c>
      <c r="G24" s="7" t="s">
        <v>5</v>
      </c>
      <c r="H24" s="7" t="s">
        <v>16</v>
      </c>
      <c r="S24"/>
    </row>
    <row r="25" spans="2:26" x14ac:dyDescent="0.3">
      <c r="B25" s="7" t="s">
        <v>661</v>
      </c>
      <c r="C25" s="7" t="s">
        <v>13</v>
      </c>
      <c r="D25" s="7" t="s">
        <v>25</v>
      </c>
      <c r="E25" s="7" t="s">
        <v>29</v>
      </c>
      <c r="F25" s="7" t="str">
        <f t="shared" si="0"/>
        <v>SO'x emissions</v>
      </c>
      <c r="G25" s="7" t="s">
        <v>5</v>
      </c>
      <c r="H25" s="7" t="s">
        <v>16</v>
      </c>
      <c r="S25"/>
    </row>
    <row r="26" spans="2:26" x14ac:dyDescent="0.3">
      <c r="B26" s="7" t="s">
        <v>662</v>
      </c>
      <c r="C26" s="7" t="s">
        <v>13</v>
      </c>
      <c r="D26" s="7" t="s">
        <v>25</v>
      </c>
      <c r="E26" s="7" t="s">
        <v>79</v>
      </c>
      <c r="F26" s="7" t="str">
        <f>E26</f>
        <v>Ozone depletion substances</v>
      </c>
      <c r="G26" s="7" t="s">
        <v>5</v>
      </c>
      <c r="H26" s="7" t="s">
        <v>16</v>
      </c>
      <c r="S26"/>
    </row>
    <row r="27" spans="2:26" x14ac:dyDescent="0.3">
      <c r="B27" s="7" t="s">
        <v>663</v>
      </c>
      <c r="C27" s="7" t="s">
        <v>13</v>
      </c>
      <c r="D27" s="7" t="s">
        <v>30</v>
      </c>
      <c r="E27" s="7" t="s">
        <v>31</v>
      </c>
      <c r="F27" s="7" t="str">
        <f t="shared" si="0"/>
        <v>Business travel</v>
      </c>
      <c r="G27" s="7" t="s">
        <v>5</v>
      </c>
      <c r="H27" s="7" t="s">
        <v>16</v>
      </c>
      <c r="O27" s="12"/>
      <c r="P27" s="12"/>
      <c r="S27"/>
    </row>
    <row r="28" spans="2:26" x14ac:dyDescent="0.3">
      <c r="B28" s="7" t="s">
        <v>664</v>
      </c>
      <c r="C28" s="7" t="s">
        <v>13</v>
      </c>
      <c r="D28" s="7" t="s">
        <v>30</v>
      </c>
      <c r="E28" s="7" t="s">
        <v>32</v>
      </c>
      <c r="F28" s="7" t="str">
        <f t="shared" si="0"/>
        <v>Employee commute</v>
      </c>
      <c r="G28" s="7" t="s">
        <v>5</v>
      </c>
      <c r="H28" s="7" t="s">
        <v>16</v>
      </c>
      <c r="O28" s="12"/>
      <c r="P28" s="12"/>
      <c r="S28"/>
    </row>
    <row r="29" spans="2:26" x14ac:dyDescent="0.3">
      <c r="B29" s="7" t="s">
        <v>732</v>
      </c>
      <c r="C29" s="7" t="s">
        <v>13</v>
      </c>
      <c r="D29" s="7" t="s">
        <v>30</v>
      </c>
      <c r="E29" s="7" t="s">
        <v>33</v>
      </c>
      <c r="F29" s="7" t="str">
        <f t="shared" si="0"/>
        <v>Usage of company products</v>
      </c>
      <c r="G29" s="7" t="s">
        <v>5</v>
      </c>
      <c r="H29" s="7" t="s">
        <v>16</v>
      </c>
      <c r="S29"/>
    </row>
    <row r="30" spans="2:26" x14ac:dyDescent="0.3">
      <c r="B30" s="7" t="s">
        <v>733</v>
      </c>
      <c r="C30" s="7" t="s">
        <v>13</v>
      </c>
      <c r="D30" s="7" t="s">
        <v>30</v>
      </c>
      <c r="E30" s="7" t="s">
        <v>34</v>
      </c>
      <c r="F30" s="7" t="str">
        <f t="shared" si="0"/>
        <v>Transportation and distribution</v>
      </c>
      <c r="G30" s="7" t="s">
        <v>5</v>
      </c>
      <c r="H30" s="7" t="s">
        <v>16</v>
      </c>
      <c r="S30"/>
    </row>
    <row r="31" spans="2:26" x14ac:dyDescent="0.3">
      <c r="B31" s="7" t="s">
        <v>560</v>
      </c>
      <c r="C31" s="7" t="s">
        <v>13</v>
      </c>
      <c r="D31" s="7" t="s">
        <v>35</v>
      </c>
      <c r="E31" s="7" t="s">
        <v>36</v>
      </c>
      <c r="F31" s="7" t="s">
        <v>35</v>
      </c>
      <c r="G31" s="7" t="s">
        <v>5</v>
      </c>
      <c r="H31" s="7" t="s">
        <v>1033</v>
      </c>
      <c r="S31"/>
    </row>
    <row r="32" spans="2:26" x14ac:dyDescent="0.3">
      <c r="B32" s="7" t="s">
        <v>561</v>
      </c>
      <c r="C32" s="7" t="s">
        <v>13</v>
      </c>
      <c r="D32" s="7" t="s">
        <v>35</v>
      </c>
      <c r="E32" s="7" t="s">
        <v>36</v>
      </c>
      <c r="F32" s="7" t="s">
        <v>570</v>
      </c>
      <c r="G32" s="7" t="s">
        <v>5</v>
      </c>
      <c r="H32" s="7" t="s">
        <v>4</v>
      </c>
      <c r="R32" s="72">
        <v>0.76</v>
      </c>
      <c r="S32"/>
      <c r="Z32" s="7" t="s">
        <v>840</v>
      </c>
    </row>
    <row r="33" spans="2:19" x14ac:dyDescent="0.3">
      <c r="B33" s="7" t="s">
        <v>734</v>
      </c>
      <c r="C33" s="7" t="s">
        <v>13</v>
      </c>
      <c r="D33" s="7" t="s">
        <v>35</v>
      </c>
      <c r="E33" s="7" t="s">
        <v>80</v>
      </c>
      <c r="F33" s="7" t="str">
        <f t="shared" si="0"/>
        <v>Alternate fuels</v>
      </c>
      <c r="G33" s="7" t="s">
        <v>5</v>
      </c>
      <c r="H33" s="7" t="s">
        <v>16</v>
      </c>
      <c r="S33"/>
    </row>
    <row r="34" spans="2:19" x14ac:dyDescent="0.3">
      <c r="B34" s="7" t="s">
        <v>735</v>
      </c>
      <c r="C34" s="7" t="s">
        <v>13</v>
      </c>
      <c r="D34" s="7" t="s">
        <v>35</v>
      </c>
      <c r="E34" s="7" t="s">
        <v>67</v>
      </c>
      <c r="F34" s="7" t="s">
        <v>69</v>
      </c>
      <c r="G34" s="7" t="s">
        <v>5</v>
      </c>
      <c r="H34" s="7" t="s">
        <v>16</v>
      </c>
      <c r="S34"/>
    </row>
    <row r="35" spans="2:19" x14ac:dyDescent="0.3">
      <c r="B35" s="7" t="s">
        <v>736</v>
      </c>
      <c r="C35" s="7" t="s">
        <v>13</v>
      </c>
      <c r="D35" s="7" t="s">
        <v>35</v>
      </c>
      <c r="E35" s="7" t="s">
        <v>68</v>
      </c>
      <c r="F35" s="7" t="str">
        <f>+E35</f>
        <v>Product impact on renewables</v>
      </c>
      <c r="G35" s="7" t="s">
        <v>70</v>
      </c>
      <c r="H35" s="7" t="s">
        <v>666</v>
      </c>
      <c r="N35" s="13"/>
      <c r="S35"/>
    </row>
    <row r="36" spans="2:19" x14ac:dyDescent="0.3">
      <c r="B36" s="7" t="s">
        <v>401</v>
      </c>
      <c r="C36" s="7" t="s">
        <v>13</v>
      </c>
      <c r="D36" s="7" t="s">
        <v>35</v>
      </c>
      <c r="E36" s="7" t="s">
        <v>37</v>
      </c>
      <c r="F36" s="7" t="s">
        <v>38</v>
      </c>
      <c r="G36" s="7" t="s">
        <v>668</v>
      </c>
      <c r="H36" s="7" t="s">
        <v>3</v>
      </c>
      <c r="N36" s="13"/>
      <c r="S36" t="s">
        <v>800</v>
      </c>
    </row>
    <row r="37" spans="2:19" x14ac:dyDescent="0.3">
      <c r="B37" s="7" t="s">
        <v>667</v>
      </c>
      <c r="C37" s="7" t="s">
        <v>13</v>
      </c>
      <c r="D37" s="7" t="s">
        <v>35</v>
      </c>
      <c r="E37" s="7" t="s">
        <v>37</v>
      </c>
      <c r="F37" s="7" t="s">
        <v>39</v>
      </c>
      <c r="G37" s="7" t="s">
        <v>5</v>
      </c>
      <c r="H37" s="7" t="s">
        <v>16</v>
      </c>
      <c r="S37"/>
    </row>
    <row r="38" spans="2:19" x14ac:dyDescent="0.3">
      <c r="B38" s="7" t="s">
        <v>402</v>
      </c>
      <c r="C38" s="7" t="s">
        <v>13</v>
      </c>
      <c r="D38" s="7" t="s">
        <v>40</v>
      </c>
      <c r="E38" s="7" t="s">
        <v>41</v>
      </c>
      <c r="F38" s="7" t="s">
        <v>42</v>
      </c>
      <c r="G38" s="7" t="s">
        <v>5</v>
      </c>
      <c r="H38" s="7" t="s">
        <v>16</v>
      </c>
      <c r="S38"/>
    </row>
    <row r="39" spans="2:19" x14ac:dyDescent="0.3">
      <c r="B39" s="7" t="s">
        <v>403</v>
      </c>
      <c r="C39" s="7" t="s">
        <v>13</v>
      </c>
      <c r="D39" s="7" t="s">
        <v>40</v>
      </c>
      <c r="E39" s="7" t="s">
        <v>41</v>
      </c>
      <c r="F39" s="7" t="s">
        <v>43</v>
      </c>
      <c r="G39" s="7" t="s">
        <v>5</v>
      </c>
      <c r="H39" s="7" t="s">
        <v>4</v>
      </c>
      <c r="S39"/>
    </row>
    <row r="40" spans="2:19" x14ac:dyDescent="0.3">
      <c r="B40" s="7" t="s">
        <v>737</v>
      </c>
      <c r="C40" s="7" t="s">
        <v>13</v>
      </c>
      <c r="D40" s="7" t="s">
        <v>354</v>
      </c>
      <c r="E40" s="7" t="s">
        <v>355</v>
      </c>
      <c r="F40" s="7" t="s">
        <v>669</v>
      </c>
      <c r="G40" s="7" t="s">
        <v>5</v>
      </c>
      <c r="S40"/>
    </row>
    <row r="41" spans="2:19" x14ac:dyDescent="0.3">
      <c r="B41" s="7" t="s">
        <v>563</v>
      </c>
      <c r="C41" s="7" t="s">
        <v>13</v>
      </c>
      <c r="D41" s="7" t="s">
        <v>354</v>
      </c>
      <c r="E41" s="7" t="s">
        <v>356</v>
      </c>
      <c r="F41" s="7" t="s">
        <v>569</v>
      </c>
      <c r="G41" s="7" t="s">
        <v>567</v>
      </c>
      <c r="H41" s="7" t="s">
        <v>3</v>
      </c>
      <c r="N41" s="13"/>
      <c r="S41" t="s">
        <v>800</v>
      </c>
    </row>
    <row r="42" spans="2:19" x14ac:dyDescent="0.3">
      <c r="B42" s="7" t="s">
        <v>562</v>
      </c>
      <c r="C42" s="7" t="s">
        <v>13</v>
      </c>
      <c r="D42" s="7" t="s">
        <v>354</v>
      </c>
      <c r="E42" s="7" t="s">
        <v>356</v>
      </c>
      <c r="F42" s="7" t="s">
        <v>569</v>
      </c>
      <c r="G42" s="7" t="s">
        <v>568</v>
      </c>
      <c r="H42" s="7" t="s">
        <v>3</v>
      </c>
      <c r="N42" s="13"/>
      <c r="S42" t="s">
        <v>800</v>
      </c>
    </row>
    <row r="43" spans="2:19" x14ac:dyDescent="0.3">
      <c r="B43" s="7" t="s">
        <v>565</v>
      </c>
      <c r="C43" s="7" t="s">
        <v>13</v>
      </c>
      <c r="D43" s="7" t="s">
        <v>354</v>
      </c>
      <c r="E43" s="7" t="s">
        <v>357</v>
      </c>
      <c r="F43" s="7" t="s">
        <v>357</v>
      </c>
      <c r="G43" s="7" t="s">
        <v>567</v>
      </c>
      <c r="H43" s="7" t="s">
        <v>3</v>
      </c>
      <c r="N43" s="13"/>
      <c r="S43" t="s">
        <v>800</v>
      </c>
    </row>
    <row r="44" spans="2:19" x14ac:dyDescent="0.3">
      <c r="B44" s="7" t="s">
        <v>564</v>
      </c>
      <c r="C44" s="7" t="s">
        <v>13</v>
      </c>
      <c r="D44" s="7" t="s">
        <v>354</v>
      </c>
      <c r="E44" s="7" t="s">
        <v>357</v>
      </c>
      <c r="F44" s="7" t="s">
        <v>357</v>
      </c>
      <c r="G44" s="7" t="s">
        <v>568</v>
      </c>
      <c r="H44" s="7" t="s">
        <v>3</v>
      </c>
      <c r="N44" s="13"/>
      <c r="S44" t="s">
        <v>800</v>
      </c>
    </row>
    <row r="45" spans="2:19" x14ac:dyDescent="0.3">
      <c r="B45" s="7" t="s">
        <v>738</v>
      </c>
      <c r="C45" s="7" t="s">
        <v>13</v>
      </c>
      <c r="D45" s="7" t="s">
        <v>354</v>
      </c>
      <c r="E45" s="7" t="s">
        <v>358</v>
      </c>
      <c r="F45" s="7" t="s">
        <v>566</v>
      </c>
      <c r="G45" s="7" t="s">
        <v>567</v>
      </c>
      <c r="H45" s="7" t="s">
        <v>3</v>
      </c>
      <c r="N45" s="13"/>
      <c r="S45" t="s">
        <v>800</v>
      </c>
    </row>
    <row r="46" spans="2:19" x14ac:dyDescent="0.3">
      <c r="B46" s="7" t="s">
        <v>739</v>
      </c>
      <c r="C46" s="7" t="s">
        <v>13</v>
      </c>
      <c r="D46" s="7" t="s">
        <v>354</v>
      </c>
      <c r="E46" s="7" t="s">
        <v>358</v>
      </c>
      <c r="F46" s="7" t="s">
        <v>566</v>
      </c>
      <c r="G46" s="7" t="s">
        <v>568</v>
      </c>
      <c r="H46" s="7" t="s">
        <v>3</v>
      </c>
      <c r="N46" s="13"/>
      <c r="S46" t="s">
        <v>800</v>
      </c>
    </row>
    <row r="47" spans="2:19" x14ac:dyDescent="0.3">
      <c r="B47" s="7" t="s">
        <v>404</v>
      </c>
      <c r="C47" s="7" t="s">
        <v>13</v>
      </c>
      <c r="D47" s="7" t="s">
        <v>40</v>
      </c>
      <c r="E47" s="7" t="s">
        <v>44</v>
      </c>
      <c r="F47" s="7" t="s">
        <v>45</v>
      </c>
      <c r="G47" s="7" t="s">
        <v>5</v>
      </c>
      <c r="H47" s="7" t="s">
        <v>16</v>
      </c>
      <c r="N47">
        <v>33.799999999999997</v>
      </c>
      <c r="O47">
        <v>54.048769999999998</v>
      </c>
      <c r="P47"/>
      <c r="Q47"/>
      <c r="S47"/>
    </row>
    <row r="48" spans="2:19" x14ac:dyDescent="0.3">
      <c r="B48" s="7" t="s">
        <v>405</v>
      </c>
      <c r="C48" s="7" t="s">
        <v>13</v>
      </c>
      <c r="D48" s="7" t="s">
        <v>40</v>
      </c>
      <c r="E48" s="7" t="s">
        <v>44</v>
      </c>
      <c r="F48" s="7" t="s">
        <v>46</v>
      </c>
      <c r="G48" s="7" t="s">
        <v>5</v>
      </c>
      <c r="H48" s="7" t="s">
        <v>4</v>
      </c>
      <c r="N48"/>
      <c r="O48" s="72">
        <v>0.2971572155784738</v>
      </c>
      <c r="P48" s="39"/>
      <c r="Q48" s="39"/>
      <c r="R48" s="14"/>
      <c r="S48"/>
    </row>
    <row r="49" spans="2:19" x14ac:dyDescent="0.3">
      <c r="B49" s="7" t="s">
        <v>571</v>
      </c>
      <c r="C49" s="7" t="s">
        <v>13</v>
      </c>
      <c r="D49" s="7" t="s">
        <v>40</v>
      </c>
      <c r="E49" s="7" t="s">
        <v>47</v>
      </c>
      <c r="F49" s="7" t="str">
        <f>E49</f>
        <v>Non-recycled waste</v>
      </c>
      <c r="G49" s="7" t="s">
        <v>5</v>
      </c>
      <c r="H49" s="7" t="s">
        <v>16</v>
      </c>
      <c r="N49"/>
      <c r="O49"/>
      <c r="P49"/>
      <c r="Q49"/>
      <c r="S49"/>
    </row>
    <row r="50" spans="2:19" x14ac:dyDescent="0.3">
      <c r="B50" s="7" t="s">
        <v>572</v>
      </c>
      <c r="C50" s="7" t="s">
        <v>13</v>
      </c>
      <c r="D50" s="7" t="s">
        <v>40</v>
      </c>
      <c r="E50" s="7" t="s">
        <v>47</v>
      </c>
      <c r="F50" s="7" t="s">
        <v>573</v>
      </c>
      <c r="G50" s="7" t="s">
        <v>5</v>
      </c>
      <c r="H50" s="7" t="s">
        <v>4</v>
      </c>
      <c r="N50"/>
      <c r="O50"/>
      <c r="P50"/>
      <c r="Q50"/>
      <c r="S50"/>
    </row>
    <row r="51" spans="2:19" x14ac:dyDescent="0.3">
      <c r="B51" s="7" t="s">
        <v>740</v>
      </c>
      <c r="C51" s="7" t="s">
        <v>13</v>
      </c>
      <c r="D51" s="7" t="s">
        <v>40</v>
      </c>
      <c r="E51" s="7" t="s">
        <v>48</v>
      </c>
      <c r="F51" s="7" t="str">
        <f>E51</f>
        <v>Waste recycling programs</v>
      </c>
      <c r="G51" s="7" t="s">
        <v>38</v>
      </c>
      <c r="H51" s="7" t="s">
        <v>3</v>
      </c>
      <c r="N51" s="40"/>
      <c r="O51"/>
      <c r="P51"/>
      <c r="Q51"/>
      <c r="S51" t="s">
        <v>799</v>
      </c>
    </row>
    <row r="52" spans="2:19" x14ac:dyDescent="0.3">
      <c r="B52" s="7" t="s">
        <v>741</v>
      </c>
      <c r="C52" s="7" t="s">
        <v>13</v>
      </c>
      <c r="D52" s="7" t="s">
        <v>49</v>
      </c>
      <c r="E52" s="7" t="s">
        <v>49</v>
      </c>
      <c r="F52" s="7" t="s">
        <v>50</v>
      </c>
      <c r="G52" s="7" t="s">
        <v>5</v>
      </c>
      <c r="H52" s="7" t="s">
        <v>51</v>
      </c>
      <c r="M52" s="12"/>
      <c r="N52">
        <v>50344.2</v>
      </c>
      <c r="O52">
        <v>138235.70000000001</v>
      </c>
      <c r="P52">
        <v>64936</v>
      </c>
      <c r="Q52">
        <v>66320</v>
      </c>
      <c r="R52" s="8">
        <v>26904</v>
      </c>
      <c r="S52"/>
    </row>
    <row r="53" spans="2:19" x14ac:dyDescent="0.3">
      <c r="B53" s="7" t="s">
        <v>670</v>
      </c>
      <c r="C53" s="7" t="s">
        <v>13</v>
      </c>
      <c r="D53" s="7" t="s">
        <v>49</v>
      </c>
      <c r="E53" s="7" t="s">
        <v>52</v>
      </c>
      <c r="F53" s="7" t="s">
        <v>52</v>
      </c>
      <c r="G53" s="7" t="s">
        <v>5</v>
      </c>
      <c r="H53" s="7" t="s">
        <v>51</v>
      </c>
      <c r="N53"/>
      <c r="O53"/>
      <c r="P53"/>
      <c r="Q53"/>
      <c r="S53"/>
    </row>
    <row r="54" spans="2:19" x14ac:dyDescent="0.3">
      <c r="B54" s="7" t="s">
        <v>671</v>
      </c>
      <c r="C54" s="7" t="s">
        <v>13</v>
      </c>
      <c r="D54" s="7" t="s">
        <v>49</v>
      </c>
      <c r="E54" s="7" t="s">
        <v>52</v>
      </c>
      <c r="F54" s="7" t="s">
        <v>672</v>
      </c>
      <c r="G54" s="7" t="s">
        <v>5</v>
      </c>
      <c r="H54" s="7" t="s">
        <v>4</v>
      </c>
      <c r="N54"/>
      <c r="O54"/>
      <c r="P54"/>
      <c r="Q54"/>
      <c r="R54" s="72">
        <v>0.24</v>
      </c>
      <c r="S54"/>
    </row>
    <row r="55" spans="2:19" x14ac:dyDescent="0.3">
      <c r="B55" s="7" t="s">
        <v>574</v>
      </c>
      <c r="C55" s="7" t="s">
        <v>13</v>
      </c>
      <c r="D55" s="7" t="s">
        <v>53</v>
      </c>
      <c r="E55" s="7" t="s">
        <v>54</v>
      </c>
      <c r="F55" s="7" t="s">
        <v>54</v>
      </c>
      <c r="G55" s="7" t="s">
        <v>567</v>
      </c>
      <c r="H55" s="7" t="s">
        <v>3</v>
      </c>
      <c r="N55" s="13"/>
      <c r="S55" t="s">
        <v>800</v>
      </c>
    </row>
    <row r="56" spans="2:19" x14ac:dyDescent="0.3">
      <c r="B56" s="7" t="s">
        <v>575</v>
      </c>
      <c r="C56" s="7" t="s">
        <v>13</v>
      </c>
      <c r="D56" s="7" t="s">
        <v>53</v>
      </c>
      <c r="E56" s="7" t="s">
        <v>54</v>
      </c>
      <c r="F56" s="7" t="s">
        <v>54</v>
      </c>
      <c r="G56" s="7" t="s">
        <v>568</v>
      </c>
      <c r="H56" s="7" t="s">
        <v>3</v>
      </c>
      <c r="N56" s="13"/>
      <c r="S56" t="s">
        <v>800</v>
      </c>
    </row>
    <row r="57" spans="2:19" x14ac:dyDescent="0.3">
      <c r="B57" s="7" t="s">
        <v>577</v>
      </c>
      <c r="C57" s="7" t="s">
        <v>13</v>
      </c>
      <c r="D57" s="7" t="s">
        <v>53</v>
      </c>
      <c r="E57" s="7" t="s">
        <v>55</v>
      </c>
      <c r="F57" s="7" t="str">
        <f>E57</f>
        <v>Deforestation</v>
      </c>
      <c r="G57" s="7" t="s">
        <v>567</v>
      </c>
      <c r="H57" s="7" t="s">
        <v>3</v>
      </c>
      <c r="N57" s="13"/>
      <c r="S57" t="s">
        <v>800</v>
      </c>
    </row>
    <row r="58" spans="2:19" x14ac:dyDescent="0.3">
      <c r="B58" s="7" t="s">
        <v>576</v>
      </c>
      <c r="C58" s="7" t="s">
        <v>13</v>
      </c>
      <c r="D58" s="7" t="s">
        <v>53</v>
      </c>
      <c r="E58" s="7" t="s">
        <v>55</v>
      </c>
      <c r="F58" s="7" t="str">
        <f>E58</f>
        <v>Deforestation</v>
      </c>
      <c r="G58" s="7" t="s">
        <v>568</v>
      </c>
      <c r="H58" s="7" t="s">
        <v>3</v>
      </c>
      <c r="N58" s="13"/>
      <c r="S58" t="s">
        <v>800</v>
      </c>
    </row>
    <row r="59" spans="2:19" x14ac:dyDescent="0.3">
      <c r="B59" s="7" t="s">
        <v>578</v>
      </c>
      <c r="C59" s="7" t="s">
        <v>13</v>
      </c>
      <c r="D59" s="7" t="s">
        <v>53</v>
      </c>
      <c r="E59" s="7" t="s">
        <v>56</v>
      </c>
      <c r="F59" s="7" t="s">
        <v>57</v>
      </c>
      <c r="G59" s="7" t="s">
        <v>568</v>
      </c>
      <c r="H59" s="7" t="s">
        <v>3</v>
      </c>
      <c r="N59" s="13"/>
      <c r="S59" t="s">
        <v>800</v>
      </c>
    </row>
    <row r="60" spans="2:19" x14ac:dyDescent="0.3">
      <c r="B60" s="7" t="s">
        <v>580</v>
      </c>
      <c r="C60" s="7" t="s">
        <v>13</v>
      </c>
      <c r="D60" s="7" t="s">
        <v>53</v>
      </c>
      <c r="E60" s="7" t="s">
        <v>359</v>
      </c>
      <c r="F60" s="7" t="str">
        <f>E60</f>
        <v>Site closure &amp; rehabilitation</v>
      </c>
      <c r="G60" s="7" t="s">
        <v>567</v>
      </c>
      <c r="H60" s="7" t="s">
        <v>3</v>
      </c>
      <c r="N60" s="13"/>
      <c r="S60" t="s">
        <v>800</v>
      </c>
    </row>
    <row r="61" spans="2:19" x14ac:dyDescent="0.3">
      <c r="B61" s="7" t="s">
        <v>581</v>
      </c>
      <c r="C61" s="7" t="s">
        <v>13</v>
      </c>
      <c r="D61" s="7" t="s">
        <v>53</v>
      </c>
      <c r="E61" s="7" t="s">
        <v>359</v>
      </c>
      <c r="F61" s="7" t="str">
        <f>E61</f>
        <v>Site closure &amp; rehabilitation</v>
      </c>
      <c r="G61" s="7" t="s">
        <v>568</v>
      </c>
      <c r="H61" s="7" t="s">
        <v>3</v>
      </c>
      <c r="N61" s="13"/>
      <c r="S61" t="s">
        <v>800</v>
      </c>
    </row>
    <row r="62" spans="2:19" x14ac:dyDescent="0.3">
      <c r="B62" s="7" t="s">
        <v>742</v>
      </c>
      <c r="C62" s="7" t="s">
        <v>13</v>
      </c>
      <c r="D62" s="7" t="s">
        <v>53</v>
      </c>
      <c r="E62" s="7" t="s">
        <v>58</v>
      </c>
      <c r="F62" s="7" t="str">
        <f>E62</f>
        <v xml:space="preserve">Land degradation, desertification, soil sealing </v>
      </c>
      <c r="G62" s="7" t="s">
        <v>5</v>
      </c>
      <c r="H62" s="7" t="s">
        <v>4</v>
      </c>
      <c r="S62"/>
    </row>
    <row r="63" spans="2:19" x14ac:dyDescent="0.3">
      <c r="B63" s="7" t="s">
        <v>743</v>
      </c>
      <c r="C63" s="7" t="s">
        <v>13</v>
      </c>
      <c r="D63" s="7" t="s">
        <v>53</v>
      </c>
      <c r="E63" s="7" t="s">
        <v>59</v>
      </c>
      <c r="F63" s="7" t="s">
        <v>579</v>
      </c>
      <c r="G63" s="7" t="s">
        <v>5</v>
      </c>
      <c r="H63" s="7" t="s">
        <v>4</v>
      </c>
      <c r="S63"/>
    </row>
    <row r="64" spans="2:19" x14ac:dyDescent="0.3">
      <c r="B64" s="7" t="s">
        <v>744</v>
      </c>
      <c r="C64" s="7" t="s">
        <v>13</v>
      </c>
      <c r="D64" s="7" t="s">
        <v>53</v>
      </c>
      <c r="E64" s="7" t="s">
        <v>360</v>
      </c>
      <c r="F64" s="7" t="str">
        <f>E64</f>
        <v>Use of pesticides</v>
      </c>
      <c r="G64" s="7" t="s">
        <v>5</v>
      </c>
      <c r="H64" s="7" t="s">
        <v>16</v>
      </c>
      <c r="S64"/>
    </row>
    <row r="65" spans="2:19" x14ac:dyDescent="0.3">
      <c r="B65" s="7" t="s">
        <v>582</v>
      </c>
      <c r="C65" s="7" t="s">
        <v>13</v>
      </c>
      <c r="D65" s="7" t="s">
        <v>53</v>
      </c>
      <c r="E65" s="7" t="s">
        <v>60</v>
      </c>
      <c r="F65" s="7" t="str">
        <f>E65</f>
        <v>Sustainable land / forestry / agri practices</v>
      </c>
      <c r="G65" s="7" t="s">
        <v>567</v>
      </c>
      <c r="H65" s="7" t="s">
        <v>3</v>
      </c>
      <c r="N65" s="13"/>
      <c r="S65" t="s">
        <v>800</v>
      </c>
    </row>
    <row r="66" spans="2:19" x14ac:dyDescent="0.3">
      <c r="B66" s="7" t="s">
        <v>583</v>
      </c>
      <c r="C66" s="7" t="s">
        <v>13</v>
      </c>
      <c r="D66" s="7" t="s">
        <v>53</v>
      </c>
      <c r="E66" s="7" t="s">
        <v>60</v>
      </c>
      <c r="F66" s="7" t="str">
        <f>E66</f>
        <v>Sustainable land / forestry / agri practices</v>
      </c>
      <c r="G66" s="7" t="s">
        <v>568</v>
      </c>
      <c r="H66" s="7" t="s">
        <v>3</v>
      </c>
      <c r="N66" s="13"/>
      <c r="S66" t="s">
        <v>800</v>
      </c>
    </row>
    <row r="67" spans="2:19" x14ac:dyDescent="0.3">
      <c r="B67" s="7" t="s">
        <v>584</v>
      </c>
      <c r="C67" s="7" t="s">
        <v>13</v>
      </c>
      <c r="D67" s="7" t="s">
        <v>61</v>
      </c>
      <c r="E67" s="7" t="s">
        <v>62</v>
      </c>
      <c r="F67" s="7" t="s">
        <v>63</v>
      </c>
      <c r="G67" s="7" t="s">
        <v>567</v>
      </c>
      <c r="H67" s="7" t="s">
        <v>3</v>
      </c>
      <c r="N67" s="13"/>
      <c r="S67" t="s">
        <v>800</v>
      </c>
    </row>
    <row r="68" spans="2:19" x14ac:dyDescent="0.3">
      <c r="B68" s="7" t="s">
        <v>585</v>
      </c>
      <c r="C68" s="7" t="s">
        <v>13</v>
      </c>
      <c r="D68" s="7" t="s">
        <v>61</v>
      </c>
      <c r="E68" s="7" t="s">
        <v>62</v>
      </c>
      <c r="F68" s="7" t="s">
        <v>63</v>
      </c>
      <c r="G68" s="7" t="s">
        <v>568</v>
      </c>
      <c r="H68" s="7" t="s">
        <v>3</v>
      </c>
      <c r="N68" s="13"/>
      <c r="S68" t="s">
        <v>800</v>
      </c>
    </row>
    <row r="69" spans="2:19" x14ac:dyDescent="0.3">
      <c r="B69" s="7" t="s">
        <v>745</v>
      </c>
      <c r="C69" s="7" t="s">
        <v>13</v>
      </c>
      <c r="D69" s="7" t="s">
        <v>61</v>
      </c>
      <c r="E69" s="7" t="s">
        <v>64</v>
      </c>
      <c r="F69" s="7" t="s">
        <v>586</v>
      </c>
      <c r="G69" s="7" t="s">
        <v>5</v>
      </c>
      <c r="H69" s="7" t="s">
        <v>16</v>
      </c>
      <c r="S69"/>
    </row>
    <row r="70" spans="2:19" x14ac:dyDescent="0.3">
      <c r="B70" s="7" t="s">
        <v>746</v>
      </c>
      <c r="C70" s="7" t="s">
        <v>13</v>
      </c>
      <c r="D70" s="7" t="s">
        <v>61</v>
      </c>
      <c r="E70" s="7" t="s">
        <v>65</v>
      </c>
      <c r="F70" s="7" t="str">
        <f>E70</f>
        <v>Recycled material use</v>
      </c>
      <c r="G70" s="7" t="s">
        <v>5</v>
      </c>
      <c r="H70" s="7" t="s">
        <v>16</v>
      </c>
      <c r="S70"/>
    </row>
    <row r="71" spans="2:19" x14ac:dyDescent="0.3">
      <c r="B71" s="7" t="s">
        <v>587</v>
      </c>
      <c r="C71" s="7" t="s">
        <v>13</v>
      </c>
      <c r="D71" s="7" t="s">
        <v>61</v>
      </c>
      <c r="E71" s="7" t="s">
        <v>66</v>
      </c>
      <c r="F71" s="7" t="str">
        <f>E71</f>
        <v>Green procurement policy</v>
      </c>
      <c r="G71" s="7" t="s">
        <v>567</v>
      </c>
      <c r="H71" s="7" t="s">
        <v>3</v>
      </c>
      <c r="N71" s="13"/>
      <c r="S71" t="s">
        <v>800</v>
      </c>
    </row>
    <row r="72" spans="2:19" x14ac:dyDescent="0.3">
      <c r="B72" s="7" t="s">
        <v>588</v>
      </c>
      <c r="C72" s="7" t="s">
        <v>13</v>
      </c>
      <c r="D72" s="7" t="s">
        <v>61</v>
      </c>
      <c r="E72" s="7" t="s">
        <v>66</v>
      </c>
      <c r="F72" s="7" t="str">
        <f>E72</f>
        <v>Green procurement policy</v>
      </c>
      <c r="G72" s="7" t="s">
        <v>568</v>
      </c>
      <c r="H72" s="7" t="s">
        <v>3</v>
      </c>
      <c r="N72" s="13"/>
      <c r="S72" t="s">
        <v>800</v>
      </c>
    </row>
    <row r="73" spans="2:19" x14ac:dyDescent="0.3">
      <c r="B73" s="7" t="s">
        <v>747</v>
      </c>
      <c r="C73" s="7" t="s">
        <v>13</v>
      </c>
      <c r="D73" s="7" t="s">
        <v>61</v>
      </c>
      <c r="E73" s="7" t="s">
        <v>81</v>
      </c>
      <c r="F73" s="7" t="str">
        <f>E73</f>
        <v>Supplier environmental certification</v>
      </c>
      <c r="G73" s="7" t="s">
        <v>759</v>
      </c>
      <c r="H73" s="7" t="s">
        <v>3</v>
      </c>
      <c r="N73" s="13"/>
      <c r="S73" t="s">
        <v>800</v>
      </c>
    </row>
    <row r="74" spans="2:19" x14ac:dyDescent="0.3">
      <c r="B74" s="7" t="s">
        <v>748</v>
      </c>
      <c r="C74" s="7" t="s">
        <v>13</v>
      </c>
      <c r="D74" s="7" t="s">
        <v>61</v>
      </c>
      <c r="E74" s="7" t="s">
        <v>82</v>
      </c>
      <c r="F74" s="7" t="str">
        <f>+E74</f>
        <v>Green building council membership</v>
      </c>
      <c r="G74" s="7" t="s">
        <v>673</v>
      </c>
      <c r="H74" s="7" t="s">
        <v>3</v>
      </c>
      <c r="N74" s="13"/>
      <c r="S74" t="s">
        <v>800</v>
      </c>
    </row>
    <row r="75" spans="2:19" x14ac:dyDescent="0.3">
      <c r="B75" s="7" t="s">
        <v>749</v>
      </c>
      <c r="C75" s="7" t="s">
        <v>13</v>
      </c>
      <c r="D75" s="7" t="s">
        <v>61</v>
      </c>
      <c r="E75" s="7" t="s">
        <v>83</v>
      </c>
      <c r="F75" s="7" t="s">
        <v>84</v>
      </c>
      <c r="G75" s="7" t="s">
        <v>674</v>
      </c>
      <c r="H75" s="7" t="s">
        <v>3</v>
      </c>
      <c r="N75" s="13"/>
      <c r="S75" t="s">
        <v>800</v>
      </c>
    </row>
    <row r="76" spans="2:19" x14ac:dyDescent="0.3">
      <c r="B76" s="7" t="s">
        <v>750</v>
      </c>
      <c r="C76" s="7" t="s">
        <v>13</v>
      </c>
      <c r="D76" s="7" t="s">
        <v>61</v>
      </c>
      <c r="E76" s="7" t="s">
        <v>83</v>
      </c>
      <c r="F76" s="7" t="s">
        <v>84</v>
      </c>
      <c r="G76" s="7" t="s">
        <v>675</v>
      </c>
      <c r="H76" s="7" t="s">
        <v>3</v>
      </c>
      <c r="N76" s="13"/>
      <c r="S76" t="s">
        <v>800</v>
      </c>
    </row>
    <row r="77" spans="2:19" x14ac:dyDescent="0.3">
      <c r="B77" s="7" t="s">
        <v>406</v>
      </c>
      <c r="C77" s="7" t="s">
        <v>13</v>
      </c>
      <c r="D77" s="7" t="s">
        <v>61</v>
      </c>
      <c r="E77" s="7" t="s">
        <v>85</v>
      </c>
      <c r="F77" s="7" t="str">
        <f>E77</f>
        <v>Nutrition and health program</v>
      </c>
      <c r="G77" s="7" t="s">
        <v>567</v>
      </c>
      <c r="H77" s="7" t="s">
        <v>3</v>
      </c>
      <c r="N77" s="13"/>
      <c r="S77" t="s">
        <v>800</v>
      </c>
    </row>
    <row r="78" spans="2:19" x14ac:dyDescent="0.3">
      <c r="B78" s="7" t="s">
        <v>407</v>
      </c>
      <c r="C78" s="7" t="s">
        <v>13</v>
      </c>
      <c r="D78" s="7" t="s">
        <v>61</v>
      </c>
      <c r="E78" s="7" t="s">
        <v>85</v>
      </c>
      <c r="F78" s="7" t="str">
        <f>E78</f>
        <v>Nutrition and health program</v>
      </c>
      <c r="G78" s="7" t="s">
        <v>568</v>
      </c>
      <c r="H78" s="7" t="s">
        <v>3</v>
      </c>
      <c r="N78" s="13"/>
      <c r="S78" t="s">
        <v>800</v>
      </c>
    </row>
    <row r="79" spans="2:19" x14ac:dyDescent="0.3">
      <c r="B79" s="7" t="s">
        <v>751</v>
      </c>
      <c r="C79" s="7" t="s">
        <v>13</v>
      </c>
      <c r="D79" s="7" t="s">
        <v>361</v>
      </c>
      <c r="E79" s="7" t="s">
        <v>362</v>
      </c>
      <c r="G79" s="7" t="s">
        <v>676</v>
      </c>
      <c r="H79" s="7" t="s">
        <v>3</v>
      </c>
      <c r="N79" s="13"/>
      <c r="S79" t="s">
        <v>800</v>
      </c>
    </row>
    <row r="80" spans="2:19" x14ac:dyDescent="0.3">
      <c r="B80" s="7" t="s">
        <v>589</v>
      </c>
      <c r="C80" s="7" t="s">
        <v>13</v>
      </c>
      <c r="D80" s="7" t="s">
        <v>61</v>
      </c>
      <c r="E80" s="7" t="s">
        <v>87</v>
      </c>
      <c r="F80" s="7" t="str">
        <f>E80</f>
        <v>GMO policy</v>
      </c>
      <c r="G80" s="7" t="s">
        <v>567</v>
      </c>
      <c r="H80" s="7" t="s">
        <v>3</v>
      </c>
      <c r="N80" s="13"/>
      <c r="S80" t="s">
        <v>800</v>
      </c>
    </row>
    <row r="81" spans="2:29" x14ac:dyDescent="0.3">
      <c r="B81" s="7" t="s">
        <v>590</v>
      </c>
      <c r="C81" s="7" t="s">
        <v>13</v>
      </c>
      <c r="D81" s="7" t="s">
        <v>61</v>
      </c>
      <c r="E81" s="7" t="s">
        <v>87</v>
      </c>
      <c r="F81" s="7" t="str">
        <f>E81</f>
        <v>GMO policy</v>
      </c>
      <c r="G81" s="7" t="s">
        <v>568</v>
      </c>
      <c r="H81" s="7" t="s">
        <v>3</v>
      </c>
      <c r="N81" s="13"/>
      <c r="S81" t="s">
        <v>800</v>
      </c>
    </row>
    <row r="82" spans="2:29" x14ac:dyDescent="0.3">
      <c r="B82" s="7" t="s">
        <v>408</v>
      </c>
      <c r="C82" s="7" t="s">
        <v>13</v>
      </c>
      <c r="D82" s="7" t="s">
        <v>61</v>
      </c>
      <c r="E82" s="7" t="s">
        <v>88</v>
      </c>
      <c r="F82" s="7" t="s">
        <v>677</v>
      </c>
      <c r="G82" s="7" t="s">
        <v>5</v>
      </c>
      <c r="H82" s="7" t="str">
        <f>H3</f>
        <v>BRL</v>
      </c>
      <c r="I82" s="7" t="s">
        <v>647</v>
      </c>
      <c r="J82" s="7" t="str">
        <f>J3</f>
        <v>December</v>
      </c>
      <c r="R82" s="15"/>
      <c r="S82"/>
    </row>
    <row r="83" spans="2:29" x14ac:dyDescent="0.3">
      <c r="B83" s="7" t="s">
        <v>409</v>
      </c>
      <c r="C83" s="7" t="s">
        <v>13</v>
      </c>
      <c r="D83" s="7" t="s">
        <v>61</v>
      </c>
      <c r="E83" s="7" t="s">
        <v>45</v>
      </c>
      <c r="F83" s="7" t="s">
        <v>90</v>
      </c>
      <c r="G83" s="7" t="s">
        <v>5</v>
      </c>
      <c r="H83" s="7" t="s">
        <v>4</v>
      </c>
      <c r="P83" s="16"/>
      <c r="Q83" s="16"/>
      <c r="R83" s="15"/>
      <c r="S83"/>
    </row>
    <row r="84" spans="2:29" x14ac:dyDescent="0.3">
      <c r="B84" s="7" t="s">
        <v>591</v>
      </c>
      <c r="C84" s="7" t="s">
        <v>13</v>
      </c>
      <c r="D84" s="7" t="s">
        <v>61</v>
      </c>
      <c r="E84" s="7" t="s">
        <v>89</v>
      </c>
      <c r="F84" s="7" t="str">
        <f>E84</f>
        <v>Sustainable agri programs</v>
      </c>
      <c r="G84" s="7" t="s">
        <v>567</v>
      </c>
      <c r="H84" s="7" t="s">
        <v>3</v>
      </c>
      <c r="N84" s="13"/>
      <c r="S84" t="s">
        <v>800</v>
      </c>
    </row>
    <row r="85" spans="2:29" x14ac:dyDescent="0.3">
      <c r="B85" s="7" t="s">
        <v>592</v>
      </c>
      <c r="C85" s="7" t="s">
        <v>13</v>
      </c>
      <c r="D85" s="7" t="s">
        <v>61</v>
      </c>
      <c r="E85" s="7" t="s">
        <v>89</v>
      </c>
      <c r="F85" s="7" t="str">
        <f>E85</f>
        <v>Sustainable agri programs</v>
      </c>
      <c r="G85" s="7" t="s">
        <v>568</v>
      </c>
      <c r="H85" s="7" t="s">
        <v>3</v>
      </c>
      <c r="N85" s="13"/>
      <c r="S85" t="s">
        <v>800</v>
      </c>
    </row>
    <row r="86" spans="2:29" x14ac:dyDescent="0.3">
      <c r="B86" s="7" t="s">
        <v>410</v>
      </c>
      <c r="C86" s="7" t="s">
        <v>13</v>
      </c>
      <c r="D86" s="7" t="s">
        <v>361</v>
      </c>
      <c r="E86" s="7" t="s">
        <v>363</v>
      </c>
      <c r="F86" s="7" t="str">
        <f>E86</f>
        <v>Fleet emissions</v>
      </c>
      <c r="G86" s="7" t="s">
        <v>5</v>
      </c>
      <c r="H86" s="7" t="s">
        <v>16</v>
      </c>
      <c r="R86" s="15"/>
      <c r="S86"/>
    </row>
    <row r="87" spans="2:29" x14ac:dyDescent="0.3">
      <c r="B87" s="7" t="s">
        <v>411</v>
      </c>
      <c r="C87" s="7" t="s">
        <v>13</v>
      </c>
      <c r="D87" s="7" t="s">
        <v>61</v>
      </c>
      <c r="E87" s="7" t="s">
        <v>92</v>
      </c>
      <c r="F87" s="7" t="str">
        <f>E87</f>
        <v>Packing material used</v>
      </c>
      <c r="G87" s="7" t="s">
        <v>5</v>
      </c>
      <c r="H87" s="7" t="s">
        <v>16</v>
      </c>
      <c r="M87" s="17"/>
      <c r="N87" s="17"/>
      <c r="O87" s="17"/>
      <c r="P87" s="17"/>
      <c r="Q87" s="17"/>
      <c r="R87" s="15"/>
      <c r="S87"/>
    </row>
    <row r="88" spans="2:29" x14ac:dyDescent="0.3">
      <c r="B88" s="7" t="s">
        <v>412</v>
      </c>
      <c r="C88" s="7" t="s">
        <v>13</v>
      </c>
      <c r="D88" s="7" t="s">
        <v>61</v>
      </c>
      <c r="E88" s="7" t="s">
        <v>93</v>
      </c>
      <c r="F88" s="7" t="s">
        <v>89</v>
      </c>
      <c r="G88" s="7" t="s">
        <v>38</v>
      </c>
      <c r="H88" s="7" t="s">
        <v>3</v>
      </c>
      <c r="N88" s="13"/>
      <c r="S88" t="s">
        <v>800</v>
      </c>
    </row>
    <row r="89" spans="2:29" x14ac:dyDescent="0.3">
      <c r="B89" s="7" t="s">
        <v>593</v>
      </c>
      <c r="C89" s="7" t="s">
        <v>13</v>
      </c>
      <c r="D89" s="7" t="s">
        <v>95</v>
      </c>
      <c r="E89" s="7" t="s">
        <v>94</v>
      </c>
      <c r="F89" s="7" t="str">
        <f>E89</f>
        <v>Climate change policy</v>
      </c>
      <c r="G89" s="7" t="s">
        <v>567</v>
      </c>
      <c r="H89" s="7" t="s">
        <v>3</v>
      </c>
      <c r="N89" s="13"/>
      <c r="S89" t="s">
        <v>799</v>
      </c>
      <c r="AC89" s="7" t="s">
        <v>1004</v>
      </c>
    </row>
    <row r="90" spans="2:29" x14ac:dyDescent="0.3">
      <c r="B90" s="7" t="s">
        <v>594</v>
      </c>
      <c r="C90" s="7" t="s">
        <v>13</v>
      </c>
      <c r="D90" s="7" t="s">
        <v>95</v>
      </c>
      <c r="E90" s="7" t="s">
        <v>94</v>
      </c>
      <c r="F90" s="7" t="str">
        <f>E90</f>
        <v>Climate change policy</v>
      </c>
      <c r="G90" s="7" t="s">
        <v>568</v>
      </c>
      <c r="H90" s="7" t="s">
        <v>3</v>
      </c>
      <c r="N90" s="13"/>
      <c r="S90" t="s">
        <v>800</v>
      </c>
    </row>
    <row r="91" spans="2:29" x14ac:dyDescent="0.3">
      <c r="B91" s="7" t="s">
        <v>413</v>
      </c>
      <c r="C91" s="7" t="s">
        <v>13</v>
      </c>
      <c r="D91" s="7" t="s">
        <v>95</v>
      </c>
      <c r="E91" s="7" t="s">
        <v>96</v>
      </c>
      <c r="F91" s="7" t="s">
        <v>97</v>
      </c>
      <c r="G91" s="7" t="s">
        <v>5</v>
      </c>
      <c r="H91" s="7" t="str">
        <f>H3</f>
        <v>BRL</v>
      </c>
      <c r="I91" s="7" t="s">
        <v>648</v>
      </c>
      <c r="J91" s="7" t="str">
        <f>J3</f>
        <v>December</v>
      </c>
      <c r="R91" s="15"/>
      <c r="S91"/>
    </row>
    <row r="92" spans="2:29" x14ac:dyDescent="0.3">
      <c r="B92" s="7" t="s">
        <v>678</v>
      </c>
      <c r="C92" s="7" t="s">
        <v>13</v>
      </c>
      <c r="D92" s="7" t="s">
        <v>95</v>
      </c>
      <c r="E92" s="7" t="s">
        <v>98</v>
      </c>
      <c r="F92" s="7" t="s">
        <v>99</v>
      </c>
      <c r="G92" s="7" t="s">
        <v>144</v>
      </c>
      <c r="H92" s="7" t="s">
        <v>352</v>
      </c>
      <c r="N92" s="13"/>
      <c r="S92" t="s">
        <v>801</v>
      </c>
    </row>
    <row r="93" spans="2:29" x14ac:dyDescent="0.3">
      <c r="B93" s="7" t="s">
        <v>681</v>
      </c>
      <c r="C93" s="7" t="s">
        <v>13</v>
      </c>
      <c r="D93" s="7" t="s">
        <v>95</v>
      </c>
      <c r="E93" s="7" t="s">
        <v>113</v>
      </c>
      <c r="F93" s="7" t="str">
        <f>E93</f>
        <v>Green securities</v>
      </c>
      <c r="H93" s="7" t="s">
        <v>3</v>
      </c>
      <c r="N93" s="13"/>
      <c r="S93" t="s">
        <v>800</v>
      </c>
    </row>
    <row r="94" spans="2:29" x14ac:dyDescent="0.3">
      <c r="B94" s="7" t="s">
        <v>682</v>
      </c>
      <c r="C94" s="7" t="s">
        <v>13</v>
      </c>
      <c r="D94" s="7" t="s">
        <v>95</v>
      </c>
      <c r="E94" s="7" t="s">
        <v>113</v>
      </c>
      <c r="F94" s="7" t="str">
        <f>E94</f>
        <v>Green securities</v>
      </c>
      <c r="G94" s="7" t="s">
        <v>5</v>
      </c>
      <c r="H94" s="7" t="str">
        <f>H3</f>
        <v>BRL</v>
      </c>
      <c r="I94" s="7" t="s">
        <v>648</v>
      </c>
      <c r="J94" s="7" t="str">
        <f>J3</f>
        <v>December</v>
      </c>
      <c r="S94"/>
    </row>
    <row r="95" spans="2:29" x14ac:dyDescent="0.3">
      <c r="B95" s="7" t="s">
        <v>414</v>
      </c>
      <c r="C95" s="7" t="s">
        <v>13</v>
      </c>
      <c r="D95" s="7" t="s">
        <v>100</v>
      </c>
      <c r="E95" s="7" t="s">
        <v>101</v>
      </c>
      <c r="F95" s="7" t="str">
        <f>E95</f>
        <v>Water consumption</v>
      </c>
      <c r="G95" s="7" t="s">
        <v>5</v>
      </c>
      <c r="H95" s="7" t="s">
        <v>649</v>
      </c>
      <c r="N95" s="35">
        <v>581354</v>
      </c>
      <c r="O95">
        <v>474700</v>
      </c>
      <c r="Q95">
        <v>757841</v>
      </c>
      <c r="R95" s="8">
        <v>413883</v>
      </c>
      <c r="S95"/>
      <c r="U95"/>
      <c r="V95"/>
      <c r="W95"/>
      <c r="X95"/>
      <c r="Y95"/>
    </row>
    <row r="96" spans="2:29" x14ac:dyDescent="0.3">
      <c r="B96" s="7" t="s">
        <v>415</v>
      </c>
      <c r="C96" s="7" t="s">
        <v>13</v>
      </c>
      <c r="D96" s="7" t="s">
        <v>100</v>
      </c>
      <c r="E96" s="7" t="s">
        <v>102</v>
      </c>
      <c r="F96" s="7" t="str">
        <f>E96</f>
        <v>Water emission</v>
      </c>
      <c r="G96" s="7" t="s">
        <v>5</v>
      </c>
      <c r="H96" s="7" t="s">
        <v>649</v>
      </c>
      <c r="R96" s="8"/>
      <c r="S96"/>
      <c r="U96"/>
      <c r="V96" t="s">
        <v>826</v>
      </c>
      <c r="W96"/>
      <c r="X96"/>
      <c r="Y96"/>
    </row>
    <row r="97" spans="2:26" x14ac:dyDescent="0.3">
      <c r="B97" s="7" t="s">
        <v>416</v>
      </c>
      <c r="C97" s="7" t="s">
        <v>13</v>
      </c>
      <c r="D97" s="7" t="s">
        <v>100</v>
      </c>
      <c r="E97" s="7" t="s">
        <v>103</v>
      </c>
      <c r="F97" s="7" t="s">
        <v>104</v>
      </c>
      <c r="G97" s="7" t="s">
        <v>595</v>
      </c>
      <c r="H97" s="7" t="s">
        <v>352</v>
      </c>
      <c r="N97" s="13"/>
      <c r="S97" t="s">
        <v>802</v>
      </c>
      <c r="U97"/>
      <c r="V97"/>
      <c r="W97"/>
      <c r="X97"/>
      <c r="Y97"/>
    </row>
    <row r="98" spans="2:26" x14ac:dyDescent="0.3">
      <c r="B98" s="7" t="s">
        <v>417</v>
      </c>
      <c r="C98" s="7" t="s">
        <v>13</v>
      </c>
      <c r="D98" s="7" t="s">
        <v>100</v>
      </c>
      <c r="E98" s="7" t="s">
        <v>105</v>
      </c>
      <c r="F98" s="7" t="str">
        <f t="shared" ref="F98:F103" si="1">E98</f>
        <v>Untreated discharged waste water</v>
      </c>
      <c r="G98" s="7" t="s">
        <v>5</v>
      </c>
      <c r="H98" s="7" t="s">
        <v>649</v>
      </c>
      <c r="R98" s="15"/>
      <c r="S98"/>
      <c r="U98"/>
      <c r="V98"/>
      <c r="W98"/>
      <c r="X98"/>
      <c r="Y98"/>
    </row>
    <row r="99" spans="2:26" x14ac:dyDescent="0.3">
      <c r="B99" s="7" t="s">
        <v>596</v>
      </c>
      <c r="C99" s="7" t="s">
        <v>13</v>
      </c>
      <c r="D99" s="7" t="s">
        <v>100</v>
      </c>
      <c r="E99" s="7" t="s">
        <v>106</v>
      </c>
      <c r="F99" s="7" t="str">
        <f t="shared" si="1"/>
        <v>Water management initiatives</v>
      </c>
      <c r="G99" s="7" t="s">
        <v>567</v>
      </c>
      <c r="H99" s="7" t="s">
        <v>3</v>
      </c>
      <c r="N99" s="13"/>
      <c r="S99" t="s">
        <v>799</v>
      </c>
      <c r="U99"/>
      <c r="V99"/>
      <c r="W99"/>
      <c r="X99"/>
      <c r="Y99"/>
    </row>
    <row r="100" spans="2:26" x14ac:dyDescent="0.3">
      <c r="B100" s="7" t="s">
        <v>597</v>
      </c>
      <c r="C100" s="7" t="s">
        <v>13</v>
      </c>
      <c r="D100" s="7" t="s">
        <v>100</v>
      </c>
      <c r="E100" s="7" t="s">
        <v>106</v>
      </c>
      <c r="F100" s="7" t="str">
        <f t="shared" si="1"/>
        <v>Water management initiatives</v>
      </c>
      <c r="G100" s="7" t="s">
        <v>568</v>
      </c>
      <c r="H100" s="7" t="s">
        <v>3</v>
      </c>
      <c r="N100" s="13"/>
      <c r="S100" t="s">
        <v>800</v>
      </c>
      <c r="U100"/>
      <c r="V100"/>
      <c r="W100"/>
      <c r="X100"/>
      <c r="Y100"/>
    </row>
    <row r="101" spans="2:26" x14ac:dyDescent="0.3">
      <c r="B101" s="7" t="s">
        <v>598</v>
      </c>
      <c r="C101" s="7" t="s">
        <v>13</v>
      </c>
      <c r="D101" s="7" t="s">
        <v>100</v>
      </c>
      <c r="E101" s="7" t="s">
        <v>107</v>
      </c>
      <c r="F101" s="7" t="str">
        <f t="shared" si="1"/>
        <v>Sustainable oceans / seas practices</v>
      </c>
      <c r="G101" s="7" t="s">
        <v>567</v>
      </c>
      <c r="H101" s="7" t="s">
        <v>3</v>
      </c>
      <c r="N101" s="13"/>
      <c r="S101" t="s">
        <v>800</v>
      </c>
      <c r="U101"/>
      <c r="V101"/>
      <c r="W101"/>
      <c r="X101"/>
      <c r="Y101"/>
    </row>
    <row r="102" spans="2:26" x14ac:dyDescent="0.3">
      <c r="B102" s="7" t="s">
        <v>599</v>
      </c>
      <c r="C102" s="7" t="s">
        <v>13</v>
      </c>
      <c r="D102" s="7" t="s">
        <v>100</v>
      </c>
      <c r="E102" s="7" t="s">
        <v>107</v>
      </c>
      <c r="F102" s="7" t="str">
        <f t="shared" si="1"/>
        <v>Sustainable oceans / seas practices</v>
      </c>
      <c r="G102" s="7" t="s">
        <v>568</v>
      </c>
      <c r="H102" s="7" t="s">
        <v>3</v>
      </c>
      <c r="N102" s="13"/>
      <c r="S102" t="s">
        <v>800</v>
      </c>
      <c r="U102"/>
      <c r="V102"/>
      <c r="W102"/>
      <c r="X102"/>
      <c r="Y102"/>
    </row>
    <row r="103" spans="2:26" x14ac:dyDescent="0.3">
      <c r="B103" s="7" t="s">
        <v>418</v>
      </c>
      <c r="C103" s="7" t="s">
        <v>13</v>
      </c>
      <c r="D103" s="7" t="s">
        <v>100</v>
      </c>
      <c r="E103" s="7" t="s">
        <v>108</v>
      </c>
      <c r="F103" s="7" t="str">
        <f t="shared" si="1"/>
        <v>Water recycled and reused</v>
      </c>
      <c r="G103" s="7" t="s">
        <v>5</v>
      </c>
      <c r="H103" s="7" t="s">
        <v>4</v>
      </c>
      <c r="N103" s="14"/>
      <c r="O103" s="14"/>
      <c r="P103" s="14"/>
      <c r="Q103" s="14"/>
      <c r="R103" s="15"/>
      <c r="S103"/>
      <c r="U103"/>
      <c r="V103"/>
      <c r="W103"/>
      <c r="X103"/>
      <c r="Y103"/>
    </row>
    <row r="104" spans="2:26" x14ac:dyDescent="0.3">
      <c r="B104" s="7" t="s">
        <v>419</v>
      </c>
      <c r="C104" s="7" t="s">
        <v>13</v>
      </c>
      <c r="D104" s="7" t="s">
        <v>109</v>
      </c>
      <c r="E104" s="7" t="s">
        <v>110</v>
      </c>
      <c r="F104" s="7" t="s">
        <v>111</v>
      </c>
      <c r="G104" s="7" t="s">
        <v>5</v>
      </c>
      <c r="H104" s="7" t="s">
        <v>679</v>
      </c>
      <c r="S104">
        <v>0</v>
      </c>
      <c r="U104"/>
      <c r="V104"/>
      <c r="W104"/>
      <c r="X104"/>
      <c r="Y104"/>
    </row>
    <row r="105" spans="2:26" x14ac:dyDescent="0.3">
      <c r="B105" s="7" t="s">
        <v>600</v>
      </c>
      <c r="C105" s="7" t="s">
        <v>13</v>
      </c>
      <c r="D105" s="7" t="s">
        <v>109</v>
      </c>
      <c r="E105" s="7" t="s">
        <v>112</v>
      </c>
      <c r="F105" s="7" t="str">
        <f>E105</f>
        <v>Environmental audits</v>
      </c>
      <c r="H105" s="7" t="s">
        <v>3</v>
      </c>
      <c r="N105" s="13"/>
      <c r="S105" t="s">
        <v>800</v>
      </c>
      <c r="U105"/>
      <c r="V105"/>
      <c r="W105"/>
      <c r="X105"/>
      <c r="Y105"/>
    </row>
    <row r="106" spans="2:26" x14ac:dyDescent="0.3">
      <c r="B106" s="7" t="s">
        <v>601</v>
      </c>
      <c r="C106" s="7" t="s">
        <v>13</v>
      </c>
      <c r="D106" s="7" t="s">
        <v>109</v>
      </c>
      <c r="E106" s="7" t="s">
        <v>112</v>
      </c>
      <c r="F106" s="7" t="s">
        <v>680</v>
      </c>
      <c r="G106" s="7" t="s">
        <v>70</v>
      </c>
      <c r="H106" s="7" t="s">
        <v>3</v>
      </c>
      <c r="N106" s="13"/>
      <c r="S106" t="s">
        <v>800</v>
      </c>
      <c r="U106"/>
      <c r="V106"/>
      <c r="W106"/>
      <c r="X106"/>
      <c r="Y106"/>
    </row>
    <row r="107" spans="2:26" x14ac:dyDescent="0.3">
      <c r="B107" s="7" t="s">
        <v>602</v>
      </c>
      <c r="C107" s="7" t="s">
        <v>114</v>
      </c>
      <c r="D107" s="7" t="s">
        <v>115</v>
      </c>
      <c r="E107" s="7" t="s">
        <v>116</v>
      </c>
      <c r="F107" s="7" t="s">
        <v>567</v>
      </c>
      <c r="G107" s="7" t="s">
        <v>567</v>
      </c>
      <c r="H107" s="7" t="s">
        <v>3</v>
      </c>
      <c r="N107" s="13"/>
      <c r="S107" t="s">
        <v>799</v>
      </c>
      <c r="U107"/>
      <c r="V107"/>
      <c r="W107"/>
      <c r="X107"/>
      <c r="Y107"/>
    </row>
    <row r="108" spans="2:26" x14ac:dyDescent="0.3">
      <c r="B108" s="7" t="s">
        <v>603</v>
      </c>
      <c r="C108" s="7" t="s">
        <v>114</v>
      </c>
      <c r="D108" s="7" t="s">
        <v>115</v>
      </c>
      <c r="E108" s="7" t="s">
        <v>116</v>
      </c>
      <c r="F108" s="7" t="s">
        <v>117</v>
      </c>
      <c r="G108" s="7" t="s">
        <v>568</v>
      </c>
      <c r="H108" s="7" t="s">
        <v>3</v>
      </c>
      <c r="N108" s="13"/>
      <c r="S108" t="s">
        <v>799</v>
      </c>
      <c r="U108"/>
      <c r="V108"/>
      <c r="W108"/>
      <c r="X108"/>
      <c r="Y108"/>
    </row>
    <row r="109" spans="2:26" x14ac:dyDescent="0.3">
      <c r="B109" s="7" t="s">
        <v>420</v>
      </c>
      <c r="C109" s="7" t="s">
        <v>114</v>
      </c>
      <c r="D109" s="7" t="s">
        <v>115</v>
      </c>
      <c r="E109" s="7" t="s">
        <v>118</v>
      </c>
      <c r="F109" s="7" t="str">
        <f>E109</f>
        <v>Employee turnover rate</v>
      </c>
      <c r="G109" s="7" t="s">
        <v>5</v>
      </c>
      <c r="H109" s="7" t="s">
        <v>4</v>
      </c>
      <c r="O109" s="72">
        <v>0.29099999999999998</v>
      </c>
      <c r="P109" s="73">
        <v>0.33800000000000002</v>
      </c>
      <c r="Q109" s="73">
        <v>0.36180000000000001</v>
      </c>
      <c r="R109" s="72">
        <v>0.36199999999999999</v>
      </c>
      <c r="S109"/>
      <c r="U109"/>
      <c r="V109"/>
      <c r="W109" t="s">
        <v>827</v>
      </c>
      <c r="X109" t="s">
        <v>828</v>
      </c>
      <c r="Y109" t="s">
        <v>829</v>
      </c>
      <c r="Z109" s="7" t="s">
        <v>841</v>
      </c>
    </row>
    <row r="110" spans="2:26" x14ac:dyDescent="0.3">
      <c r="B110" s="7" t="s">
        <v>604</v>
      </c>
      <c r="C110" s="7" t="s">
        <v>114</v>
      </c>
      <c r="D110" s="7" t="s">
        <v>115</v>
      </c>
      <c r="E110" s="7" t="s">
        <v>119</v>
      </c>
      <c r="F110" s="7" t="s">
        <v>567</v>
      </c>
      <c r="G110" s="7" t="s">
        <v>567</v>
      </c>
      <c r="H110" s="7" t="s">
        <v>3</v>
      </c>
      <c r="N110" s="13"/>
      <c r="S110" t="s">
        <v>800</v>
      </c>
      <c r="U110"/>
      <c r="V110"/>
    </row>
    <row r="111" spans="2:26" x14ac:dyDescent="0.3">
      <c r="B111" s="7" t="s">
        <v>605</v>
      </c>
      <c r="C111" s="7" t="s">
        <v>114</v>
      </c>
      <c r="D111" s="7" t="s">
        <v>115</v>
      </c>
      <c r="E111" s="7" t="s">
        <v>119</v>
      </c>
      <c r="F111" s="7" t="s">
        <v>117</v>
      </c>
      <c r="G111" s="7" t="s">
        <v>568</v>
      </c>
      <c r="H111" s="7" t="s">
        <v>3</v>
      </c>
      <c r="N111" s="13"/>
      <c r="S111" t="s">
        <v>800</v>
      </c>
      <c r="U111"/>
      <c r="V111"/>
      <c r="W111"/>
      <c r="X111"/>
      <c r="Y111"/>
    </row>
    <row r="112" spans="2:26" x14ac:dyDescent="0.3">
      <c r="B112" s="7" t="s">
        <v>608</v>
      </c>
      <c r="C112" s="7" t="s">
        <v>114</v>
      </c>
      <c r="D112" s="7" t="s">
        <v>115</v>
      </c>
      <c r="E112" s="7" t="s">
        <v>120</v>
      </c>
      <c r="F112" s="7" t="s">
        <v>567</v>
      </c>
      <c r="G112" s="7" t="s">
        <v>567</v>
      </c>
      <c r="H112" s="7" t="s">
        <v>3</v>
      </c>
      <c r="N112" s="13"/>
      <c r="S112" t="s">
        <v>799</v>
      </c>
      <c r="U112"/>
      <c r="V112"/>
      <c r="W112"/>
      <c r="X112"/>
      <c r="Y112"/>
    </row>
    <row r="113" spans="2:29" x14ac:dyDescent="0.3">
      <c r="B113" s="7" t="s">
        <v>609</v>
      </c>
      <c r="C113" s="7" t="s">
        <v>114</v>
      </c>
      <c r="D113" s="7" t="s">
        <v>115</v>
      </c>
      <c r="E113" s="7" t="s">
        <v>120</v>
      </c>
      <c r="F113" s="7" t="s">
        <v>117</v>
      </c>
      <c r="G113" s="7" t="s">
        <v>568</v>
      </c>
      <c r="H113" s="7" t="s">
        <v>3</v>
      </c>
      <c r="N113" s="13"/>
      <c r="S113" t="s">
        <v>799</v>
      </c>
      <c r="U113"/>
      <c r="V113"/>
      <c r="W113"/>
      <c r="X113"/>
      <c r="Y113"/>
    </row>
    <row r="114" spans="2:29" x14ac:dyDescent="0.3">
      <c r="B114" s="7" t="s">
        <v>610</v>
      </c>
      <c r="C114" s="7" t="s">
        <v>114</v>
      </c>
      <c r="D114" s="7" t="s">
        <v>115</v>
      </c>
      <c r="E114" s="7" t="s">
        <v>121</v>
      </c>
      <c r="F114" s="7" t="s">
        <v>606</v>
      </c>
      <c r="G114" s="7" t="s">
        <v>567</v>
      </c>
      <c r="H114" s="7" t="s">
        <v>3</v>
      </c>
      <c r="N114" s="13"/>
      <c r="S114" t="s">
        <v>800</v>
      </c>
      <c r="U114"/>
      <c r="V114"/>
      <c r="W114"/>
      <c r="X114"/>
      <c r="Y114"/>
    </row>
    <row r="115" spans="2:29" x14ac:dyDescent="0.3">
      <c r="B115" s="7" t="s">
        <v>611</v>
      </c>
      <c r="C115" s="7" t="s">
        <v>114</v>
      </c>
      <c r="D115" s="7" t="s">
        <v>115</v>
      </c>
      <c r="E115" s="7" t="s">
        <v>121</v>
      </c>
      <c r="F115" s="7" t="s">
        <v>607</v>
      </c>
      <c r="G115" s="7" t="s">
        <v>568</v>
      </c>
      <c r="H115" s="7" t="s">
        <v>3</v>
      </c>
      <c r="N115" s="13"/>
      <c r="S115" t="s">
        <v>800</v>
      </c>
      <c r="U115"/>
      <c r="V115"/>
      <c r="W115"/>
      <c r="X115"/>
      <c r="Y115"/>
    </row>
    <row r="116" spans="2:29" x14ac:dyDescent="0.3">
      <c r="B116" s="7" t="s">
        <v>421</v>
      </c>
      <c r="C116" s="7" t="s">
        <v>114</v>
      </c>
      <c r="D116" s="7" t="s">
        <v>115</v>
      </c>
      <c r="E116" s="7" t="s">
        <v>122</v>
      </c>
      <c r="F116" s="7" t="s">
        <v>123</v>
      </c>
      <c r="G116" s="7" t="s">
        <v>5</v>
      </c>
      <c r="H116" s="7" t="s">
        <v>4</v>
      </c>
      <c r="M116">
        <v>0</v>
      </c>
      <c r="N116">
        <v>0</v>
      </c>
      <c r="O116">
        <v>0</v>
      </c>
      <c r="P116">
        <v>0</v>
      </c>
      <c r="Q116">
        <v>0</v>
      </c>
      <c r="R116" s="15">
        <v>0</v>
      </c>
      <c r="S116"/>
      <c r="U116"/>
      <c r="V116"/>
      <c r="W116"/>
      <c r="X116"/>
      <c r="Y116"/>
    </row>
    <row r="117" spans="2:29" x14ac:dyDescent="0.3">
      <c r="B117" s="7" t="s">
        <v>422</v>
      </c>
      <c r="C117" s="7" t="s">
        <v>114</v>
      </c>
      <c r="D117" s="7" t="s">
        <v>115</v>
      </c>
      <c r="E117" s="7" t="s">
        <v>124</v>
      </c>
      <c r="F117" s="7" t="s">
        <v>125</v>
      </c>
      <c r="G117" s="7" t="s">
        <v>5</v>
      </c>
      <c r="H117" s="7" t="s">
        <v>126</v>
      </c>
      <c r="M117"/>
      <c r="N117">
        <v>17.309999999999999</v>
      </c>
      <c r="O117" s="12">
        <v>25.462184873949578</v>
      </c>
      <c r="P117">
        <v>34.840000000000003</v>
      </c>
      <c r="Q117">
        <v>19.309999999999999</v>
      </c>
      <c r="R117" s="18">
        <v>17.809999999999999</v>
      </c>
      <c r="S117"/>
      <c r="U117"/>
      <c r="V117"/>
      <c r="W117" t="s">
        <v>830</v>
      </c>
      <c r="X117"/>
      <c r="Y117" t="s">
        <v>831</v>
      </c>
    </row>
    <row r="118" spans="2:29" x14ac:dyDescent="0.3">
      <c r="B118" s="7" t="s">
        <v>423</v>
      </c>
      <c r="C118" s="7" t="s">
        <v>114</v>
      </c>
      <c r="D118" s="7" t="s">
        <v>115</v>
      </c>
      <c r="E118" s="7" t="s">
        <v>127</v>
      </c>
      <c r="F118" s="7" t="s">
        <v>128</v>
      </c>
      <c r="G118" s="7" t="s">
        <v>235</v>
      </c>
      <c r="H118" s="7" t="s">
        <v>3</v>
      </c>
      <c r="N118" s="13"/>
      <c r="S118" t="s">
        <v>800</v>
      </c>
      <c r="U118"/>
      <c r="V118"/>
      <c r="W118"/>
      <c r="X118"/>
      <c r="Y118" t="s">
        <v>832</v>
      </c>
    </row>
    <row r="119" spans="2:29" x14ac:dyDescent="0.3">
      <c r="B119" s="7" t="s">
        <v>612</v>
      </c>
      <c r="C119" s="7" t="s">
        <v>114</v>
      </c>
      <c r="D119" s="7" t="s">
        <v>115</v>
      </c>
      <c r="E119" s="7" t="s">
        <v>129</v>
      </c>
      <c r="F119" s="7" t="s">
        <v>567</v>
      </c>
      <c r="G119" s="7" t="s">
        <v>567</v>
      </c>
      <c r="H119" s="7" t="s">
        <v>3</v>
      </c>
      <c r="N119" s="13"/>
      <c r="S119" t="s">
        <v>799</v>
      </c>
      <c r="AC119" s="7" t="s">
        <v>842</v>
      </c>
    </row>
    <row r="120" spans="2:29" x14ac:dyDescent="0.3">
      <c r="B120" s="7" t="s">
        <v>613</v>
      </c>
      <c r="C120" s="7" t="s">
        <v>114</v>
      </c>
      <c r="D120" s="7" t="s">
        <v>115</v>
      </c>
      <c r="E120" s="7" t="s">
        <v>129</v>
      </c>
      <c r="F120" s="7" t="s">
        <v>117</v>
      </c>
      <c r="G120" s="7" t="s">
        <v>568</v>
      </c>
      <c r="H120" s="7" t="s">
        <v>3</v>
      </c>
      <c r="N120" s="13"/>
      <c r="S120" t="s">
        <v>799</v>
      </c>
    </row>
    <row r="121" spans="2:29" x14ac:dyDescent="0.3">
      <c r="B121" s="7" t="s">
        <v>424</v>
      </c>
      <c r="C121" s="7" t="s">
        <v>114</v>
      </c>
      <c r="D121" s="7" t="s">
        <v>115</v>
      </c>
      <c r="E121" s="7" t="s">
        <v>130</v>
      </c>
      <c r="F121" s="7" t="s">
        <v>567</v>
      </c>
      <c r="G121" s="7" t="s">
        <v>567</v>
      </c>
      <c r="H121" s="7" t="s">
        <v>3</v>
      </c>
      <c r="N121" s="13"/>
      <c r="S121" t="s">
        <v>799</v>
      </c>
    </row>
    <row r="122" spans="2:29" x14ac:dyDescent="0.3">
      <c r="B122" s="7" t="s">
        <v>615</v>
      </c>
      <c r="C122" s="7" t="s">
        <v>114</v>
      </c>
      <c r="D122" s="7" t="s">
        <v>115</v>
      </c>
      <c r="E122" s="7" t="s">
        <v>130</v>
      </c>
      <c r="F122" s="7" t="s">
        <v>117</v>
      </c>
      <c r="G122" s="7" t="s">
        <v>568</v>
      </c>
      <c r="H122" s="7" t="s">
        <v>3</v>
      </c>
      <c r="N122" s="13"/>
      <c r="S122" t="s">
        <v>799</v>
      </c>
      <c r="Z122" s="7" t="s">
        <v>844</v>
      </c>
      <c r="AC122" s="7" t="s">
        <v>843</v>
      </c>
    </row>
    <row r="123" spans="2:29" x14ac:dyDescent="0.3">
      <c r="B123" s="7" t="s">
        <v>614</v>
      </c>
      <c r="C123" s="7" t="s">
        <v>114</v>
      </c>
      <c r="D123" s="7" t="s">
        <v>115</v>
      </c>
      <c r="E123" s="7" t="s">
        <v>130</v>
      </c>
      <c r="F123" s="7" t="s">
        <v>131</v>
      </c>
      <c r="G123" s="7" t="s">
        <v>759</v>
      </c>
      <c r="H123" s="7" t="s">
        <v>3</v>
      </c>
      <c r="N123" s="13"/>
      <c r="S123" t="s">
        <v>800</v>
      </c>
    </row>
    <row r="124" spans="2:29" x14ac:dyDescent="0.3">
      <c r="B124" s="7" t="s">
        <v>616</v>
      </c>
      <c r="C124" s="7" t="s">
        <v>114</v>
      </c>
      <c r="D124" s="7" t="s">
        <v>115</v>
      </c>
      <c r="E124" s="7" t="s">
        <v>132</v>
      </c>
      <c r="F124" s="7" t="s">
        <v>567</v>
      </c>
      <c r="G124" s="7" t="s">
        <v>567</v>
      </c>
      <c r="H124" s="7" t="s">
        <v>3</v>
      </c>
      <c r="N124" s="13"/>
      <c r="S124" t="s">
        <v>800</v>
      </c>
    </row>
    <row r="125" spans="2:29" x14ac:dyDescent="0.3">
      <c r="B125" s="7" t="s">
        <v>617</v>
      </c>
      <c r="C125" s="7" t="s">
        <v>114</v>
      </c>
      <c r="D125" s="7" t="s">
        <v>115</v>
      </c>
      <c r="E125" s="7" t="s">
        <v>132</v>
      </c>
      <c r="F125" s="7" t="s">
        <v>117</v>
      </c>
      <c r="G125" s="7" t="s">
        <v>568</v>
      </c>
      <c r="H125" s="7" t="s">
        <v>3</v>
      </c>
      <c r="N125" s="13"/>
      <c r="S125" t="s">
        <v>800</v>
      </c>
    </row>
    <row r="126" spans="2:29" x14ac:dyDescent="0.3">
      <c r="B126" s="7" t="s">
        <v>425</v>
      </c>
      <c r="C126" s="7" t="s">
        <v>114</v>
      </c>
      <c r="D126" s="7" t="s">
        <v>115</v>
      </c>
      <c r="E126" s="7" t="s">
        <v>133</v>
      </c>
      <c r="F126" s="7" t="s">
        <v>117</v>
      </c>
      <c r="G126" s="7" t="s">
        <v>21</v>
      </c>
      <c r="H126" s="7" t="s">
        <v>3</v>
      </c>
      <c r="N126" s="13"/>
      <c r="S126" t="s">
        <v>800</v>
      </c>
    </row>
    <row r="127" spans="2:29" x14ac:dyDescent="0.3">
      <c r="B127" s="7" t="s">
        <v>426</v>
      </c>
      <c r="C127" s="7" t="s">
        <v>114</v>
      </c>
      <c r="D127" s="7" t="s">
        <v>115</v>
      </c>
      <c r="E127" s="7" t="s">
        <v>134</v>
      </c>
      <c r="G127" s="7" t="s">
        <v>5</v>
      </c>
      <c r="H127" s="7" t="s">
        <v>86</v>
      </c>
      <c r="S127"/>
    </row>
    <row r="128" spans="2:29" x14ac:dyDescent="0.3">
      <c r="B128" s="7" t="s">
        <v>427</v>
      </c>
      <c r="C128" s="7" t="s">
        <v>114</v>
      </c>
      <c r="D128" s="7" t="s">
        <v>115</v>
      </c>
      <c r="E128" s="7" t="s">
        <v>135</v>
      </c>
      <c r="G128" s="7" t="s">
        <v>5</v>
      </c>
      <c r="H128" s="7" t="s">
        <v>136</v>
      </c>
      <c r="R128" s="15"/>
      <c r="S128"/>
    </row>
    <row r="129" spans="2:28" x14ac:dyDescent="0.3">
      <c r="B129" s="7" t="s">
        <v>619</v>
      </c>
      <c r="C129" s="7" t="s">
        <v>114</v>
      </c>
      <c r="D129" s="7" t="s">
        <v>115</v>
      </c>
      <c r="E129" s="7" t="s">
        <v>137</v>
      </c>
      <c r="F129" s="7" t="s">
        <v>567</v>
      </c>
      <c r="G129" s="7" t="s">
        <v>567</v>
      </c>
      <c r="H129" s="7" t="s">
        <v>3</v>
      </c>
      <c r="N129" s="13"/>
      <c r="S129" t="s">
        <v>799</v>
      </c>
    </row>
    <row r="130" spans="2:28" x14ac:dyDescent="0.3">
      <c r="B130" s="7" t="s">
        <v>618</v>
      </c>
      <c r="C130" s="7" t="s">
        <v>114</v>
      </c>
      <c r="D130" s="7" t="s">
        <v>115</v>
      </c>
      <c r="E130" s="7" t="s">
        <v>137</v>
      </c>
      <c r="F130" s="7" t="s">
        <v>117</v>
      </c>
      <c r="G130" s="7" t="s">
        <v>568</v>
      </c>
      <c r="H130" s="7" t="s">
        <v>3</v>
      </c>
      <c r="N130" s="13"/>
      <c r="S130" t="s">
        <v>800</v>
      </c>
    </row>
    <row r="131" spans="2:28" x14ac:dyDescent="0.3">
      <c r="B131" s="7" t="s">
        <v>620</v>
      </c>
      <c r="C131" s="7" t="s">
        <v>114</v>
      </c>
      <c r="D131" s="7" t="s">
        <v>138</v>
      </c>
      <c r="E131" s="7" t="s">
        <v>139</v>
      </c>
      <c r="F131" s="7" t="s">
        <v>567</v>
      </c>
      <c r="G131" s="7" t="s">
        <v>567</v>
      </c>
      <c r="H131" s="7" t="s">
        <v>3</v>
      </c>
      <c r="N131" s="13"/>
      <c r="S131" t="s">
        <v>799</v>
      </c>
    </row>
    <row r="132" spans="2:28" x14ac:dyDescent="0.3">
      <c r="B132" s="7" t="s">
        <v>621</v>
      </c>
      <c r="C132" s="7" t="s">
        <v>114</v>
      </c>
      <c r="D132" s="7" t="s">
        <v>138</v>
      </c>
      <c r="E132" s="7" t="s">
        <v>139</v>
      </c>
      <c r="F132" s="7" t="s">
        <v>117</v>
      </c>
      <c r="G132" s="7" t="s">
        <v>568</v>
      </c>
      <c r="H132" s="7" t="s">
        <v>3</v>
      </c>
      <c r="N132" s="13"/>
      <c r="S132" t="s">
        <v>799</v>
      </c>
    </row>
    <row r="133" spans="2:28" x14ac:dyDescent="0.3">
      <c r="B133" s="7" t="s">
        <v>622</v>
      </c>
      <c r="C133" s="7" t="s">
        <v>114</v>
      </c>
      <c r="D133" s="7" t="s">
        <v>138</v>
      </c>
      <c r="E133" s="7" t="s">
        <v>140</v>
      </c>
      <c r="F133" s="7" t="s">
        <v>567</v>
      </c>
      <c r="G133" s="7" t="s">
        <v>567</v>
      </c>
      <c r="H133" s="7" t="s">
        <v>3</v>
      </c>
      <c r="N133" s="13"/>
      <c r="S133" t="s">
        <v>800</v>
      </c>
      <c r="AB133" s="19"/>
    </row>
    <row r="134" spans="2:28" x14ac:dyDescent="0.3">
      <c r="B134" s="7" t="s">
        <v>428</v>
      </c>
      <c r="C134" s="7" t="s">
        <v>114</v>
      </c>
      <c r="D134" s="7" t="s">
        <v>138</v>
      </c>
      <c r="E134" s="7" t="s">
        <v>141</v>
      </c>
      <c r="F134" s="7" t="s">
        <v>567</v>
      </c>
      <c r="G134" s="7" t="s">
        <v>567</v>
      </c>
      <c r="H134" s="7" t="s">
        <v>3</v>
      </c>
      <c r="N134" s="13"/>
      <c r="S134" t="s">
        <v>800</v>
      </c>
    </row>
    <row r="135" spans="2:28" x14ac:dyDescent="0.3">
      <c r="B135" s="7" t="s">
        <v>429</v>
      </c>
      <c r="C135" s="7" t="s">
        <v>114</v>
      </c>
      <c r="D135" s="7" t="s">
        <v>138</v>
      </c>
      <c r="E135" s="7" t="s">
        <v>142</v>
      </c>
      <c r="F135" s="7" t="s">
        <v>143</v>
      </c>
      <c r="G135" s="7" t="s">
        <v>144</v>
      </c>
      <c r="H135" s="7" t="s">
        <v>145</v>
      </c>
      <c r="N135" s="13"/>
      <c r="S135" t="s">
        <v>801</v>
      </c>
    </row>
    <row r="136" spans="2:28" x14ac:dyDescent="0.3">
      <c r="B136" s="7" t="s">
        <v>430</v>
      </c>
      <c r="C136" s="7" t="s">
        <v>114</v>
      </c>
      <c r="D136" s="7" t="s">
        <v>138</v>
      </c>
      <c r="E136" s="7" t="s">
        <v>142</v>
      </c>
      <c r="F136" s="7" t="s">
        <v>623</v>
      </c>
      <c r="G136" s="7" t="s">
        <v>567</v>
      </c>
      <c r="H136" s="7" t="s">
        <v>3</v>
      </c>
      <c r="N136" s="13"/>
      <c r="S136" t="s">
        <v>800</v>
      </c>
    </row>
    <row r="137" spans="2:28" x14ac:dyDescent="0.3">
      <c r="B137" s="7" t="s">
        <v>431</v>
      </c>
      <c r="C137" s="7" t="s">
        <v>114</v>
      </c>
      <c r="D137" s="7" t="s">
        <v>138</v>
      </c>
      <c r="E137" s="7" t="s">
        <v>146</v>
      </c>
      <c r="F137" s="7" t="s">
        <v>147</v>
      </c>
      <c r="G137" s="7" t="s">
        <v>144</v>
      </c>
      <c r="H137" s="7" t="s">
        <v>145</v>
      </c>
      <c r="N137" s="13"/>
      <c r="S137" t="s">
        <v>801</v>
      </c>
    </row>
    <row r="138" spans="2:28" x14ac:dyDescent="0.3">
      <c r="B138" s="7" t="s">
        <v>432</v>
      </c>
      <c r="C138" s="7" t="s">
        <v>114</v>
      </c>
      <c r="D138" s="7" t="s">
        <v>138</v>
      </c>
      <c r="E138" s="7" t="s">
        <v>146</v>
      </c>
      <c r="F138" s="7" t="s">
        <v>624</v>
      </c>
      <c r="G138" s="7" t="s">
        <v>567</v>
      </c>
      <c r="H138" s="7" t="s">
        <v>3</v>
      </c>
      <c r="N138" s="13"/>
      <c r="S138" t="s">
        <v>800</v>
      </c>
    </row>
    <row r="139" spans="2:28" x14ac:dyDescent="0.3">
      <c r="B139" s="7" t="s">
        <v>148</v>
      </c>
      <c r="C139" s="7" t="s">
        <v>114</v>
      </c>
      <c r="D139" s="7" t="s">
        <v>138</v>
      </c>
      <c r="E139" s="7" t="s">
        <v>149</v>
      </c>
      <c r="F139" s="7" t="s">
        <v>150</v>
      </c>
      <c r="G139" s="7" t="s">
        <v>5</v>
      </c>
      <c r="H139" s="7" t="s">
        <v>86</v>
      </c>
      <c r="R139" s="15"/>
      <c r="S139">
        <v>0</v>
      </c>
    </row>
    <row r="140" spans="2:28" x14ac:dyDescent="0.3">
      <c r="B140" s="7" t="s">
        <v>625</v>
      </c>
      <c r="C140" s="7" t="s">
        <v>114</v>
      </c>
      <c r="D140" s="7" t="s">
        <v>138</v>
      </c>
      <c r="E140" s="7" t="s">
        <v>151</v>
      </c>
      <c r="F140" s="7" t="s">
        <v>627</v>
      </c>
      <c r="H140" s="7" t="s">
        <v>3</v>
      </c>
      <c r="S140" t="s">
        <v>800</v>
      </c>
    </row>
    <row r="141" spans="2:28" x14ac:dyDescent="0.3">
      <c r="B141" s="7" t="s">
        <v>626</v>
      </c>
      <c r="C141" s="7" t="s">
        <v>114</v>
      </c>
      <c r="D141" s="7" t="s">
        <v>364</v>
      </c>
      <c r="E141" s="7" t="s">
        <v>151</v>
      </c>
      <c r="F141" s="7" t="s">
        <v>628</v>
      </c>
      <c r="H141" s="7" t="s">
        <v>3</v>
      </c>
      <c r="S141" t="s">
        <v>800</v>
      </c>
    </row>
    <row r="142" spans="2:28" x14ac:dyDescent="0.3">
      <c r="B142" s="7" t="s">
        <v>433</v>
      </c>
      <c r="C142" s="7" t="s">
        <v>114</v>
      </c>
      <c r="D142" s="7" t="s">
        <v>152</v>
      </c>
      <c r="E142" s="7" t="s">
        <v>153</v>
      </c>
      <c r="F142" s="7" t="s">
        <v>629</v>
      </c>
      <c r="G142" s="7" t="s">
        <v>567</v>
      </c>
      <c r="H142" s="7" t="s">
        <v>3</v>
      </c>
      <c r="N142" s="13"/>
      <c r="S142" t="s">
        <v>800</v>
      </c>
    </row>
    <row r="143" spans="2:28" x14ac:dyDescent="0.3">
      <c r="B143" s="7" t="s">
        <v>683</v>
      </c>
      <c r="C143" s="7" t="s">
        <v>114</v>
      </c>
      <c r="D143" s="7" t="s">
        <v>152</v>
      </c>
      <c r="E143" s="7" t="s">
        <v>153</v>
      </c>
      <c r="F143" s="7" t="s">
        <v>154</v>
      </c>
      <c r="H143" s="7" t="s">
        <v>3</v>
      </c>
      <c r="N143" s="13"/>
      <c r="S143" t="s">
        <v>800</v>
      </c>
    </row>
    <row r="144" spans="2:28" x14ac:dyDescent="0.3">
      <c r="B144" s="7" t="s">
        <v>434</v>
      </c>
      <c r="C144" s="7" t="s">
        <v>114</v>
      </c>
      <c r="D144" s="7" t="s">
        <v>152</v>
      </c>
      <c r="E144" s="7" t="s">
        <v>155</v>
      </c>
      <c r="F144" s="7" t="s">
        <v>156</v>
      </c>
      <c r="H144" s="7" t="s">
        <v>3</v>
      </c>
      <c r="N144" s="13"/>
      <c r="S144" t="s">
        <v>800</v>
      </c>
    </row>
    <row r="145" spans="2:27" x14ac:dyDescent="0.3">
      <c r="B145" s="7" t="s">
        <v>435</v>
      </c>
      <c r="C145" s="7" t="s">
        <v>114</v>
      </c>
      <c r="D145" s="7" t="s">
        <v>152</v>
      </c>
      <c r="E145" s="7" t="s">
        <v>157</v>
      </c>
      <c r="F145" s="7" t="s">
        <v>158</v>
      </c>
      <c r="G145" s="7" t="s">
        <v>5</v>
      </c>
      <c r="H145" s="7" t="s">
        <v>86</v>
      </c>
      <c r="R145" s="15"/>
      <c r="S145">
        <v>0</v>
      </c>
    </row>
    <row r="146" spans="2:27" x14ac:dyDescent="0.3">
      <c r="B146" s="7" t="s">
        <v>436</v>
      </c>
      <c r="C146" s="7" t="s">
        <v>114</v>
      </c>
      <c r="D146" s="7" t="s">
        <v>152</v>
      </c>
      <c r="E146" s="7" t="s">
        <v>159</v>
      </c>
      <c r="F146" s="7" t="s">
        <v>631</v>
      </c>
      <c r="G146" s="7" t="s">
        <v>567</v>
      </c>
      <c r="H146" s="7" t="s">
        <v>3</v>
      </c>
      <c r="N146" s="13"/>
      <c r="S146" t="s">
        <v>799</v>
      </c>
    </row>
    <row r="147" spans="2:27" x14ac:dyDescent="0.3">
      <c r="B147" s="7" t="s">
        <v>684</v>
      </c>
      <c r="C147" s="7" t="s">
        <v>114</v>
      </c>
      <c r="D147" s="7" t="s">
        <v>152</v>
      </c>
      <c r="E147" s="7" t="s">
        <v>159</v>
      </c>
      <c r="F147" s="7" t="s">
        <v>160</v>
      </c>
      <c r="G147" s="7" t="s">
        <v>568</v>
      </c>
      <c r="H147" s="7" t="s">
        <v>3</v>
      </c>
      <c r="N147" s="13"/>
      <c r="S147" t="s">
        <v>799</v>
      </c>
    </row>
    <row r="148" spans="2:27" x14ac:dyDescent="0.3">
      <c r="B148" s="7" t="s">
        <v>437</v>
      </c>
      <c r="C148" s="7" t="s">
        <v>114</v>
      </c>
      <c r="D148" s="7" t="s">
        <v>365</v>
      </c>
      <c r="E148" s="7" t="s">
        <v>366</v>
      </c>
      <c r="S148"/>
    </row>
    <row r="149" spans="2:27" x14ac:dyDescent="0.3">
      <c r="B149" s="7" t="s">
        <v>685</v>
      </c>
      <c r="C149" s="7" t="s">
        <v>114</v>
      </c>
      <c r="D149" s="7" t="s">
        <v>365</v>
      </c>
      <c r="E149" s="7" t="s">
        <v>367</v>
      </c>
      <c r="F149" s="7" t="s">
        <v>632</v>
      </c>
      <c r="G149" s="7" t="s">
        <v>5</v>
      </c>
      <c r="H149" s="7" t="s">
        <v>4</v>
      </c>
      <c r="S149"/>
    </row>
    <row r="150" spans="2:27" x14ac:dyDescent="0.3">
      <c r="B150" s="7" t="s">
        <v>686</v>
      </c>
      <c r="C150" s="7" t="s">
        <v>114</v>
      </c>
      <c r="D150" s="7" t="s">
        <v>365</v>
      </c>
      <c r="E150" s="7" t="s">
        <v>367</v>
      </c>
      <c r="F150" s="7" t="s">
        <v>633</v>
      </c>
      <c r="H150" s="7" t="s">
        <v>3</v>
      </c>
      <c r="N150" s="13"/>
      <c r="S150" t="s">
        <v>800</v>
      </c>
    </row>
    <row r="151" spans="2:27" x14ac:dyDescent="0.3">
      <c r="B151" s="7" t="s">
        <v>438</v>
      </c>
      <c r="C151" s="7" t="s">
        <v>114</v>
      </c>
      <c r="D151" s="7" t="s">
        <v>365</v>
      </c>
      <c r="E151" s="7" t="s">
        <v>368</v>
      </c>
      <c r="S151" t="s">
        <v>800</v>
      </c>
    </row>
    <row r="152" spans="2:27" x14ac:dyDescent="0.3">
      <c r="B152" s="7" t="s">
        <v>814</v>
      </c>
      <c r="C152" s="7" t="s">
        <v>114</v>
      </c>
      <c r="D152" s="7" t="s">
        <v>365</v>
      </c>
      <c r="E152" s="7" t="s">
        <v>815</v>
      </c>
      <c r="S152" t="s">
        <v>799</v>
      </c>
      <c r="Y152" s="7" t="s">
        <v>835</v>
      </c>
    </row>
    <row r="153" spans="2:27" x14ac:dyDescent="0.3">
      <c r="B153" s="7" t="s">
        <v>439</v>
      </c>
      <c r="C153" s="7" t="s">
        <v>114</v>
      </c>
      <c r="D153" s="7" t="s">
        <v>161</v>
      </c>
      <c r="E153" s="7" t="s">
        <v>162</v>
      </c>
      <c r="F153" s="7" t="s">
        <v>629</v>
      </c>
      <c r="G153" s="7" t="s">
        <v>567</v>
      </c>
      <c r="H153" s="7" t="s">
        <v>3</v>
      </c>
      <c r="N153" s="13"/>
      <c r="S153" t="s">
        <v>800</v>
      </c>
    </row>
    <row r="154" spans="2:27" x14ac:dyDescent="0.3">
      <c r="B154" s="7" t="s">
        <v>440</v>
      </c>
      <c r="C154" s="7" t="s">
        <v>114</v>
      </c>
      <c r="D154" s="7" t="s">
        <v>161</v>
      </c>
      <c r="E154" s="7" t="s">
        <v>162</v>
      </c>
      <c r="F154" s="7" t="s">
        <v>630</v>
      </c>
      <c r="G154" s="7" t="s">
        <v>568</v>
      </c>
      <c r="H154" s="7" t="s">
        <v>3</v>
      </c>
      <c r="N154" s="13"/>
      <c r="S154" t="s">
        <v>800</v>
      </c>
    </row>
    <row r="155" spans="2:27" x14ac:dyDescent="0.3">
      <c r="B155" s="7" t="s">
        <v>634</v>
      </c>
      <c r="C155" s="7" t="s">
        <v>114</v>
      </c>
      <c r="D155" s="7" t="s">
        <v>161</v>
      </c>
      <c r="E155" s="7" t="s">
        <v>162</v>
      </c>
      <c r="F155" s="7" t="s">
        <v>163</v>
      </c>
      <c r="G155" s="7" t="s">
        <v>5</v>
      </c>
      <c r="H155" s="7" t="s">
        <v>86</v>
      </c>
      <c r="R155" s="15"/>
      <c r="S155">
        <v>0</v>
      </c>
    </row>
    <row r="156" spans="2:27" x14ac:dyDescent="0.3">
      <c r="B156" s="7" t="s">
        <v>441</v>
      </c>
      <c r="C156" s="7" t="s">
        <v>114</v>
      </c>
      <c r="D156" s="7" t="s">
        <v>369</v>
      </c>
      <c r="E156" s="7" t="s">
        <v>370</v>
      </c>
      <c r="S156"/>
    </row>
    <row r="157" spans="2:27" ht="15" thickBot="1" x14ac:dyDescent="0.35">
      <c r="B157" s="7" t="s">
        <v>442</v>
      </c>
      <c r="C157" s="7" t="s">
        <v>114</v>
      </c>
      <c r="D157" s="7" t="s">
        <v>164</v>
      </c>
      <c r="E157" s="10" t="s">
        <v>165</v>
      </c>
      <c r="F157" s="10" t="s">
        <v>166</v>
      </c>
      <c r="G157" s="7" t="s">
        <v>5</v>
      </c>
      <c r="H157" s="7" t="s">
        <v>4</v>
      </c>
      <c r="M157" s="12"/>
      <c r="N157" s="72">
        <v>0.18</v>
      </c>
      <c r="O157" s="72">
        <v>0.17</v>
      </c>
      <c r="P157" s="72">
        <v>0.17</v>
      </c>
      <c r="Q157" s="72">
        <v>0.14000000000000001</v>
      </c>
      <c r="R157" s="72">
        <v>0.14000000000000001</v>
      </c>
      <c r="S157" s="32"/>
      <c r="V157" s="41" t="s">
        <v>845</v>
      </c>
      <c r="W157"/>
      <c r="X157"/>
      <c r="Y157" t="s">
        <v>833</v>
      </c>
      <c r="AA157" s="20"/>
    </row>
    <row r="158" spans="2:27" ht="15" thickBot="1" x14ac:dyDescent="0.35">
      <c r="B158" s="7" t="s">
        <v>443</v>
      </c>
      <c r="C158" s="7" t="s">
        <v>114</v>
      </c>
      <c r="D158" s="7" t="s">
        <v>164</v>
      </c>
      <c r="E158" s="10" t="s">
        <v>167</v>
      </c>
      <c r="F158" s="21" t="s">
        <v>168</v>
      </c>
      <c r="G158" s="7" t="s">
        <v>5</v>
      </c>
      <c r="H158" s="7" t="s">
        <v>4</v>
      </c>
      <c r="N158" s="72">
        <v>0.26</v>
      </c>
      <c r="O158" s="72">
        <v>0.27</v>
      </c>
      <c r="P158" s="72">
        <v>0.44</v>
      </c>
      <c r="Q158" s="72">
        <v>0.43</v>
      </c>
      <c r="R158" s="72">
        <v>0.373</v>
      </c>
      <c r="S158" s="32"/>
      <c r="V158" s="41"/>
      <c r="W158"/>
      <c r="X158" t="s">
        <v>848</v>
      </c>
      <c r="Y158" t="s">
        <v>846</v>
      </c>
      <c r="Z158" t="s">
        <v>847</v>
      </c>
      <c r="AA158" s="20"/>
    </row>
    <row r="159" spans="2:27" ht="15" thickBot="1" x14ac:dyDescent="0.35">
      <c r="B159" s="7" t="s">
        <v>444</v>
      </c>
      <c r="C159" s="7" t="s">
        <v>114</v>
      </c>
      <c r="D159" s="7" t="s">
        <v>164</v>
      </c>
      <c r="E159" s="10" t="s">
        <v>169</v>
      </c>
      <c r="F159" s="21" t="s">
        <v>170</v>
      </c>
      <c r="G159" s="7" t="s">
        <v>5</v>
      </c>
      <c r="H159" s="7" t="s">
        <v>4</v>
      </c>
      <c r="N159" s="72">
        <v>0.55000000000000004</v>
      </c>
      <c r="O159" s="72">
        <v>0.45</v>
      </c>
      <c r="P159" s="72">
        <v>0.57399999999999995</v>
      </c>
      <c r="Q159" s="72">
        <v>0.58799999999999997</v>
      </c>
      <c r="R159" s="72">
        <v>0.6</v>
      </c>
      <c r="S159" s="32"/>
      <c r="V159" s="41" t="s">
        <v>833</v>
      </c>
      <c r="W159"/>
      <c r="X159"/>
      <c r="Y159" t="s">
        <v>834</v>
      </c>
      <c r="AA159" s="20"/>
    </row>
    <row r="160" spans="2:27" x14ac:dyDescent="0.3">
      <c r="B160" s="7" t="s">
        <v>445</v>
      </c>
      <c r="C160" s="7" t="s">
        <v>114</v>
      </c>
      <c r="D160" s="7" t="s">
        <v>164</v>
      </c>
      <c r="E160" s="10" t="s">
        <v>171</v>
      </c>
      <c r="F160" s="7" t="s">
        <v>629</v>
      </c>
      <c r="G160" s="7" t="s">
        <v>567</v>
      </c>
      <c r="H160" s="7" t="s">
        <v>3</v>
      </c>
      <c r="N160" s="13"/>
      <c r="S160" t="s">
        <v>799</v>
      </c>
    </row>
    <row r="161" spans="2:29" x14ac:dyDescent="0.3">
      <c r="B161" s="7" t="s">
        <v>446</v>
      </c>
      <c r="C161" s="7" t="s">
        <v>114</v>
      </c>
      <c r="D161" s="7" t="s">
        <v>164</v>
      </c>
      <c r="E161" s="10" t="s">
        <v>171</v>
      </c>
      <c r="F161" s="7" t="s">
        <v>630</v>
      </c>
      <c r="G161" s="7" t="s">
        <v>568</v>
      </c>
      <c r="H161" s="7" t="s">
        <v>3</v>
      </c>
      <c r="N161" s="13"/>
      <c r="S161" t="s">
        <v>800</v>
      </c>
    </row>
    <row r="162" spans="2:29" x14ac:dyDescent="0.3">
      <c r="B162" s="7" t="s">
        <v>637</v>
      </c>
      <c r="C162" s="7" t="s">
        <v>114</v>
      </c>
      <c r="D162" s="7" t="s">
        <v>164</v>
      </c>
      <c r="E162" s="10" t="s">
        <v>172</v>
      </c>
      <c r="F162" s="10" t="s">
        <v>158</v>
      </c>
      <c r="G162" s="7" t="s">
        <v>5</v>
      </c>
      <c r="H162" s="7" t="s">
        <v>86</v>
      </c>
      <c r="S162">
        <v>0</v>
      </c>
    </row>
    <row r="163" spans="2:29" x14ac:dyDescent="0.3">
      <c r="B163" s="7" t="s">
        <v>635</v>
      </c>
      <c r="C163" s="7" t="s">
        <v>114</v>
      </c>
      <c r="D163" s="7" t="s">
        <v>164</v>
      </c>
      <c r="E163" s="10" t="s">
        <v>173</v>
      </c>
      <c r="F163" s="7" t="s">
        <v>629</v>
      </c>
      <c r="G163" s="7" t="s">
        <v>567</v>
      </c>
      <c r="H163" s="7" t="s">
        <v>3</v>
      </c>
      <c r="N163" s="13"/>
      <c r="S163" t="s">
        <v>799</v>
      </c>
    </row>
    <row r="164" spans="2:29" x14ac:dyDescent="0.3">
      <c r="B164" s="7" t="s">
        <v>636</v>
      </c>
      <c r="C164" s="7" t="s">
        <v>114</v>
      </c>
      <c r="D164" s="7" t="s">
        <v>164</v>
      </c>
      <c r="E164" s="10" t="s">
        <v>173</v>
      </c>
      <c r="F164" s="7" t="s">
        <v>630</v>
      </c>
      <c r="G164" s="7" t="s">
        <v>568</v>
      </c>
      <c r="H164" s="7" t="s">
        <v>3</v>
      </c>
      <c r="N164" s="13"/>
      <c r="S164" t="s">
        <v>799</v>
      </c>
    </row>
    <row r="165" spans="2:29" x14ac:dyDescent="0.3">
      <c r="B165" s="7" t="s">
        <v>638</v>
      </c>
      <c r="C165" s="7" t="s">
        <v>114</v>
      </c>
      <c r="D165" s="7" t="s">
        <v>164</v>
      </c>
      <c r="E165" s="10" t="s">
        <v>173</v>
      </c>
      <c r="F165" s="10" t="s">
        <v>174</v>
      </c>
      <c r="G165" s="7" t="s">
        <v>5</v>
      </c>
      <c r="H165" s="7" t="s">
        <v>86</v>
      </c>
      <c r="R165" s="15"/>
      <c r="S165">
        <v>0</v>
      </c>
    </row>
    <row r="166" spans="2:29" x14ac:dyDescent="0.3">
      <c r="B166" s="7" t="s">
        <v>639</v>
      </c>
      <c r="C166" s="7" t="s">
        <v>114</v>
      </c>
      <c r="D166" s="7" t="s">
        <v>164</v>
      </c>
      <c r="E166" s="10" t="s">
        <v>175</v>
      </c>
      <c r="F166" s="7" t="s">
        <v>629</v>
      </c>
      <c r="G166" s="7" t="s">
        <v>567</v>
      </c>
      <c r="H166" s="7" t="s">
        <v>3</v>
      </c>
      <c r="N166" s="13"/>
      <c r="S166" t="s">
        <v>799</v>
      </c>
    </row>
    <row r="167" spans="2:29" x14ac:dyDescent="0.3">
      <c r="B167" s="7" t="s">
        <v>640</v>
      </c>
      <c r="C167" s="7" t="s">
        <v>114</v>
      </c>
      <c r="D167" s="7" t="s">
        <v>164</v>
      </c>
      <c r="E167" s="10" t="s">
        <v>175</v>
      </c>
      <c r="F167" s="7" t="s">
        <v>630</v>
      </c>
      <c r="G167" s="7" t="s">
        <v>568</v>
      </c>
      <c r="H167" s="7" t="s">
        <v>3</v>
      </c>
      <c r="N167" s="13"/>
      <c r="S167" t="s">
        <v>800</v>
      </c>
    </row>
    <row r="168" spans="2:29" x14ac:dyDescent="0.3">
      <c r="B168" s="7" t="s">
        <v>641</v>
      </c>
      <c r="C168" s="7" t="s">
        <v>114</v>
      </c>
      <c r="D168" s="7" t="s">
        <v>164</v>
      </c>
      <c r="E168" s="10" t="s">
        <v>176</v>
      </c>
      <c r="F168" s="7" t="s">
        <v>629</v>
      </c>
      <c r="G168" s="7" t="s">
        <v>567</v>
      </c>
      <c r="H168" s="7" t="s">
        <v>3</v>
      </c>
      <c r="N168" s="13"/>
      <c r="S168" t="s">
        <v>799</v>
      </c>
    </row>
    <row r="169" spans="2:29" x14ac:dyDescent="0.3">
      <c r="B169" s="7" t="s">
        <v>642</v>
      </c>
      <c r="C169" s="7" t="s">
        <v>114</v>
      </c>
      <c r="D169" s="7" t="s">
        <v>164</v>
      </c>
      <c r="E169" s="10" t="s">
        <v>176</v>
      </c>
      <c r="F169" s="7" t="s">
        <v>630</v>
      </c>
      <c r="G169" s="7" t="s">
        <v>568</v>
      </c>
      <c r="H169" s="7" t="s">
        <v>3</v>
      </c>
      <c r="N169" s="13"/>
      <c r="S169" t="s">
        <v>800</v>
      </c>
    </row>
    <row r="170" spans="2:29" x14ac:dyDescent="0.3">
      <c r="B170" s="7" t="s">
        <v>447</v>
      </c>
      <c r="C170" s="7" t="s">
        <v>114</v>
      </c>
      <c r="D170" s="7" t="s">
        <v>164</v>
      </c>
      <c r="E170" s="10" t="s">
        <v>177</v>
      </c>
      <c r="F170" s="10" t="s">
        <v>178</v>
      </c>
      <c r="H170" s="7" t="s">
        <v>3</v>
      </c>
      <c r="N170" s="13"/>
      <c r="S170" t="s">
        <v>800</v>
      </c>
    </row>
    <row r="171" spans="2:29" x14ac:dyDescent="0.3">
      <c r="B171" s="7" t="s">
        <v>180</v>
      </c>
      <c r="C171" s="7" t="s">
        <v>114</v>
      </c>
      <c r="D171" s="7" t="s">
        <v>164</v>
      </c>
      <c r="E171" s="10" t="s">
        <v>179</v>
      </c>
      <c r="F171" s="10" t="s">
        <v>38</v>
      </c>
      <c r="G171" s="7" t="s">
        <v>38</v>
      </c>
      <c r="H171" s="7" t="s">
        <v>3</v>
      </c>
      <c r="N171" s="13"/>
      <c r="S171" t="s">
        <v>799</v>
      </c>
    </row>
    <row r="172" spans="2:29" x14ac:dyDescent="0.3">
      <c r="B172" s="7" t="s">
        <v>448</v>
      </c>
      <c r="C172" s="7" t="s">
        <v>114</v>
      </c>
      <c r="D172" s="7" t="s">
        <v>164</v>
      </c>
      <c r="E172" s="10" t="s">
        <v>181</v>
      </c>
      <c r="F172" s="10" t="s">
        <v>182</v>
      </c>
      <c r="G172" s="7" t="s">
        <v>5</v>
      </c>
      <c r="H172" s="7" t="s">
        <v>4</v>
      </c>
      <c r="R172" s="16"/>
      <c r="S172"/>
    </row>
    <row r="173" spans="2:29" x14ac:dyDescent="0.3">
      <c r="B173" s="7" t="s">
        <v>449</v>
      </c>
      <c r="C173" s="7" t="s">
        <v>114</v>
      </c>
      <c r="D173" s="7" t="s">
        <v>164</v>
      </c>
      <c r="E173" s="10" t="s">
        <v>183</v>
      </c>
      <c r="F173" s="7" t="s">
        <v>184</v>
      </c>
      <c r="G173" s="7" t="s">
        <v>5</v>
      </c>
      <c r="H173" s="7" t="str">
        <f>H3</f>
        <v>BRL</v>
      </c>
      <c r="I173" s="7" t="s">
        <v>647</v>
      </c>
      <c r="J173" s="7" t="str">
        <f>J3</f>
        <v>December</v>
      </c>
      <c r="S173"/>
      <c r="AC173" s="7" t="s">
        <v>849</v>
      </c>
    </row>
    <row r="174" spans="2:29" x14ac:dyDescent="0.3">
      <c r="B174" s="7" t="s">
        <v>450</v>
      </c>
      <c r="C174" s="7" t="s">
        <v>114</v>
      </c>
      <c r="D174" s="7" t="s">
        <v>164</v>
      </c>
      <c r="E174" s="10" t="s">
        <v>183</v>
      </c>
      <c r="F174" s="10" t="s">
        <v>185</v>
      </c>
      <c r="G174" s="7" t="s">
        <v>5</v>
      </c>
      <c r="H174" s="7" t="str">
        <f>H3</f>
        <v>BRL</v>
      </c>
      <c r="I174" s="7" t="s">
        <v>647</v>
      </c>
      <c r="J174" s="7" t="str">
        <f>J3</f>
        <v>December</v>
      </c>
      <c r="M174" s="8"/>
      <c r="N174" s="8">
        <v>74444.713748432929</v>
      </c>
      <c r="O174" s="8">
        <v>76983.491314798855</v>
      </c>
      <c r="P174" s="8">
        <v>79831.64283338876</v>
      </c>
      <c r="Q174" s="8">
        <v>75061.290322580651</v>
      </c>
      <c r="R174" s="18"/>
      <c r="S174"/>
      <c r="AB174" s="19"/>
    </row>
    <row r="175" spans="2:29" x14ac:dyDescent="0.3">
      <c r="B175" s="7" t="s">
        <v>451</v>
      </c>
      <c r="C175" s="7" t="s">
        <v>114</v>
      </c>
      <c r="D175" s="7" t="s">
        <v>164</v>
      </c>
      <c r="E175" s="10" t="s">
        <v>183</v>
      </c>
      <c r="F175" s="10" t="s">
        <v>183</v>
      </c>
      <c r="G175" s="7" t="s">
        <v>5</v>
      </c>
      <c r="H175" s="7" t="s">
        <v>86</v>
      </c>
      <c r="R175" s="18"/>
      <c r="S175"/>
      <c r="AB175" s="19"/>
    </row>
    <row r="176" spans="2:29" x14ac:dyDescent="0.3">
      <c r="B176" s="7" t="s">
        <v>452</v>
      </c>
      <c r="C176" s="7" t="s">
        <v>114</v>
      </c>
      <c r="D176" s="7" t="s">
        <v>186</v>
      </c>
      <c r="E176" s="10" t="s">
        <v>187</v>
      </c>
      <c r="F176" s="10" t="s">
        <v>188</v>
      </c>
      <c r="G176" s="7" t="s">
        <v>189</v>
      </c>
      <c r="H176" s="7" t="s">
        <v>190</v>
      </c>
      <c r="N176" s="13"/>
      <c r="S176" t="s">
        <v>804</v>
      </c>
    </row>
    <row r="177" spans="2:28" x14ac:dyDescent="0.3">
      <c r="B177" s="7" t="s">
        <v>453</v>
      </c>
      <c r="C177" s="7" t="s">
        <v>114</v>
      </c>
      <c r="D177" s="7" t="s">
        <v>186</v>
      </c>
      <c r="E177" s="10" t="s">
        <v>191</v>
      </c>
      <c r="F177" s="7" t="str">
        <f>E177</f>
        <v>Charity/Philanthropy</v>
      </c>
      <c r="G177" s="7" t="s">
        <v>5</v>
      </c>
      <c r="H177" s="7" t="str">
        <f>H3</f>
        <v>BRL</v>
      </c>
      <c r="I177" s="7" t="s">
        <v>647</v>
      </c>
      <c r="J177" s="7" t="str">
        <f>J3</f>
        <v>December</v>
      </c>
      <c r="M177" s="8"/>
      <c r="N177" s="8"/>
      <c r="O177" s="8"/>
      <c r="P177" s="8"/>
      <c r="Q177" s="8"/>
      <c r="S177"/>
      <c r="V177" s="7" t="s">
        <v>854</v>
      </c>
      <c r="Y177" s="7" t="s">
        <v>854</v>
      </c>
    </row>
    <row r="178" spans="2:28" x14ac:dyDescent="0.3">
      <c r="B178" s="7" t="s">
        <v>454</v>
      </c>
      <c r="C178" s="7" t="s">
        <v>114</v>
      </c>
      <c r="D178" s="7" t="s">
        <v>186</v>
      </c>
      <c r="E178" s="10" t="s">
        <v>192</v>
      </c>
      <c r="F178" s="10" t="s">
        <v>193</v>
      </c>
      <c r="G178" s="10" t="s">
        <v>194</v>
      </c>
      <c r="H178" s="7" t="s">
        <v>3</v>
      </c>
      <c r="N178" s="13"/>
      <c r="S178" t="s">
        <v>800</v>
      </c>
    </row>
    <row r="179" spans="2:28" x14ac:dyDescent="0.3">
      <c r="B179" s="7" t="s">
        <v>455</v>
      </c>
      <c r="C179" s="7" t="s">
        <v>114</v>
      </c>
      <c r="D179" s="7" t="s">
        <v>186</v>
      </c>
      <c r="E179" s="10" t="s">
        <v>195</v>
      </c>
      <c r="F179" s="10" t="s">
        <v>196</v>
      </c>
      <c r="G179" s="7" t="s">
        <v>759</v>
      </c>
      <c r="H179" s="7" t="s">
        <v>3</v>
      </c>
      <c r="N179" s="13"/>
      <c r="S179" t="s">
        <v>800</v>
      </c>
    </row>
    <row r="180" spans="2:28" x14ac:dyDescent="0.3">
      <c r="B180" s="7" t="s">
        <v>688</v>
      </c>
      <c r="C180" s="7" t="s">
        <v>114</v>
      </c>
      <c r="D180" s="7" t="s">
        <v>197</v>
      </c>
      <c r="E180" s="10" t="s">
        <v>198</v>
      </c>
      <c r="F180" s="10" t="s">
        <v>629</v>
      </c>
      <c r="G180" s="7" t="s">
        <v>21</v>
      </c>
      <c r="H180" s="7" t="s">
        <v>3</v>
      </c>
      <c r="N180" s="13"/>
      <c r="S180" t="s">
        <v>799</v>
      </c>
    </row>
    <row r="181" spans="2:28" x14ac:dyDescent="0.3">
      <c r="B181" s="7" t="s">
        <v>687</v>
      </c>
      <c r="C181" s="7" t="s">
        <v>114</v>
      </c>
      <c r="D181" s="7" t="s">
        <v>197</v>
      </c>
      <c r="E181" s="10" t="s">
        <v>198</v>
      </c>
      <c r="F181" s="10" t="s">
        <v>117</v>
      </c>
      <c r="G181" s="7" t="s">
        <v>21</v>
      </c>
      <c r="H181" s="7" t="s">
        <v>3</v>
      </c>
      <c r="N181" s="13"/>
      <c r="S181" t="s">
        <v>799</v>
      </c>
    </row>
    <row r="182" spans="2:28" x14ac:dyDescent="0.3">
      <c r="B182" s="7" t="s">
        <v>456</v>
      </c>
      <c r="C182" s="7" t="s">
        <v>114</v>
      </c>
      <c r="D182" s="7" t="s">
        <v>197</v>
      </c>
      <c r="E182" s="10" t="s">
        <v>199</v>
      </c>
      <c r="F182" s="10" t="s">
        <v>200</v>
      </c>
      <c r="G182" s="7" t="s">
        <v>5</v>
      </c>
      <c r="H182" s="7" t="str">
        <f>H3</f>
        <v>BRL</v>
      </c>
      <c r="I182" s="7" t="s">
        <v>647</v>
      </c>
      <c r="J182" s="7" t="str">
        <f>J3</f>
        <v>December</v>
      </c>
      <c r="M182" s="8"/>
      <c r="N182" s="8">
        <v>2500000</v>
      </c>
      <c r="O182" s="8"/>
      <c r="P182" s="8"/>
      <c r="Q182" s="8">
        <v>3700000</v>
      </c>
      <c r="S182"/>
      <c r="V182" s="7" t="s">
        <v>854</v>
      </c>
      <c r="Y182" s="7" t="s">
        <v>831</v>
      </c>
    </row>
    <row r="183" spans="2:28" x14ac:dyDescent="0.3">
      <c r="B183" s="7" t="s">
        <v>457</v>
      </c>
      <c r="C183" s="7" t="s">
        <v>114</v>
      </c>
      <c r="D183" s="7" t="s">
        <v>197</v>
      </c>
      <c r="E183" s="10" t="s">
        <v>201</v>
      </c>
      <c r="F183" s="10" t="s">
        <v>202</v>
      </c>
      <c r="G183" s="7" t="s">
        <v>5</v>
      </c>
      <c r="H183" s="7" t="s">
        <v>86</v>
      </c>
      <c r="O183" s="7">
        <v>-1881</v>
      </c>
      <c r="P183" s="7">
        <v>2007</v>
      </c>
      <c r="Q183" s="7">
        <v>6634</v>
      </c>
      <c r="R183" s="7">
        <v>-7366</v>
      </c>
      <c r="S183"/>
    </row>
    <row r="184" spans="2:28" x14ac:dyDescent="0.3">
      <c r="B184" s="7" t="s">
        <v>458</v>
      </c>
      <c r="C184" s="7" t="s">
        <v>114</v>
      </c>
      <c r="D184" s="7" t="s">
        <v>197</v>
      </c>
      <c r="E184" s="10" t="s">
        <v>203</v>
      </c>
      <c r="F184" s="10" t="s">
        <v>204</v>
      </c>
      <c r="G184" s="7" t="s">
        <v>5</v>
      </c>
      <c r="H184" s="7" t="s">
        <v>86</v>
      </c>
      <c r="R184" s="15"/>
      <c r="S184">
        <v>0</v>
      </c>
    </row>
    <row r="185" spans="2:28" ht="15" thickBot="1" x14ac:dyDescent="0.35">
      <c r="B185" s="7" t="s">
        <v>459</v>
      </c>
      <c r="C185" s="7" t="s">
        <v>205</v>
      </c>
      <c r="D185" s="7" t="s">
        <v>206</v>
      </c>
      <c r="E185" s="10" t="s">
        <v>207</v>
      </c>
      <c r="F185" s="7" t="str">
        <f>E185</f>
        <v>Past controversies</v>
      </c>
      <c r="G185" s="7" t="s">
        <v>5</v>
      </c>
      <c r="H185" s="7" t="s">
        <v>86</v>
      </c>
      <c r="M185" s="22"/>
      <c r="S185">
        <v>0</v>
      </c>
      <c r="V185" s="19"/>
      <c r="AB185" s="19"/>
    </row>
    <row r="186" spans="2:28" x14ac:dyDescent="0.3">
      <c r="B186" s="7" t="s">
        <v>460</v>
      </c>
      <c r="C186" s="7" t="s">
        <v>205</v>
      </c>
      <c r="D186" s="7" t="s">
        <v>206</v>
      </c>
      <c r="E186" s="10" t="s">
        <v>208</v>
      </c>
      <c r="F186" s="10" t="s">
        <v>209</v>
      </c>
      <c r="H186" s="7" t="s">
        <v>3</v>
      </c>
      <c r="N186" s="13"/>
      <c r="S186" t="s">
        <v>799</v>
      </c>
      <c r="Y186" s="7" t="s">
        <v>1035</v>
      </c>
    </row>
    <row r="187" spans="2:28" x14ac:dyDescent="0.3">
      <c r="B187" s="7" t="s">
        <v>461</v>
      </c>
      <c r="C187" s="7" t="s">
        <v>205</v>
      </c>
      <c r="D187" s="7" t="s">
        <v>206</v>
      </c>
      <c r="E187" s="10" t="s">
        <v>210</v>
      </c>
      <c r="F187" s="10" t="s">
        <v>211</v>
      </c>
      <c r="G187" s="7" t="s">
        <v>5</v>
      </c>
      <c r="H187" s="7" t="str">
        <f>H3</f>
        <v>BRL</v>
      </c>
      <c r="I187" s="7" t="s">
        <v>648</v>
      </c>
      <c r="J187" s="8" t="str">
        <f>J3</f>
        <v>December</v>
      </c>
      <c r="R187" s="15"/>
      <c r="S187"/>
    </row>
    <row r="188" spans="2:28" x14ac:dyDescent="0.3">
      <c r="B188" s="7" t="s">
        <v>689</v>
      </c>
      <c r="C188" s="7" t="s">
        <v>205</v>
      </c>
      <c r="D188" s="7" t="s">
        <v>206</v>
      </c>
      <c r="E188" s="10" t="s">
        <v>210</v>
      </c>
      <c r="F188" s="10" t="s">
        <v>213</v>
      </c>
      <c r="G188" s="7" t="s">
        <v>5</v>
      </c>
      <c r="H188" s="7" t="s">
        <v>86</v>
      </c>
      <c r="M188" s="23"/>
      <c r="N188" s="7">
        <v>0</v>
      </c>
      <c r="O188" s="7">
        <v>0</v>
      </c>
      <c r="P188" s="7">
        <v>0</v>
      </c>
      <c r="Q188" s="7">
        <v>0</v>
      </c>
      <c r="R188" s="15">
        <v>0</v>
      </c>
      <c r="S188"/>
    </row>
    <row r="189" spans="2:28" x14ac:dyDescent="0.3">
      <c r="B189" s="7" t="s">
        <v>462</v>
      </c>
      <c r="C189" s="7" t="s">
        <v>205</v>
      </c>
      <c r="D189" s="7" t="s">
        <v>206</v>
      </c>
      <c r="E189" s="10" t="s">
        <v>214</v>
      </c>
      <c r="F189" s="10" t="s">
        <v>215</v>
      </c>
      <c r="G189" s="10" t="s">
        <v>5</v>
      </c>
      <c r="H189" s="10" t="s">
        <v>394</v>
      </c>
      <c r="R189" s="24"/>
      <c r="S189"/>
    </row>
    <row r="190" spans="2:28" x14ac:dyDescent="0.3">
      <c r="B190" s="7" t="s">
        <v>462</v>
      </c>
      <c r="C190" s="7" t="s">
        <v>205</v>
      </c>
      <c r="D190" s="7" t="s">
        <v>206</v>
      </c>
      <c r="E190" s="10" t="s">
        <v>214</v>
      </c>
      <c r="F190" s="10" t="s">
        <v>690</v>
      </c>
      <c r="G190" s="10"/>
      <c r="H190" s="7" t="s">
        <v>3</v>
      </c>
      <c r="R190" s="24"/>
      <c r="S190" t="s">
        <v>800</v>
      </c>
    </row>
    <row r="191" spans="2:28" x14ac:dyDescent="0.3">
      <c r="B191" s="7" t="s">
        <v>694</v>
      </c>
      <c r="C191" s="7" t="s">
        <v>205</v>
      </c>
      <c r="D191" s="7" t="s">
        <v>216</v>
      </c>
      <c r="E191" s="10" t="s">
        <v>217</v>
      </c>
      <c r="F191" s="10" t="s">
        <v>691</v>
      </c>
      <c r="G191" s="10" t="s">
        <v>5</v>
      </c>
      <c r="H191" s="10" t="s">
        <v>4</v>
      </c>
      <c r="R191" s="16"/>
      <c r="S191" s="72">
        <v>0.89529999999999998</v>
      </c>
    </row>
    <row r="192" spans="2:28" x14ac:dyDescent="0.3">
      <c r="B192" s="7" t="s">
        <v>695</v>
      </c>
      <c r="C192" s="7" t="s">
        <v>205</v>
      </c>
      <c r="D192" s="7" t="s">
        <v>216</v>
      </c>
      <c r="E192" s="10" t="s">
        <v>217</v>
      </c>
      <c r="F192" s="10" t="s">
        <v>692</v>
      </c>
      <c r="H192" s="7" t="s">
        <v>693</v>
      </c>
      <c r="R192" s="16"/>
      <c r="S192" t="s">
        <v>817</v>
      </c>
      <c r="AB192" s="7" t="s">
        <v>839</v>
      </c>
    </row>
    <row r="193" spans="2:28" x14ac:dyDescent="0.3">
      <c r="B193" s="7" t="s">
        <v>696</v>
      </c>
      <c r="C193" s="7" t="s">
        <v>205</v>
      </c>
      <c r="D193" s="7" t="s">
        <v>216</v>
      </c>
      <c r="E193" s="10" t="s">
        <v>217</v>
      </c>
      <c r="F193" s="10" t="s">
        <v>697</v>
      </c>
      <c r="G193" s="10" t="s">
        <v>350</v>
      </c>
      <c r="R193" s="16"/>
      <c r="S193" t="s">
        <v>1018</v>
      </c>
    </row>
    <row r="194" spans="2:28" x14ac:dyDescent="0.3">
      <c r="B194" s="7" t="s">
        <v>698</v>
      </c>
      <c r="C194" s="7" t="s">
        <v>205</v>
      </c>
      <c r="D194" s="7" t="s">
        <v>216</v>
      </c>
      <c r="E194" s="10" t="s">
        <v>855</v>
      </c>
      <c r="F194" s="7" t="str">
        <f>+E194</f>
        <v>Political connections</v>
      </c>
      <c r="H194" s="7" t="s">
        <v>3</v>
      </c>
      <c r="R194" s="16"/>
      <c r="S194" t="s">
        <v>800</v>
      </c>
    </row>
    <row r="195" spans="2:28" x14ac:dyDescent="0.3">
      <c r="B195" s="7" t="s">
        <v>463</v>
      </c>
      <c r="C195" s="7" t="s">
        <v>205</v>
      </c>
      <c r="D195" s="7" t="s">
        <v>216</v>
      </c>
      <c r="E195" s="10" t="s">
        <v>218</v>
      </c>
      <c r="F195" s="7" t="str">
        <f>E195</f>
        <v>Number of family members in Business</v>
      </c>
      <c r="G195" s="7" t="s">
        <v>5</v>
      </c>
      <c r="H195" s="7" t="s">
        <v>86</v>
      </c>
      <c r="R195" s="15"/>
      <c r="S195">
        <v>0</v>
      </c>
    </row>
    <row r="196" spans="2:28" x14ac:dyDescent="0.3">
      <c r="B196" s="7" t="s">
        <v>464</v>
      </c>
      <c r="C196" s="7" t="s">
        <v>205</v>
      </c>
      <c r="D196" s="7" t="s">
        <v>216</v>
      </c>
      <c r="E196" s="10" t="s">
        <v>219</v>
      </c>
      <c r="F196" s="10" t="s">
        <v>629</v>
      </c>
      <c r="G196" s="7" t="s">
        <v>21</v>
      </c>
      <c r="H196" s="7" t="s">
        <v>3</v>
      </c>
      <c r="N196" s="13"/>
      <c r="S196" t="s">
        <v>799</v>
      </c>
    </row>
    <row r="197" spans="2:28" x14ac:dyDescent="0.3">
      <c r="B197" s="7" t="s">
        <v>465</v>
      </c>
      <c r="C197" s="7" t="s">
        <v>205</v>
      </c>
      <c r="D197" s="7" t="s">
        <v>216</v>
      </c>
      <c r="E197" s="10" t="s">
        <v>220</v>
      </c>
      <c r="F197" s="7" t="s">
        <v>701</v>
      </c>
      <c r="G197" s="7" t="s">
        <v>5</v>
      </c>
      <c r="H197" s="7" t="s">
        <v>4</v>
      </c>
      <c r="R197" s="15"/>
      <c r="S197"/>
    </row>
    <row r="198" spans="2:28" x14ac:dyDescent="0.3">
      <c r="B198" s="7" t="s">
        <v>466</v>
      </c>
      <c r="C198" s="7" t="s">
        <v>205</v>
      </c>
      <c r="D198" s="7" t="s">
        <v>216</v>
      </c>
      <c r="E198" s="10" t="s">
        <v>220</v>
      </c>
      <c r="F198" s="10" t="s">
        <v>699</v>
      </c>
      <c r="G198" s="10" t="s">
        <v>350</v>
      </c>
      <c r="R198" s="15"/>
      <c r="S198"/>
    </row>
    <row r="199" spans="2:28" x14ac:dyDescent="0.3">
      <c r="B199" s="7" t="s">
        <v>702</v>
      </c>
      <c r="C199" s="7" t="s">
        <v>205</v>
      </c>
      <c r="D199" s="7" t="s">
        <v>216</v>
      </c>
      <c r="E199" s="10" t="s">
        <v>220</v>
      </c>
      <c r="F199" s="7" t="s">
        <v>700</v>
      </c>
      <c r="G199" s="7" t="s">
        <v>5</v>
      </c>
      <c r="H199" s="7" t="s">
        <v>4</v>
      </c>
      <c r="R199" s="15"/>
      <c r="S199"/>
    </row>
    <row r="200" spans="2:28" x14ac:dyDescent="0.3">
      <c r="B200" s="7" t="s">
        <v>396</v>
      </c>
      <c r="C200" s="7" t="s">
        <v>205</v>
      </c>
      <c r="D200" s="7" t="s">
        <v>221</v>
      </c>
      <c r="E200" s="10" t="s">
        <v>222</v>
      </c>
      <c r="F200" s="7" t="s">
        <v>221</v>
      </c>
      <c r="H200" s="7" t="s">
        <v>3</v>
      </c>
      <c r="R200" s="15"/>
      <c r="S200" t="s">
        <v>800</v>
      </c>
    </row>
    <row r="201" spans="2:28" x14ac:dyDescent="0.3">
      <c r="B201" s="7" t="s">
        <v>397</v>
      </c>
      <c r="C201" s="7" t="s">
        <v>205</v>
      </c>
      <c r="D201" s="7" t="s">
        <v>221</v>
      </c>
      <c r="E201" s="10" t="s">
        <v>223</v>
      </c>
      <c r="F201" s="10" t="s">
        <v>703</v>
      </c>
      <c r="G201" s="7" t="s">
        <v>5</v>
      </c>
      <c r="H201" s="7" t="str">
        <f>H3</f>
        <v>BRL</v>
      </c>
      <c r="I201" s="7" t="s">
        <v>647</v>
      </c>
      <c r="J201" s="7" t="str">
        <f>J3</f>
        <v>December</v>
      </c>
      <c r="N201" s="66">
        <v>40620</v>
      </c>
      <c r="O201" s="66">
        <v>43548</v>
      </c>
      <c r="P201" s="66">
        <v>31206</v>
      </c>
      <c r="Q201" s="66">
        <v>2553799.9999999995</v>
      </c>
      <c r="R201" s="15"/>
      <c r="S201"/>
    </row>
    <row r="202" spans="2:28" ht="15" thickBot="1" x14ac:dyDescent="0.35">
      <c r="B202" s="7" t="s">
        <v>812</v>
      </c>
      <c r="C202" s="7" t="s">
        <v>205</v>
      </c>
      <c r="D202" s="7" t="s">
        <v>221</v>
      </c>
      <c r="E202" s="10" t="s">
        <v>223</v>
      </c>
      <c r="F202" s="10" t="s">
        <v>813</v>
      </c>
      <c r="G202" s="7" t="s">
        <v>5</v>
      </c>
      <c r="H202" s="7" t="str">
        <f>H3</f>
        <v>BRL</v>
      </c>
      <c r="I202" s="7" t="s">
        <v>647</v>
      </c>
      <c r="J202" s="7" t="str">
        <f>J3</f>
        <v>December</v>
      </c>
      <c r="R202" s="15"/>
      <c r="S202"/>
      <c r="AB202" s="7" t="s">
        <v>837</v>
      </c>
    </row>
    <row r="203" spans="2:28" ht="15" thickBot="1" x14ac:dyDescent="0.35">
      <c r="B203" s="7" t="s">
        <v>467</v>
      </c>
      <c r="C203" s="7" t="s">
        <v>205</v>
      </c>
      <c r="D203" s="7" t="s">
        <v>224</v>
      </c>
      <c r="E203" s="10" t="s">
        <v>225</v>
      </c>
      <c r="F203" s="10" t="s">
        <v>706</v>
      </c>
      <c r="G203" s="7" t="s">
        <v>5</v>
      </c>
      <c r="H203" s="7" t="s">
        <v>86</v>
      </c>
      <c r="M203" s="26"/>
      <c r="R203" s="15"/>
      <c r="S203">
        <v>0</v>
      </c>
    </row>
    <row r="204" spans="2:28" x14ac:dyDescent="0.3">
      <c r="B204" s="7" t="s">
        <v>468</v>
      </c>
      <c r="C204" s="7" t="s">
        <v>205</v>
      </c>
      <c r="D204" s="7" t="s">
        <v>224</v>
      </c>
      <c r="E204" s="10" t="s">
        <v>227</v>
      </c>
      <c r="F204" s="10" t="s">
        <v>228</v>
      </c>
      <c r="H204" s="7" t="s">
        <v>3</v>
      </c>
      <c r="N204" s="13"/>
      <c r="S204" t="s">
        <v>799</v>
      </c>
    </row>
    <row r="205" spans="2:28" x14ac:dyDescent="0.3">
      <c r="B205" s="7" t="s">
        <v>469</v>
      </c>
      <c r="C205" s="7" t="s">
        <v>205</v>
      </c>
      <c r="D205" s="7" t="s">
        <v>224</v>
      </c>
      <c r="E205" s="10" t="s">
        <v>227</v>
      </c>
      <c r="F205" s="10" t="s">
        <v>229</v>
      </c>
      <c r="H205" s="7" t="s">
        <v>3</v>
      </c>
      <c r="N205" s="13"/>
      <c r="S205" t="s">
        <v>799</v>
      </c>
    </row>
    <row r="206" spans="2:28" x14ac:dyDescent="0.3">
      <c r="B206" s="7" t="s">
        <v>470</v>
      </c>
      <c r="C206" s="7" t="s">
        <v>205</v>
      </c>
      <c r="D206" s="7" t="s">
        <v>224</v>
      </c>
      <c r="E206" s="10" t="s">
        <v>227</v>
      </c>
      <c r="F206" s="10" t="s">
        <v>230</v>
      </c>
      <c r="H206" s="7" t="s">
        <v>3</v>
      </c>
      <c r="N206" s="13"/>
      <c r="S206" t="s">
        <v>799</v>
      </c>
    </row>
    <row r="207" spans="2:28" ht="15" thickBot="1" x14ac:dyDescent="0.35">
      <c r="B207" s="7" t="s">
        <v>471</v>
      </c>
      <c r="C207" s="7" t="s">
        <v>205</v>
      </c>
      <c r="D207" s="7" t="s">
        <v>224</v>
      </c>
      <c r="E207" s="10" t="s">
        <v>231</v>
      </c>
      <c r="F207" s="10" t="s">
        <v>232</v>
      </c>
      <c r="G207" s="7" t="s">
        <v>5</v>
      </c>
      <c r="H207" s="7" t="s">
        <v>4</v>
      </c>
      <c r="M207" s="27"/>
      <c r="Q207" s="25"/>
      <c r="S207"/>
      <c r="AB207" s="19"/>
    </row>
    <row r="208" spans="2:28" x14ac:dyDescent="0.3">
      <c r="B208" s="7" t="s">
        <v>472</v>
      </c>
      <c r="C208" s="7" t="s">
        <v>205</v>
      </c>
      <c r="D208" s="7" t="s">
        <v>224</v>
      </c>
      <c r="E208" s="10" t="s">
        <v>231</v>
      </c>
      <c r="F208" s="10" t="s">
        <v>233</v>
      </c>
      <c r="G208" s="7" t="s">
        <v>5</v>
      </c>
      <c r="H208" s="7" t="s">
        <v>4</v>
      </c>
      <c r="Q208" s="25"/>
      <c r="S208" s="72">
        <v>0.53720000000000001</v>
      </c>
      <c r="AB208" s="19"/>
    </row>
    <row r="209" spans="2:28" x14ac:dyDescent="0.3">
      <c r="B209" s="7" t="s">
        <v>473</v>
      </c>
      <c r="C209" s="7" t="s">
        <v>205</v>
      </c>
      <c r="D209" s="7" t="s">
        <v>224</v>
      </c>
      <c r="E209" s="10" t="s">
        <v>231</v>
      </c>
      <c r="F209" s="10" t="s">
        <v>707</v>
      </c>
      <c r="G209" s="7" t="s">
        <v>5</v>
      </c>
      <c r="H209" s="7" t="s">
        <v>4</v>
      </c>
      <c r="Q209" s="25"/>
      <c r="S209" s="72">
        <v>1.0699999999999999E-2</v>
      </c>
      <c r="AB209" s="19"/>
    </row>
    <row r="210" spans="2:28" x14ac:dyDescent="0.3">
      <c r="B210" s="7" t="s">
        <v>709</v>
      </c>
      <c r="C210" s="7" t="s">
        <v>205</v>
      </c>
      <c r="D210" s="7" t="s">
        <v>224</v>
      </c>
      <c r="E210" s="10" t="s">
        <v>231</v>
      </c>
      <c r="F210" s="10" t="s">
        <v>708</v>
      </c>
      <c r="G210" s="7" t="s">
        <v>5</v>
      </c>
      <c r="H210" s="7" t="s">
        <v>4</v>
      </c>
      <c r="Q210" s="25"/>
      <c r="S210" s="72">
        <v>0.4521</v>
      </c>
    </row>
    <row r="211" spans="2:28" x14ac:dyDescent="0.3">
      <c r="B211" s="7" t="s">
        <v>713</v>
      </c>
      <c r="C211" s="7" t="s">
        <v>205</v>
      </c>
      <c r="D211" s="7" t="s">
        <v>224</v>
      </c>
      <c r="E211" s="10" t="s">
        <v>234</v>
      </c>
      <c r="F211" s="10" t="s">
        <v>629</v>
      </c>
      <c r="G211" s="7" t="s">
        <v>21</v>
      </c>
      <c r="H211" s="7" t="s">
        <v>3</v>
      </c>
      <c r="N211" s="13"/>
      <c r="S211" t="s">
        <v>800</v>
      </c>
    </row>
    <row r="212" spans="2:28" x14ac:dyDescent="0.3">
      <c r="B212" s="7" t="s">
        <v>710</v>
      </c>
      <c r="C212" s="7" t="s">
        <v>205</v>
      </c>
      <c r="D212" s="7" t="s">
        <v>224</v>
      </c>
      <c r="E212" s="10" t="s">
        <v>234</v>
      </c>
      <c r="F212" s="10" t="s">
        <v>332</v>
      </c>
      <c r="G212" s="7" t="s">
        <v>21</v>
      </c>
      <c r="H212" s="7" t="s">
        <v>3</v>
      </c>
      <c r="N212" s="13"/>
      <c r="S212" t="s">
        <v>800</v>
      </c>
    </row>
    <row r="213" spans="2:28" x14ac:dyDescent="0.3">
      <c r="B213" s="7" t="s">
        <v>711</v>
      </c>
      <c r="C213" s="7" t="s">
        <v>205</v>
      </c>
      <c r="D213" s="7" t="s">
        <v>224</v>
      </c>
      <c r="E213" s="10" t="s">
        <v>236</v>
      </c>
      <c r="F213" s="10" t="s">
        <v>629</v>
      </c>
      <c r="G213" s="7" t="s">
        <v>21</v>
      </c>
      <c r="H213" s="7" t="s">
        <v>3</v>
      </c>
      <c r="N213" s="13"/>
      <c r="S213" t="s">
        <v>800</v>
      </c>
    </row>
    <row r="214" spans="2:28" x14ac:dyDescent="0.3">
      <c r="B214" s="7" t="s">
        <v>712</v>
      </c>
      <c r="C214" s="7" t="s">
        <v>205</v>
      </c>
      <c r="D214" s="7" t="s">
        <v>224</v>
      </c>
      <c r="E214" s="10" t="s">
        <v>236</v>
      </c>
      <c r="F214" s="10" t="s">
        <v>332</v>
      </c>
      <c r="G214" s="7" t="s">
        <v>21</v>
      </c>
      <c r="H214" s="7" t="s">
        <v>3</v>
      </c>
      <c r="N214" s="13"/>
      <c r="S214" t="s">
        <v>800</v>
      </c>
    </row>
    <row r="215" spans="2:28" x14ac:dyDescent="0.3">
      <c r="B215" s="7" t="s">
        <v>474</v>
      </c>
      <c r="C215" s="7" t="s">
        <v>205</v>
      </c>
      <c r="D215" s="7" t="s">
        <v>224</v>
      </c>
      <c r="E215" s="10" t="s">
        <v>237</v>
      </c>
      <c r="F215" s="10" t="s">
        <v>238</v>
      </c>
      <c r="H215" s="7" t="s">
        <v>3</v>
      </c>
      <c r="N215" s="13"/>
      <c r="S215" t="s">
        <v>799</v>
      </c>
    </row>
    <row r="216" spans="2:28" x14ac:dyDescent="0.3">
      <c r="B216" s="7" t="s">
        <v>475</v>
      </c>
      <c r="C216" s="7" t="s">
        <v>205</v>
      </c>
      <c r="D216" s="7" t="s">
        <v>224</v>
      </c>
      <c r="E216" s="10" t="s">
        <v>237</v>
      </c>
      <c r="F216" s="10" t="s">
        <v>239</v>
      </c>
      <c r="G216" s="7" t="s">
        <v>5</v>
      </c>
      <c r="H216" s="7" t="s">
        <v>86</v>
      </c>
      <c r="R216" s="15"/>
      <c r="S216">
        <v>0</v>
      </c>
    </row>
    <row r="217" spans="2:28" x14ac:dyDescent="0.3">
      <c r="B217" s="7" t="s">
        <v>476</v>
      </c>
      <c r="C217" s="7" t="s">
        <v>205</v>
      </c>
      <c r="D217" s="7" t="s">
        <v>224</v>
      </c>
      <c r="E217" s="10" t="s">
        <v>240</v>
      </c>
      <c r="F217" s="10" t="s">
        <v>241</v>
      </c>
      <c r="G217" s="7" t="s">
        <v>5</v>
      </c>
      <c r="H217" s="7" t="s">
        <v>86</v>
      </c>
      <c r="R217" s="17"/>
      <c r="S217" s="7">
        <v>3</v>
      </c>
      <c r="Y217" s="7" t="s">
        <v>1036</v>
      </c>
      <c r="AB217" s="19"/>
    </row>
    <row r="218" spans="2:28" x14ac:dyDescent="0.3">
      <c r="B218" s="7" t="s">
        <v>477</v>
      </c>
      <c r="C218" s="7" t="s">
        <v>205</v>
      </c>
      <c r="D218" s="7" t="s">
        <v>224</v>
      </c>
      <c r="E218" s="10" t="s">
        <v>240</v>
      </c>
      <c r="F218" s="10" t="s">
        <v>242</v>
      </c>
      <c r="G218" s="7" t="s">
        <v>5</v>
      </c>
      <c r="H218" s="7" t="s">
        <v>86</v>
      </c>
      <c r="M218" s="7">
        <v>0</v>
      </c>
      <c r="N218" s="7">
        <v>0</v>
      </c>
      <c r="O218" s="7">
        <v>0</v>
      </c>
      <c r="P218" s="7">
        <v>0</v>
      </c>
      <c r="Q218" s="7">
        <v>0</v>
      </c>
      <c r="S218" s="7">
        <v>1</v>
      </c>
      <c r="Y218" s="7" t="s">
        <v>1036</v>
      </c>
      <c r="AB218" s="19"/>
    </row>
    <row r="219" spans="2:28" x14ac:dyDescent="0.3">
      <c r="B219" s="7" t="s">
        <v>478</v>
      </c>
      <c r="C219" s="7" t="s">
        <v>205</v>
      </c>
      <c r="D219" s="7" t="s">
        <v>224</v>
      </c>
      <c r="E219" s="10" t="s">
        <v>240</v>
      </c>
      <c r="F219" s="10" t="s">
        <v>243</v>
      </c>
      <c r="H219" s="7" t="s">
        <v>3</v>
      </c>
      <c r="S219" t="s">
        <v>799</v>
      </c>
    </row>
    <row r="220" spans="2:28" x14ac:dyDescent="0.3">
      <c r="B220" s="71" t="s">
        <v>479</v>
      </c>
      <c r="C220" s="7" t="s">
        <v>205</v>
      </c>
      <c r="D220" s="7" t="s">
        <v>224</v>
      </c>
      <c r="E220" s="10" t="s">
        <v>244</v>
      </c>
      <c r="F220" s="10" t="s">
        <v>245</v>
      </c>
      <c r="G220" s="7" t="s">
        <v>5</v>
      </c>
      <c r="H220" s="7" t="s">
        <v>86</v>
      </c>
      <c r="R220" s="15"/>
      <c r="Y220" s="7" t="s">
        <v>1017</v>
      </c>
    </row>
    <row r="221" spans="2:28" x14ac:dyDescent="0.3">
      <c r="B221" s="7" t="s">
        <v>480</v>
      </c>
      <c r="C221" s="7" t="s">
        <v>205</v>
      </c>
      <c r="D221" s="7" t="s">
        <v>224</v>
      </c>
      <c r="E221" s="10" t="s">
        <v>244</v>
      </c>
      <c r="F221" s="10" t="s">
        <v>246</v>
      </c>
      <c r="G221" s="7" t="s">
        <v>5</v>
      </c>
      <c r="H221" s="7" t="str">
        <f>H3</f>
        <v>BRL</v>
      </c>
      <c r="I221" s="7" t="s">
        <v>647</v>
      </c>
      <c r="J221" s="7" t="str">
        <f>J3</f>
        <v>December</v>
      </c>
      <c r="R221" s="15"/>
      <c r="S221"/>
    </row>
    <row r="222" spans="2:28" x14ac:dyDescent="0.3">
      <c r="B222" s="7" t="s">
        <v>481</v>
      </c>
      <c r="C222" s="7" t="s">
        <v>205</v>
      </c>
      <c r="D222" s="7" t="s">
        <v>247</v>
      </c>
      <c r="E222" s="10" t="s">
        <v>248</v>
      </c>
      <c r="F222" s="10" t="s">
        <v>249</v>
      </c>
      <c r="G222" s="7" t="s">
        <v>5</v>
      </c>
      <c r="H222" s="7" t="s">
        <v>250</v>
      </c>
      <c r="S222" s="17">
        <v>187</v>
      </c>
    </row>
    <row r="223" spans="2:28" x14ac:dyDescent="0.3">
      <c r="B223" s="7" t="s">
        <v>482</v>
      </c>
      <c r="C223" s="7" t="s">
        <v>205</v>
      </c>
      <c r="D223" s="7" t="s">
        <v>247</v>
      </c>
      <c r="E223" s="10" t="s">
        <v>248</v>
      </c>
      <c r="F223" s="10" t="s">
        <v>251</v>
      </c>
      <c r="G223" s="7" t="s">
        <v>5</v>
      </c>
      <c r="H223" s="7" t="s">
        <v>250</v>
      </c>
      <c r="S223" s="7">
        <v>74</v>
      </c>
    </row>
    <row r="224" spans="2:28" x14ac:dyDescent="0.3">
      <c r="B224" s="7" t="s">
        <v>483</v>
      </c>
      <c r="C224" s="7" t="s">
        <v>205</v>
      </c>
      <c r="D224" s="7" t="s">
        <v>247</v>
      </c>
      <c r="E224" s="10" t="s">
        <v>248</v>
      </c>
      <c r="F224" s="10" t="s">
        <v>252</v>
      </c>
      <c r="G224" s="7" t="s">
        <v>5</v>
      </c>
      <c r="H224" s="7" t="s">
        <v>250</v>
      </c>
      <c r="S224" s="17">
        <v>31.166666666666668</v>
      </c>
    </row>
    <row r="225" spans="2:29" x14ac:dyDescent="0.3">
      <c r="B225" s="7" t="s">
        <v>484</v>
      </c>
      <c r="C225" s="7" t="s">
        <v>205</v>
      </c>
      <c r="D225" s="7" t="s">
        <v>247</v>
      </c>
      <c r="E225" s="10" t="s">
        <v>248</v>
      </c>
      <c r="F225" s="10" t="s">
        <v>253</v>
      </c>
      <c r="G225" s="7" t="s">
        <v>5</v>
      </c>
      <c r="H225" s="7" t="s">
        <v>250</v>
      </c>
      <c r="S225" s="28">
        <v>12.3333333333333</v>
      </c>
    </row>
    <row r="226" spans="2:29" x14ac:dyDescent="0.3">
      <c r="B226" s="7" t="s">
        <v>715</v>
      </c>
      <c r="C226" s="7" t="s">
        <v>205</v>
      </c>
      <c r="D226" s="7" t="s">
        <v>247</v>
      </c>
      <c r="E226" s="10" t="s">
        <v>248</v>
      </c>
      <c r="F226" s="10" t="s">
        <v>716</v>
      </c>
      <c r="G226" s="7" t="s">
        <v>5</v>
      </c>
      <c r="H226" s="7" t="s">
        <v>4</v>
      </c>
      <c r="N226" s="72">
        <v>0.25</v>
      </c>
      <c r="O226" s="72">
        <v>0.25</v>
      </c>
      <c r="P226" s="72">
        <v>0.25</v>
      </c>
      <c r="Q226" s="72">
        <v>0.5714285714285714</v>
      </c>
      <c r="R226" s="72">
        <v>0.66666666666666663</v>
      </c>
      <c r="S226"/>
    </row>
    <row r="227" spans="2:29" x14ac:dyDescent="0.3">
      <c r="B227" s="7" t="s">
        <v>486</v>
      </c>
      <c r="C227" s="7" t="s">
        <v>205</v>
      </c>
      <c r="D227" s="7" t="s">
        <v>247</v>
      </c>
      <c r="E227" s="10" t="s">
        <v>254</v>
      </c>
      <c r="F227" s="10" t="s">
        <v>255</v>
      </c>
      <c r="H227" s="7" t="s">
        <v>3</v>
      </c>
      <c r="S227" t="s">
        <v>800</v>
      </c>
    </row>
    <row r="228" spans="2:29" x14ac:dyDescent="0.3">
      <c r="B228" s="7" t="s">
        <v>487</v>
      </c>
      <c r="C228" s="7" t="s">
        <v>205</v>
      </c>
      <c r="D228" s="7" t="s">
        <v>247</v>
      </c>
      <c r="E228" s="10" t="s">
        <v>256</v>
      </c>
      <c r="F228" s="10" t="s">
        <v>257</v>
      </c>
      <c r="H228" s="7" t="s">
        <v>3</v>
      </c>
      <c r="S228" t="s">
        <v>799</v>
      </c>
    </row>
    <row r="229" spans="2:29" x14ac:dyDescent="0.3">
      <c r="B229" s="7" t="s">
        <v>488</v>
      </c>
      <c r="C229" s="7" t="s">
        <v>205</v>
      </c>
      <c r="D229" s="7" t="s">
        <v>247</v>
      </c>
      <c r="E229" s="10" t="s">
        <v>256</v>
      </c>
      <c r="F229" s="10" t="s">
        <v>258</v>
      </c>
      <c r="G229" s="10" t="s">
        <v>144</v>
      </c>
      <c r="H229" s="10" t="s">
        <v>145</v>
      </c>
      <c r="N229" s="13"/>
      <c r="S229" t="s">
        <v>801</v>
      </c>
    </row>
    <row r="230" spans="2:29" x14ac:dyDescent="0.3">
      <c r="B230" s="7" t="s">
        <v>489</v>
      </c>
      <c r="C230" s="7" t="s">
        <v>205</v>
      </c>
      <c r="D230" s="7" t="s">
        <v>247</v>
      </c>
      <c r="E230" s="10" t="s">
        <v>259</v>
      </c>
      <c r="F230" s="10" t="s">
        <v>260</v>
      </c>
      <c r="G230" s="7" t="s">
        <v>5</v>
      </c>
      <c r="H230" s="10" t="s">
        <v>4</v>
      </c>
      <c r="M230" s="12"/>
      <c r="N230" s="12">
        <v>0</v>
      </c>
      <c r="O230" s="12">
        <v>0</v>
      </c>
      <c r="P230" s="12">
        <v>0</v>
      </c>
      <c r="Q230" s="12">
        <v>0</v>
      </c>
      <c r="R230" s="12">
        <v>0</v>
      </c>
      <c r="S230"/>
    </row>
    <row r="231" spans="2:29" x14ac:dyDescent="0.3">
      <c r="B231" s="7" t="s">
        <v>490</v>
      </c>
      <c r="C231" s="7" t="s">
        <v>205</v>
      </c>
      <c r="D231" s="7" t="s">
        <v>247</v>
      </c>
      <c r="E231" s="10" t="s">
        <v>259</v>
      </c>
      <c r="F231" s="10" t="s">
        <v>717</v>
      </c>
      <c r="G231" s="7" t="s">
        <v>5</v>
      </c>
      <c r="H231" s="10" t="str">
        <f>H3</f>
        <v>BRL</v>
      </c>
      <c r="I231" s="10" t="s">
        <v>647</v>
      </c>
      <c r="J231" s="7" t="str">
        <f>J3</f>
        <v>December</v>
      </c>
      <c r="O231" s="25"/>
      <c r="P231" s="25"/>
      <c r="Q231" s="25"/>
      <c r="R231" s="15"/>
      <c r="S231"/>
      <c r="AC231" s="7" t="s">
        <v>1034</v>
      </c>
    </row>
    <row r="232" spans="2:29" x14ac:dyDescent="0.3">
      <c r="B232" s="7" t="s">
        <v>491</v>
      </c>
      <c r="C232" s="7" t="s">
        <v>205</v>
      </c>
      <c r="D232" s="7" t="s">
        <v>247</v>
      </c>
      <c r="E232" s="10" t="s">
        <v>261</v>
      </c>
      <c r="F232" s="10" t="s">
        <v>262</v>
      </c>
      <c r="G232" s="7" t="s">
        <v>5</v>
      </c>
      <c r="H232" s="7" t="s">
        <v>86</v>
      </c>
      <c r="R232" s="15"/>
      <c r="S232"/>
    </row>
    <row r="233" spans="2:29" x14ac:dyDescent="0.3">
      <c r="B233" s="7" t="s">
        <v>726</v>
      </c>
      <c r="C233" s="7" t="s">
        <v>205</v>
      </c>
      <c r="D233" s="7" t="s">
        <v>247</v>
      </c>
      <c r="E233" s="10" t="s">
        <v>263</v>
      </c>
      <c r="F233" s="10" t="s">
        <v>723</v>
      </c>
      <c r="G233" s="7" t="s">
        <v>86</v>
      </c>
      <c r="S233" s="7">
        <v>4</v>
      </c>
    </row>
    <row r="234" spans="2:29" x14ac:dyDescent="0.3">
      <c r="B234" s="7" t="s">
        <v>725</v>
      </c>
      <c r="C234" s="7" t="s">
        <v>205</v>
      </c>
      <c r="D234" s="7" t="s">
        <v>247</v>
      </c>
      <c r="E234" s="10" t="s">
        <v>263</v>
      </c>
      <c r="F234" s="10" t="s">
        <v>724</v>
      </c>
      <c r="G234" s="7" t="s">
        <v>86</v>
      </c>
      <c r="S234" s="7">
        <v>2</v>
      </c>
    </row>
    <row r="235" spans="2:29" x14ac:dyDescent="0.3">
      <c r="B235" s="7" t="s">
        <v>727</v>
      </c>
      <c r="C235" s="7" t="s">
        <v>205</v>
      </c>
      <c r="D235" s="7" t="s">
        <v>247</v>
      </c>
      <c r="E235" s="10" t="s">
        <v>263</v>
      </c>
      <c r="F235" s="10" t="s">
        <v>264</v>
      </c>
      <c r="H235" s="7" t="s">
        <v>3</v>
      </c>
      <c r="S235" t="s">
        <v>800</v>
      </c>
      <c r="AC235" s="7" t="s">
        <v>998</v>
      </c>
    </row>
    <row r="236" spans="2:29" x14ac:dyDescent="0.3">
      <c r="B236" s="7" t="s">
        <v>492</v>
      </c>
      <c r="C236" s="7" t="s">
        <v>205</v>
      </c>
      <c r="D236" s="7" t="s">
        <v>247</v>
      </c>
      <c r="E236" s="10" t="s">
        <v>265</v>
      </c>
      <c r="F236" s="10" t="s">
        <v>266</v>
      </c>
      <c r="H236" s="7" t="s">
        <v>3</v>
      </c>
      <c r="S236" t="s">
        <v>799</v>
      </c>
    </row>
    <row r="237" spans="2:29" x14ac:dyDescent="0.3">
      <c r="B237" s="7" t="s">
        <v>493</v>
      </c>
      <c r="C237" s="7" t="s">
        <v>205</v>
      </c>
      <c r="D237" s="7" t="s">
        <v>247</v>
      </c>
      <c r="E237" s="10" t="s">
        <v>267</v>
      </c>
      <c r="F237" s="10" t="s">
        <v>728</v>
      </c>
      <c r="H237" s="7" t="s">
        <v>3</v>
      </c>
      <c r="S237" t="s">
        <v>799</v>
      </c>
    </row>
    <row r="238" spans="2:29" x14ac:dyDescent="0.3">
      <c r="B238" s="7" t="s">
        <v>494</v>
      </c>
      <c r="C238" s="7" t="s">
        <v>205</v>
      </c>
      <c r="D238" s="7" t="s">
        <v>247</v>
      </c>
      <c r="E238" s="10" t="s">
        <v>267</v>
      </c>
      <c r="F238" s="10" t="s">
        <v>729</v>
      </c>
      <c r="H238" s="7" t="s">
        <v>3</v>
      </c>
      <c r="S238" t="s">
        <v>799</v>
      </c>
    </row>
    <row r="239" spans="2:29" x14ac:dyDescent="0.3">
      <c r="B239" s="7" t="s">
        <v>495</v>
      </c>
      <c r="C239" s="7" t="s">
        <v>205</v>
      </c>
      <c r="D239" s="7" t="s">
        <v>247</v>
      </c>
      <c r="E239" s="10" t="s">
        <v>268</v>
      </c>
      <c r="F239" s="10" t="s">
        <v>269</v>
      </c>
      <c r="H239" s="7" t="s">
        <v>3</v>
      </c>
      <c r="S239" t="s">
        <v>821</v>
      </c>
    </row>
    <row r="240" spans="2:29" x14ac:dyDescent="0.3">
      <c r="B240" s="7" t="s">
        <v>496</v>
      </c>
      <c r="C240" s="7" t="s">
        <v>205</v>
      </c>
      <c r="D240" s="7" t="s">
        <v>247</v>
      </c>
      <c r="E240" s="10" t="s">
        <v>268</v>
      </c>
      <c r="F240" s="10" t="s">
        <v>270</v>
      </c>
      <c r="H240" s="7" t="s">
        <v>3</v>
      </c>
      <c r="S240" t="s">
        <v>799</v>
      </c>
    </row>
    <row r="241" spans="2:29" x14ac:dyDescent="0.3">
      <c r="B241" s="7" t="s">
        <v>497</v>
      </c>
      <c r="C241" s="7" t="s">
        <v>205</v>
      </c>
      <c r="D241" s="7" t="s">
        <v>247</v>
      </c>
      <c r="E241" s="10" t="s">
        <v>271</v>
      </c>
      <c r="F241" s="7" t="str">
        <f>E241</f>
        <v>Non-executive director pay</v>
      </c>
      <c r="G241" s="7" t="s">
        <v>5</v>
      </c>
      <c r="H241" s="7" t="str">
        <f>H3</f>
        <v>BRL</v>
      </c>
      <c r="I241" s="10" t="s">
        <v>647</v>
      </c>
      <c r="J241" s="7" t="str">
        <f>J3</f>
        <v>December</v>
      </c>
      <c r="R241" s="15"/>
      <c r="S241"/>
      <c r="AC241" s="7" t="s">
        <v>999</v>
      </c>
    </row>
    <row r="242" spans="2:29" x14ac:dyDescent="0.3">
      <c r="B242" s="7" t="s">
        <v>498</v>
      </c>
      <c r="C242" s="7" t="s">
        <v>205</v>
      </c>
      <c r="D242" s="7" t="s">
        <v>374</v>
      </c>
      <c r="E242" s="7" t="s">
        <v>375</v>
      </c>
      <c r="F242" s="10"/>
      <c r="M242" s="25"/>
      <c r="N242" s="25"/>
      <c r="O242" s="25"/>
      <c r="P242" s="25"/>
      <c r="Q242" s="25"/>
      <c r="S242"/>
    </row>
    <row r="243" spans="2:29" x14ac:dyDescent="0.3">
      <c r="B243" s="7" t="s">
        <v>499</v>
      </c>
      <c r="C243" s="7" t="s">
        <v>205</v>
      </c>
      <c r="D243" s="7" t="s">
        <v>374</v>
      </c>
      <c r="E243" s="7" t="s">
        <v>376</v>
      </c>
      <c r="F243" s="10" t="s">
        <v>752</v>
      </c>
      <c r="G243" s="10"/>
      <c r="H243" s="7" t="s">
        <v>3</v>
      </c>
      <c r="N243" s="13"/>
      <c r="S243" t="s">
        <v>800</v>
      </c>
    </row>
    <row r="244" spans="2:29" x14ac:dyDescent="0.3">
      <c r="B244" s="7" t="s">
        <v>500</v>
      </c>
      <c r="C244" s="7" t="s">
        <v>205</v>
      </c>
      <c r="D244" s="7" t="s">
        <v>374</v>
      </c>
      <c r="E244" s="7" t="s">
        <v>377</v>
      </c>
      <c r="F244" s="10" t="s">
        <v>753</v>
      </c>
      <c r="G244" s="10" t="s">
        <v>5</v>
      </c>
      <c r="H244" s="10" t="str">
        <f>H3</f>
        <v>BRL</v>
      </c>
      <c r="I244" s="10" t="s">
        <v>648</v>
      </c>
      <c r="J244" s="7" t="str">
        <f>J3</f>
        <v>December</v>
      </c>
      <c r="M244" s="25"/>
      <c r="N244" s="25"/>
      <c r="O244" s="25"/>
      <c r="P244" s="25"/>
      <c r="Q244" s="25"/>
      <c r="S244"/>
    </row>
    <row r="245" spans="2:29" x14ac:dyDescent="0.3">
      <c r="B245" s="7" t="s">
        <v>500</v>
      </c>
      <c r="C245" s="7" t="s">
        <v>205</v>
      </c>
      <c r="D245" s="7" t="s">
        <v>374</v>
      </c>
      <c r="E245" s="7" t="s">
        <v>377</v>
      </c>
      <c r="F245" s="10" t="s">
        <v>754</v>
      </c>
      <c r="G245" s="10" t="s">
        <v>5</v>
      </c>
      <c r="H245" s="10" t="str">
        <f>H3</f>
        <v>BRL</v>
      </c>
      <c r="I245" s="10" t="s">
        <v>648</v>
      </c>
      <c r="J245" s="7" t="str">
        <f>J3</f>
        <v>December</v>
      </c>
      <c r="M245" s="25"/>
      <c r="N245" s="25"/>
      <c r="O245" s="25"/>
      <c r="P245" s="25"/>
      <c r="Q245" s="25"/>
      <c r="S245"/>
    </row>
    <row r="246" spans="2:29" x14ac:dyDescent="0.3">
      <c r="B246" s="7" t="s">
        <v>501</v>
      </c>
      <c r="C246" s="7" t="s">
        <v>205</v>
      </c>
      <c r="D246" s="7" t="s">
        <v>374</v>
      </c>
      <c r="E246" s="7" t="s">
        <v>378</v>
      </c>
      <c r="F246" s="10"/>
      <c r="H246" s="7" t="s">
        <v>3</v>
      </c>
      <c r="M246" s="25"/>
      <c r="N246" s="25"/>
      <c r="O246" s="25"/>
      <c r="P246" s="25"/>
      <c r="Q246" s="25"/>
      <c r="S246" t="s">
        <v>800</v>
      </c>
    </row>
    <row r="247" spans="2:29" x14ac:dyDescent="0.3">
      <c r="B247" s="7" t="s">
        <v>502</v>
      </c>
      <c r="C247" s="7" t="s">
        <v>205</v>
      </c>
      <c r="D247" s="7" t="s">
        <v>374</v>
      </c>
      <c r="E247" s="7" t="s">
        <v>379</v>
      </c>
      <c r="F247" s="10"/>
      <c r="H247" s="7" t="s">
        <v>3</v>
      </c>
      <c r="M247" s="25"/>
      <c r="N247" s="25"/>
      <c r="O247" s="25"/>
      <c r="P247" s="25"/>
      <c r="Q247" s="25"/>
      <c r="S247" t="s">
        <v>800</v>
      </c>
    </row>
    <row r="248" spans="2:29" x14ac:dyDescent="0.3">
      <c r="B248" s="7" t="s">
        <v>503</v>
      </c>
      <c r="C248" s="7" t="s">
        <v>205</v>
      </c>
      <c r="D248" s="7" t="s">
        <v>374</v>
      </c>
      <c r="E248" s="7" t="s">
        <v>380</v>
      </c>
      <c r="F248" s="10"/>
      <c r="H248" s="7" t="s">
        <v>4</v>
      </c>
      <c r="M248" s="25"/>
      <c r="N248" s="25"/>
      <c r="O248" s="25"/>
      <c r="P248" s="25"/>
      <c r="Q248" s="25"/>
      <c r="S248"/>
    </row>
    <row r="249" spans="2:29" ht="15" thickBot="1" x14ac:dyDescent="0.35">
      <c r="B249" s="7" t="s">
        <v>504</v>
      </c>
      <c r="C249" s="7" t="s">
        <v>205</v>
      </c>
      <c r="D249" s="7" t="s">
        <v>272</v>
      </c>
      <c r="E249" s="10" t="s">
        <v>273</v>
      </c>
      <c r="F249" s="10" t="s">
        <v>755</v>
      </c>
      <c r="G249" s="10"/>
      <c r="H249" s="10" t="s">
        <v>3</v>
      </c>
      <c r="M249" s="27"/>
      <c r="S249" t="s">
        <v>799</v>
      </c>
    </row>
    <row r="250" spans="2:29" ht="15" thickBot="1" x14ac:dyDescent="0.35">
      <c r="B250" s="7" t="s">
        <v>505</v>
      </c>
      <c r="C250" s="7" t="s">
        <v>205</v>
      </c>
      <c r="D250" s="7" t="s">
        <v>272</v>
      </c>
      <c r="E250" s="10" t="s">
        <v>274</v>
      </c>
      <c r="F250" s="10" t="s">
        <v>275</v>
      </c>
      <c r="G250" s="7" t="s">
        <v>5</v>
      </c>
      <c r="H250" s="7" t="s">
        <v>86</v>
      </c>
      <c r="M250" s="27"/>
      <c r="R250" s="15"/>
      <c r="S250" s="7">
        <v>0</v>
      </c>
    </row>
    <row r="251" spans="2:29" x14ac:dyDescent="0.3">
      <c r="B251" s="7" t="s">
        <v>506</v>
      </c>
      <c r="C251" s="7" t="s">
        <v>205</v>
      </c>
      <c r="D251" s="7" t="s">
        <v>272</v>
      </c>
      <c r="E251" s="10" t="s">
        <v>276</v>
      </c>
      <c r="F251" s="10" t="s">
        <v>226</v>
      </c>
      <c r="G251" s="7" t="s">
        <v>5</v>
      </c>
      <c r="H251" s="7" t="s">
        <v>86</v>
      </c>
      <c r="R251" s="15"/>
      <c r="S251">
        <v>0</v>
      </c>
    </row>
    <row r="252" spans="2:29" ht="15" thickBot="1" x14ac:dyDescent="0.35">
      <c r="B252" s="7" t="s">
        <v>507</v>
      </c>
      <c r="C252" s="7" t="s">
        <v>205</v>
      </c>
      <c r="D252" s="7" t="s">
        <v>272</v>
      </c>
      <c r="E252" s="10" t="s">
        <v>277</v>
      </c>
      <c r="F252" s="10" t="s">
        <v>278</v>
      </c>
      <c r="G252" s="10"/>
      <c r="H252" s="10" t="s">
        <v>3</v>
      </c>
      <c r="M252" s="27"/>
      <c r="S252" t="s">
        <v>800</v>
      </c>
      <c r="AC252" s="7" t="s">
        <v>1007</v>
      </c>
    </row>
    <row r="253" spans="2:29" ht="15" thickBot="1" x14ac:dyDescent="0.35">
      <c r="B253" s="7" t="s">
        <v>508</v>
      </c>
      <c r="C253" s="7" t="s">
        <v>205</v>
      </c>
      <c r="D253" s="7" t="s">
        <v>272</v>
      </c>
      <c r="E253" s="10" t="s">
        <v>277</v>
      </c>
      <c r="F253" s="10" t="s">
        <v>759</v>
      </c>
      <c r="G253" s="10"/>
      <c r="H253" s="10" t="s">
        <v>3</v>
      </c>
      <c r="M253" s="27"/>
      <c r="S253" t="s">
        <v>800</v>
      </c>
      <c r="AC253" s="7" t="s">
        <v>1007</v>
      </c>
    </row>
    <row r="254" spans="2:29" ht="15" thickBot="1" x14ac:dyDescent="0.35">
      <c r="B254" s="7" t="s">
        <v>758</v>
      </c>
      <c r="C254" s="7" t="s">
        <v>205</v>
      </c>
      <c r="D254" s="7" t="s">
        <v>272</v>
      </c>
      <c r="E254" s="10" t="s">
        <v>277</v>
      </c>
      <c r="F254" s="10" t="s">
        <v>756</v>
      </c>
      <c r="G254" s="10"/>
      <c r="H254" s="10" t="s">
        <v>757</v>
      </c>
      <c r="M254" s="27"/>
      <c r="S254"/>
    </row>
    <row r="255" spans="2:29" x14ac:dyDescent="0.3">
      <c r="B255" s="7" t="s">
        <v>509</v>
      </c>
      <c r="C255" s="7" t="s">
        <v>205</v>
      </c>
      <c r="D255" s="7" t="s">
        <v>381</v>
      </c>
      <c r="E255" s="7" t="s">
        <v>382</v>
      </c>
      <c r="F255" s="10"/>
      <c r="G255" s="10"/>
      <c r="H255" s="10"/>
      <c r="M255" s="29"/>
      <c r="S255"/>
    </row>
    <row r="256" spans="2:29" x14ac:dyDescent="0.3">
      <c r="B256" s="7" t="s">
        <v>510</v>
      </c>
      <c r="C256" s="7" t="s">
        <v>205</v>
      </c>
      <c r="D256" s="7" t="s">
        <v>272</v>
      </c>
      <c r="E256" s="10" t="s">
        <v>279</v>
      </c>
      <c r="F256" s="7" t="str">
        <f>E256</f>
        <v>Product recall management</v>
      </c>
      <c r="G256" s="10"/>
      <c r="H256" s="10" t="s">
        <v>3</v>
      </c>
      <c r="S256" t="s">
        <v>800</v>
      </c>
    </row>
    <row r="257" spans="2:19" x14ac:dyDescent="0.3">
      <c r="B257" s="7" t="s">
        <v>511</v>
      </c>
      <c r="C257" s="7" t="s">
        <v>205</v>
      </c>
      <c r="D257" s="10" t="s">
        <v>285</v>
      </c>
      <c r="E257" s="10" t="s">
        <v>280</v>
      </c>
      <c r="F257" s="10" t="s">
        <v>281</v>
      </c>
      <c r="G257" s="10"/>
      <c r="H257" s="10" t="s">
        <v>3</v>
      </c>
      <c r="S257" t="s">
        <v>799</v>
      </c>
    </row>
    <row r="258" spans="2:19" x14ac:dyDescent="0.3">
      <c r="B258" s="7" t="s">
        <v>512</v>
      </c>
      <c r="C258" s="7" t="s">
        <v>205</v>
      </c>
      <c r="D258" s="10" t="s">
        <v>285</v>
      </c>
      <c r="E258" s="10" t="s">
        <v>280</v>
      </c>
      <c r="F258" s="10" t="s">
        <v>282</v>
      </c>
      <c r="G258" s="10"/>
      <c r="H258" s="10" t="s">
        <v>3</v>
      </c>
      <c r="S258" t="s">
        <v>799</v>
      </c>
    </row>
    <row r="259" spans="2:19" x14ac:dyDescent="0.3">
      <c r="B259" s="7" t="s">
        <v>513</v>
      </c>
      <c r="C259" s="7" t="s">
        <v>205</v>
      </c>
      <c r="D259" s="10" t="s">
        <v>285</v>
      </c>
      <c r="E259" s="10" t="s">
        <v>280</v>
      </c>
      <c r="F259" s="10" t="s">
        <v>283</v>
      </c>
      <c r="G259" s="10"/>
      <c r="H259" s="10" t="s">
        <v>3</v>
      </c>
      <c r="S259" t="s">
        <v>800</v>
      </c>
    </row>
    <row r="260" spans="2:19" x14ac:dyDescent="0.3">
      <c r="B260" s="7" t="s">
        <v>514</v>
      </c>
      <c r="C260" s="7" t="s">
        <v>205</v>
      </c>
      <c r="D260" s="10" t="s">
        <v>285</v>
      </c>
      <c r="E260" s="10" t="s">
        <v>284</v>
      </c>
      <c r="F260" s="10" t="s">
        <v>286</v>
      </c>
      <c r="G260" s="10"/>
      <c r="H260" s="10" t="s">
        <v>3</v>
      </c>
      <c r="S260" t="s">
        <v>799</v>
      </c>
    </row>
    <row r="261" spans="2:19" x14ac:dyDescent="0.3">
      <c r="B261" s="7" t="s">
        <v>515</v>
      </c>
      <c r="C261" s="7" t="s">
        <v>205</v>
      </c>
      <c r="D261" s="10" t="s">
        <v>285</v>
      </c>
      <c r="E261" s="10" t="s">
        <v>284</v>
      </c>
      <c r="F261" s="10" t="s">
        <v>287</v>
      </c>
      <c r="G261" s="10"/>
      <c r="H261" s="10" t="s">
        <v>3</v>
      </c>
      <c r="S261" t="s">
        <v>800</v>
      </c>
    </row>
    <row r="262" spans="2:19" x14ac:dyDescent="0.3">
      <c r="B262" s="7" t="s">
        <v>516</v>
      </c>
      <c r="C262" s="7" t="s">
        <v>205</v>
      </c>
      <c r="D262" s="10" t="s">
        <v>285</v>
      </c>
      <c r="E262" s="10" t="s">
        <v>288</v>
      </c>
      <c r="F262" s="10" t="s">
        <v>288</v>
      </c>
      <c r="G262" s="10"/>
      <c r="H262" s="10" t="s">
        <v>3</v>
      </c>
      <c r="S262" t="s">
        <v>799</v>
      </c>
    </row>
    <row r="263" spans="2:19" x14ac:dyDescent="0.3">
      <c r="B263" s="7" t="s">
        <v>517</v>
      </c>
      <c r="C263" s="7" t="s">
        <v>205</v>
      </c>
      <c r="D263" s="10" t="s">
        <v>285</v>
      </c>
      <c r="E263" s="10" t="s">
        <v>288</v>
      </c>
      <c r="F263" s="10" t="s">
        <v>289</v>
      </c>
      <c r="G263" s="7" t="s">
        <v>5</v>
      </c>
      <c r="H263" s="7" t="s">
        <v>250</v>
      </c>
      <c r="R263" s="15"/>
      <c r="S263"/>
    </row>
    <row r="264" spans="2:19" x14ac:dyDescent="0.3">
      <c r="B264" s="7" t="s">
        <v>518</v>
      </c>
      <c r="C264" s="7" t="s">
        <v>205</v>
      </c>
      <c r="D264" s="10" t="s">
        <v>285</v>
      </c>
      <c r="E264" s="10" t="s">
        <v>290</v>
      </c>
      <c r="F264" s="10" t="s">
        <v>291</v>
      </c>
      <c r="G264" s="10"/>
      <c r="H264" s="10" t="s">
        <v>3</v>
      </c>
      <c r="N264" s="13"/>
      <c r="S264" t="s">
        <v>799</v>
      </c>
    </row>
    <row r="265" spans="2:19" x14ac:dyDescent="0.3">
      <c r="B265" s="7" t="s">
        <v>519</v>
      </c>
      <c r="C265" s="7" t="s">
        <v>205</v>
      </c>
      <c r="D265" s="10" t="s">
        <v>285</v>
      </c>
      <c r="E265" s="10" t="s">
        <v>290</v>
      </c>
      <c r="F265" s="10" t="s">
        <v>292</v>
      </c>
      <c r="G265" s="10"/>
      <c r="H265" s="10" t="s">
        <v>3</v>
      </c>
      <c r="N265" s="13"/>
      <c r="S265" t="s">
        <v>800</v>
      </c>
    </row>
    <row r="266" spans="2:19" x14ac:dyDescent="0.3">
      <c r="B266" s="7" t="s">
        <v>520</v>
      </c>
      <c r="C266" s="7" t="s">
        <v>205</v>
      </c>
      <c r="D266" s="10" t="s">
        <v>285</v>
      </c>
      <c r="E266" s="10" t="s">
        <v>290</v>
      </c>
      <c r="F266" s="10" t="s">
        <v>293</v>
      </c>
      <c r="G266" s="7" t="s">
        <v>5</v>
      </c>
      <c r="H266" s="7" t="s">
        <v>250</v>
      </c>
      <c r="R266" s="15"/>
      <c r="S266"/>
    </row>
    <row r="267" spans="2:19" x14ac:dyDescent="0.3">
      <c r="B267" s="7" t="s">
        <v>521</v>
      </c>
      <c r="C267" s="7" t="s">
        <v>205</v>
      </c>
      <c r="D267" s="7" t="s">
        <v>383</v>
      </c>
      <c r="E267" s="7" t="s">
        <v>384</v>
      </c>
      <c r="F267" s="10"/>
      <c r="S267"/>
    </row>
    <row r="268" spans="2:19" x14ac:dyDescent="0.3">
      <c r="B268" s="7" t="s">
        <v>522</v>
      </c>
      <c r="C268" s="7" t="s">
        <v>205</v>
      </c>
      <c r="D268" s="7" t="s">
        <v>383</v>
      </c>
      <c r="E268" s="7" t="s">
        <v>385</v>
      </c>
      <c r="F268" s="10"/>
      <c r="S268"/>
    </row>
    <row r="269" spans="2:19" x14ac:dyDescent="0.3">
      <c r="B269" s="7" t="s">
        <v>523</v>
      </c>
      <c r="C269" s="7" t="s">
        <v>205</v>
      </c>
      <c r="D269" s="7" t="s">
        <v>383</v>
      </c>
      <c r="E269" s="7" t="s">
        <v>386</v>
      </c>
      <c r="F269" s="10"/>
      <c r="S269"/>
    </row>
    <row r="270" spans="2:19" x14ac:dyDescent="0.3">
      <c r="B270" s="7" t="s">
        <v>524</v>
      </c>
      <c r="C270" s="7" t="s">
        <v>205</v>
      </c>
      <c r="D270" s="7" t="s">
        <v>383</v>
      </c>
      <c r="E270" s="7" t="s">
        <v>387</v>
      </c>
      <c r="F270" s="10"/>
      <c r="S270"/>
    </row>
    <row r="271" spans="2:19" x14ac:dyDescent="0.3">
      <c r="B271" s="7" t="s">
        <v>525</v>
      </c>
      <c r="C271" s="7" t="s">
        <v>205</v>
      </c>
      <c r="D271" s="10" t="s">
        <v>294</v>
      </c>
      <c r="E271" s="10" t="s">
        <v>295</v>
      </c>
      <c r="F271" s="10" t="s">
        <v>296</v>
      </c>
      <c r="G271" s="10"/>
      <c r="H271" s="10" t="s">
        <v>760</v>
      </c>
      <c r="N271" s="13"/>
      <c r="S271" t="s">
        <v>820</v>
      </c>
    </row>
    <row r="272" spans="2:19" x14ac:dyDescent="0.3">
      <c r="B272" s="7" t="s">
        <v>526</v>
      </c>
      <c r="C272" s="7" t="s">
        <v>205</v>
      </c>
      <c r="D272" s="10" t="s">
        <v>294</v>
      </c>
      <c r="E272" s="10" t="s">
        <v>295</v>
      </c>
      <c r="F272" s="10" t="s">
        <v>296</v>
      </c>
      <c r="G272" s="10"/>
      <c r="H272" s="10" t="s">
        <v>761</v>
      </c>
      <c r="N272" s="13"/>
      <c r="S272" t="s">
        <v>822</v>
      </c>
    </row>
    <row r="273" spans="2:29" x14ac:dyDescent="0.3">
      <c r="B273" s="7" t="s">
        <v>762</v>
      </c>
      <c r="C273" s="7" t="s">
        <v>205</v>
      </c>
      <c r="D273" s="10" t="s">
        <v>294</v>
      </c>
      <c r="E273" s="10" t="s">
        <v>295</v>
      </c>
      <c r="F273" s="10" t="s">
        <v>763</v>
      </c>
      <c r="G273" s="10"/>
      <c r="H273" s="10" t="s">
        <v>3</v>
      </c>
      <c r="N273" s="13"/>
      <c r="S273" t="s">
        <v>799</v>
      </c>
    </row>
    <row r="274" spans="2:29" x14ac:dyDescent="0.3">
      <c r="B274" s="7" t="s">
        <v>527</v>
      </c>
      <c r="C274" s="7" t="s">
        <v>205</v>
      </c>
      <c r="D274" s="10" t="s">
        <v>294</v>
      </c>
      <c r="E274" s="10" t="s">
        <v>297</v>
      </c>
      <c r="F274" s="10" t="s">
        <v>298</v>
      </c>
      <c r="G274" s="7" t="s">
        <v>5</v>
      </c>
      <c r="H274" s="7" t="s">
        <v>86</v>
      </c>
      <c r="R274" s="15"/>
      <c r="S274">
        <v>0</v>
      </c>
    </row>
    <row r="275" spans="2:29" x14ac:dyDescent="0.3">
      <c r="B275" s="7" t="s">
        <v>528</v>
      </c>
      <c r="C275" s="7" t="s">
        <v>205</v>
      </c>
      <c r="D275" s="10" t="s">
        <v>294</v>
      </c>
      <c r="E275" s="10" t="s">
        <v>299</v>
      </c>
      <c r="F275" s="10" t="s">
        <v>300</v>
      </c>
      <c r="G275" s="10"/>
      <c r="H275" s="10" t="s">
        <v>3</v>
      </c>
      <c r="N275" s="13"/>
      <c r="S275" t="s">
        <v>800</v>
      </c>
    </row>
    <row r="276" spans="2:29" x14ac:dyDescent="0.3">
      <c r="B276" s="7" t="s">
        <v>764</v>
      </c>
      <c r="C276" s="7" t="s">
        <v>205</v>
      </c>
      <c r="D276" s="10" t="s">
        <v>294</v>
      </c>
      <c r="E276" s="10" t="s">
        <v>301</v>
      </c>
      <c r="F276" s="7" t="str">
        <f>E276</f>
        <v>Lobbying/ Political Contributions</v>
      </c>
      <c r="G276" s="7" t="s">
        <v>5</v>
      </c>
      <c r="H276" s="7" t="s">
        <v>86</v>
      </c>
      <c r="N276" s="7">
        <v>0</v>
      </c>
      <c r="O276" s="7">
        <v>0</v>
      </c>
      <c r="P276" s="7">
        <v>0</v>
      </c>
      <c r="Q276" s="7">
        <v>0</v>
      </c>
      <c r="R276" s="15"/>
      <c r="S276"/>
    </row>
    <row r="277" spans="2:29" x14ac:dyDescent="0.3">
      <c r="B277" s="7" t="s">
        <v>765</v>
      </c>
      <c r="C277" s="7" t="s">
        <v>205</v>
      </c>
      <c r="D277" s="10" t="s">
        <v>294</v>
      </c>
      <c r="E277" s="10" t="s">
        <v>301</v>
      </c>
      <c r="F277" s="7" t="s">
        <v>117</v>
      </c>
      <c r="G277" s="10" t="s">
        <v>21</v>
      </c>
      <c r="H277" s="10" t="s">
        <v>3</v>
      </c>
      <c r="N277" s="13"/>
      <c r="S277" t="s">
        <v>799</v>
      </c>
      <c r="Z277" s="7" t="s">
        <v>1000</v>
      </c>
    </row>
    <row r="278" spans="2:29" x14ac:dyDescent="0.3">
      <c r="B278" s="7" t="s">
        <v>529</v>
      </c>
      <c r="C278" s="7" t="s">
        <v>205</v>
      </c>
      <c r="D278" s="7" t="s">
        <v>388</v>
      </c>
      <c r="E278" s="7" t="s">
        <v>389</v>
      </c>
      <c r="S278"/>
    </row>
    <row r="279" spans="2:29" x14ac:dyDescent="0.3">
      <c r="B279" s="7" t="s">
        <v>530</v>
      </c>
      <c r="C279" s="7" t="s">
        <v>205</v>
      </c>
      <c r="D279" s="7" t="s">
        <v>388</v>
      </c>
      <c r="E279" s="7" t="s">
        <v>390</v>
      </c>
      <c r="S279"/>
    </row>
    <row r="280" spans="2:29" x14ac:dyDescent="0.3">
      <c r="B280" s="7" t="s">
        <v>531</v>
      </c>
      <c r="C280" s="7" t="s">
        <v>205</v>
      </c>
      <c r="D280" s="10" t="s">
        <v>294</v>
      </c>
      <c r="E280" s="10" t="s">
        <v>302</v>
      </c>
      <c r="F280" s="7" t="str">
        <f>E280</f>
        <v>Business Ethics Programs</v>
      </c>
      <c r="G280" s="10"/>
      <c r="H280" s="10" t="s">
        <v>3</v>
      </c>
      <c r="N280" s="13"/>
      <c r="S280" t="s">
        <v>799</v>
      </c>
    </row>
    <row r="281" spans="2:29" x14ac:dyDescent="0.3">
      <c r="B281" s="7" t="s">
        <v>532</v>
      </c>
      <c r="C281" s="7" t="s">
        <v>205</v>
      </c>
      <c r="D281" s="10" t="s">
        <v>294</v>
      </c>
      <c r="E281" s="10" t="s">
        <v>303</v>
      </c>
      <c r="F281" s="7" t="str">
        <f>E281</f>
        <v>Animal Welfare Policy</v>
      </c>
      <c r="G281" s="10" t="s">
        <v>21</v>
      </c>
      <c r="H281" s="10" t="s">
        <v>3</v>
      </c>
      <c r="N281" s="13"/>
      <c r="S281" t="s">
        <v>800</v>
      </c>
    </row>
    <row r="282" spans="2:29" x14ac:dyDescent="0.3">
      <c r="B282" s="7" t="s">
        <v>533</v>
      </c>
      <c r="C282" s="7" t="s">
        <v>205</v>
      </c>
      <c r="D282" s="7" t="s">
        <v>388</v>
      </c>
      <c r="E282" s="7" t="s">
        <v>391</v>
      </c>
      <c r="G282" s="10" t="s">
        <v>21</v>
      </c>
      <c r="H282" s="10" t="s">
        <v>3</v>
      </c>
      <c r="N282" s="13"/>
      <c r="S282"/>
    </row>
    <row r="283" spans="2:29" x14ac:dyDescent="0.3">
      <c r="B283" s="71" t="s">
        <v>1029</v>
      </c>
      <c r="C283" s="7" t="s">
        <v>205</v>
      </c>
      <c r="D283" s="10" t="s">
        <v>294</v>
      </c>
      <c r="E283" s="10" t="s">
        <v>304</v>
      </c>
      <c r="F283" s="10" t="s">
        <v>305</v>
      </c>
      <c r="G283" s="10" t="s">
        <v>5</v>
      </c>
      <c r="H283" s="10" t="s">
        <v>86</v>
      </c>
      <c r="M283" s="70"/>
      <c r="N283" s="70"/>
      <c r="O283" s="70"/>
      <c r="P283" s="70"/>
      <c r="Q283" s="70"/>
      <c r="S283" s="70">
        <v>0</v>
      </c>
      <c r="V283" s="7" t="s">
        <v>1008</v>
      </c>
      <c r="W283" s="7" t="s">
        <v>1031</v>
      </c>
      <c r="X283" s="7" t="s">
        <v>1009</v>
      </c>
      <c r="Y283" s="7" t="s">
        <v>1001</v>
      </c>
      <c r="AC283" s="7" t="s">
        <v>1032</v>
      </c>
    </row>
    <row r="284" spans="2:29" x14ac:dyDescent="0.3">
      <c r="B284" s="7" t="s">
        <v>534</v>
      </c>
      <c r="C284" s="7" t="s">
        <v>205</v>
      </c>
      <c r="D284" s="10" t="s">
        <v>306</v>
      </c>
      <c r="E284" s="10" t="s">
        <v>307</v>
      </c>
      <c r="F284" s="10" t="s">
        <v>308</v>
      </c>
      <c r="G284" s="10" t="s">
        <v>21</v>
      </c>
      <c r="H284" s="10" t="s">
        <v>3</v>
      </c>
      <c r="N284" s="13"/>
      <c r="S284" t="s">
        <v>1002</v>
      </c>
    </row>
    <row r="285" spans="2:29" x14ac:dyDescent="0.3">
      <c r="B285" s="7" t="s">
        <v>766</v>
      </c>
      <c r="C285" s="7" t="s">
        <v>205</v>
      </c>
      <c r="D285" s="10" t="s">
        <v>306</v>
      </c>
      <c r="E285" s="10" t="s">
        <v>309</v>
      </c>
      <c r="F285" s="10" t="s">
        <v>310</v>
      </c>
      <c r="G285" s="10" t="s">
        <v>1</v>
      </c>
      <c r="H285" s="10" t="s">
        <v>769</v>
      </c>
      <c r="N285" s="13"/>
      <c r="S285" t="s">
        <v>823</v>
      </c>
    </row>
    <row r="286" spans="2:29" x14ac:dyDescent="0.3">
      <c r="B286" s="7" t="s">
        <v>767</v>
      </c>
      <c r="C286" s="7" t="s">
        <v>205</v>
      </c>
      <c r="D286" s="10" t="s">
        <v>306</v>
      </c>
      <c r="E286" s="10" t="s">
        <v>309</v>
      </c>
      <c r="F286" s="10" t="s">
        <v>311</v>
      </c>
      <c r="G286" s="10" t="s">
        <v>1</v>
      </c>
      <c r="H286" s="10" t="s">
        <v>768</v>
      </c>
      <c r="N286" s="13"/>
      <c r="S286" t="s">
        <v>808</v>
      </c>
      <c r="AB286" s="7" t="s">
        <v>837</v>
      </c>
      <c r="AC286" s="7" t="s">
        <v>838</v>
      </c>
    </row>
    <row r="287" spans="2:29" x14ac:dyDescent="0.3">
      <c r="B287" s="7" t="s">
        <v>1024</v>
      </c>
      <c r="C287" s="7" t="s">
        <v>205</v>
      </c>
      <c r="D287" s="10" t="s">
        <v>306</v>
      </c>
      <c r="E287" s="10" t="s">
        <v>312</v>
      </c>
      <c r="F287" s="10" t="s">
        <v>313</v>
      </c>
      <c r="G287" s="7" t="s">
        <v>5</v>
      </c>
      <c r="H287" s="10" t="s">
        <v>4</v>
      </c>
      <c r="M287" s="12">
        <v>0.23749999999999999</v>
      </c>
      <c r="N287" s="12">
        <v>0.33250000000000002</v>
      </c>
      <c r="O287" s="12">
        <v>0.38</v>
      </c>
      <c r="P287" s="12">
        <v>0.38009999999999999</v>
      </c>
      <c r="Q287" s="12">
        <v>0.65210000000000001</v>
      </c>
      <c r="R287" s="15"/>
      <c r="S287"/>
      <c r="AC287" s="7" t="s">
        <v>1011</v>
      </c>
    </row>
    <row r="288" spans="2:29" x14ac:dyDescent="0.3">
      <c r="B288" s="7" t="s">
        <v>535</v>
      </c>
      <c r="C288" s="7" t="s">
        <v>205</v>
      </c>
      <c r="D288" s="10" t="s">
        <v>306</v>
      </c>
      <c r="E288" s="10" t="s">
        <v>314</v>
      </c>
      <c r="F288" s="10" t="s">
        <v>235</v>
      </c>
      <c r="G288" s="10"/>
      <c r="H288" s="10" t="s">
        <v>3</v>
      </c>
      <c r="S288" t="s">
        <v>799</v>
      </c>
      <c r="AC288" s="7" t="s">
        <v>1010</v>
      </c>
    </row>
    <row r="289" spans="2:29" x14ac:dyDescent="0.3">
      <c r="B289" s="7" t="s">
        <v>536</v>
      </c>
      <c r="C289" s="7" t="s">
        <v>205</v>
      </c>
      <c r="D289" s="10" t="s">
        <v>306</v>
      </c>
      <c r="E289" s="10" t="s">
        <v>314</v>
      </c>
      <c r="F289" s="10" t="s">
        <v>315</v>
      </c>
      <c r="G289" s="10"/>
      <c r="H289" s="10" t="s">
        <v>3</v>
      </c>
      <c r="S289" t="s">
        <v>799</v>
      </c>
    </row>
    <row r="290" spans="2:29" x14ac:dyDescent="0.3">
      <c r="B290" s="7" t="s">
        <v>770</v>
      </c>
      <c r="C290" s="7" t="s">
        <v>205</v>
      </c>
      <c r="D290" s="10" t="s">
        <v>316</v>
      </c>
      <c r="E290" s="10" t="s">
        <v>317</v>
      </c>
      <c r="F290" s="10" t="s">
        <v>629</v>
      </c>
      <c r="G290" s="10"/>
      <c r="H290" s="10" t="s">
        <v>3</v>
      </c>
      <c r="S290" t="s">
        <v>799</v>
      </c>
    </row>
    <row r="291" spans="2:29" x14ac:dyDescent="0.3">
      <c r="B291" s="7" t="s">
        <v>771</v>
      </c>
      <c r="C291" s="7" t="s">
        <v>205</v>
      </c>
      <c r="D291" s="10" t="s">
        <v>316</v>
      </c>
      <c r="E291" s="10" t="s">
        <v>317</v>
      </c>
      <c r="F291" s="10" t="s">
        <v>332</v>
      </c>
      <c r="G291" s="10"/>
      <c r="H291" s="10" t="s">
        <v>3</v>
      </c>
      <c r="S291" t="s">
        <v>799</v>
      </c>
    </row>
    <row r="292" spans="2:29" x14ac:dyDescent="0.3">
      <c r="B292" s="7" t="s">
        <v>537</v>
      </c>
      <c r="C292" s="7" t="s">
        <v>205</v>
      </c>
      <c r="D292" s="10" t="s">
        <v>316</v>
      </c>
      <c r="E292" s="10" t="s">
        <v>318</v>
      </c>
      <c r="F292" s="7" t="str">
        <f>E292</f>
        <v>Data Privacy and Security Incidents</v>
      </c>
      <c r="G292" s="7" t="s">
        <v>5</v>
      </c>
      <c r="H292" s="7" t="s">
        <v>86</v>
      </c>
      <c r="S292" s="7">
        <v>0</v>
      </c>
      <c r="Z292" s="19"/>
      <c r="AB292" s="7" t="s">
        <v>836</v>
      </c>
    </row>
    <row r="293" spans="2:29" x14ac:dyDescent="0.3">
      <c r="B293" s="7" t="s">
        <v>538</v>
      </c>
      <c r="C293" s="7" t="s">
        <v>205</v>
      </c>
      <c r="D293" s="10" t="s">
        <v>319</v>
      </c>
      <c r="E293" s="10" t="s">
        <v>320</v>
      </c>
      <c r="F293" s="10" t="s">
        <v>772</v>
      </c>
      <c r="G293" s="7" t="s">
        <v>5</v>
      </c>
      <c r="H293" s="7" t="s">
        <v>86</v>
      </c>
      <c r="S293">
        <v>38</v>
      </c>
      <c r="Z293" s="19"/>
    </row>
    <row r="294" spans="2:29" x14ac:dyDescent="0.3">
      <c r="B294" s="7" t="s">
        <v>1027</v>
      </c>
      <c r="C294" s="7" t="s">
        <v>205</v>
      </c>
      <c r="D294" s="10" t="s">
        <v>319</v>
      </c>
      <c r="E294" s="10" t="s">
        <v>321</v>
      </c>
      <c r="F294" s="10" t="s">
        <v>1025</v>
      </c>
      <c r="G294" s="10" t="s">
        <v>21</v>
      </c>
      <c r="H294" s="10" t="s">
        <v>3</v>
      </c>
      <c r="N294" s="13"/>
      <c r="S294" t="s">
        <v>799</v>
      </c>
    </row>
    <row r="295" spans="2:29" x14ac:dyDescent="0.3">
      <c r="B295" s="7" t="s">
        <v>539</v>
      </c>
      <c r="C295" s="7" t="s">
        <v>205</v>
      </c>
      <c r="D295" s="10" t="s">
        <v>319</v>
      </c>
      <c r="E295" s="10" t="s">
        <v>322</v>
      </c>
      <c r="F295" s="7" t="str">
        <f>E295</f>
        <v xml:space="preserve">Bribery &amp; corruption incidents </v>
      </c>
      <c r="G295" s="7" t="s">
        <v>5</v>
      </c>
      <c r="H295" s="7" t="s">
        <v>86</v>
      </c>
      <c r="R295" s="15"/>
      <c r="S295" s="7">
        <v>0</v>
      </c>
    </row>
    <row r="296" spans="2:29" x14ac:dyDescent="0.3">
      <c r="B296" s="7" t="s">
        <v>540</v>
      </c>
      <c r="C296" s="7" t="s">
        <v>205</v>
      </c>
      <c r="D296" s="10" t="s">
        <v>319</v>
      </c>
      <c r="E296" s="10" t="s">
        <v>323</v>
      </c>
      <c r="F296" s="10" t="s">
        <v>324</v>
      </c>
      <c r="G296" s="10"/>
      <c r="H296" s="10" t="s">
        <v>3</v>
      </c>
      <c r="S296" t="s">
        <v>800</v>
      </c>
    </row>
    <row r="297" spans="2:29" x14ac:dyDescent="0.3">
      <c r="B297" s="7" t="s">
        <v>541</v>
      </c>
      <c r="C297" s="7" t="s">
        <v>205</v>
      </c>
      <c r="D297" s="10" t="s">
        <v>325</v>
      </c>
      <c r="E297" s="10" t="s">
        <v>326</v>
      </c>
      <c r="F297" s="10" t="s">
        <v>327</v>
      </c>
      <c r="G297" s="10"/>
      <c r="H297" s="10" t="s">
        <v>3</v>
      </c>
      <c r="N297" s="13"/>
      <c r="S297" t="s">
        <v>800</v>
      </c>
    </row>
    <row r="298" spans="2:29" x14ac:dyDescent="0.3">
      <c r="B298" s="7" t="s">
        <v>542</v>
      </c>
      <c r="C298" s="7" t="s">
        <v>205</v>
      </c>
      <c r="D298" s="10" t="s">
        <v>325</v>
      </c>
      <c r="E298" s="10" t="s">
        <v>326</v>
      </c>
      <c r="F298" s="10" t="s">
        <v>328</v>
      </c>
      <c r="G298" s="10"/>
      <c r="H298" s="10" t="s">
        <v>3</v>
      </c>
      <c r="N298" s="13"/>
      <c r="S298" t="s">
        <v>800</v>
      </c>
    </row>
    <row r="299" spans="2:29" x14ac:dyDescent="0.3">
      <c r="B299" s="7" t="s">
        <v>543</v>
      </c>
      <c r="C299" s="7" t="s">
        <v>205</v>
      </c>
      <c r="D299" s="10" t="s">
        <v>325</v>
      </c>
      <c r="E299" s="10" t="s">
        <v>329</v>
      </c>
      <c r="F299" s="10" t="s">
        <v>330</v>
      </c>
      <c r="G299" s="10"/>
      <c r="H299" s="10" t="s">
        <v>3</v>
      </c>
      <c r="N299" s="13"/>
      <c r="S299" t="s">
        <v>800</v>
      </c>
    </row>
    <row r="300" spans="2:29" x14ac:dyDescent="0.3">
      <c r="B300" s="7" t="s">
        <v>544</v>
      </c>
      <c r="C300" s="7" t="s">
        <v>205</v>
      </c>
      <c r="D300" s="10" t="s">
        <v>325</v>
      </c>
      <c r="E300" s="10" t="s">
        <v>331</v>
      </c>
      <c r="F300" s="10" t="s">
        <v>332</v>
      </c>
      <c r="G300" s="10" t="s">
        <v>21</v>
      </c>
      <c r="H300" s="10" t="s">
        <v>3</v>
      </c>
      <c r="N300" s="13"/>
      <c r="S300" t="s">
        <v>799</v>
      </c>
      <c r="AC300" s="7" t="s">
        <v>1003</v>
      </c>
    </row>
    <row r="301" spans="2:29" x14ac:dyDescent="0.3">
      <c r="B301" s="7" t="s">
        <v>545</v>
      </c>
      <c r="C301" s="7" t="s">
        <v>205</v>
      </c>
      <c r="D301" s="10" t="s">
        <v>325</v>
      </c>
      <c r="E301" s="10" t="s">
        <v>333</v>
      </c>
      <c r="F301" s="10" t="s">
        <v>334</v>
      </c>
      <c r="G301" s="7" t="s">
        <v>5</v>
      </c>
      <c r="H301" s="7" t="s">
        <v>86</v>
      </c>
      <c r="R301" s="15"/>
      <c r="S301">
        <v>0</v>
      </c>
    </row>
    <row r="302" spans="2:29" x14ac:dyDescent="0.3">
      <c r="B302" s="7" t="s">
        <v>546</v>
      </c>
      <c r="C302" s="7" t="s">
        <v>205</v>
      </c>
      <c r="D302" s="10" t="s">
        <v>325</v>
      </c>
      <c r="E302" s="10" t="s">
        <v>335</v>
      </c>
      <c r="F302" s="10" t="str">
        <f>E302</f>
        <v>STI Performance Metrics</v>
      </c>
      <c r="G302" s="10" t="s">
        <v>21</v>
      </c>
      <c r="H302" s="10" t="s">
        <v>3</v>
      </c>
      <c r="N302" s="13"/>
      <c r="S302" t="s">
        <v>800</v>
      </c>
    </row>
    <row r="303" spans="2:29" x14ac:dyDescent="0.3">
      <c r="B303" s="7" t="s">
        <v>547</v>
      </c>
      <c r="C303" s="7" t="s">
        <v>205</v>
      </c>
      <c r="D303" s="10" t="s">
        <v>325</v>
      </c>
      <c r="E303" s="10" t="s">
        <v>336</v>
      </c>
      <c r="F303" s="7" t="str">
        <f>E303</f>
        <v>LTI Performance Metrics</v>
      </c>
      <c r="G303" s="10" t="s">
        <v>21</v>
      </c>
      <c r="H303" s="10" t="s">
        <v>3</v>
      </c>
      <c r="N303" s="13"/>
      <c r="S303" t="s">
        <v>799</v>
      </c>
      <c r="U303" s="7" t="s">
        <v>1005</v>
      </c>
      <c r="Y303" s="7" t="s">
        <v>1006</v>
      </c>
    </row>
    <row r="304" spans="2:29" x14ac:dyDescent="0.3">
      <c r="B304" s="7" t="s">
        <v>548</v>
      </c>
      <c r="C304" s="7" t="s">
        <v>205</v>
      </c>
      <c r="D304" s="10" t="s">
        <v>337</v>
      </c>
      <c r="E304" s="10" t="s">
        <v>338</v>
      </c>
      <c r="F304" s="10" t="s">
        <v>339</v>
      </c>
      <c r="G304" s="7" t="s">
        <v>5</v>
      </c>
      <c r="H304" s="10" t="s">
        <v>4</v>
      </c>
      <c r="Q304" s="16"/>
      <c r="S304" s="72">
        <v>0.67</v>
      </c>
    </row>
    <row r="305" spans="2:26" x14ac:dyDescent="0.3">
      <c r="B305" s="7" t="s">
        <v>549</v>
      </c>
      <c r="C305" s="7" t="s">
        <v>205</v>
      </c>
      <c r="D305" s="10" t="s">
        <v>337</v>
      </c>
      <c r="E305" s="10" t="s">
        <v>338</v>
      </c>
      <c r="F305" s="10" t="s">
        <v>340</v>
      </c>
      <c r="G305" s="10"/>
      <c r="H305" s="10" t="s">
        <v>3</v>
      </c>
      <c r="N305" s="13"/>
      <c r="S305" t="s">
        <v>800</v>
      </c>
    </row>
    <row r="306" spans="2:26" x14ac:dyDescent="0.3">
      <c r="B306" s="7" t="s">
        <v>550</v>
      </c>
      <c r="C306" s="7" t="s">
        <v>205</v>
      </c>
      <c r="D306" s="10" t="s">
        <v>337</v>
      </c>
      <c r="E306" s="10" t="s">
        <v>338</v>
      </c>
      <c r="F306" s="10" t="s">
        <v>341</v>
      </c>
      <c r="G306" s="10"/>
      <c r="H306" s="10" t="s">
        <v>3</v>
      </c>
      <c r="N306" s="13"/>
      <c r="S306" t="s">
        <v>799</v>
      </c>
    </row>
    <row r="307" spans="2:26" x14ac:dyDescent="0.3">
      <c r="B307" s="7" t="s">
        <v>551</v>
      </c>
      <c r="C307" s="7" t="s">
        <v>205</v>
      </c>
      <c r="D307" s="10" t="s">
        <v>337</v>
      </c>
      <c r="E307" s="10" t="s">
        <v>338</v>
      </c>
      <c r="F307" s="10" t="s">
        <v>342</v>
      </c>
      <c r="G307" s="10"/>
      <c r="H307" s="10" t="s">
        <v>3</v>
      </c>
      <c r="N307" s="13"/>
      <c r="S307" t="s">
        <v>800</v>
      </c>
    </row>
    <row r="308" spans="2:26" x14ac:dyDescent="0.3">
      <c r="B308" s="7" t="s">
        <v>552</v>
      </c>
      <c r="C308" s="7" t="s">
        <v>205</v>
      </c>
      <c r="D308" s="10" t="s">
        <v>337</v>
      </c>
      <c r="E308" s="10" t="s">
        <v>343</v>
      </c>
      <c r="F308" s="10" t="s">
        <v>344</v>
      </c>
      <c r="G308" s="7" t="s">
        <v>5</v>
      </c>
      <c r="H308" s="10" t="str">
        <f>H3</f>
        <v>BRL</v>
      </c>
      <c r="I308" s="10" t="s">
        <v>647</v>
      </c>
      <c r="J308" s="7" t="str">
        <f>J3</f>
        <v>December</v>
      </c>
      <c r="S308"/>
    </row>
    <row r="309" spans="2:26" x14ac:dyDescent="0.3">
      <c r="B309" s="7" t="s">
        <v>553</v>
      </c>
      <c r="C309" s="7" t="s">
        <v>205</v>
      </c>
      <c r="D309" s="10" t="s">
        <v>337</v>
      </c>
      <c r="E309" s="10" t="s">
        <v>343</v>
      </c>
      <c r="F309" s="10" t="s">
        <v>345</v>
      </c>
      <c r="G309" s="7" t="s">
        <v>5</v>
      </c>
      <c r="H309" s="10" t="str">
        <f>H3</f>
        <v>BRL</v>
      </c>
      <c r="I309" s="10" t="s">
        <v>647</v>
      </c>
      <c r="J309" s="7" t="str">
        <f>J3</f>
        <v>December</v>
      </c>
      <c r="S309"/>
    </row>
    <row r="310" spans="2:26" x14ac:dyDescent="0.3">
      <c r="B310" s="7" t="s">
        <v>554</v>
      </c>
      <c r="C310" s="7" t="s">
        <v>205</v>
      </c>
      <c r="D310" s="10" t="s">
        <v>337</v>
      </c>
      <c r="E310" s="10" t="s">
        <v>346</v>
      </c>
      <c r="F310" s="10" t="s">
        <v>21</v>
      </c>
      <c r="G310" s="10" t="s">
        <v>21</v>
      </c>
      <c r="H310" s="10" t="s">
        <v>3</v>
      </c>
      <c r="N310" s="13"/>
      <c r="S310" t="s">
        <v>799</v>
      </c>
    </row>
    <row r="311" spans="2:26" ht="15" thickBot="1" x14ac:dyDescent="0.35">
      <c r="B311" s="7" t="s">
        <v>555</v>
      </c>
      <c r="C311" s="7" t="s">
        <v>205</v>
      </c>
      <c r="D311" s="10" t="s">
        <v>337</v>
      </c>
      <c r="E311" s="10" t="s">
        <v>346</v>
      </c>
      <c r="F311" s="10" t="s">
        <v>347</v>
      </c>
      <c r="G311" s="10" t="s">
        <v>350</v>
      </c>
      <c r="M311" s="20"/>
      <c r="S311" t="s">
        <v>824</v>
      </c>
      <c r="Z311" s="19"/>
    </row>
    <row r="312" spans="2:26" ht="15" thickBot="1" x14ac:dyDescent="0.35">
      <c r="B312" s="7" t="s">
        <v>556</v>
      </c>
      <c r="C312" s="7" t="s">
        <v>205</v>
      </c>
      <c r="D312" s="10" t="s">
        <v>337</v>
      </c>
      <c r="E312" s="10" t="s">
        <v>346</v>
      </c>
      <c r="F312" s="10" t="s">
        <v>348</v>
      </c>
      <c r="G312" s="7" t="s">
        <v>5</v>
      </c>
      <c r="H312" s="7" t="s">
        <v>250</v>
      </c>
      <c r="M312" s="20"/>
      <c r="S312">
        <v>2</v>
      </c>
    </row>
    <row r="313" spans="2:26" ht="15" thickBot="1" x14ac:dyDescent="0.35">
      <c r="B313" s="7" t="s">
        <v>557</v>
      </c>
      <c r="C313" s="7" t="s">
        <v>205</v>
      </c>
      <c r="D313" s="10" t="s">
        <v>337</v>
      </c>
      <c r="E313" s="10" t="s">
        <v>346</v>
      </c>
      <c r="F313" s="10" t="s">
        <v>349</v>
      </c>
      <c r="G313" s="10" t="s">
        <v>350</v>
      </c>
      <c r="M313" s="20"/>
      <c r="S313" t="s">
        <v>824</v>
      </c>
    </row>
    <row r="314" spans="2:26" ht="15" thickBot="1" x14ac:dyDescent="0.35">
      <c r="B314" s="7" t="s">
        <v>558</v>
      </c>
      <c r="C314" s="7" t="s">
        <v>205</v>
      </c>
      <c r="D314" s="10" t="s">
        <v>337</v>
      </c>
      <c r="E314" s="10" t="s">
        <v>351</v>
      </c>
      <c r="F314" s="7" t="str">
        <f>E314</f>
        <v>Reporting Irregularities</v>
      </c>
      <c r="G314" s="7" t="s">
        <v>5</v>
      </c>
      <c r="H314" s="7" t="s">
        <v>86</v>
      </c>
      <c r="M314" s="20"/>
      <c r="R314" s="15"/>
      <c r="S314">
        <v>0</v>
      </c>
    </row>
    <row r="315" spans="2:26" x14ac:dyDescent="0.3">
      <c r="B315" s="7" t="s">
        <v>1026</v>
      </c>
      <c r="C315" s="7" t="s">
        <v>205</v>
      </c>
      <c r="D315" s="10" t="s">
        <v>319</v>
      </c>
      <c r="E315" s="10" t="s">
        <v>321</v>
      </c>
      <c r="F315" s="10" t="s">
        <v>1028</v>
      </c>
      <c r="H315" s="7" t="s">
        <v>3</v>
      </c>
      <c r="M315" s="69"/>
      <c r="R315" s="15"/>
      <c r="S315" t="s">
        <v>800</v>
      </c>
    </row>
    <row r="316" spans="2:26" x14ac:dyDescent="0.3">
      <c r="B316" s="7" t="s">
        <v>825</v>
      </c>
      <c r="C316" s="7" t="s">
        <v>205</v>
      </c>
      <c r="D316" s="10" t="s">
        <v>306</v>
      </c>
      <c r="E316" s="10" t="s">
        <v>312</v>
      </c>
      <c r="F316" s="10" t="s">
        <v>629</v>
      </c>
      <c r="G316" s="10" t="s">
        <v>21</v>
      </c>
      <c r="H316" s="10" t="s">
        <v>3</v>
      </c>
      <c r="S316" s="7" t="s">
        <v>799</v>
      </c>
    </row>
    <row r="317" spans="2:26" x14ac:dyDescent="0.3">
      <c r="B317" s="7" t="s">
        <v>850</v>
      </c>
      <c r="C317" s="7" t="s">
        <v>73</v>
      </c>
      <c r="D317" s="10" t="s">
        <v>852</v>
      </c>
      <c r="E317" s="10" t="s">
        <v>851</v>
      </c>
      <c r="F317" s="10" t="s">
        <v>853</v>
      </c>
      <c r="G317" s="10" t="s">
        <v>5</v>
      </c>
      <c r="H317" s="10" t="s">
        <v>86</v>
      </c>
      <c r="N317" s="7">
        <v>23930</v>
      </c>
      <c r="O317" s="7">
        <v>22049</v>
      </c>
      <c r="P317" s="7">
        <v>24056</v>
      </c>
      <c r="Q317" s="7">
        <v>30690</v>
      </c>
      <c r="R317" s="7">
        <v>23324</v>
      </c>
    </row>
    <row r="318" spans="2:26" x14ac:dyDescent="0.3">
      <c r="B318" s="7" t="s">
        <v>1030</v>
      </c>
      <c r="C318" s="7" t="s">
        <v>205</v>
      </c>
      <c r="D318" s="10" t="s">
        <v>294</v>
      </c>
      <c r="E318" s="10" t="s">
        <v>304</v>
      </c>
      <c r="F318" s="10" t="s">
        <v>305</v>
      </c>
      <c r="G318" s="10" t="s">
        <v>5</v>
      </c>
      <c r="H318" s="10" t="s">
        <v>792</v>
      </c>
      <c r="M318" s="70"/>
      <c r="N318" s="70"/>
      <c r="O318" s="70"/>
      <c r="P318" s="70"/>
      <c r="Q318" s="70"/>
      <c r="R318" s="70"/>
      <c r="S318" s="70">
        <v>0</v>
      </c>
    </row>
  </sheetData>
  <phoneticPr fontId="6" type="noConversion"/>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4 J296:J300 J302:J303 J305:J307 J310:J311 J313 I10 I12:I81 I83:I90 I92:J93 I175:I176 I178:J181 I183:I186 I188:I200 I203:I220 I222:I230 I232:I240 I242:J243 I246:I307 I310:I315 J17:J19 J21 J35:J36 J41:J46 J51 J55:J61 J65:J68 J71:J81 J84:J85 J88:J90 J97 J99:J102 J105:J108 J110:J115 J118:J126 J140:J144 J146:J148 J150:J154 J156 J160:J161 J163:J164 J166:J171 M17:R19 M35:R36 M41:R46 M310:R310 M55:R61 M65:R68 M71:R81 M84:R85 M88:R90 M92:R93 M97:R97 M99:R102 M105:R108 M110:R115 M118:R126 M140:R144 M146:R147 M150:R150 M153:R154 M160:R161 M163:R164 M166:R171 M176:R176 M178:R181 M186:R186 M190:R190 M192:R192 M194:R194 M196:R196 M200:R200 M204:R206 M211:R215 M219:R219 M227:R229 I95:I172 M243:R243 M246:R247 M249:R249 M252:R253 M256:R262 M264:R265 M271:R273 M275:R275 M277:R277 M280:R282 M284:R286 M288:R291 M294:R294 M296:R300 M302:R303 M305:R307 M235:R240 M129:R138 J129:J138 M51:R51" xr:uid="{D9A124A9-D86A-4BEC-A379-99F0B65B6DB6}">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A9C50E8D-770C-4BB4-BAFE-64FBEC483C6F}">
          <x14:formula1>
            <xm:f>'Data validation'!$B$3:$B$25</xm:f>
          </x14:formula1>
          <xm:sqref>H3</xm:sqref>
        </x14:dataValidation>
        <x14:dataValidation type="list" allowBlank="1" showInputMessage="1" showErrorMessage="1" xr:uid="{6F761FB1-6DA1-4689-BC29-BC3411DEAE9B}">
          <x14:formula1>
            <xm:f>'Data validation'!$C$3:$C$6</xm:f>
          </x14:formula1>
          <xm:sqref>J3</xm:sqref>
        </x14:dataValidation>
        <x14:dataValidation type="list" allowBlank="1" showInputMessage="1" showErrorMessage="1" xr:uid="{5CBF363D-ADDE-49DE-9E18-9A2C35327530}">
          <x14:formula1>
            <xm:f>'Data validation'!$D$3:$D$4</xm:f>
          </x14:formula1>
          <xm:sqref>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AA294 AA297:AA300 AA302:AA303 AA305:AA307 AA310 AA36</xm:sqref>
        </x14:dataValidation>
        <x14:dataValidation type="list" allowBlank="1" showInputMessage="1" showErrorMessage="1" xr:uid="{53118B75-146E-4C19-A4E4-FC2C50702243}">
          <x14:formula1>
            <xm:f>'Data validation'!$E$3:$E$5</xm:f>
          </x14:formula1>
          <xm:sqref>AA92 AA97</xm:sqref>
        </x14:dataValidation>
        <x14:dataValidation type="list" allowBlank="1" showInputMessage="1" showErrorMessage="1" xr:uid="{37D38BBE-D534-436C-B9CA-DDEEA7701E73}">
          <x14:formula1>
            <xm:f>'Data validation'!$F$3:$F$4</xm:f>
          </x14:formula1>
          <xm:sqref>AA135 AA137 AA229</xm:sqref>
        </x14:dataValidation>
        <x14:dataValidation type="list" allowBlank="1" showInputMessage="1" showErrorMessage="1" xr:uid="{DE67D947-6FCA-4E68-8B5E-9964D8424AB0}">
          <x14:formula1>
            <xm:f>'Data validation'!$G$3:$G$4</xm:f>
          </x14:formula1>
          <xm:sqref>AA176 AA35</xm:sqref>
        </x14:dataValidation>
        <x14:dataValidation type="list" allowBlank="1" showInputMessage="1" showErrorMessage="1" xr:uid="{5D2EA399-2660-48A4-BCEC-FB1745849EC2}">
          <x14:formula1>
            <xm:f>'Data validation'!$H$3:$H$4</xm:f>
          </x14:formula1>
          <xm:sqref>AA285</xm:sqref>
        </x14:dataValidation>
        <x14:dataValidation type="list" allowBlank="1" showInputMessage="1" showErrorMessage="1" xr:uid="{21C0AECE-59D4-4CA6-9958-832C3776C71B}">
          <x14:formula1>
            <xm:f>'Data validation'!$I$3:$I$4</xm:f>
          </x14:formula1>
          <xm:sqref>AA286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5CF1-A484-4C00-8CCB-2AEFFC146C14}">
  <dimension ref="A1:J40"/>
  <sheetViews>
    <sheetView topLeftCell="A16" zoomScale="85" zoomScaleNormal="85" workbookViewId="0">
      <selection activeCell="E35" sqref="E35:F35"/>
    </sheetView>
  </sheetViews>
  <sheetFormatPr defaultRowHeight="14.4" x14ac:dyDescent="0.3"/>
  <cols>
    <col min="2" max="2" width="28.109375" bestFit="1" customWidth="1"/>
    <col min="3" max="3" width="7.33203125" bestFit="1" customWidth="1"/>
    <col min="4" max="4" width="20.44140625" customWidth="1"/>
    <col min="5" max="5" width="13.6640625" bestFit="1" customWidth="1"/>
    <col min="6" max="6" width="16.44140625" bestFit="1" customWidth="1"/>
    <col min="7" max="7" width="145.109375" bestFit="1" customWidth="1"/>
    <col min="9" max="9" width="59.109375" customWidth="1"/>
  </cols>
  <sheetData>
    <row r="1" spans="1:10" ht="21" thickBot="1" x14ac:dyDescent="0.35">
      <c r="B1" s="56"/>
      <c r="C1" s="57" t="s">
        <v>937</v>
      </c>
      <c r="D1" s="58" t="s">
        <v>938</v>
      </c>
      <c r="E1" s="59" t="s">
        <v>939</v>
      </c>
      <c r="F1" s="58" t="s">
        <v>940</v>
      </c>
      <c r="G1" s="75" t="s">
        <v>941</v>
      </c>
      <c r="H1" s="75"/>
      <c r="I1" s="58" t="s">
        <v>942</v>
      </c>
    </row>
    <row r="2" spans="1:10" x14ac:dyDescent="0.3">
      <c r="B2" s="76" t="s">
        <v>992</v>
      </c>
      <c r="C2" s="79">
        <v>2019</v>
      </c>
      <c r="D2" s="82" t="s">
        <v>943</v>
      </c>
      <c r="E2" s="82">
        <f>44-21</f>
        <v>23</v>
      </c>
      <c r="F2" s="82">
        <v>23</v>
      </c>
      <c r="G2" s="60" t="s">
        <v>944</v>
      </c>
      <c r="H2" s="85" t="s">
        <v>945</v>
      </c>
      <c r="I2" s="85"/>
      <c r="J2" t="s">
        <v>995</v>
      </c>
    </row>
    <row r="3" spans="1:10" x14ac:dyDescent="0.3">
      <c r="A3" t="s">
        <v>981</v>
      </c>
      <c r="B3" s="77"/>
      <c r="C3" s="80"/>
      <c r="D3" s="83"/>
      <c r="E3" s="83"/>
      <c r="F3" s="83"/>
      <c r="G3" s="60" t="s">
        <v>996</v>
      </c>
      <c r="H3" s="86" t="s">
        <v>946</v>
      </c>
      <c r="I3" s="86"/>
    </row>
    <row r="4" spans="1:10" x14ac:dyDescent="0.3">
      <c r="B4" s="77"/>
      <c r="C4" s="80"/>
      <c r="D4" s="83"/>
      <c r="E4" s="83"/>
      <c r="F4" s="83"/>
      <c r="G4" s="61" t="s">
        <v>980</v>
      </c>
      <c r="H4" s="86" t="s">
        <v>947</v>
      </c>
      <c r="I4" s="86"/>
    </row>
    <row r="5" spans="1:10" ht="15" thickBot="1" x14ac:dyDescent="0.35">
      <c r="B5" s="78"/>
      <c r="C5" s="81"/>
      <c r="D5" s="84"/>
      <c r="E5" s="84"/>
      <c r="F5" s="84"/>
      <c r="G5" s="62"/>
      <c r="H5" s="87" t="s">
        <v>948</v>
      </c>
      <c r="I5" s="87"/>
    </row>
    <row r="6" spans="1:10" x14ac:dyDescent="0.3">
      <c r="B6" s="76" t="s">
        <v>993</v>
      </c>
      <c r="C6" s="79">
        <v>2019</v>
      </c>
      <c r="D6" s="82" t="s">
        <v>949</v>
      </c>
      <c r="E6" s="82">
        <v>24</v>
      </c>
      <c r="F6" s="82">
        <v>2</v>
      </c>
      <c r="G6" s="60" t="s">
        <v>1020</v>
      </c>
      <c r="H6" s="85"/>
      <c r="I6" s="85"/>
      <c r="J6" t="s">
        <v>1023</v>
      </c>
    </row>
    <row r="7" spans="1:10" x14ac:dyDescent="0.3">
      <c r="B7" s="77"/>
      <c r="C7" s="80"/>
      <c r="D7" s="83"/>
      <c r="E7" s="83"/>
      <c r="F7" s="83"/>
      <c r="G7" s="60" t="s">
        <v>1021</v>
      </c>
      <c r="H7" s="86"/>
      <c r="I7" s="86"/>
      <c r="J7" t="s">
        <v>1022</v>
      </c>
    </row>
    <row r="8" spans="1:10" x14ac:dyDescent="0.3">
      <c r="B8" s="77"/>
      <c r="C8" s="80"/>
      <c r="D8" s="83"/>
      <c r="E8" s="83"/>
      <c r="F8" s="83"/>
      <c r="G8" s="60" t="s">
        <v>984</v>
      </c>
      <c r="H8" s="86"/>
      <c r="I8" s="86"/>
    </row>
    <row r="9" spans="1:10" x14ac:dyDescent="0.3">
      <c r="B9" s="77"/>
      <c r="C9" s="80"/>
      <c r="D9" s="83"/>
      <c r="E9" s="83"/>
      <c r="F9" s="83"/>
      <c r="G9" s="60" t="s">
        <v>1019</v>
      </c>
      <c r="H9" s="86"/>
      <c r="I9" s="86"/>
    </row>
    <row r="10" spans="1:10" x14ac:dyDescent="0.3">
      <c r="B10" s="77"/>
      <c r="C10" s="80"/>
      <c r="D10" s="83"/>
      <c r="E10" s="83"/>
      <c r="F10" s="83"/>
      <c r="G10" s="60" t="s">
        <v>950</v>
      </c>
      <c r="H10" s="86"/>
      <c r="I10" s="86"/>
    </row>
    <row r="11" spans="1:10" ht="15" thickBot="1" x14ac:dyDescent="0.35">
      <c r="B11" s="77"/>
      <c r="C11" s="80"/>
      <c r="D11" s="83"/>
      <c r="E11" s="83"/>
      <c r="F11" s="83"/>
      <c r="G11" s="60" t="s">
        <v>985</v>
      </c>
      <c r="H11" s="86"/>
      <c r="I11" s="86"/>
    </row>
    <row r="12" spans="1:10" x14ac:dyDescent="0.3">
      <c r="B12" s="76" t="s">
        <v>986</v>
      </c>
      <c r="C12" s="79">
        <v>2019</v>
      </c>
      <c r="D12" s="82" t="s">
        <v>949</v>
      </c>
      <c r="E12" s="82">
        <v>8</v>
      </c>
      <c r="F12" s="82">
        <v>2</v>
      </c>
      <c r="G12" s="61" t="s">
        <v>951</v>
      </c>
      <c r="H12" s="85" t="s">
        <v>952</v>
      </c>
      <c r="I12" s="85"/>
    </row>
    <row r="13" spans="1:10" x14ac:dyDescent="0.3">
      <c r="B13" s="77"/>
      <c r="C13" s="80"/>
      <c r="D13" s="83"/>
      <c r="E13" s="83"/>
      <c r="F13" s="83"/>
      <c r="G13" s="61" t="s">
        <v>953</v>
      </c>
      <c r="H13" s="86"/>
      <c r="I13" s="86"/>
    </row>
    <row r="14" spans="1:10" ht="15" thickBot="1" x14ac:dyDescent="0.35">
      <c r="B14" s="77"/>
      <c r="C14" s="80"/>
      <c r="D14" s="83"/>
      <c r="E14" s="83"/>
      <c r="F14" s="83"/>
      <c r="G14" s="61"/>
      <c r="H14" s="86"/>
      <c r="I14" s="86"/>
    </row>
    <row r="15" spans="1:10" x14ac:dyDescent="0.3">
      <c r="B15" s="76" t="s">
        <v>954</v>
      </c>
      <c r="C15" s="79">
        <v>2009</v>
      </c>
      <c r="D15" s="82" t="s">
        <v>949</v>
      </c>
      <c r="E15" s="82">
        <v>45</v>
      </c>
      <c r="F15" s="82">
        <v>12</v>
      </c>
      <c r="G15" s="60" t="s">
        <v>988</v>
      </c>
      <c r="H15" s="85" t="s">
        <v>987</v>
      </c>
      <c r="I15" s="85"/>
    </row>
    <row r="16" spans="1:10" x14ac:dyDescent="0.3">
      <c r="B16" s="77"/>
      <c r="C16" s="80"/>
      <c r="D16" s="88"/>
      <c r="E16" s="83"/>
      <c r="F16" s="83"/>
      <c r="G16" s="60" t="s">
        <v>989</v>
      </c>
      <c r="H16" s="86"/>
      <c r="I16" s="86"/>
    </row>
    <row r="17" spans="2:10" x14ac:dyDescent="0.3">
      <c r="B17" s="77"/>
      <c r="C17" s="80"/>
      <c r="D17" s="88"/>
      <c r="E17" s="83"/>
      <c r="F17" s="83"/>
      <c r="G17" s="60" t="s">
        <v>955</v>
      </c>
      <c r="H17" s="86"/>
      <c r="I17" s="86"/>
    </row>
    <row r="18" spans="2:10" ht="15" thickBot="1" x14ac:dyDescent="0.35">
      <c r="B18" s="78"/>
      <c r="C18" s="81"/>
      <c r="D18" s="84"/>
      <c r="E18" s="84"/>
      <c r="F18" s="84"/>
      <c r="G18" s="63" t="s">
        <v>956</v>
      </c>
      <c r="H18" s="87"/>
      <c r="I18" s="87"/>
    </row>
    <row r="19" spans="2:10" x14ac:dyDescent="0.3">
      <c r="B19" s="76" t="s">
        <v>957</v>
      </c>
      <c r="C19" s="79">
        <v>2013</v>
      </c>
      <c r="D19" s="79" t="s">
        <v>990</v>
      </c>
      <c r="E19" s="82">
        <v>32</v>
      </c>
      <c r="F19" s="82">
        <v>10</v>
      </c>
      <c r="G19" s="60" t="s">
        <v>994</v>
      </c>
      <c r="H19" s="85" t="s">
        <v>958</v>
      </c>
      <c r="I19" s="85"/>
    </row>
    <row r="20" spans="2:10" x14ac:dyDescent="0.3">
      <c r="B20" s="77"/>
      <c r="C20" s="80"/>
      <c r="D20" s="89"/>
      <c r="E20" s="83"/>
      <c r="F20" s="83"/>
      <c r="G20" s="61" t="s">
        <v>983</v>
      </c>
      <c r="H20" s="86" t="s">
        <v>959</v>
      </c>
      <c r="I20" s="86"/>
      <c r="J20" t="s">
        <v>982</v>
      </c>
    </row>
    <row r="21" spans="2:10" x14ac:dyDescent="0.3">
      <c r="B21" s="77"/>
      <c r="C21" s="80"/>
      <c r="D21" s="89"/>
      <c r="E21" s="83"/>
      <c r="F21" s="83"/>
      <c r="G21" s="61"/>
      <c r="H21" s="86" t="s">
        <v>960</v>
      </c>
      <c r="I21" s="86"/>
    </row>
    <row r="22" spans="2:10" x14ac:dyDescent="0.3">
      <c r="B22" s="77"/>
      <c r="C22" s="80"/>
      <c r="D22" s="89"/>
      <c r="E22" s="83"/>
      <c r="F22" s="83"/>
      <c r="G22" s="61"/>
      <c r="H22" s="86" t="s">
        <v>961</v>
      </c>
      <c r="I22" s="86"/>
    </row>
    <row r="23" spans="2:10" x14ac:dyDescent="0.3">
      <c r="B23" s="77"/>
      <c r="C23" s="80"/>
      <c r="D23" s="89"/>
      <c r="E23" s="83"/>
      <c r="F23" s="83"/>
      <c r="G23" s="61"/>
      <c r="H23" s="86" t="s">
        <v>962</v>
      </c>
      <c r="I23" s="86"/>
    </row>
    <row r="24" spans="2:10" x14ac:dyDescent="0.3">
      <c r="B24" s="77"/>
      <c r="C24" s="80"/>
      <c r="D24" s="89"/>
      <c r="E24" s="83"/>
      <c r="F24" s="83"/>
      <c r="G24" s="61"/>
      <c r="H24" s="86" t="s">
        <v>963</v>
      </c>
      <c r="I24" s="86"/>
    </row>
    <row r="25" spans="2:10" x14ac:dyDescent="0.3">
      <c r="B25" s="77"/>
      <c r="C25" s="80"/>
      <c r="D25" s="89"/>
      <c r="E25" s="83"/>
      <c r="F25" s="83"/>
      <c r="G25" s="61"/>
      <c r="H25" s="86" t="s">
        <v>964</v>
      </c>
      <c r="I25" s="86"/>
    </row>
    <row r="26" spans="2:10" x14ac:dyDescent="0.3">
      <c r="B26" s="77"/>
      <c r="C26" s="80"/>
      <c r="D26" s="89"/>
      <c r="E26" s="83"/>
      <c r="F26" s="83"/>
      <c r="G26" s="61"/>
      <c r="H26" s="86" t="s">
        <v>965</v>
      </c>
      <c r="I26" s="86"/>
    </row>
    <row r="27" spans="2:10" x14ac:dyDescent="0.3">
      <c r="B27" s="77"/>
      <c r="C27" s="80"/>
      <c r="D27" s="89"/>
      <c r="E27" s="83"/>
      <c r="F27" s="83"/>
      <c r="G27" s="61"/>
      <c r="H27" s="61" t="s">
        <v>966</v>
      </c>
      <c r="I27" s="61"/>
    </row>
    <row r="28" spans="2:10" ht="15" thickBot="1" x14ac:dyDescent="0.35">
      <c r="B28" s="78"/>
      <c r="C28" s="81"/>
      <c r="D28" s="81"/>
      <c r="E28" s="84"/>
      <c r="F28" s="84"/>
      <c r="G28" s="64"/>
      <c r="H28" s="86" t="s">
        <v>967</v>
      </c>
      <c r="I28" s="86"/>
    </row>
    <row r="29" spans="2:10" x14ac:dyDescent="0.3">
      <c r="B29" s="76" t="s">
        <v>968</v>
      </c>
      <c r="C29" s="79">
        <v>2011</v>
      </c>
      <c r="D29" s="82" t="s">
        <v>969</v>
      </c>
      <c r="E29" s="82">
        <v>55</v>
      </c>
      <c r="F29" s="82">
        <v>25</v>
      </c>
      <c r="G29" s="60" t="s">
        <v>970</v>
      </c>
      <c r="H29" s="85" t="s">
        <v>971</v>
      </c>
      <c r="I29" s="85"/>
    </row>
    <row r="30" spans="2:10" x14ac:dyDescent="0.3">
      <c r="B30" s="77"/>
      <c r="C30" s="80"/>
      <c r="D30" s="88"/>
      <c r="E30" s="83"/>
      <c r="F30" s="83"/>
      <c r="G30" s="61" t="s">
        <v>972</v>
      </c>
      <c r="H30" s="86" t="s">
        <v>997</v>
      </c>
      <c r="I30" s="86"/>
    </row>
    <row r="31" spans="2:10" x14ac:dyDescent="0.3">
      <c r="B31" s="77"/>
      <c r="C31" s="80"/>
      <c r="D31" s="88"/>
      <c r="E31" s="83"/>
      <c r="F31" s="83"/>
      <c r="G31" s="61"/>
      <c r="H31" s="86" t="s">
        <v>991</v>
      </c>
      <c r="I31" s="86"/>
    </row>
    <row r="32" spans="2:10" ht="15" thickBot="1" x14ac:dyDescent="0.35">
      <c r="B32" s="78"/>
      <c r="C32" s="81"/>
      <c r="D32" s="84"/>
      <c r="E32" s="84"/>
      <c r="F32" s="84"/>
      <c r="G32" s="62"/>
      <c r="H32" s="87"/>
      <c r="I32" s="87"/>
    </row>
    <row r="34" spans="2:6" x14ac:dyDescent="0.3">
      <c r="B34" s="65" t="s">
        <v>973</v>
      </c>
      <c r="E34">
        <f>SUM(E2:E32)</f>
        <v>187</v>
      </c>
      <c r="F34">
        <f>SUM(F2:F32)</f>
        <v>74</v>
      </c>
    </row>
    <row r="35" spans="2:6" x14ac:dyDescent="0.3">
      <c r="B35" t="s">
        <v>974</v>
      </c>
      <c r="E35" s="74">
        <f>E34/6</f>
        <v>31.166666666666668</v>
      </c>
      <c r="F35" s="74">
        <f>F34/6</f>
        <v>12.333333333333334</v>
      </c>
    </row>
    <row r="36" spans="2:6" x14ac:dyDescent="0.3">
      <c r="B36" t="s">
        <v>975</v>
      </c>
    </row>
    <row r="37" spans="2:6" x14ac:dyDescent="0.3">
      <c r="B37" t="s">
        <v>976</v>
      </c>
    </row>
    <row r="38" spans="2:6" x14ac:dyDescent="0.3">
      <c r="B38" t="s">
        <v>977</v>
      </c>
    </row>
    <row r="39" spans="2:6" x14ac:dyDescent="0.3">
      <c r="B39" t="s">
        <v>978</v>
      </c>
    </row>
    <row r="40" spans="2:6" x14ac:dyDescent="0.3">
      <c r="B40" t="s">
        <v>979</v>
      </c>
    </row>
  </sheetData>
  <mergeCells count="51">
    <mergeCell ref="D19:D28"/>
    <mergeCell ref="D29:D32"/>
    <mergeCell ref="B29:B32"/>
    <mergeCell ref="C29:C32"/>
    <mergeCell ref="E29:E32"/>
    <mergeCell ref="B19:B28"/>
    <mergeCell ref="C19:C28"/>
    <mergeCell ref="E19:E28"/>
    <mergeCell ref="H22:I22"/>
    <mergeCell ref="H23:I23"/>
    <mergeCell ref="H24:I24"/>
    <mergeCell ref="F29:F32"/>
    <mergeCell ref="H29:I29"/>
    <mergeCell ref="H30:I30"/>
    <mergeCell ref="H31:I31"/>
    <mergeCell ref="H32:I32"/>
    <mergeCell ref="H25:I25"/>
    <mergeCell ref="H26:I26"/>
    <mergeCell ref="H28:I28"/>
    <mergeCell ref="F19:F28"/>
    <mergeCell ref="H19:I19"/>
    <mergeCell ref="H20:I20"/>
    <mergeCell ref="H21:I21"/>
    <mergeCell ref="B15:B18"/>
    <mergeCell ref="C15:C18"/>
    <mergeCell ref="E15:E18"/>
    <mergeCell ref="F15:F18"/>
    <mergeCell ref="H15:I18"/>
    <mergeCell ref="D15:D18"/>
    <mergeCell ref="H12:I14"/>
    <mergeCell ref="B6:B11"/>
    <mergeCell ref="C6:C11"/>
    <mergeCell ref="D6:D11"/>
    <mergeCell ref="E6:E11"/>
    <mergeCell ref="F6:F11"/>
    <mergeCell ref="H6:I11"/>
    <mergeCell ref="B12:B14"/>
    <mergeCell ref="C12:C14"/>
    <mergeCell ref="D12:D14"/>
    <mergeCell ref="E12:E14"/>
    <mergeCell ref="F12:F14"/>
    <mergeCell ref="G1:H1"/>
    <mergeCell ref="B2:B5"/>
    <mergeCell ref="C2:C5"/>
    <mergeCell ref="D2:D5"/>
    <mergeCell ref="E2:E5"/>
    <mergeCell ref="F2:F5"/>
    <mergeCell ref="H2:I2"/>
    <mergeCell ref="H3:I3"/>
    <mergeCell ref="H4:I4"/>
    <mergeCell ref="H5:I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workbookViewId="0">
      <selection activeCell="K3" sqref="K3"/>
    </sheetView>
  </sheetViews>
  <sheetFormatPr defaultRowHeight="14.4" x14ac:dyDescent="0.3"/>
  <cols>
    <col min="4" max="4" width="9.6640625" bestFit="1" customWidth="1"/>
  </cols>
  <sheetData>
    <row r="3" spans="2:11" x14ac:dyDescent="0.3">
      <c r="B3" t="s">
        <v>773</v>
      </c>
      <c r="C3" t="s">
        <v>795</v>
      </c>
      <c r="D3" t="s">
        <v>799</v>
      </c>
      <c r="E3" t="s">
        <v>801</v>
      </c>
      <c r="F3" t="s">
        <v>801</v>
      </c>
      <c r="G3" t="s">
        <v>804</v>
      </c>
      <c r="H3" t="s">
        <v>806</v>
      </c>
      <c r="I3" t="s">
        <v>808</v>
      </c>
      <c r="J3" t="s">
        <v>707</v>
      </c>
      <c r="K3" t="s">
        <v>819</v>
      </c>
    </row>
    <row r="4" spans="2:11" x14ac:dyDescent="0.3">
      <c r="B4" t="s">
        <v>774</v>
      </c>
      <c r="C4" t="s">
        <v>796</v>
      </c>
      <c r="D4" t="s">
        <v>800</v>
      </c>
      <c r="E4" t="s">
        <v>802</v>
      </c>
      <c r="F4" t="s">
        <v>803</v>
      </c>
      <c r="G4" t="s">
        <v>805</v>
      </c>
      <c r="H4" t="s">
        <v>807</v>
      </c>
      <c r="I4" t="s">
        <v>809</v>
      </c>
      <c r="J4" t="s">
        <v>817</v>
      </c>
      <c r="K4" t="s">
        <v>820</v>
      </c>
    </row>
    <row r="5" spans="2:11" x14ac:dyDescent="0.3">
      <c r="B5" t="s">
        <v>775</v>
      </c>
      <c r="C5" t="s">
        <v>797</v>
      </c>
      <c r="E5" t="s">
        <v>803</v>
      </c>
      <c r="J5" t="s">
        <v>818</v>
      </c>
    </row>
    <row r="6" spans="2:11" x14ac:dyDescent="0.3">
      <c r="B6" t="s">
        <v>776</v>
      </c>
      <c r="C6" t="s">
        <v>798</v>
      </c>
    </row>
    <row r="7" spans="2:11" x14ac:dyDescent="0.3">
      <c r="B7" t="s">
        <v>777</v>
      </c>
    </row>
    <row r="8" spans="2:11" x14ac:dyDescent="0.3">
      <c r="B8" t="s">
        <v>778</v>
      </c>
    </row>
    <row r="9" spans="2:11" x14ac:dyDescent="0.3">
      <c r="B9" t="s">
        <v>779</v>
      </c>
    </row>
    <row r="10" spans="2:11" x14ac:dyDescent="0.3">
      <c r="B10" t="s">
        <v>780</v>
      </c>
    </row>
    <row r="11" spans="2:11" x14ac:dyDescent="0.3">
      <c r="B11" t="s">
        <v>781</v>
      </c>
    </row>
    <row r="12" spans="2:11" x14ac:dyDescent="0.3">
      <c r="B12" t="s">
        <v>782</v>
      </c>
    </row>
    <row r="13" spans="2:11" x14ac:dyDescent="0.3">
      <c r="B13" t="s">
        <v>783</v>
      </c>
    </row>
    <row r="14" spans="2:11" x14ac:dyDescent="0.3">
      <c r="B14" t="s">
        <v>784</v>
      </c>
    </row>
    <row r="15" spans="2:11" x14ac:dyDescent="0.3">
      <c r="B15" t="s">
        <v>785</v>
      </c>
    </row>
    <row r="16" spans="2:11" x14ac:dyDescent="0.3">
      <c r="B16" t="s">
        <v>786</v>
      </c>
    </row>
    <row r="17" spans="2:2" x14ac:dyDescent="0.3">
      <c r="B17" t="s">
        <v>787</v>
      </c>
    </row>
    <row r="18" spans="2:2" x14ac:dyDescent="0.3">
      <c r="B18" t="s">
        <v>788</v>
      </c>
    </row>
    <row r="19" spans="2:2" x14ac:dyDescent="0.3">
      <c r="B19" t="s">
        <v>789</v>
      </c>
    </row>
    <row r="20" spans="2:2" x14ac:dyDescent="0.3">
      <c r="B20" t="s">
        <v>790</v>
      </c>
    </row>
    <row r="21" spans="2:2" x14ac:dyDescent="0.3">
      <c r="B21" t="s">
        <v>791</v>
      </c>
    </row>
    <row r="22" spans="2:2" x14ac:dyDescent="0.3">
      <c r="B22" t="s">
        <v>792</v>
      </c>
    </row>
    <row r="23" spans="2:2" x14ac:dyDescent="0.3">
      <c r="B23" t="s">
        <v>793</v>
      </c>
    </row>
    <row r="24" spans="2:2" x14ac:dyDescent="0.3">
      <c r="B24" t="s">
        <v>794</v>
      </c>
    </row>
    <row r="25" spans="2:2" x14ac:dyDescent="0.3">
      <c r="B25" t="s">
        <v>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F5"/>
  <sheetViews>
    <sheetView workbookViewId="0">
      <selection activeCell="J21" sqref="J21"/>
    </sheetView>
  </sheetViews>
  <sheetFormatPr defaultRowHeight="14.4" x14ac:dyDescent="0.3"/>
  <sheetData>
    <row r="2" spans="2:6" x14ac:dyDescent="0.3">
      <c r="B2" t="s">
        <v>371</v>
      </c>
      <c r="C2" t="s">
        <v>714</v>
      </c>
    </row>
    <row r="5" spans="2:6" x14ac:dyDescent="0.3">
      <c r="B5" s="7" t="s">
        <v>485</v>
      </c>
      <c r="C5" s="7" t="s">
        <v>372</v>
      </c>
      <c r="D5" s="7" t="s">
        <v>205</v>
      </c>
      <c r="E5" s="7" t="s">
        <v>373</v>
      </c>
      <c r="F5" s="7" t="s">
        <v>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0329-14EF-4D92-9E42-4EEA680AF2AC}">
  <dimension ref="A2:U36"/>
  <sheetViews>
    <sheetView topLeftCell="A31" workbookViewId="0">
      <selection activeCell="K32" sqref="K32"/>
    </sheetView>
  </sheetViews>
  <sheetFormatPr defaultRowHeight="14.4" x14ac:dyDescent="0.3"/>
  <cols>
    <col min="5" max="5" width="10.109375" bestFit="1" customWidth="1"/>
    <col min="13" max="13" width="28" bestFit="1" customWidth="1"/>
  </cols>
  <sheetData>
    <row r="2" spans="1:21" ht="16.8" x14ac:dyDescent="0.3">
      <c r="A2" s="42" t="s">
        <v>856</v>
      </c>
      <c r="B2" s="43"/>
      <c r="C2" s="43"/>
      <c r="D2" s="43"/>
      <c r="E2" s="43"/>
      <c r="F2" s="43"/>
      <c r="G2" s="43"/>
      <c r="H2" s="43"/>
      <c r="I2" s="43"/>
      <c r="J2" s="43"/>
      <c r="K2" s="43"/>
      <c r="L2" s="43"/>
      <c r="M2" s="43"/>
      <c r="N2" s="43"/>
      <c r="O2" s="43"/>
      <c r="P2" s="43"/>
      <c r="Q2" s="43"/>
      <c r="R2" s="43"/>
      <c r="S2" s="43"/>
      <c r="T2" s="43"/>
      <c r="U2" s="43"/>
    </row>
    <row r="3" spans="1:21" x14ac:dyDescent="0.3">
      <c r="A3" s="43"/>
      <c r="B3" s="43"/>
      <c r="C3" s="43"/>
      <c r="D3" s="43"/>
      <c r="E3" s="43"/>
      <c r="F3" s="43"/>
      <c r="G3" s="43"/>
      <c r="H3" s="43"/>
      <c r="I3" s="43"/>
      <c r="J3" s="43"/>
      <c r="K3" s="43"/>
      <c r="L3" s="43"/>
      <c r="M3" s="43"/>
      <c r="N3" s="43"/>
      <c r="O3" s="43"/>
      <c r="P3" s="43"/>
      <c r="Q3" s="43"/>
      <c r="R3" s="43"/>
      <c r="S3" s="43"/>
      <c r="T3" s="43"/>
      <c r="U3" s="43"/>
    </row>
    <row r="4" spans="1:21" x14ac:dyDescent="0.3">
      <c r="A4" s="43"/>
      <c r="B4" s="43"/>
      <c r="C4" s="43"/>
      <c r="D4" s="43"/>
      <c r="E4" s="43"/>
      <c r="F4" s="43"/>
      <c r="G4" s="43"/>
      <c r="H4" s="43"/>
      <c r="I4" s="43"/>
      <c r="J4" s="43"/>
      <c r="K4" s="43"/>
      <c r="L4" s="43"/>
      <c r="M4" s="43"/>
      <c r="N4" s="43"/>
      <c r="O4" s="43"/>
      <c r="P4" s="43"/>
      <c r="Q4" s="43"/>
      <c r="R4" s="43"/>
      <c r="S4" s="43"/>
      <c r="T4" s="43"/>
      <c r="U4" s="43"/>
    </row>
    <row r="5" spans="1:21" x14ac:dyDescent="0.3">
      <c r="A5" s="44" t="s">
        <v>857</v>
      </c>
      <c r="B5" s="44"/>
      <c r="C5" s="44"/>
      <c r="D5" s="44"/>
      <c r="E5" s="44"/>
      <c r="F5" s="44"/>
      <c r="G5" s="44"/>
      <c r="H5" s="44"/>
      <c r="I5" s="44"/>
      <c r="J5" s="44"/>
      <c r="K5" s="44"/>
      <c r="L5" s="44"/>
      <c r="M5" s="44"/>
      <c r="N5" s="44"/>
      <c r="O5" s="44"/>
      <c r="P5" s="44"/>
      <c r="Q5" s="44"/>
      <c r="R5" s="44"/>
      <c r="S5" s="44"/>
      <c r="T5" s="44"/>
      <c r="U5" s="44"/>
    </row>
    <row r="6" spans="1:21" x14ac:dyDescent="0.3">
      <c r="A6" s="45" t="s">
        <v>858</v>
      </c>
      <c r="B6" s="43" t="s">
        <v>859</v>
      </c>
      <c r="C6" s="43"/>
      <c r="D6" s="43"/>
      <c r="E6" s="43"/>
      <c r="F6" s="43"/>
      <c r="G6" s="43"/>
      <c r="H6" s="43"/>
      <c r="I6" s="43"/>
      <c r="J6" s="43"/>
      <c r="K6" s="43"/>
      <c r="L6" s="43"/>
      <c r="M6" s="43"/>
      <c r="N6" s="43"/>
      <c r="O6" s="43"/>
      <c r="P6" s="43"/>
      <c r="Q6" s="43"/>
      <c r="R6" s="43"/>
      <c r="S6" s="43"/>
      <c r="T6" s="43"/>
      <c r="U6" s="43"/>
    </row>
    <row r="7" spans="1:21" x14ac:dyDescent="0.3">
      <c r="A7" s="45" t="s">
        <v>860</v>
      </c>
      <c r="B7" s="43" t="s">
        <v>861</v>
      </c>
      <c r="C7" s="43"/>
      <c r="D7" s="43"/>
      <c r="E7" s="43"/>
      <c r="F7" s="43"/>
      <c r="G7" s="43"/>
      <c r="H7" s="43"/>
      <c r="I7" s="43"/>
      <c r="J7" s="43"/>
      <c r="K7" s="43"/>
      <c r="L7" s="43"/>
      <c r="M7" s="43"/>
      <c r="N7" s="43"/>
      <c r="O7" s="43"/>
      <c r="P7" s="43"/>
      <c r="Q7" s="43"/>
      <c r="R7" s="43"/>
      <c r="S7" s="43"/>
      <c r="T7" s="43"/>
      <c r="U7" s="43"/>
    </row>
    <row r="8" spans="1:21" x14ac:dyDescent="0.3">
      <c r="A8" s="46"/>
      <c r="B8" s="43" t="s">
        <v>862</v>
      </c>
      <c r="C8" s="43"/>
      <c r="D8" s="43"/>
      <c r="E8" s="43"/>
      <c r="F8" s="43"/>
      <c r="G8" s="43"/>
      <c r="H8" s="43"/>
      <c r="I8" s="43"/>
      <c r="J8" s="43"/>
      <c r="K8" s="43"/>
      <c r="L8" s="43"/>
      <c r="M8" s="43"/>
      <c r="N8" s="43"/>
      <c r="O8" s="43"/>
      <c r="P8" s="43"/>
      <c r="Q8" s="43"/>
      <c r="R8" s="43"/>
      <c r="S8" s="43"/>
      <c r="T8" s="43"/>
      <c r="U8" s="43"/>
    </row>
    <row r="9" spans="1:21" x14ac:dyDescent="0.3">
      <c r="A9" s="46"/>
      <c r="B9" s="43" t="s">
        <v>863</v>
      </c>
      <c r="C9" s="43"/>
      <c r="D9" s="43"/>
      <c r="E9" s="43"/>
      <c r="F9" s="43"/>
      <c r="G9" s="43"/>
      <c r="H9" s="43"/>
      <c r="I9" s="43"/>
      <c r="J9" s="43"/>
      <c r="K9" s="43"/>
      <c r="L9" s="43"/>
      <c r="M9" s="43"/>
      <c r="N9" s="43"/>
      <c r="O9" s="43"/>
      <c r="P9" s="43"/>
      <c r="Q9" s="43"/>
      <c r="R9" s="43"/>
      <c r="S9" s="43"/>
      <c r="T9" s="43"/>
      <c r="U9" s="43"/>
    </row>
    <row r="10" spans="1:21" x14ac:dyDescent="0.3">
      <c r="A10" s="46"/>
      <c r="B10" s="43" t="s">
        <v>864</v>
      </c>
      <c r="C10" s="43"/>
      <c r="D10" s="43"/>
      <c r="E10" s="43"/>
      <c r="F10" s="43"/>
      <c r="G10" s="43"/>
      <c r="H10" s="43"/>
      <c r="I10" s="43"/>
      <c r="J10" s="43"/>
      <c r="K10" s="43"/>
      <c r="L10" s="43"/>
      <c r="M10" s="43"/>
      <c r="N10" s="43"/>
      <c r="O10" s="43"/>
      <c r="P10" s="43"/>
      <c r="Q10" s="43"/>
      <c r="R10" s="43"/>
      <c r="S10" s="43"/>
      <c r="T10" s="43"/>
      <c r="U10" s="43"/>
    </row>
    <row r="11" spans="1:21" x14ac:dyDescent="0.3">
      <c r="A11" s="45" t="s">
        <v>865</v>
      </c>
      <c r="B11" s="43" t="s">
        <v>866</v>
      </c>
      <c r="C11" s="43"/>
      <c r="D11" s="43"/>
      <c r="E11" s="43"/>
      <c r="F11" s="43"/>
      <c r="G11" s="43"/>
      <c r="H11" s="43"/>
      <c r="I11" s="43"/>
      <c r="J11" s="43"/>
      <c r="K11" s="43"/>
      <c r="L11" s="43"/>
      <c r="M11" s="43"/>
      <c r="N11" s="43"/>
      <c r="O11" s="43"/>
      <c r="P11" s="43"/>
      <c r="Q11" s="43"/>
      <c r="R11" s="43"/>
      <c r="S11" s="43"/>
      <c r="T11" s="43"/>
      <c r="U11" s="43"/>
    </row>
    <row r="12" spans="1:21" x14ac:dyDescent="0.3">
      <c r="A12" s="45" t="s">
        <v>867</v>
      </c>
      <c r="B12" s="43" t="s">
        <v>868</v>
      </c>
      <c r="C12" s="43"/>
      <c r="D12" s="43"/>
      <c r="E12" s="43"/>
      <c r="F12" s="43"/>
      <c r="G12" s="43"/>
      <c r="H12" s="43"/>
      <c r="I12" s="43"/>
      <c r="J12" s="43"/>
      <c r="K12" s="43"/>
      <c r="L12" s="43"/>
      <c r="M12" s="43"/>
      <c r="N12" s="43"/>
      <c r="O12" s="43"/>
      <c r="P12" s="43"/>
      <c r="Q12" s="43"/>
      <c r="R12" s="43"/>
      <c r="S12" s="43"/>
      <c r="T12" s="43"/>
      <c r="U12" s="43"/>
    </row>
    <row r="13" spans="1:21" x14ac:dyDescent="0.3">
      <c r="A13" s="45" t="s">
        <v>869</v>
      </c>
      <c r="B13" s="43" t="s">
        <v>859</v>
      </c>
      <c r="C13" s="43"/>
      <c r="D13" s="43"/>
      <c r="E13" s="43"/>
      <c r="F13" s="43"/>
      <c r="G13" s="43"/>
      <c r="H13" s="43"/>
      <c r="I13" s="43"/>
      <c r="J13" s="43"/>
      <c r="K13" s="43"/>
      <c r="L13" s="43"/>
      <c r="M13" s="43"/>
      <c r="N13" s="43"/>
      <c r="O13" s="43"/>
      <c r="P13" s="43"/>
      <c r="Q13" s="43"/>
      <c r="R13" s="43"/>
      <c r="S13" s="43"/>
      <c r="T13" s="43"/>
      <c r="U13" s="43"/>
    </row>
    <row r="14" spans="1:21" x14ac:dyDescent="0.3">
      <c r="A14" s="43"/>
      <c r="B14" s="43"/>
      <c r="C14" s="43"/>
      <c r="D14" s="43"/>
      <c r="E14" s="43"/>
      <c r="F14" s="43"/>
      <c r="G14" s="43"/>
      <c r="H14" s="43"/>
      <c r="I14" s="43"/>
      <c r="J14" s="43"/>
      <c r="K14" s="43"/>
      <c r="L14" s="43"/>
      <c r="M14" s="43"/>
      <c r="N14" s="43"/>
      <c r="O14" s="43"/>
      <c r="P14" s="43"/>
      <c r="Q14" s="43"/>
      <c r="R14" s="43"/>
      <c r="S14" s="43"/>
      <c r="T14" s="43"/>
      <c r="U14" s="43"/>
    </row>
    <row r="15" spans="1:21" x14ac:dyDescent="0.3">
      <c r="A15" s="44" t="s">
        <v>870</v>
      </c>
      <c r="B15" s="44"/>
      <c r="C15" s="44"/>
      <c r="D15" s="44"/>
      <c r="E15" s="44"/>
      <c r="F15" s="44"/>
      <c r="G15" s="44"/>
      <c r="H15" s="44"/>
      <c r="I15" s="44"/>
      <c r="J15" s="44"/>
      <c r="K15" s="44"/>
      <c r="L15" s="44"/>
      <c r="M15" s="44"/>
      <c r="N15" s="44"/>
      <c r="O15" s="44"/>
      <c r="P15" s="44"/>
      <c r="Q15" s="44"/>
      <c r="R15" s="44"/>
      <c r="S15" s="44"/>
      <c r="T15" s="44"/>
      <c r="U15" s="44"/>
    </row>
    <row r="16" spans="1:21" ht="36" x14ac:dyDescent="0.35">
      <c r="A16" s="47" t="s">
        <v>871</v>
      </c>
      <c r="B16" s="47" t="s">
        <v>872</v>
      </c>
      <c r="C16" s="47" t="s">
        <v>873</v>
      </c>
      <c r="D16" s="47" t="s">
        <v>874</v>
      </c>
      <c r="E16" s="48" t="s">
        <v>875</v>
      </c>
      <c r="F16" s="49" t="s">
        <v>876</v>
      </c>
      <c r="G16" s="49" t="s">
        <v>877</v>
      </c>
      <c r="H16" s="49" t="s">
        <v>878</v>
      </c>
      <c r="I16" s="49" t="s">
        <v>879</v>
      </c>
      <c r="J16" s="49" t="s">
        <v>880</v>
      </c>
      <c r="K16" s="48" t="s">
        <v>881</v>
      </c>
      <c r="L16" s="47" t="s">
        <v>882</v>
      </c>
      <c r="M16" s="47" t="s">
        <v>883</v>
      </c>
      <c r="N16" s="47" t="s">
        <v>884</v>
      </c>
      <c r="O16" s="47" t="s">
        <v>885</v>
      </c>
      <c r="P16" s="47" t="s">
        <v>886</v>
      </c>
      <c r="Q16" s="47" t="s">
        <v>887</v>
      </c>
      <c r="R16" s="47" t="s">
        <v>888</v>
      </c>
      <c r="S16" s="47" t="s">
        <v>889</v>
      </c>
      <c r="T16" s="47" t="s">
        <v>890</v>
      </c>
      <c r="U16" s="47" t="s">
        <v>891</v>
      </c>
    </row>
    <row r="17" spans="1:21" ht="326.39999999999998" x14ac:dyDescent="0.3">
      <c r="A17" s="50" t="s">
        <v>892</v>
      </c>
      <c r="B17" s="50" t="s">
        <v>862</v>
      </c>
      <c r="C17" s="50" t="s">
        <v>893</v>
      </c>
      <c r="D17" s="51" t="s">
        <v>894</v>
      </c>
      <c r="E17" s="52">
        <v>41386</v>
      </c>
      <c r="F17" s="53" t="s">
        <v>859</v>
      </c>
      <c r="G17" s="53" t="s">
        <v>859</v>
      </c>
      <c r="H17" s="53">
        <v>361.59</v>
      </c>
      <c r="I17" s="53">
        <v>687.26</v>
      </c>
      <c r="J17" s="53">
        <v>135.41999999999999</v>
      </c>
      <c r="K17" s="52">
        <v>41820</v>
      </c>
      <c r="L17" s="51" t="s">
        <v>895</v>
      </c>
      <c r="M17" s="51" t="s">
        <v>896</v>
      </c>
      <c r="N17" s="51" t="s">
        <v>859</v>
      </c>
      <c r="O17" s="51" t="s">
        <v>859</v>
      </c>
      <c r="P17" s="51" t="s">
        <v>859</v>
      </c>
      <c r="Q17" s="51">
        <v>100</v>
      </c>
      <c r="R17" s="51" t="s">
        <v>859</v>
      </c>
      <c r="S17" s="51" t="s">
        <v>859</v>
      </c>
      <c r="T17" s="51" t="s">
        <v>859</v>
      </c>
      <c r="U17" s="51" t="s">
        <v>897</v>
      </c>
    </row>
    <row r="18" spans="1:21" ht="132.6" x14ac:dyDescent="0.3">
      <c r="A18" s="50" t="s">
        <v>898</v>
      </c>
      <c r="B18" s="50" t="s">
        <v>862</v>
      </c>
      <c r="C18" s="50" t="s">
        <v>893</v>
      </c>
      <c r="D18" s="51" t="s">
        <v>899</v>
      </c>
      <c r="E18" s="54" t="s">
        <v>859</v>
      </c>
      <c r="F18" s="53" t="s">
        <v>859</v>
      </c>
      <c r="G18" s="53" t="s">
        <v>859</v>
      </c>
      <c r="H18" s="53">
        <v>159.13999999999999</v>
      </c>
      <c r="I18" s="53">
        <v>484.56</v>
      </c>
      <c r="J18" s="53">
        <v>0.43</v>
      </c>
      <c r="K18" s="52">
        <v>41639</v>
      </c>
      <c r="L18" s="51" t="s">
        <v>859</v>
      </c>
      <c r="M18" s="51" t="s">
        <v>900</v>
      </c>
      <c r="N18" s="51" t="s">
        <v>859</v>
      </c>
      <c r="O18" s="51" t="s">
        <v>859</v>
      </c>
      <c r="P18" s="51" t="s">
        <v>859</v>
      </c>
      <c r="Q18" s="51" t="s">
        <v>859</v>
      </c>
      <c r="R18" s="51" t="s">
        <v>859</v>
      </c>
      <c r="S18" s="51" t="s">
        <v>859</v>
      </c>
      <c r="T18" s="51" t="s">
        <v>859</v>
      </c>
      <c r="U18" s="51"/>
    </row>
    <row r="19" spans="1:21" ht="102" x14ac:dyDescent="0.3">
      <c r="A19" s="50" t="s">
        <v>901</v>
      </c>
      <c r="B19" s="50" t="s">
        <v>862</v>
      </c>
      <c r="C19" s="50" t="s">
        <v>893</v>
      </c>
      <c r="D19" s="51" t="s">
        <v>894</v>
      </c>
      <c r="E19" s="52">
        <v>43200</v>
      </c>
      <c r="F19" s="53" t="s">
        <v>859</v>
      </c>
      <c r="G19" s="53" t="s">
        <v>859</v>
      </c>
      <c r="H19" s="53" t="s">
        <v>859</v>
      </c>
      <c r="I19" s="53" t="s">
        <v>859</v>
      </c>
      <c r="J19" s="53" t="s">
        <v>859</v>
      </c>
      <c r="K19" s="54" t="s">
        <v>859</v>
      </c>
      <c r="L19" s="51" t="s">
        <v>902</v>
      </c>
      <c r="M19" s="51" t="s">
        <v>903</v>
      </c>
      <c r="N19" s="51" t="s">
        <v>859</v>
      </c>
      <c r="O19" s="51" t="s">
        <v>859</v>
      </c>
      <c r="P19" s="51" t="s">
        <v>859</v>
      </c>
      <c r="Q19" s="51">
        <v>100</v>
      </c>
      <c r="R19" s="51" t="s">
        <v>859</v>
      </c>
      <c r="S19" s="51" t="s">
        <v>859</v>
      </c>
      <c r="T19" s="51" t="s">
        <v>859</v>
      </c>
      <c r="U19" s="51" t="s">
        <v>904</v>
      </c>
    </row>
    <row r="20" spans="1:21" ht="40.799999999999997" x14ac:dyDescent="0.3">
      <c r="A20" s="50" t="s">
        <v>905</v>
      </c>
      <c r="B20" s="50" t="s">
        <v>862</v>
      </c>
      <c r="C20" s="50" t="s">
        <v>893</v>
      </c>
      <c r="D20" s="51" t="s">
        <v>859</v>
      </c>
      <c r="E20" s="54" t="s">
        <v>859</v>
      </c>
      <c r="F20" s="53" t="s">
        <v>859</v>
      </c>
      <c r="G20" s="53" t="s">
        <v>859</v>
      </c>
      <c r="H20" s="53" t="s">
        <v>859</v>
      </c>
      <c r="I20" s="53" t="s">
        <v>859</v>
      </c>
      <c r="J20" s="53" t="s">
        <v>859</v>
      </c>
      <c r="K20" s="54" t="s">
        <v>859</v>
      </c>
      <c r="L20" s="51" t="s">
        <v>859</v>
      </c>
      <c r="M20" s="51" t="s">
        <v>906</v>
      </c>
      <c r="N20" s="51" t="s">
        <v>859</v>
      </c>
      <c r="O20" s="51" t="s">
        <v>859</v>
      </c>
      <c r="P20" s="51" t="s">
        <v>859</v>
      </c>
      <c r="Q20" s="51" t="s">
        <v>859</v>
      </c>
      <c r="R20" s="51" t="s">
        <v>859</v>
      </c>
      <c r="S20" s="51" t="s">
        <v>859</v>
      </c>
      <c r="T20" s="51" t="s">
        <v>859</v>
      </c>
      <c r="U20" s="51"/>
    </row>
    <row r="21" spans="1:21" ht="122.4" x14ac:dyDescent="0.3">
      <c r="A21" s="50" t="s">
        <v>907</v>
      </c>
      <c r="B21" s="50" t="s">
        <v>862</v>
      </c>
      <c r="C21" s="50" t="s">
        <v>893</v>
      </c>
      <c r="D21" s="51" t="s">
        <v>894</v>
      </c>
      <c r="E21" s="54" t="s">
        <v>859</v>
      </c>
      <c r="F21" s="53" t="s">
        <v>859</v>
      </c>
      <c r="G21" s="53" t="s">
        <v>859</v>
      </c>
      <c r="H21" s="53">
        <v>1759.68</v>
      </c>
      <c r="I21" s="53">
        <v>2496.67</v>
      </c>
      <c r="J21" s="53">
        <v>200.43</v>
      </c>
      <c r="K21" s="52">
        <v>43465</v>
      </c>
      <c r="L21" s="51" t="s">
        <v>859</v>
      </c>
      <c r="M21" s="51" t="s">
        <v>908</v>
      </c>
      <c r="N21" s="51" t="s">
        <v>859</v>
      </c>
      <c r="O21" s="51" t="s">
        <v>859</v>
      </c>
      <c r="P21" s="51" t="s">
        <v>859</v>
      </c>
      <c r="Q21" s="51">
        <v>100</v>
      </c>
      <c r="R21" s="51" t="s">
        <v>859</v>
      </c>
      <c r="S21" s="51" t="s">
        <v>859</v>
      </c>
      <c r="T21" s="51" t="s">
        <v>859</v>
      </c>
      <c r="U21" s="51"/>
    </row>
    <row r="22" spans="1:21" ht="153" x14ac:dyDescent="0.3">
      <c r="A22" s="50" t="s">
        <v>909</v>
      </c>
      <c r="B22" s="50" t="s">
        <v>862</v>
      </c>
      <c r="C22" s="50" t="s">
        <v>893</v>
      </c>
      <c r="D22" s="51" t="s">
        <v>894</v>
      </c>
      <c r="E22" s="52">
        <v>43552</v>
      </c>
      <c r="F22" s="53" t="s">
        <v>859</v>
      </c>
      <c r="G22" s="53" t="s">
        <v>859</v>
      </c>
      <c r="H22" s="53" t="s">
        <v>859</v>
      </c>
      <c r="I22" s="53" t="s">
        <v>859</v>
      </c>
      <c r="J22" s="53" t="s">
        <v>859</v>
      </c>
      <c r="K22" s="54" t="s">
        <v>859</v>
      </c>
      <c r="L22" s="51" t="s">
        <v>859</v>
      </c>
      <c r="M22" s="51" t="s">
        <v>910</v>
      </c>
      <c r="N22" s="51" t="s">
        <v>859</v>
      </c>
      <c r="O22" s="51" t="s">
        <v>859</v>
      </c>
      <c r="P22" s="51" t="s">
        <v>859</v>
      </c>
      <c r="Q22" s="51">
        <v>100</v>
      </c>
      <c r="R22" s="51" t="s">
        <v>859</v>
      </c>
      <c r="S22" s="51" t="s">
        <v>859</v>
      </c>
      <c r="T22" s="51" t="s">
        <v>859</v>
      </c>
      <c r="U22" s="51" t="s">
        <v>911</v>
      </c>
    </row>
    <row r="23" spans="1:21" ht="91.8" x14ac:dyDescent="0.3">
      <c r="A23" s="50" t="s">
        <v>912</v>
      </c>
      <c r="B23" s="50" t="s">
        <v>862</v>
      </c>
      <c r="C23" s="50" t="s">
        <v>893</v>
      </c>
      <c r="D23" s="51" t="s">
        <v>859</v>
      </c>
      <c r="E23" s="52">
        <v>43093</v>
      </c>
      <c r="F23" s="53" t="s">
        <v>859</v>
      </c>
      <c r="G23" s="53" t="s">
        <v>859</v>
      </c>
      <c r="H23" s="53" t="s">
        <v>859</v>
      </c>
      <c r="I23" s="53" t="s">
        <v>859</v>
      </c>
      <c r="J23" s="53" t="s">
        <v>859</v>
      </c>
      <c r="K23" s="54" t="s">
        <v>859</v>
      </c>
      <c r="L23" s="51" t="s">
        <v>913</v>
      </c>
      <c r="M23" s="51" t="s">
        <v>914</v>
      </c>
      <c r="N23" s="51" t="s">
        <v>859</v>
      </c>
      <c r="O23" s="51" t="s">
        <v>859</v>
      </c>
      <c r="P23" s="51" t="s">
        <v>859</v>
      </c>
      <c r="Q23" s="51">
        <v>100</v>
      </c>
      <c r="R23" s="51" t="s">
        <v>859</v>
      </c>
      <c r="S23" s="51" t="s">
        <v>859</v>
      </c>
      <c r="T23" s="51" t="s">
        <v>859</v>
      </c>
      <c r="U23" s="51" t="s">
        <v>915</v>
      </c>
    </row>
    <row r="24" spans="1:21" ht="163.19999999999999" x14ac:dyDescent="0.3">
      <c r="A24" s="50" t="s">
        <v>916</v>
      </c>
      <c r="B24" s="50" t="s">
        <v>862</v>
      </c>
      <c r="C24" s="50" t="s">
        <v>893</v>
      </c>
      <c r="D24" s="51" t="s">
        <v>894</v>
      </c>
      <c r="E24" s="52">
        <v>43319</v>
      </c>
      <c r="F24" s="53" t="s">
        <v>859</v>
      </c>
      <c r="G24" s="53" t="s">
        <v>859</v>
      </c>
      <c r="H24" s="53">
        <v>392.05</v>
      </c>
      <c r="I24" s="53">
        <v>7959.08</v>
      </c>
      <c r="J24" s="53">
        <v>4799.74</v>
      </c>
      <c r="K24" s="52">
        <v>43465</v>
      </c>
      <c r="L24" s="51" t="s">
        <v>859</v>
      </c>
      <c r="M24" s="51" t="s">
        <v>917</v>
      </c>
      <c r="N24" s="51" t="s">
        <v>859</v>
      </c>
      <c r="O24" s="51">
        <v>78.42</v>
      </c>
      <c r="P24" s="51" t="s">
        <v>859</v>
      </c>
      <c r="Q24" s="51" t="s">
        <v>859</v>
      </c>
      <c r="R24" s="51" t="s">
        <v>859</v>
      </c>
      <c r="S24" s="51" t="s">
        <v>859</v>
      </c>
      <c r="T24" s="51" t="s">
        <v>859</v>
      </c>
      <c r="U24" s="51" t="s">
        <v>918</v>
      </c>
    </row>
    <row r="25" spans="1:21" ht="153" x14ac:dyDescent="0.3">
      <c r="A25" s="50" t="s">
        <v>919</v>
      </c>
      <c r="B25" s="50" t="s">
        <v>862</v>
      </c>
      <c r="C25" s="50" t="s">
        <v>893</v>
      </c>
      <c r="D25" s="51" t="s">
        <v>894</v>
      </c>
      <c r="E25" s="52">
        <v>43327</v>
      </c>
      <c r="F25" s="53" t="s">
        <v>859</v>
      </c>
      <c r="G25" s="53" t="s">
        <v>859</v>
      </c>
      <c r="H25" s="53" t="s">
        <v>859</v>
      </c>
      <c r="I25" s="53" t="s">
        <v>859</v>
      </c>
      <c r="J25" s="53" t="s">
        <v>859</v>
      </c>
      <c r="K25" s="54" t="s">
        <v>859</v>
      </c>
      <c r="L25" s="51" t="s">
        <v>859</v>
      </c>
      <c r="M25" s="51" t="s">
        <v>920</v>
      </c>
      <c r="N25" s="51" t="s">
        <v>859</v>
      </c>
      <c r="O25" s="51" t="s">
        <v>859</v>
      </c>
      <c r="P25" s="51" t="s">
        <v>859</v>
      </c>
      <c r="Q25" s="51">
        <v>100</v>
      </c>
      <c r="R25" s="51" t="s">
        <v>859</v>
      </c>
      <c r="S25" s="51" t="s">
        <v>859</v>
      </c>
      <c r="T25" s="51" t="s">
        <v>859</v>
      </c>
      <c r="U25" s="51" t="s">
        <v>921</v>
      </c>
    </row>
    <row r="26" spans="1:21" ht="153" x14ac:dyDescent="0.3">
      <c r="A26" s="50" t="s">
        <v>922</v>
      </c>
      <c r="B26" s="50" t="s">
        <v>862</v>
      </c>
      <c r="C26" s="50" t="s">
        <v>893</v>
      </c>
      <c r="D26" s="51" t="s">
        <v>894</v>
      </c>
      <c r="E26" s="52">
        <v>42296</v>
      </c>
      <c r="F26" s="53" t="s">
        <v>859</v>
      </c>
      <c r="G26" s="53" t="s">
        <v>859</v>
      </c>
      <c r="H26" s="53" t="s">
        <v>859</v>
      </c>
      <c r="I26" s="53" t="s">
        <v>859</v>
      </c>
      <c r="J26" s="53" t="s">
        <v>859</v>
      </c>
      <c r="K26" s="54" t="s">
        <v>859</v>
      </c>
      <c r="L26" s="51" t="s">
        <v>923</v>
      </c>
      <c r="M26" s="51" t="s">
        <v>924</v>
      </c>
      <c r="N26" s="51" t="s">
        <v>859</v>
      </c>
      <c r="O26" s="51" t="s">
        <v>859</v>
      </c>
      <c r="P26" s="51" t="s">
        <v>859</v>
      </c>
      <c r="Q26" s="51">
        <v>100</v>
      </c>
      <c r="R26" s="51" t="s">
        <v>859</v>
      </c>
      <c r="S26" s="51" t="s">
        <v>859</v>
      </c>
      <c r="T26" s="51" t="s">
        <v>859</v>
      </c>
      <c r="U26" s="51" t="s">
        <v>925</v>
      </c>
    </row>
    <row r="27" spans="1:21" ht="61.2" x14ac:dyDescent="0.3">
      <c r="A27" s="50" t="s">
        <v>926</v>
      </c>
      <c r="B27" s="50" t="s">
        <v>862</v>
      </c>
      <c r="C27" s="50" t="s">
        <v>893</v>
      </c>
      <c r="D27" s="51" t="s">
        <v>859</v>
      </c>
      <c r="E27" s="54" t="s">
        <v>859</v>
      </c>
      <c r="F27" s="53" t="s">
        <v>859</v>
      </c>
      <c r="G27" s="53" t="s">
        <v>859</v>
      </c>
      <c r="H27" s="53" t="s">
        <v>859</v>
      </c>
      <c r="I27" s="53" t="s">
        <v>859</v>
      </c>
      <c r="J27" s="53" t="s">
        <v>859</v>
      </c>
      <c r="K27" s="54" t="s">
        <v>859</v>
      </c>
      <c r="L27" s="51" t="s">
        <v>859</v>
      </c>
      <c r="M27" s="51" t="s">
        <v>859</v>
      </c>
      <c r="N27" s="51" t="s">
        <v>859</v>
      </c>
      <c r="O27" s="51" t="s">
        <v>859</v>
      </c>
      <c r="P27" s="51" t="s">
        <v>859</v>
      </c>
      <c r="Q27" s="51" t="s">
        <v>859</v>
      </c>
      <c r="R27" s="51" t="s">
        <v>859</v>
      </c>
      <c r="S27" s="51" t="s">
        <v>859</v>
      </c>
      <c r="T27" s="51" t="s">
        <v>859</v>
      </c>
      <c r="U27" s="51"/>
    </row>
    <row r="28" spans="1:21" ht="40.799999999999997" x14ac:dyDescent="0.3">
      <c r="A28" s="50" t="s">
        <v>927</v>
      </c>
      <c r="B28" s="50" t="s">
        <v>862</v>
      </c>
      <c r="C28" s="50" t="s">
        <v>893</v>
      </c>
      <c r="D28" s="51" t="s">
        <v>859</v>
      </c>
      <c r="E28" s="54" t="s">
        <v>859</v>
      </c>
      <c r="F28" s="53" t="s">
        <v>859</v>
      </c>
      <c r="G28" s="53" t="s">
        <v>859</v>
      </c>
      <c r="H28" s="53" t="s">
        <v>859</v>
      </c>
      <c r="I28" s="53" t="s">
        <v>859</v>
      </c>
      <c r="J28" s="53" t="s">
        <v>859</v>
      </c>
      <c r="K28" s="54" t="s">
        <v>859</v>
      </c>
      <c r="L28" s="51" t="s">
        <v>859</v>
      </c>
      <c r="M28" s="51" t="s">
        <v>859</v>
      </c>
      <c r="N28" s="51" t="s">
        <v>859</v>
      </c>
      <c r="O28" s="51" t="s">
        <v>859</v>
      </c>
      <c r="P28" s="51" t="s">
        <v>859</v>
      </c>
      <c r="Q28" s="51" t="s">
        <v>859</v>
      </c>
      <c r="R28" s="51" t="s">
        <v>859</v>
      </c>
      <c r="S28" s="51" t="s">
        <v>859</v>
      </c>
      <c r="T28" s="51" t="s">
        <v>859</v>
      </c>
      <c r="U28" s="51"/>
    </row>
    <row r="29" spans="1:21" ht="40.799999999999997" x14ac:dyDescent="0.3">
      <c r="A29" s="50" t="s">
        <v>928</v>
      </c>
      <c r="B29" s="50" t="s">
        <v>862</v>
      </c>
      <c r="C29" s="50" t="s">
        <v>893</v>
      </c>
      <c r="D29" s="51" t="s">
        <v>859</v>
      </c>
      <c r="E29" s="54" t="s">
        <v>859</v>
      </c>
      <c r="F29" s="53" t="s">
        <v>859</v>
      </c>
      <c r="G29" s="53" t="s">
        <v>859</v>
      </c>
      <c r="H29" s="53" t="s">
        <v>859</v>
      </c>
      <c r="I29" s="53" t="s">
        <v>859</v>
      </c>
      <c r="J29" s="53" t="s">
        <v>859</v>
      </c>
      <c r="K29" s="54" t="s">
        <v>859</v>
      </c>
      <c r="L29" s="51" t="s">
        <v>859</v>
      </c>
      <c r="M29" s="51" t="s">
        <v>859</v>
      </c>
      <c r="N29" s="51" t="s">
        <v>859</v>
      </c>
      <c r="O29" s="51" t="s">
        <v>859</v>
      </c>
      <c r="P29" s="51" t="s">
        <v>859</v>
      </c>
      <c r="Q29" s="51" t="s">
        <v>859</v>
      </c>
      <c r="R29" s="51" t="s">
        <v>859</v>
      </c>
      <c r="S29" s="51" t="s">
        <v>859</v>
      </c>
      <c r="T29" s="51" t="s">
        <v>859</v>
      </c>
      <c r="U29" s="51"/>
    </row>
    <row r="30" spans="1:21" ht="40.799999999999997" x14ac:dyDescent="0.3">
      <c r="A30" s="50" t="s">
        <v>929</v>
      </c>
      <c r="B30" s="50" t="s">
        <v>861</v>
      </c>
      <c r="C30" s="50" t="s">
        <v>893</v>
      </c>
      <c r="D30" s="51" t="s">
        <v>894</v>
      </c>
      <c r="E30" s="54" t="s">
        <v>859</v>
      </c>
      <c r="F30" s="53" t="s">
        <v>859</v>
      </c>
      <c r="G30" s="53" t="s">
        <v>859</v>
      </c>
      <c r="H30" s="53" t="s">
        <v>859</v>
      </c>
      <c r="I30" s="53" t="s">
        <v>859</v>
      </c>
      <c r="J30" s="53" t="s">
        <v>859</v>
      </c>
      <c r="K30" s="54" t="s">
        <v>859</v>
      </c>
      <c r="L30" s="51" t="s">
        <v>930</v>
      </c>
      <c r="M30" s="51" t="s">
        <v>931</v>
      </c>
      <c r="N30" s="51" t="s">
        <v>859</v>
      </c>
      <c r="O30" s="51" t="s">
        <v>859</v>
      </c>
      <c r="P30" s="51" t="s">
        <v>859</v>
      </c>
      <c r="Q30" s="51">
        <v>20</v>
      </c>
      <c r="R30" s="51" t="s">
        <v>859</v>
      </c>
      <c r="S30" s="51" t="s">
        <v>859</v>
      </c>
      <c r="T30" s="51" t="s">
        <v>859</v>
      </c>
      <c r="U30" s="51"/>
    </row>
    <row r="31" spans="1:21" ht="91.8" x14ac:dyDescent="0.3">
      <c r="A31" s="50" t="s">
        <v>932</v>
      </c>
      <c r="B31" s="50" t="s">
        <v>862</v>
      </c>
      <c r="C31" s="50" t="s">
        <v>893</v>
      </c>
      <c r="D31" s="51" t="s">
        <v>859</v>
      </c>
      <c r="E31" s="54" t="s">
        <v>859</v>
      </c>
      <c r="F31" s="53" t="s">
        <v>859</v>
      </c>
      <c r="G31" s="53" t="s">
        <v>859</v>
      </c>
      <c r="H31" s="53" t="s">
        <v>859</v>
      </c>
      <c r="I31" s="53" t="s">
        <v>859</v>
      </c>
      <c r="J31" s="53" t="s">
        <v>859</v>
      </c>
      <c r="K31" s="54" t="s">
        <v>859</v>
      </c>
      <c r="L31" s="51" t="s">
        <v>859</v>
      </c>
      <c r="M31" s="51" t="s">
        <v>859</v>
      </c>
      <c r="N31" s="51" t="s">
        <v>859</v>
      </c>
      <c r="O31" s="51" t="s">
        <v>859</v>
      </c>
      <c r="P31" s="51" t="s">
        <v>859</v>
      </c>
      <c r="Q31" s="51" t="s">
        <v>859</v>
      </c>
      <c r="R31" s="51" t="s">
        <v>859</v>
      </c>
      <c r="S31" s="51" t="s">
        <v>859</v>
      </c>
      <c r="T31" s="51" t="s">
        <v>859</v>
      </c>
      <c r="U31" s="51"/>
    </row>
    <row r="32" spans="1:21" ht="306" x14ac:dyDescent="0.3">
      <c r="A32" s="50" t="s">
        <v>933</v>
      </c>
      <c r="B32" s="50" t="s">
        <v>862</v>
      </c>
      <c r="C32" s="50" t="s">
        <v>893</v>
      </c>
      <c r="D32" s="51" t="s">
        <v>894</v>
      </c>
      <c r="E32" s="54" t="s">
        <v>859</v>
      </c>
      <c r="F32" s="53" t="s">
        <v>859</v>
      </c>
      <c r="G32" s="53" t="s">
        <v>859</v>
      </c>
      <c r="H32" s="53">
        <v>184.58</v>
      </c>
      <c r="I32" s="53">
        <v>1291.1300000000001</v>
      </c>
      <c r="J32" s="53">
        <v>182.71</v>
      </c>
      <c r="K32" s="52">
        <v>44196</v>
      </c>
      <c r="L32" s="51" t="s">
        <v>934</v>
      </c>
      <c r="M32" s="51" t="s">
        <v>935</v>
      </c>
      <c r="N32" s="51" t="s">
        <v>859</v>
      </c>
      <c r="O32" s="51" t="s">
        <v>859</v>
      </c>
      <c r="P32" s="51" t="s">
        <v>859</v>
      </c>
      <c r="Q32" s="51">
        <v>77.62</v>
      </c>
      <c r="R32" s="51" t="s">
        <v>859</v>
      </c>
      <c r="S32" s="51" t="s">
        <v>859</v>
      </c>
      <c r="T32" s="51" t="s">
        <v>859</v>
      </c>
      <c r="U32" s="51"/>
    </row>
    <row r="33" spans="1:21" ht="123.6" x14ac:dyDescent="0.3">
      <c r="A33" s="55" t="s">
        <v>936</v>
      </c>
      <c r="B33" s="55"/>
      <c r="C33" s="55"/>
      <c r="D33" s="55"/>
      <c r="E33" s="55"/>
      <c r="F33" s="55"/>
      <c r="G33" s="55"/>
      <c r="H33" s="55"/>
      <c r="I33" s="55"/>
      <c r="J33" s="55"/>
      <c r="K33" s="55"/>
      <c r="L33" s="55"/>
      <c r="M33" s="55"/>
      <c r="N33" s="55"/>
      <c r="O33" s="55"/>
      <c r="P33" s="55"/>
      <c r="Q33" s="55"/>
      <c r="R33" s="55"/>
      <c r="S33" s="55"/>
      <c r="T33" s="55"/>
      <c r="U33" s="55"/>
    </row>
    <row r="34" spans="1:21" x14ac:dyDescent="0.3">
      <c r="A34" s="43"/>
      <c r="B34" s="43"/>
      <c r="C34" s="43"/>
      <c r="D34" s="43"/>
      <c r="E34" s="43"/>
      <c r="F34" s="43"/>
      <c r="G34" s="43"/>
      <c r="H34" s="43"/>
      <c r="I34" s="43"/>
      <c r="J34" s="43"/>
      <c r="K34" s="43"/>
      <c r="L34" s="43"/>
      <c r="M34" s="43"/>
      <c r="N34" s="43"/>
      <c r="O34" s="43"/>
      <c r="P34" s="43"/>
      <c r="Q34" s="43"/>
      <c r="R34" s="43"/>
      <c r="S34" s="43"/>
      <c r="T34" s="43"/>
      <c r="U34" s="43"/>
    </row>
    <row r="35" spans="1:21" x14ac:dyDescent="0.3">
      <c r="A35" s="43"/>
      <c r="B35" s="43"/>
      <c r="C35" s="43"/>
      <c r="D35" s="43"/>
      <c r="E35" s="43"/>
      <c r="F35" s="43"/>
      <c r="G35" s="43"/>
      <c r="H35" s="43"/>
      <c r="I35" s="43"/>
      <c r="J35" s="43"/>
      <c r="K35" s="43"/>
      <c r="L35" s="43"/>
      <c r="M35" s="43"/>
      <c r="N35" s="43"/>
      <c r="O35" s="43"/>
      <c r="P35" s="43"/>
      <c r="Q35" s="43"/>
      <c r="R35" s="43"/>
      <c r="S35" s="43"/>
      <c r="T35" s="43"/>
      <c r="U35" s="43"/>
    </row>
    <row r="36" spans="1:21" x14ac:dyDescent="0.3">
      <c r="A36" s="43"/>
      <c r="B36" s="43"/>
      <c r="C36" s="43"/>
      <c r="D36" s="43"/>
      <c r="E36" s="43"/>
      <c r="F36" s="43"/>
      <c r="G36" s="43"/>
      <c r="H36" s="43"/>
      <c r="I36" s="43"/>
      <c r="J36" s="43"/>
      <c r="K36" s="43"/>
      <c r="L36" s="43"/>
      <c r="M36" s="43"/>
      <c r="N36" s="43"/>
      <c r="O36" s="43"/>
      <c r="P36" s="43"/>
      <c r="Q36" s="43"/>
      <c r="R36" s="43"/>
      <c r="S36" s="43"/>
      <c r="T36" s="43"/>
      <c r="U36"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2F62-81DB-4110-8AE0-1F41F15BABC7}">
  <dimension ref="D5:J12"/>
  <sheetViews>
    <sheetView workbookViewId="0">
      <selection activeCell="D5" sqref="D5:J12"/>
    </sheetView>
  </sheetViews>
  <sheetFormatPr defaultRowHeight="14.4" x14ac:dyDescent="0.3"/>
  <cols>
    <col min="4" max="4" width="18.44140625" bestFit="1" customWidth="1"/>
    <col min="5" max="8" width="10.5546875" bestFit="1" customWidth="1"/>
    <col min="9" max="9" width="11.5546875" bestFit="1" customWidth="1"/>
  </cols>
  <sheetData>
    <row r="5" spans="4:10" x14ac:dyDescent="0.3">
      <c r="E5">
        <v>2015</v>
      </c>
      <c r="F5">
        <v>2016</v>
      </c>
      <c r="G5">
        <v>2017</v>
      </c>
      <c r="H5">
        <v>2018</v>
      </c>
      <c r="I5">
        <v>2019</v>
      </c>
    </row>
    <row r="6" spans="4:10" x14ac:dyDescent="0.3">
      <c r="D6" t="s">
        <v>1012</v>
      </c>
      <c r="E6">
        <v>0</v>
      </c>
      <c r="F6">
        <v>40.619999999999997</v>
      </c>
      <c r="G6">
        <f>24.312+19.236</f>
        <v>43.548000000000002</v>
      </c>
      <c r="H6">
        <f>24.528+6.678</f>
        <v>31.206</v>
      </c>
      <c r="I6">
        <f>1640.947+804.282+1.8+0.339+26.448+15.228+2.556+62.2</f>
        <v>2553.7999999999997</v>
      </c>
    </row>
    <row r="7" spans="4:10" x14ac:dyDescent="0.3">
      <c r="D7" t="s">
        <v>1013</v>
      </c>
      <c r="E7" s="38">
        <f>[1]CE_Data!M3</f>
        <v>5265058</v>
      </c>
      <c r="F7" s="38">
        <f>[1]CE_Data!N3</f>
        <v>5244709</v>
      </c>
      <c r="G7" s="38">
        <f>[1]CE_Data!O3</f>
        <v>5557750</v>
      </c>
      <c r="H7" s="38">
        <f>[1]CE_Data!P3</f>
        <v>6060708</v>
      </c>
      <c r="I7" s="38">
        <f>[1]CE_Data!Q3</f>
        <v>7027194.4816490887</v>
      </c>
    </row>
    <row r="8" spans="4:10" x14ac:dyDescent="0.3">
      <c r="D8" t="s">
        <v>1014</v>
      </c>
      <c r="E8" s="38">
        <f>[1]CE_Data!M271</f>
        <v>0</v>
      </c>
      <c r="F8" s="38">
        <f>[1]CE_Data!N271</f>
        <v>0</v>
      </c>
      <c r="G8" s="38">
        <f>[1]CE_Data!O271</f>
        <v>0</v>
      </c>
      <c r="H8" s="38">
        <f>[1]CE_Data!P271</f>
        <v>3791904</v>
      </c>
      <c r="I8" s="38">
        <f>[1]CE_Data!Q271</f>
        <v>4217572</v>
      </c>
    </row>
    <row r="9" spans="4:10" x14ac:dyDescent="0.3">
      <c r="D9" t="s">
        <v>1015</v>
      </c>
      <c r="E9" s="38">
        <f>E7+E8</f>
        <v>5265058</v>
      </c>
      <c r="F9" s="38">
        <f t="shared" ref="F9:I9" si="0">F7+F8</f>
        <v>5244709</v>
      </c>
      <c r="G9" s="38">
        <f t="shared" si="0"/>
        <v>5557750</v>
      </c>
      <c r="H9" s="38">
        <f t="shared" si="0"/>
        <v>9852612</v>
      </c>
      <c r="I9" s="38">
        <f t="shared" si="0"/>
        <v>11244766.48164909</v>
      </c>
    </row>
    <row r="10" spans="4:10" x14ac:dyDescent="0.3">
      <c r="D10" t="s">
        <v>1016</v>
      </c>
      <c r="E10" s="68">
        <f>E6/E9</f>
        <v>0</v>
      </c>
      <c r="F10" s="68">
        <f t="shared" ref="F10:H10" si="1">F6/F9</f>
        <v>7.7449482897907208E-6</v>
      </c>
      <c r="G10" s="68">
        <f t="shared" si="1"/>
        <v>7.835544959740903E-6</v>
      </c>
      <c r="H10" s="68">
        <f t="shared" si="1"/>
        <v>3.1672819349833325E-6</v>
      </c>
      <c r="I10" s="68">
        <f>I6/I9</f>
        <v>2.2711009643176466E-4</v>
      </c>
    </row>
    <row r="12" spans="4:10" x14ac:dyDescent="0.3">
      <c r="F12">
        <f>F6*1000</f>
        <v>40620</v>
      </c>
      <c r="G12">
        <f t="shared" ref="G12:J12" si="2">G6*1000</f>
        <v>43548</v>
      </c>
      <c r="H12">
        <f t="shared" si="2"/>
        <v>31206</v>
      </c>
      <c r="I12">
        <f>I6*1000</f>
        <v>2553799.9999999995</v>
      </c>
      <c r="J12">
        <f t="shared" si="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for Prog</vt:lpstr>
      <vt:lpstr>G.5</vt:lpstr>
      <vt:lpstr>Data validation</vt:lpstr>
      <vt:lpstr>Other Data</vt:lpstr>
      <vt:lpstr>G.4.7</vt:lpstr>
      <vt:lpstr>G.3.2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Rakesh</cp:lastModifiedBy>
  <dcterms:created xsi:type="dcterms:W3CDTF">2015-06-05T18:17:20Z</dcterms:created>
  <dcterms:modified xsi:type="dcterms:W3CDTF">2021-05-24T12:35:31Z</dcterms:modified>
</cp:coreProperties>
</file>