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G:\Shared drives\1. ESG Research\ESG Product WIP\1. Data models done\"/>
    </mc:Choice>
  </mc:AlternateContent>
  <xr:revisionPtr revIDLastSave="0" documentId="13_ncr:1_{0930C6C4-78CF-4394-8CA0-E012C99D3FB4}" xr6:coauthVersionLast="46" xr6:coauthVersionMax="46" xr10:uidLastSave="{00000000-0000-0000-0000-000000000000}"/>
  <bookViews>
    <workbookView xWindow="-120" yWindow="-120" windowWidth="20730" windowHeight="11160" tabRatio="834" xr2:uid="{00000000-000D-0000-FFFF-FFFF00000000}"/>
  </bookViews>
  <sheets>
    <sheet name="Data for Prog" sheetId="2" r:id="rId1"/>
    <sheet name="Data validation" sheetId="5" r:id="rId2"/>
    <sheet name="Other Data" sheetId="4" r:id="rId3"/>
    <sheet name="Price history" sheetId="6" r:id="rId4"/>
    <sheet name="G5" sheetId="7" r:id="rId5"/>
  </sheets>
  <definedNames>
    <definedName name="_xlnm._FilterDatabase" localSheetId="0" hidden="1">'Data for Prog'!$B$2:$K$318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4" i="2" l="1"/>
  <c r="Q174" i="2"/>
  <c r="P174" i="2"/>
  <c r="O174" i="2"/>
  <c r="N174" i="2"/>
  <c r="R174" i="2"/>
  <c r="X142" i="7"/>
  <c r="X141" i="7"/>
  <c r="E127" i="7" l="1"/>
  <c r="E114" i="7"/>
  <c r="J100" i="7"/>
  <c r="E82" i="7"/>
  <c r="J59" i="7"/>
  <c r="J41" i="7"/>
  <c r="J26" i="7"/>
  <c r="E4" i="7"/>
  <c r="J4" i="7"/>
  <c r="R26" i="7"/>
  <c r="Q26" i="7"/>
  <c r="R41" i="7"/>
  <c r="Q41" i="7"/>
  <c r="R119" i="7"/>
  <c r="Q119" i="7"/>
  <c r="R127" i="7"/>
  <c r="Q127" i="7"/>
  <c r="R82" i="7"/>
  <c r="Q82" i="7"/>
  <c r="R4" i="7"/>
  <c r="Q4" i="7"/>
  <c r="Q183" i="2"/>
  <c r="P183" i="2"/>
  <c r="O183" i="2"/>
  <c r="N183" i="2"/>
  <c r="R183" i="2"/>
  <c r="J141" i="7" l="1"/>
  <c r="J142" i="7" s="1"/>
  <c r="R132" i="7"/>
  <c r="N9" i="2"/>
  <c r="M9" i="2"/>
  <c r="S210" i="2"/>
  <c r="E119" i="7" l="1"/>
  <c r="D142" i="7" l="1"/>
  <c r="D141" i="7"/>
  <c r="E107" i="7"/>
  <c r="E41" i="7"/>
  <c r="E141" i="7" s="1"/>
  <c r="E142" i="7" l="1"/>
  <c r="H3" i="6" l="1"/>
  <c r="G3" i="6"/>
  <c r="F3" i="6"/>
  <c r="E3" i="6"/>
  <c r="H318" i="2"/>
  <c r="J318" i="2"/>
  <c r="J202" i="2"/>
  <c r="H202" i="2"/>
  <c r="J308" i="2"/>
  <c r="J241" i="2"/>
  <c r="J221" i="2"/>
  <c r="J201" i="2"/>
  <c r="J187" i="2"/>
  <c r="J182" i="2"/>
  <c r="J91" i="2"/>
  <c r="J82" i="2"/>
  <c r="J9" i="2"/>
  <c r="J309" i="2"/>
  <c r="J245" i="2"/>
  <c r="J244" i="2"/>
  <c r="J231" i="2"/>
  <c r="J177" i="2"/>
  <c r="J174" i="2"/>
  <c r="J173" i="2"/>
  <c r="J94" i="2"/>
  <c r="J11" i="2"/>
  <c r="J8" i="2"/>
  <c r="J7" i="2"/>
  <c r="J6" i="2"/>
  <c r="J5" i="2"/>
  <c r="J4" i="2"/>
  <c r="H309" i="2"/>
  <c r="H308" i="2"/>
  <c r="H245" i="2"/>
  <c r="H244" i="2"/>
  <c r="H241" i="2"/>
  <c r="H231" i="2"/>
  <c r="H221" i="2"/>
  <c r="H201" i="2"/>
  <c r="H187" i="2"/>
  <c r="H182" i="2"/>
  <c r="H177" i="2"/>
  <c r="H174" i="2"/>
  <c r="H173" i="2"/>
  <c r="H94" i="2"/>
  <c r="H91" i="2"/>
  <c r="H82" i="2"/>
  <c r="H11" i="2"/>
  <c r="H9" i="2"/>
  <c r="H8" i="2"/>
  <c r="H7" i="2"/>
  <c r="H6" i="2"/>
  <c r="H5" i="2"/>
  <c r="F6" i="2"/>
  <c r="F10" i="2"/>
  <c r="H4" i="2"/>
  <c r="G4" i="2"/>
  <c r="F4" i="2"/>
  <c r="F194" i="2"/>
  <c r="F94" i="2"/>
  <c r="F87" i="2"/>
  <c r="F74" i="2"/>
  <c r="F21" i="2"/>
  <c r="F102" i="2"/>
  <c r="F100" i="2"/>
  <c r="F90" i="2"/>
  <c r="F86" i="2"/>
  <c r="F85" i="2"/>
  <c r="F81" i="2"/>
  <c r="F78" i="2"/>
  <c r="F72" i="2"/>
  <c r="F66" i="2"/>
  <c r="F64" i="2"/>
  <c r="F61" i="2"/>
  <c r="F60" i="2"/>
  <c r="F58" i="2"/>
  <c r="F9" i="2" l="1"/>
  <c r="F8" i="2"/>
  <c r="F314" i="2" l="1"/>
  <c r="F302" i="2"/>
  <c r="F303" i="2"/>
  <c r="F295" i="2"/>
  <c r="F292" i="2"/>
  <c r="F281" i="2"/>
  <c r="F280" i="2"/>
  <c r="F276" i="2"/>
  <c r="F256" i="2"/>
  <c r="F241" i="2"/>
  <c r="F195" i="2"/>
  <c r="F185" i="2"/>
  <c r="F177" i="2"/>
  <c r="F109" i="2"/>
  <c r="F93" i="2"/>
  <c r="F105" i="2"/>
  <c r="F103" i="2"/>
  <c r="F101" i="2"/>
  <c r="F99" i="2"/>
  <c r="F98" i="2"/>
  <c r="F96" i="2"/>
  <c r="F95" i="2"/>
  <c r="F89" i="2"/>
  <c r="F84" i="2"/>
  <c r="F80" i="2"/>
  <c r="F77" i="2"/>
  <c r="F71" i="2"/>
  <c r="F73" i="2"/>
  <c r="F26" i="2" l="1"/>
  <c r="F16" i="2"/>
  <c r="F12" i="2" l="1"/>
  <c r="F7" i="2"/>
  <c r="F3" i="2"/>
  <c r="F15" i="2"/>
  <c r="F35" i="2"/>
  <c r="F70" i="2"/>
  <c r="F65" i="2"/>
  <c r="F62" i="2"/>
  <c r="F57" i="2"/>
  <c r="F51" i="2"/>
  <c r="F49" i="2"/>
  <c r="F33" i="2"/>
  <c r="F30" i="2"/>
  <c r="F29" i="2"/>
  <c r="F28" i="2"/>
  <c r="F27" i="2"/>
  <c r="F25" i="2"/>
  <c r="F24" i="2"/>
  <c r="F23" i="2"/>
  <c r="F22" i="2"/>
  <c r="F14" i="2"/>
  <c r="F13" i="2"/>
</calcChain>
</file>

<file path=xl/sharedStrings.xml><?xml version="1.0" encoding="utf-8"?>
<sst xmlns="http://schemas.openxmlformats.org/spreadsheetml/2006/main" count="2846" uniqueCount="1077">
  <si>
    <t>Code</t>
  </si>
  <si>
    <t>Type</t>
  </si>
  <si>
    <t>Unit</t>
  </si>
  <si>
    <t>Yes/No</t>
  </si>
  <si>
    <t>%</t>
  </si>
  <si>
    <t>Numeric</t>
  </si>
  <si>
    <t>Subfactor</t>
  </si>
  <si>
    <t>Pillar</t>
  </si>
  <si>
    <t>Factor</t>
  </si>
  <si>
    <t>Indicator</t>
  </si>
  <si>
    <t>Source</t>
  </si>
  <si>
    <t>Weblink</t>
  </si>
  <si>
    <t>Additional Comment</t>
  </si>
  <si>
    <t>Environment</t>
  </si>
  <si>
    <t>Carbon Emissions</t>
  </si>
  <si>
    <t>Carbon Emissions Scope 1</t>
  </si>
  <si>
    <t>Tons</t>
  </si>
  <si>
    <t>Data</t>
  </si>
  <si>
    <t>Carbon Emissions Scope 2</t>
  </si>
  <si>
    <t>Environment management systems</t>
  </si>
  <si>
    <t>EMS system</t>
  </si>
  <si>
    <t>Policy</t>
  </si>
  <si>
    <t>ISO 14001 certification</t>
  </si>
  <si>
    <t>Carbon emission reduction initiatives</t>
  </si>
  <si>
    <t>Disclosure/initiative</t>
  </si>
  <si>
    <t>Non-carbon emissions</t>
  </si>
  <si>
    <t>Inorganic pollutants</t>
  </si>
  <si>
    <t>Air pollutants</t>
  </si>
  <si>
    <t>NO'x emissions</t>
  </si>
  <si>
    <t>SO'x emissions</t>
  </si>
  <si>
    <t>Other emissions</t>
  </si>
  <si>
    <t>Business travel</t>
  </si>
  <si>
    <t>Employee commute</t>
  </si>
  <si>
    <t>Usage of company products</t>
  </si>
  <si>
    <t>Transportation and distribution</t>
  </si>
  <si>
    <t>Renewable energy</t>
  </si>
  <si>
    <t>Renewable energy program</t>
  </si>
  <si>
    <t>Green logistics programs</t>
  </si>
  <si>
    <t>Program</t>
  </si>
  <si>
    <t>Emission reduction</t>
  </si>
  <si>
    <t>Waste management</t>
  </si>
  <si>
    <t>Solid waste management</t>
  </si>
  <si>
    <t>Solid waste</t>
  </si>
  <si>
    <t>Solid waste recycled</t>
  </si>
  <si>
    <t>Hazardous waste management</t>
  </si>
  <si>
    <t>Hazardous waste</t>
  </si>
  <si>
    <t>Hazardous waste as % of total waste</t>
  </si>
  <si>
    <t>Non-recycled waste</t>
  </si>
  <si>
    <t>Waste recycling programs</t>
  </si>
  <si>
    <t>Energy consumption</t>
  </si>
  <si>
    <t>Total energy consumption</t>
  </si>
  <si>
    <t>MWh</t>
  </si>
  <si>
    <t>Energy consumption from non-renewable resources</t>
  </si>
  <si>
    <t>Biodiversity</t>
  </si>
  <si>
    <t xml:space="preserve">Biodiversity and eco system preservation practices </t>
  </si>
  <si>
    <t>Deforestation</t>
  </si>
  <si>
    <t>Natural species and protected areas</t>
  </si>
  <si>
    <t>Sites impact natural species &amp; protected areas</t>
  </si>
  <si>
    <t xml:space="preserve">Land degradation, desertification, soil sealing </t>
  </si>
  <si>
    <t>FSC certified sourcing</t>
  </si>
  <si>
    <t>Sustainable land / forestry / agri practices</t>
  </si>
  <si>
    <t>Product stewardship</t>
  </si>
  <si>
    <t>Raw material sourcing</t>
  </si>
  <si>
    <t>Raw material policy</t>
  </si>
  <si>
    <t>Co-processing</t>
  </si>
  <si>
    <t>Recycled material use</t>
  </si>
  <si>
    <t>Green procurement policy</t>
  </si>
  <si>
    <t>Electronic Waste</t>
  </si>
  <si>
    <t>Product impact on renewables</t>
  </si>
  <si>
    <t>Electronic waste</t>
  </si>
  <si>
    <t>Qualitative</t>
  </si>
  <si>
    <t>Carbon Emissions Scope 3</t>
  </si>
  <si>
    <t>Apply</t>
  </si>
  <si>
    <t>Financials</t>
  </si>
  <si>
    <t>Revenue</t>
  </si>
  <si>
    <t>Total Assets</t>
  </si>
  <si>
    <t>Production Volume</t>
  </si>
  <si>
    <t>Production</t>
  </si>
  <si>
    <t>Carbon footprint and intensity trend</t>
  </si>
  <si>
    <t>Ozone depletion substances</t>
  </si>
  <si>
    <t>Alternate fuels</t>
  </si>
  <si>
    <t>Supplier environmental certification</t>
  </si>
  <si>
    <t>Green building council membership</t>
  </si>
  <si>
    <t>Food &amp; beverage sustainability initiatives</t>
  </si>
  <si>
    <t>Sustainable initiatives</t>
  </si>
  <si>
    <t>Nutrition and health program</t>
  </si>
  <si>
    <t>Number</t>
  </si>
  <si>
    <t>GMO policy</t>
  </si>
  <si>
    <t>Organic products</t>
  </si>
  <si>
    <t>Sustainable agri programs</t>
  </si>
  <si>
    <t>Hazardous waste to total waste ratio</t>
  </si>
  <si>
    <t>Last</t>
  </si>
  <si>
    <t>Packing material used</t>
  </si>
  <si>
    <t>Sustainable product innovation</t>
  </si>
  <si>
    <t>Climate change policy</t>
  </si>
  <si>
    <t>Climate</t>
  </si>
  <si>
    <t>Financing environmental policy</t>
  </si>
  <si>
    <t>Funding</t>
  </si>
  <si>
    <t>Exposure to extreme weather</t>
  </si>
  <si>
    <t>Country climate risk index</t>
  </si>
  <si>
    <t>Water usage</t>
  </si>
  <si>
    <t>Water consumption</t>
  </si>
  <si>
    <t>Water emission</t>
  </si>
  <si>
    <t>Exposure to areas of high water stress</t>
  </si>
  <si>
    <t>Water stress</t>
  </si>
  <si>
    <t>Untreated discharged waste water</t>
  </si>
  <si>
    <t>Water management initiatives</t>
  </si>
  <si>
    <t>Sustainable oceans / seas practices</t>
  </si>
  <si>
    <t>Water recycled and reused</t>
  </si>
  <si>
    <t>Regulations</t>
  </si>
  <si>
    <t>Noncompliance of environmental licenses &amp; permits</t>
  </si>
  <si>
    <t>Noncompliance incidents</t>
  </si>
  <si>
    <t>Environmental audits</t>
  </si>
  <si>
    <t>Green securities</t>
  </si>
  <si>
    <t>Social</t>
  </si>
  <si>
    <t>Human capital</t>
  </si>
  <si>
    <t>Human capital development</t>
  </si>
  <si>
    <t>Policy disclosure</t>
  </si>
  <si>
    <t>Employee turnover rate</t>
  </si>
  <si>
    <t>Freedom of association policy</t>
  </si>
  <si>
    <t>Collective bargaining agreement</t>
  </si>
  <si>
    <t>Work hours policy</t>
  </si>
  <si>
    <t>Temporary workers</t>
  </si>
  <si>
    <t>% of temporary workers</t>
  </si>
  <si>
    <t>Employee training</t>
  </si>
  <si>
    <t>Training hours/employee</t>
  </si>
  <si>
    <t>Hours</t>
  </si>
  <si>
    <t>Implementation of fundamental ILO conventions</t>
  </si>
  <si>
    <t>Statement/disclosure</t>
  </si>
  <si>
    <t>Whistleblower protection</t>
  </si>
  <si>
    <t>Occupational health &amp; safety</t>
  </si>
  <si>
    <t>ISO 45001 certification</t>
  </si>
  <si>
    <t>Emergency response program</t>
  </si>
  <si>
    <t>Contractor safety program</t>
  </si>
  <si>
    <t>Number / rate of accidents, injuries, fatalities, frequency</t>
  </si>
  <si>
    <t>Number of days lost for injuries, accidents, fatalities, illness</t>
  </si>
  <si>
    <t>Days</t>
  </si>
  <si>
    <t>Workplace incident prevention policies</t>
  </si>
  <si>
    <t>Human rights</t>
  </si>
  <si>
    <t>Human rights policy</t>
  </si>
  <si>
    <t>Human rights due diligence</t>
  </si>
  <si>
    <t xml:space="preserve">Processes and measures to prevent human trafficking </t>
  </si>
  <si>
    <t>Risk of incidents of child labor</t>
  </si>
  <si>
    <t>Risk of child labor</t>
  </si>
  <si>
    <t>Risk</t>
  </si>
  <si>
    <t>Low/High</t>
  </si>
  <si>
    <t>Risk of incidents of forced labor</t>
  </si>
  <si>
    <t>Risk of forced labor</t>
  </si>
  <si>
    <t>S.3.6</t>
  </si>
  <si>
    <t>Number &amp; nature of identified cases of human rights issues &amp; incidents</t>
  </si>
  <si>
    <t>Cases of human rights issues &amp; incidents</t>
  </si>
  <si>
    <t>Exposure to controversial weapons</t>
  </si>
  <si>
    <t>Supply chain</t>
  </si>
  <si>
    <t>Supplier human right disclosures</t>
  </si>
  <si>
    <t>Supplier human rights audit</t>
  </si>
  <si>
    <t>Social supplier certification</t>
  </si>
  <si>
    <t>Certification consideration</t>
  </si>
  <si>
    <t>Controvertial sourcing</t>
  </si>
  <si>
    <t>Incidents</t>
  </si>
  <si>
    <t>Supplier code of conduct</t>
  </si>
  <si>
    <t>Code disclosure</t>
  </si>
  <si>
    <t>Product availability</t>
  </si>
  <si>
    <t>Product safety and quality</t>
  </si>
  <si>
    <t>Number of product controversies</t>
  </si>
  <si>
    <t>Diversity</t>
  </si>
  <si>
    <t xml:space="preserve">Board gender diversity </t>
  </si>
  <si>
    <t>Female members to total board members ratio</t>
  </si>
  <si>
    <t>Female employees in top management</t>
  </si>
  <si>
    <t>% Female Executives/ Total Executive Management</t>
  </si>
  <si>
    <t>Female employees in work force</t>
  </si>
  <si>
    <t>% Female Workforce/ Total Staff</t>
  </si>
  <si>
    <t>Anti discrimination policies</t>
  </si>
  <si>
    <t>Discrimination incidents</t>
  </si>
  <si>
    <t>Gender policy</t>
  </si>
  <si>
    <t>Gender discrimination incidents</t>
  </si>
  <si>
    <t>Employee Remuneration/ Satisfaction</t>
  </si>
  <si>
    <t>Employee welfare policy</t>
  </si>
  <si>
    <t>Grievances / complaints handling mechanism</t>
  </si>
  <si>
    <t>Grievance mechanism</t>
  </si>
  <si>
    <t>Supplier diversity</t>
  </si>
  <si>
    <t>S.7.10</t>
  </si>
  <si>
    <t>Gender pay gap</t>
  </si>
  <si>
    <t>Gender pay gap ratio</t>
  </si>
  <si>
    <t>Excessive CEO pay ratio</t>
  </si>
  <si>
    <t>CEO salary</t>
  </si>
  <si>
    <t>Average employee salary</t>
  </si>
  <si>
    <t>Social impact</t>
  </si>
  <si>
    <t>Product impact on consumers</t>
  </si>
  <si>
    <t>Product impact</t>
  </si>
  <si>
    <t>Impact</t>
  </si>
  <si>
    <t>Positive/Negative</t>
  </si>
  <si>
    <t>Charity/Philanthropy</t>
  </si>
  <si>
    <t>Social / Labor regulators</t>
  </si>
  <si>
    <t>Social regulatory incident</t>
  </si>
  <si>
    <t>Incident</t>
  </si>
  <si>
    <t>Social certification</t>
  </si>
  <si>
    <t>SA8000 certification</t>
  </si>
  <si>
    <t>Community relations</t>
  </si>
  <si>
    <t>Community relation policies</t>
  </si>
  <si>
    <t>CSR activities</t>
  </si>
  <si>
    <t>CSR spending</t>
  </si>
  <si>
    <t>Employment creation</t>
  </si>
  <si>
    <t>Jobs added</t>
  </si>
  <si>
    <t>Tax domicile and compliance</t>
  </si>
  <si>
    <t>Tax incidents/fines</t>
  </si>
  <si>
    <t>Governance</t>
  </si>
  <si>
    <t>Company profile</t>
  </si>
  <si>
    <t>Past controversies</t>
  </si>
  <si>
    <t>Large related party transactions</t>
  </si>
  <si>
    <t xml:space="preserve">Significant M&amp;As, sale of property </t>
  </si>
  <si>
    <t>Major M&amp;A (Especially non-core business or Property Investments)</t>
  </si>
  <si>
    <t>Investment Property (IP) – As reported on Balance Sheet</t>
  </si>
  <si>
    <t>Total equity</t>
  </si>
  <si>
    <t>Non- Core Strategic M&amp;A</t>
  </si>
  <si>
    <t>Spinoffs and their success</t>
  </si>
  <si>
    <t>Spin offs</t>
  </si>
  <si>
    <t>Owner/ Promoter Profile</t>
  </si>
  <si>
    <t>Family/ Owner background</t>
  </si>
  <si>
    <t>Number of family members in Business</t>
  </si>
  <si>
    <t>Succession planning</t>
  </si>
  <si>
    <t>Cross shareholding</t>
  </si>
  <si>
    <t>Conflict of interest</t>
  </si>
  <si>
    <t>Other businesses owned by the promoter &amp; potential controversies</t>
  </si>
  <si>
    <t>Recurring related party transactions</t>
  </si>
  <si>
    <t>Governance framework</t>
  </si>
  <si>
    <t>Governance &amp; Business Practices Controversies</t>
  </si>
  <si>
    <t>No. of controversies</t>
  </si>
  <si>
    <t>Risk oversight</t>
  </si>
  <si>
    <t>Separate risk committee</t>
  </si>
  <si>
    <t>Management level risk committee</t>
  </si>
  <si>
    <t>Risk management system</t>
  </si>
  <si>
    <t>Ownership structure</t>
  </si>
  <si>
    <t>Insiders</t>
  </si>
  <si>
    <t xml:space="preserve">Institutional </t>
  </si>
  <si>
    <t>CEO Termination Scenarios</t>
  </si>
  <si>
    <t>Disclosure</t>
  </si>
  <si>
    <t>Claw back policy</t>
  </si>
  <si>
    <t>Compliance with Corporate Governance practices &amp; policies</t>
  </si>
  <si>
    <t>Code of corporate governance exists</t>
  </si>
  <si>
    <t>Non-compliance incidents</t>
  </si>
  <si>
    <t>Subsidiary disclosures</t>
  </si>
  <si>
    <t>Number of wholly owned subsidiaries</t>
  </si>
  <si>
    <t xml:space="preserve">Number of partially owned </t>
  </si>
  <si>
    <t>Subsidiary disclosure detail</t>
  </si>
  <si>
    <t>Number of regulatory actions, penalties and fines</t>
  </si>
  <si>
    <t>No. of Penalties/ fines</t>
  </si>
  <si>
    <t>Amount</t>
  </si>
  <si>
    <t>Board assessment</t>
  </si>
  <si>
    <t>Board profile</t>
  </si>
  <si>
    <t>Cumulative board experience</t>
  </si>
  <si>
    <t>Years</t>
  </si>
  <si>
    <t xml:space="preserve">Relevant experience </t>
  </si>
  <si>
    <t>Average total experience</t>
  </si>
  <si>
    <t>Average relevant experience</t>
  </si>
  <si>
    <t>Separate board member / committee responsible for ESG matters</t>
  </si>
  <si>
    <t>Board Committee / member</t>
  </si>
  <si>
    <t>Board continuity</t>
  </si>
  <si>
    <t>Staggered board</t>
  </si>
  <si>
    <t>Continuity risk</t>
  </si>
  <si>
    <t>Director Stock Ownership</t>
  </si>
  <si>
    <t>Director holding %</t>
  </si>
  <si>
    <t>Executive / Board Misconduct</t>
  </si>
  <si>
    <t>No. of incidents</t>
  </si>
  <si>
    <t>Board Independence</t>
  </si>
  <si>
    <t>Independent</t>
  </si>
  <si>
    <t>CEO &amp; Board separation</t>
  </si>
  <si>
    <t>CEO &amp; board relationship</t>
  </si>
  <si>
    <t>CEO &amp; Chair separation</t>
  </si>
  <si>
    <t>Nominating Committee</t>
  </si>
  <si>
    <t>Committee Exists</t>
  </si>
  <si>
    <t>Oversees committee evaluation</t>
  </si>
  <si>
    <t>Non-executive director pay</t>
  </si>
  <si>
    <t>Product governance</t>
  </si>
  <si>
    <t>Marketing Practices</t>
  </si>
  <si>
    <t>Marketing Controversies</t>
  </si>
  <si>
    <t>Malpractice Incidents</t>
  </si>
  <si>
    <t>Product Controversies</t>
  </si>
  <si>
    <t>Quality Management System (QMS)</t>
  </si>
  <si>
    <t>Quality Management System</t>
  </si>
  <si>
    <t>Product recall management</t>
  </si>
  <si>
    <t>ESG Reporting Standards</t>
  </si>
  <si>
    <t>Full compliance &amp; detailed disclosures</t>
  </si>
  <si>
    <t>GRI Criteria Compliance</t>
  </si>
  <si>
    <t>Some disclosures without regulatory compliance</t>
  </si>
  <si>
    <t>Verification of ESG Reporting</t>
  </si>
  <si>
    <t xml:space="preserve">ESG Reporting </t>
  </si>
  <si>
    <t>GRI Verification</t>
  </si>
  <si>
    <t>External Verification</t>
  </si>
  <si>
    <t>Global Compact Signatory</t>
  </si>
  <si>
    <t xml:space="preserve">Signatory since </t>
  </si>
  <si>
    <t>ESG Performance Targets</t>
  </si>
  <si>
    <t>SDGs Target</t>
  </si>
  <si>
    <t>Renewable Energy Target</t>
  </si>
  <si>
    <t>Internal Targets</t>
  </si>
  <si>
    <t>Business ethics</t>
  </si>
  <si>
    <t>Accounting Standards</t>
  </si>
  <si>
    <t>Accounting Standard Applied</t>
  </si>
  <si>
    <t>Anti Competitive practices</t>
  </si>
  <si>
    <t>No. of anti-competitive incidents</t>
  </si>
  <si>
    <t>Intellectual Property</t>
  </si>
  <si>
    <t>Intellectual Property incidents</t>
  </si>
  <si>
    <t>Lobbying/ Political Contributions</t>
  </si>
  <si>
    <t>Business Ethics Programs</t>
  </si>
  <si>
    <t>Animal Welfare Policy</t>
  </si>
  <si>
    <t>Tax Disclosure</t>
  </si>
  <si>
    <t>Tax related penalties</t>
  </si>
  <si>
    <t>Minority treatment</t>
  </si>
  <si>
    <t>Minority rights policy</t>
  </si>
  <si>
    <t>Minority Voting rights Policy</t>
  </si>
  <si>
    <t xml:space="preserve">Voting Proportionality </t>
  </si>
  <si>
    <t>Share class</t>
  </si>
  <si>
    <t>Voting rights</t>
  </si>
  <si>
    <t>Dividend Policy</t>
  </si>
  <si>
    <t>Dividend Payout Ratio</t>
  </si>
  <si>
    <t>Pre-emptive Rights</t>
  </si>
  <si>
    <t>Corporate law</t>
  </si>
  <si>
    <t>Data security</t>
  </si>
  <si>
    <t>Data Privacy and Security Policy</t>
  </si>
  <si>
    <t>Data Privacy and Security Incidents</t>
  </si>
  <si>
    <t>Bribery &amp; Corruption</t>
  </si>
  <si>
    <t>Regional corruption</t>
  </si>
  <si>
    <t>Bribery and corruption policy</t>
  </si>
  <si>
    <t xml:space="preserve">Bribery &amp; corruption incidents </t>
  </si>
  <si>
    <t xml:space="preserve">Insufficient action taken to address breaches of standards of anti-corruption and anti-bribery </t>
  </si>
  <si>
    <t>Insufficient action</t>
  </si>
  <si>
    <t>Remuneration Policies</t>
  </si>
  <si>
    <t>Remuneration KPIs and their appropriateness</t>
  </si>
  <si>
    <t>Renumeration KPIs</t>
  </si>
  <si>
    <t>Remuneration KPIs are appropriate</t>
  </si>
  <si>
    <t>ESG KPIs in remuneration</t>
  </si>
  <si>
    <t>ESG KPIs in Renumeration KPIs</t>
  </si>
  <si>
    <t>Say on Pay</t>
  </si>
  <si>
    <t>Policy disclosed</t>
  </si>
  <si>
    <t>Pay Controversies</t>
  </si>
  <si>
    <t>Number of controversies</t>
  </si>
  <si>
    <t>STI Performance Metrics</t>
  </si>
  <si>
    <t>LTI Performance Metrics</t>
  </si>
  <si>
    <t>Audit</t>
  </si>
  <si>
    <t>Audit Committee Independence</t>
  </si>
  <si>
    <t>% of Independent Board Members</t>
  </si>
  <si>
    <t>Family links with board</t>
  </si>
  <si>
    <t>Alumni links with board</t>
  </si>
  <si>
    <t>Previous experience in the same company</t>
  </si>
  <si>
    <t>Auditor Fees</t>
  </si>
  <si>
    <t xml:space="preserve">Total Audit Compensation </t>
  </si>
  <si>
    <t>Non audit fees</t>
  </si>
  <si>
    <t>Audit Rotation Policy</t>
  </si>
  <si>
    <t>Current Auditor</t>
  </si>
  <si>
    <t xml:space="preserve">Auditor since </t>
  </si>
  <si>
    <t>Last Auditor</t>
  </si>
  <si>
    <t>Name</t>
  </si>
  <si>
    <t>Reporting Irregularities</t>
  </si>
  <si>
    <t>Low/Med/High</t>
  </si>
  <si>
    <t>Net Income</t>
  </si>
  <si>
    <t>Wastage Management</t>
  </si>
  <si>
    <t>Oil Spill disclosure</t>
  </si>
  <si>
    <t>Offshore well management</t>
  </si>
  <si>
    <t>Tailings management</t>
  </si>
  <si>
    <t xml:space="preserve">Mineral waste management
</t>
  </si>
  <si>
    <t>Site closure &amp; rehabilitation</t>
  </si>
  <si>
    <t>Use of pesticides</t>
  </si>
  <si>
    <t>Product Stewardship</t>
  </si>
  <si>
    <t>Product health statement</t>
  </si>
  <si>
    <t>Fleet emissions</t>
  </si>
  <si>
    <t>Human Rights</t>
  </si>
  <si>
    <t>Social Opportunity</t>
  </si>
  <si>
    <t>Access to Communications</t>
  </si>
  <si>
    <t>Access to Finance</t>
  </si>
  <si>
    <t>Access to Health Care</t>
  </si>
  <si>
    <t>Product Liability</t>
  </si>
  <si>
    <t xml:space="preserve">Strategy to Improve Access to Drugs or Products </t>
  </si>
  <si>
    <t>G.4.8</t>
  </si>
  <si>
    <t>G.5.2</t>
  </si>
  <si>
    <t xml:space="preserve">Board Assessment </t>
  </si>
  <si>
    <t>Financial Integration</t>
  </si>
  <si>
    <t>Leverage ratio</t>
  </si>
  <si>
    <t>Credit &amp; loan standards</t>
  </si>
  <si>
    <t>Asset Quality</t>
  </si>
  <si>
    <t>UNEPFI Signatory</t>
  </si>
  <si>
    <t>Equator Principles Signatory</t>
  </si>
  <si>
    <t>Tier 1 Capital Buffer</t>
  </si>
  <si>
    <t>Product Governance</t>
  </si>
  <si>
    <t>Trial Data Transparency</t>
  </si>
  <si>
    <t>Access to Healthcare</t>
  </si>
  <si>
    <t>Neglected Diseases R&amp;D</t>
  </si>
  <si>
    <t>Access to medicine program</t>
  </si>
  <si>
    <t>Access to Intellectual Property</t>
  </si>
  <si>
    <t>Equitable Pricing and Availability</t>
  </si>
  <si>
    <t>Business Ethics</t>
  </si>
  <si>
    <t>Compliance Program</t>
  </si>
  <si>
    <t>Anti-Money Laundering Program</t>
  </si>
  <si>
    <t>Policy on Government Payments</t>
  </si>
  <si>
    <t>Total liabilities</t>
  </si>
  <si>
    <t>Solid fossil fuel sector exposure</t>
  </si>
  <si>
    <t>Count</t>
  </si>
  <si>
    <t>Directors Profile ( 1. total experience, 2. relevant experience 3) other directorships currently held and past controversies in those companies 4) other directorships held in the past and past controversies in those companies)</t>
  </si>
  <si>
    <t xml:space="preserve">G.3.1	</t>
  </si>
  <si>
    <t xml:space="preserve">G.3.2.0	</t>
  </si>
  <si>
    <t xml:space="preserve">E.1.5.0	</t>
  </si>
  <si>
    <t xml:space="preserve">E.1.5.1	</t>
  </si>
  <si>
    <t>E.1.6.0</t>
  </si>
  <si>
    <t xml:space="preserve">E.4.5.0	</t>
  </si>
  <si>
    <t xml:space="preserve">E.5.1.0	</t>
  </si>
  <si>
    <t xml:space="preserve">E.5.1.1	</t>
  </si>
  <si>
    <t xml:space="preserve">E.5.6.0	</t>
  </si>
  <si>
    <t xml:space="preserve">E.5.6.1	</t>
  </si>
  <si>
    <t xml:space="preserve">E.8.8.0	</t>
  </si>
  <si>
    <t xml:space="preserve">E.8.8.1	</t>
  </si>
  <si>
    <t xml:space="preserve">E.8.11	</t>
  </si>
  <si>
    <t xml:space="preserve">E.8.12	</t>
  </si>
  <si>
    <t xml:space="preserve">E.8.14	</t>
  </si>
  <si>
    <t xml:space="preserve">E.8.15	</t>
  </si>
  <si>
    <t xml:space="preserve">E.8.16	</t>
  </si>
  <si>
    <t xml:space="preserve">E.9.2	</t>
  </si>
  <si>
    <t xml:space="preserve">E.10.1	</t>
  </si>
  <si>
    <t xml:space="preserve">E.10.2	</t>
  </si>
  <si>
    <t xml:space="preserve">E.10.3	</t>
  </si>
  <si>
    <t xml:space="preserve">E.10.4	</t>
  </si>
  <si>
    <t xml:space="preserve">E.10.7	</t>
  </si>
  <si>
    <t xml:space="preserve">E.11.1.0	</t>
  </si>
  <si>
    <t xml:space="preserve">S.1.2	</t>
  </si>
  <si>
    <t xml:space="preserve">S.1.6	</t>
  </si>
  <si>
    <t xml:space="preserve">S.1.7	</t>
  </si>
  <si>
    <t xml:space="preserve">S.1.8	</t>
  </si>
  <si>
    <t xml:space="preserve">S.2.1.0	</t>
  </si>
  <si>
    <t xml:space="preserve">S.2.3	</t>
  </si>
  <si>
    <t xml:space="preserve">S.2.4	</t>
  </si>
  <si>
    <t xml:space="preserve">S.2.5	</t>
  </si>
  <si>
    <t xml:space="preserve">S.3.3	</t>
  </si>
  <si>
    <t xml:space="preserve">S.3.4.0	</t>
  </si>
  <si>
    <t xml:space="preserve">S.3.4.1	</t>
  </si>
  <si>
    <t xml:space="preserve">S.3.5.0	</t>
  </si>
  <si>
    <t xml:space="preserve">S.3.5.1	</t>
  </si>
  <si>
    <t xml:space="preserve">S.4.1.0	</t>
  </si>
  <si>
    <t xml:space="preserve">S.4.2	</t>
  </si>
  <si>
    <t xml:space="preserve">S.4.3	</t>
  </si>
  <si>
    <t xml:space="preserve">S.4.4.0	</t>
  </si>
  <si>
    <t xml:space="preserve">S.5.1	</t>
  </si>
  <si>
    <t xml:space="preserve">S.5.3	</t>
  </si>
  <si>
    <t xml:space="preserve">S.6.1.0	</t>
  </si>
  <si>
    <t xml:space="preserve">S.6.1.1	</t>
  </si>
  <si>
    <t xml:space="preserve">S.6.2	</t>
  </si>
  <si>
    <t xml:space="preserve">S.7.1	</t>
  </si>
  <si>
    <t xml:space="preserve">S.7.2	</t>
  </si>
  <si>
    <t xml:space="preserve">S.7.3	</t>
  </si>
  <si>
    <t xml:space="preserve">S.7.4.0	</t>
  </si>
  <si>
    <t xml:space="preserve">S.7.4.1	</t>
  </si>
  <si>
    <t xml:space="preserve">S.7.9	</t>
  </si>
  <si>
    <t xml:space="preserve">S.7.11	</t>
  </si>
  <si>
    <t xml:space="preserve">S.7.12.0	</t>
  </si>
  <si>
    <t xml:space="preserve">S.7.12.1	</t>
  </si>
  <si>
    <t xml:space="preserve">S.7.12.2	</t>
  </si>
  <si>
    <t xml:space="preserve">S.8.1	</t>
  </si>
  <si>
    <t xml:space="preserve">S.8.2	</t>
  </si>
  <si>
    <t xml:space="preserve">S.8.3	</t>
  </si>
  <si>
    <t xml:space="preserve">S.8.4	</t>
  </si>
  <si>
    <t xml:space="preserve">S.9.2	</t>
  </si>
  <si>
    <t xml:space="preserve">S.9.3	</t>
  </si>
  <si>
    <t xml:space="preserve">S.9.4	</t>
  </si>
  <si>
    <t xml:space="preserve">G.1.1	</t>
  </si>
  <si>
    <t xml:space="preserve">G.1.2	</t>
  </si>
  <si>
    <t xml:space="preserve">G.1.3.0	</t>
  </si>
  <si>
    <t xml:space="preserve">G.1.4	</t>
  </si>
  <si>
    <t xml:space="preserve">G.2.3	</t>
  </si>
  <si>
    <t xml:space="preserve">G.2.4	</t>
  </si>
  <si>
    <t xml:space="preserve">G.2.5.0	</t>
  </si>
  <si>
    <t xml:space="preserve">G.2.5.1	</t>
  </si>
  <si>
    <t xml:space="preserve">G.4.1	</t>
  </si>
  <si>
    <t xml:space="preserve">G.4.2.0	</t>
  </si>
  <si>
    <t xml:space="preserve">G.4.2.1	</t>
  </si>
  <si>
    <t xml:space="preserve">G.4.2.2	</t>
  </si>
  <si>
    <t xml:space="preserve">G.4.3.0	</t>
  </si>
  <si>
    <t xml:space="preserve">G.4.3.1	</t>
  </si>
  <si>
    <t xml:space="preserve">G.4.3.2	</t>
  </si>
  <si>
    <t xml:space="preserve">G.4.6.0	</t>
  </si>
  <si>
    <t xml:space="preserve">G.4.6.1	</t>
  </si>
  <si>
    <t xml:space="preserve">G.4.7.0	</t>
  </si>
  <si>
    <t xml:space="preserve">G.4.7.1	</t>
  </si>
  <si>
    <t xml:space="preserve">G.4.7.2	</t>
  </si>
  <si>
    <t xml:space="preserve">G.4.9.0	</t>
  </si>
  <si>
    <t xml:space="preserve">G.4.9.1	</t>
  </si>
  <si>
    <t xml:space="preserve">G.5.1.0	</t>
  </si>
  <si>
    <t xml:space="preserve">G.5.1.1	</t>
  </si>
  <si>
    <t xml:space="preserve">G.5.1.2	</t>
  </si>
  <si>
    <t xml:space="preserve">G.5.1.3	</t>
  </si>
  <si>
    <t xml:space="preserve">G.5.2	</t>
  </si>
  <si>
    <t xml:space="preserve">G.5.3	</t>
  </si>
  <si>
    <t xml:space="preserve">G.5.4.0	</t>
  </si>
  <si>
    <t xml:space="preserve">G.5.4.1	</t>
  </si>
  <si>
    <t xml:space="preserve">G.5.5.0	</t>
  </si>
  <si>
    <t xml:space="preserve">G.5.5.1	</t>
  </si>
  <si>
    <t xml:space="preserve">G.5.6	</t>
  </si>
  <si>
    <t xml:space="preserve">G.5.8	</t>
  </si>
  <si>
    <t xml:space="preserve">G.5.9.0	</t>
  </si>
  <si>
    <t xml:space="preserve">G.5.9.1	</t>
  </si>
  <si>
    <t xml:space="preserve">G.5.10.0	</t>
  </si>
  <si>
    <t xml:space="preserve">G.5.10.1	</t>
  </si>
  <si>
    <t xml:space="preserve">G.5.11.0	</t>
  </si>
  <si>
    <t xml:space="preserve">G.6.1	</t>
  </si>
  <si>
    <t xml:space="preserve">G.6.2	</t>
  </si>
  <si>
    <t xml:space="preserve">G.6.4	</t>
  </si>
  <si>
    <t xml:space="preserve">G.6.5	</t>
  </si>
  <si>
    <t xml:space="preserve">G.6.6	</t>
  </si>
  <si>
    <t xml:space="preserve">G.7.1	</t>
  </si>
  <si>
    <t xml:space="preserve">G.7.2	</t>
  </si>
  <si>
    <t xml:space="preserve">G.7.3	</t>
  </si>
  <si>
    <t xml:space="preserve">G.7.4.0	</t>
  </si>
  <si>
    <t xml:space="preserve">G.7.4.1	</t>
  </si>
  <si>
    <t xml:space="preserve">G.7.5	</t>
  </si>
  <si>
    <t xml:space="preserve">G.7.6	</t>
  </si>
  <si>
    <t xml:space="preserve">G.8.1.0	</t>
  </si>
  <si>
    <t xml:space="preserve">G.8.1.1	</t>
  </si>
  <si>
    <t xml:space="preserve">G.8.1.2	</t>
  </si>
  <si>
    <t xml:space="preserve">G.8.2.0	</t>
  </si>
  <si>
    <t xml:space="preserve">G.8.2.1	</t>
  </si>
  <si>
    <t xml:space="preserve">G.8.3.0	</t>
  </si>
  <si>
    <t xml:space="preserve">G.8.3.1	</t>
  </si>
  <si>
    <t xml:space="preserve">G.8.4.0	</t>
  </si>
  <si>
    <t xml:space="preserve">G.8.4.1	</t>
  </si>
  <si>
    <t xml:space="preserve">G.8.4.2	</t>
  </si>
  <si>
    <t xml:space="preserve">G.9.1	</t>
  </si>
  <si>
    <t xml:space="preserve">G.9.2	</t>
  </si>
  <si>
    <t xml:space="preserve">G.9.3	</t>
  </si>
  <si>
    <t xml:space="preserve">G.9.4	</t>
  </si>
  <si>
    <t xml:space="preserve">G.10.1.0	</t>
  </si>
  <si>
    <t xml:space="preserve">G.10.1.1	</t>
  </si>
  <si>
    <t xml:space="preserve">G.10.2	</t>
  </si>
  <si>
    <t xml:space="preserve">G.10.3	</t>
  </si>
  <si>
    <t xml:space="preserve">G.10.5	</t>
  </si>
  <si>
    <t xml:space="preserve">G.10.6	</t>
  </si>
  <si>
    <t xml:space="preserve">G.10.7	</t>
  </si>
  <si>
    <t xml:space="preserve">G.10.8	</t>
  </si>
  <si>
    <t xml:space="preserve">G.10.9	</t>
  </si>
  <si>
    <t xml:space="preserve">G.11.1	</t>
  </si>
  <si>
    <t xml:space="preserve">G.11.3	</t>
  </si>
  <si>
    <t xml:space="preserve">G.11.4.0	</t>
  </si>
  <si>
    <t xml:space="preserve">G.11.4.1	</t>
  </si>
  <si>
    <t xml:space="preserve">G.12.2	</t>
  </si>
  <si>
    <t xml:space="preserve">G.13.1	</t>
  </si>
  <si>
    <t xml:space="preserve">G.13.3	</t>
  </si>
  <si>
    <t xml:space="preserve">G.13.4	</t>
  </si>
  <si>
    <t xml:space="preserve">G.14.1.0	</t>
  </si>
  <si>
    <t xml:space="preserve">G.14.1.1	</t>
  </si>
  <si>
    <t xml:space="preserve">G.14.2	</t>
  </si>
  <si>
    <t xml:space="preserve">G.14.3	</t>
  </si>
  <si>
    <t xml:space="preserve">G.14.4	</t>
  </si>
  <si>
    <t xml:space="preserve">G.14.5	</t>
  </si>
  <si>
    <t xml:space="preserve">G.14.6	</t>
  </si>
  <si>
    <t xml:space="preserve">G.15.1.0	</t>
  </si>
  <si>
    <t xml:space="preserve">G.15.1.1	</t>
  </si>
  <si>
    <t xml:space="preserve">G.15.1.2	</t>
  </si>
  <si>
    <t xml:space="preserve">G.15.1.3	</t>
  </si>
  <si>
    <t xml:space="preserve">G.15.2.0	</t>
  </si>
  <si>
    <t xml:space="preserve">G.15.2.1	</t>
  </si>
  <si>
    <t xml:space="preserve">G.15.3.0	</t>
  </si>
  <si>
    <t xml:space="preserve">G.15.3.1	</t>
  </si>
  <si>
    <t xml:space="preserve">G.15.3.2	</t>
  </si>
  <si>
    <t xml:space="preserve">G.15.3.3	</t>
  </si>
  <si>
    <t xml:space="preserve">G.15.4	</t>
  </si>
  <si>
    <t>E.1.6.1</t>
  </si>
  <si>
    <t>E.4.1	.0</t>
  </si>
  <si>
    <t>E.4.1.1</t>
  </si>
  <si>
    <t>E.5.3.1</t>
  </si>
  <si>
    <t>E.5.3.0</t>
  </si>
  <si>
    <t>E.5.4.1</t>
  </si>
  <si>
    <t>E.5.4.0</t>
  </si>
  <si>
    <t>Mineral waste management</t>
  </si>
  <si>
    <t>Policy Exists</t>
  </si>
  <si>
    <t>Policy Disclosure</t>
  </si>
  <si>
    <t>Offshore well</t>
  </si>
  <si>
    <t>Renewable energy as % of Total energy</t>
  </si>
  <si>
    <t>E.5.7.0</t>
  </si>
  <si>
    <t>E.5.7.1</t>
  </si>
  <si>
    <t>Non-recycled waste as % of total waste</t>
  </si>
  <si>
    <t xml:space="preserve">E.7.1.0	</t>
  </si>
  <si>
    <t>E.7.1.1</t>
  </si>
  <si>
    <t>E.7.2.1</t>
  </si>
  <si>
    <t>E.7.2.0</t>
  </si>
  <si>
    <t>E.7.3.0</t>
  </si>
  <si>
    <t>FSC certified sourcing as % of total sourcing</t>
  </si>
  <si>
    <t>E.7.4.0</t>
  </si>
  <si>
    <t>E.7.4.1</t>
  </si>
  <si>
    <t>E.7.8.0</t>
  </si>
  <si>
    <t>E.7.8.1</t>
  </si>
  <si>
    <t xml:space="preserve">E.8.1.0	</t>
  </si>
  <si>
    <t>E.8.1.1</t>
  </si>
  <si>
    <t>Waste used in tons for energy and as raw materials</t>
  </si>
  <si>
    <t>E.8.4.0</t>
  </si>
  <si>
    <t>E.8.4.1</t>
  </si>
  <si>
    <t>E.8.10.0</t>
  </si>
  <si>
    <t>E.8.10.1</t>
  </si>
  <si>
    <t>E.8.13.0</t>
  </si>
  <si>
    <t>E.8.13.1</t>
  </si>
  <si>
    <t>E.9.1.0</t>
  </si>
  <si>
    <t>E.9.1.1</t>
  </si>
  <si>
    <t>Exposure</t>
  </si>
  <si>
    <t xml:space="preserve">E.10.5.0	</t>
  </si>
  <si>
    <t>E.10.5.1</t>
  </si>
  <si>
    <t>E.10.6.0</t>
  </si>
  <si>
    <t>E.10.6.1</t>
  </si>
  <si>
    <t>E.11.2.0</t>
  </si>
  <si>
    <t>E.11.2.1</t>
  </si>
  <si>
    <t>S.1.1.0</t>
  </si>
  <si>
    <t>S.1.1.1</t>
  </si>
  <si>
    <t>S.1.3.0</t>
  </si>
  <si>
    <t>S.1.3.1</t>
  </si>
  <si>
    <t>Work hours policy exists</t>
  </si>
  <si>
    <t>Work hours policy disclosure</t>
  </si>
  <si>
    <t>S.1.4.0</t>
  </si>
  <si>
    <t>S.1.4.1</t>
  </si>
  <si>
    <t>S.1.5.0</t>
  </si>
  <si>
    <t>S.1.5.1</t>
  </si>
  <si>
    <t>S.1.9.0</t>
  </si>
  <si>
    <t>S.1.9.1</t>
  </si>
  <si>
    <t>S.2.1.2</t>
  </si>
  <si>
    <t>S.2.1.1</t>
  </si>
  <si>
    <t>S.2.2.0</t>
  </si>
  <si>
    <t>S.2.2.1</t>
  </si>
  <si>
    <t>S.2.6.1</t>
  </si>
  <si>
    <t>S.2.6.0</t>
  </si>
  <si>
    <t>S.3.1.0</t>
  </si>
  <si>
    <t>S.3.1.1</t>
  </si>
  <si>
    <t>S.3.2.0</t>
  </si>
  <si>
    <t>Policy exist against child labor</t>
  </si>
  <si>
    <t>Policy exist against forced labor</t>
  </si>
  <si>
    <t>S.3.7.0</t>
  </si>
  <si>
    <t>S.3.7.1</t>
  </si>
  <si>
    <t>Exposure to controversial weapons - Present</t>
  </si>
  <si>
    <t>Exposure to controversial weapons - Past</t>
  </si>
  <si>
    <t>Policy exists</t>
  </si>
  <si>
    <t>Policy Disclosures</t>
  </si>
  <si>
    <t>Code exists</t>
  </si>
  <si>
    <t>rural branches as % of total branches</t>
  </si>
  <si>
    <t>Microfinance facility available</t>
  </si>
  <si>
    <t>S.6.1.2</t>
  </si>
  <si>
    <t xml:space="preserve">S.7.6.0	</t>
  </si>
  <si>
    <t xml:space="preserve">S.7.6.1	</t>
  </si>
  <si>
    <t xml:space="preserve">S.7.5	</t>
  </si>
  <si>
    <t>S.7.6.2</t>
  </si>
  <si>
    <t>S.7.7.0</t>
  </si>
  <si>
    <t>S.7.7.1</t>
  </si>
  <si>
    <t>S.7.8.0</t>
  </si>
  <si>
    <t>S.7.8.1</t>
  </si>
  <si>
    <t>F.1.1.0</t>
  </si>
  <si>
    <t>F.1.2.0</t>
  </si>
  <si>
    <t>F.2.1.0</t>
  </si>
  <si>
    <t>F.2.2.0</t>
  </si>
  <si>
    <t>PL</t>
  </si>
  <si>
    <t>BS</t>
  </si>
  <si>
    <t xml:space="preserve"> Tons</t>
  </si>
  <si>
    <t>Drop Down</t>
  </si>
  <si>
    <t>F.2.3.0</t>
  </si>
  <si>
    <t>F.3.1.0</t>
  </si>
  <si>
    <t>E.1.1.0</t>
  </si>
  <si>
    <t>E.1.2.0</t>
  </si>
  <si>
    <t>E.1.3.0</t>
  </si>
  <si>
    <t>E.1.4.0</t>
  </si>
  <si>
    <t>E.1.7.0</t>
  </si>
  <si>
    <t>E.2.1.0</t>
  </si>
  <si>
    <t>E.2.2.0</t>
  </si>
  <si>
    <t>E.2.3.0</t>
  </si>
  <si>
    <t>E.2.4.0</t>
  </si>
  <si>
    <t>E.2.5.0</t>
  </si>
  <si>
    <t>E.3.1.0</t>
  </si>
  <si>
    <t>E.3.2.0</t>
  </si>
  <si>
    <t>Change in carbon intensity (last 1 year)</t>
  </si>
  <si>
    <t>Negative/Positive</t>
  </si>
  <si>
    <t>E.4.5.1</t>
  </si>
  <si>
    <t>Program exists</t>
  </si>
  <si>
    <t>Number of incidents</t>
  </si>
  <si>
    <t>E.6.2.1</t>
  </si>
  <si>
    <t>E.6.2.0</t>
  </si>
  <si>
    <t xml:space="preserve"> non-renewable /total energy consumption</t>
  </si>
  <si>
    <t>membership</t>
  </si>
  <si>
    <t>Initiatives exist</t>
  </si>
  <si>
    <t>Initiatives disclosed</t>
  </si>
  <si>
    <t>Statement disclosed</t>
  </si>
  <si>
    <t>Organic products revenue</t>
  </si>
  <si>
    <t>E.9.3.0</t>
  </si>
  <si>
    <t>No. of instances</t>
  </si>
  <si>
    <t>Environmental audit body / auditor disclosed</t>
  </si>
  <si>
    <t>E.9.4.0</t>
  </si>
  <si>
    <t>E.9.4.1</t>
  </si>
  <si>
    <t>S.4.1.1</t>
  </si>
  <si>
    <t xml:space="preserve">S.4.4.1	</t>
  </si>
  <si>
    <t>S.5.2.0</t>
  </si>
  <si>
    <t>S.5.2.1</t>
  </si>
  <si>
    <t>S.9.1.1</t>
  </si>
  <si>
    <t>S.9.1.0</t>
  </si>
  <si>
    <t>G.1.3.1</t>
  </si>
  <si>
    <t>Spin offs success</t>
  </si>
  <si>
    <t>Shareholding by majority holder</t>
  </si>
  <si>
    <t>Majority holder type</t>
  </si>
  <si>
    <t>Govt/Public/Institution</t>
  </si>
  <si>
    <t>G.2.1.0</t>
  </si>
  <si>
    <t>G.2.1.1</t>
  </si>
  <si>
    <t>G.2.1.2</t>
  </si>
  <si>
    <t>Majority holder name</t>
  </si>
  <si>
    <t xml:space="preserve">G.2.2.0	</t>
  </si>
  <si>
    <t>Politcical connections</t>
  </si>
  <si>
    <t>Cross shareholder name</t>
  </si>
  <si>
    <t>% shares held by cross holder</t>
  </si>
  <si>
    <t>% shares held by company</t>
  </si>
  <si>
    <t>G.2.5.2</t>
  </si>
  <si>
    <t>Related party transactions</t>
  </si>
  <si>
    <t>F.1.1.1</t>
  </si>
  <si>
    <t>Cost of sales</t>
  </si>
  <si>
    <t>No. of controversies over last 5 years</t>
  </si>
  <si>
    <t>Government</t>
  </si>
  <si>
    <t>Others</t>
  </si>
  <si>
    <t>G.4.3.3</t>
  </si>
  <si>
    <t>G.4.4.1</t>
  </si>
  <si>
    <t>G.4.5.0</t>
  </si>
  <si>
    <t>G.4.5.1</t>
  </si>
  <si>
    <t>G.4.4.0</t>
  </si>
  <si>
    <t>List of regulators</t>
  </si>
  <si>
    <t>G.5.1.4</t>
  </si>
  <si>
    <t>% Independent directors</t>
  </si>
  <si>
    <t>Director remuneration</t>
  </si>
  <si>
    <t>Shares</t>
  </si>
  <si>
    <t>Total number of shares</t>
  </si>
  <si>
    <t>F.2.4.0</t>
  </si>
  <si>
    <t>F.2.4.1</t>
  </si>
  <si>
    <t>Avg share price</t>
  </si>
  <si>
    <t>No. of independent directors</t>
  </si>
  <si>
    <t>No. of non-independent directors</t>
  </si>
  <si>
    <t>G.5.7.1</t>
  </si>
  <si>
    <t>G.5.7.0</t>
  </si>
  <si>
    <t>G.5.7.2</t>
  </si>
  <si>
    <t>CEO &amp; Chair separation (Recent)</t>
  </si>
  <si>
    <t>CEO &amp; Chair separation (Last 5 years)</t>
  </si>
  <si>
    <t>Total salary expense</t>
  </si>
  <si>
    <t>F.1.2.1</t>
  </si>
  <si>
    <t>E.3.3.0</t>
  </si>
  <si>
    <t>E.3.4.0</t>
  </si>
  <si>
    <t>E.4.2.0</t>
  </si>
  <si>
    <t>E.4.3.0</t>
  </si>
  <si>
    <t>E.4.4.0</t>
  </si>
  <si>
    <t>E.5.2.0</t>
  </si>
  <si>
    <t>E.5.5.0</t>
  </si>
  <si>
    <t>E.5.5.1</t>
  </si>
  <si>
    <t>E.5.8.0</t>
  </si>
  <si>
    <t>E.6.1.0</t>
  </si>
  <si>
    <t>E.7.5.0</t>
  </si>
  <si>
    <t>E.7.6.0</t>
  </si>
  <si>
    <t>E.7.7.0</t>
  </si>
  <si>
    <t>E.8.2.0</t>
  </si>
  <si>
    <t>E.8.3.0</t>
  </si>
  <si>
    <t>E.8.5.0</t>
  </si>
  <si>
    <t>E.8.6.0</t>
  </si>
  <si>
    <t>E.8.7.0</t>
  </si>
  <si>
    <t>E.8.7.1</t>
  </si>
  <si>
    <t>E.8.9.0</t>
  </si>
  <si>
    <t>Disclosed</t>
  </si>
  <si>
    <t>Gross NPL</t>
  </si>
  <si>
    <t>Total Advances</t>
  </si>
  <si>
    <t>Compliance with Laws/ Regulations/ Practices</t>
  </si>
  <si>
    <t>Certification Name</t>
  </si>
  <si>
    <t>ISO9001</t>
  </si>
  <si>
    <t>G.7.4.2</t>
  </si>
  <si>
    <t>Certification</t>
  </si>
  <si>
    <t>Local/International</t>
  </si>
  <si>
    <t>Name of standard</t>
  </si>
  <si>
    <t>G.10.1.2</t>
  </si>
  <si>
    <t>Compliance with  accounting standards</t>
  </si>
  <si>
    <t>G.10.4.0</t>
  </si>
  <si>
    <t>G.10.4.1</t>
  </si>
  <si>
    <t>G.11.2.0</t>
  </si>
  <si>
    <t>G.11.2.1</t>
  </si>
  <si>
    <t>Equal/Not Equal</t>
  </si>
  <si>
    <t>Ordinary/Ordinary &amp; Preffered</t>
  </si>
  <si>
    <t>G.12.1.0</t>
  </si>
  <si>
    <t>G.12.1.1</t>
  </si>
  <si>
    <t>Weigthed average corruption perception score</t>
  </si>
  <si>
    <t>EUR</t>
  </si>
  <si>
    <t>PKR</t>
  </si>
  <si>
    <t>CNY</t>
  </si>
  <si>
    <t>INR</t>
  </si>
  <si>
    <t>HKD</t>
  </si>
  <si>
    <t>ZAR</t>
  </si>
  <si>
    <t>IDR</t>
  </si>
  <si>
    <t>KRW</t>
  </si>
  <si>
    <t>MYR</t>
  </si>
  <si>
    <t>PHP</t>
  </si>
  <si>
    <t>TWD</t>
  </si>
  <si>
    <t>THB</t>
  </si>
  <si>
    <t>VND</t>
  </si>
  <si>
    <t>SAR</t>
  </si>
  <si>
    <t>ARS</t>
  </si>
  <si>
    <t>HUF</t>
  </si>
  <si>
    <t>KWD</t>
  </si>
  <si>
    <t>MXN</t>
  </si>
  <si>
    <t>PLN</t>
  </si>
  <si>
    <t>BRL</t>
  </si>
  <si>
    <t>QAR</t>
  </si>
  <si>
    <t>RUB</t>
  </si>
  <si>
    <t>March</t>
  </si>
  <si>
    <t>June</t>
  </si>
  <si>
    <t>September</t>
  </si>
  <si>
    <t>December</t>
  </si>
  <si>
    <t>Yes</t>
  </si>
  <si>
    <t>No</t>
  </si>
  <si>
    <t>Low</t>
  </si>
  <si>
    <t>Medium</t>
  </si>
  <si>
    <t>High</t>
  </si>
  <si>
    <t>Positive</t>
  </si>
  <si>
    <t>Negative</t>
  </si>
  <si>
    <t>Ordinary Shares</t>
  </si>
  <si>
    <t>Ordinary &amp; Preference Shares</t>
  </si>
  <si>
    <t>Equal</t>
  </si>
  <si>
    <t>Not Equal</t>
  </si>
  <si>
    <t>P&amp;L / Balance Sheet</t>
  </si>
  <si>
    <t>Year end</t>
  </si>
  <si>
    <t xml:space="preserve">G.3.3.0	</t>
  </si>
  <si>
    <t>Non-arms length transactions</t>
  </si>
  <si>
    <t>S.5.4</t>
  </si>
  <si>
    <t>Access to Education</t>
  </si>
  <si>
    <t>USD</t>
  </si>
  <si>
    <t>Public</t>
  </si>
  <si>
    <t>Institution</t>
  </si>
  <si>
    <t>Local</t>
  </si>
  <si>
    <t>International</t>
  </si>
  <si>
    <t>G.6.3.0</t>
  </si>
  <si>
    <t>G.6.3.1</t>
  </si>
  <si>
    <t>G.13.2.0</t>
  </si>
  <si>
    <t>Policy exist</t>
  </si>
  <si>
    <t>G.13.2.1</t>
  </si>
  <si>
    <t>G.11.3.1</t>
  </si>
  <si>
    <t>F.2.5</t>
  </si>
  <si>
    <t>Employees</t>
  </si>
  <si>
    <t>Total no. of employees</t>
  </si>
  <si>
    <t>Total no.of employees</t>
  </si>
  <si>
    <t>G.10.10.1</t>
  </si>
  <si>
    <t>G.10.10.0</t>
  </si>
  <si>
    <t>MWhs</t>
  </si>
  <si>
    <t>Date</t>
  </si>
  <si>
    <t>Price</t>
  </si>
  <si>
    <t>Directors</t>
  </si>
  <si>
    <t>Designation</t>
  </si>
  <si>
    <t>Age</t>
  </si>
  <si>
    <t>Experience</t>
  </si>
  <si>
    <t>Education</t>
  </si>
  <si>
    <t>Board memberships</t>
  </si>
  <si>
    <t>Relevent experience</t>
  </si>
  <si>
    <t>Committee membership</t>
  </si>
  <si>
    <t>Status</t>
  </si>
  <si>
    <t>Stock ownership</t>
  </si>
  <si>
    <t>Remuneration</t>
  </si>
  <si>
    <t>company</t>
  </si>
  <si>
    <t>Function</t>
  </si>
  <si>
    <t>Prior</t>
  </si>
  <si>
    <t>Current</t>
  </si>
  <si>
    <t>Chairman</t>
  </si>
  <si>
    <t>Independent Director</t>
  </si>
  <si>
    <t>Cummulative</t>
  </si>
  <si>
    <t>Average</t>
  </si>
  <si>
    <t>IAS</t>
  </si>
  <si>
    <t>P-69 AR</t>
  </si>
  <si>
    <t>P-67 AR</t>
  </si>
  <si>
    <t>P-66 AR</t>
  </si>
  <si>
    <t>P-24 AR</t>
  </si>
  <si>
    <t>P-309 AR</t>
  </si>
  <si>
    <t>DELOITTE HASKINS &amp; SELLS LLP</t>
  </si>
  <si>
    <t xml:space="preserve"> B S R &amp; Co. LLP</t>
  </si>
  <si>
    <t>P-207 AR</t>
  </si>
  <si>
    <t>P-181 AR</t>
  </si>
  <si>
    <t>P-310 AR</t>
  </si>
  <si>
    <t>P-33 IR</t>
  </si>
  <si>
    <t>Policy available on website</t>
  </si>
  <si>
    <t>P-14 IR</t>
  </si>
  <si>
    <t>P-46 IR</t>
  </si>
  <si>
    <t>P-50 IR</t>
  </si>
  <si>
    <t>P-305 AR</t>
  </si>
  <si>
    <t>P-10 BR</t>
  </si>
  <si>
    <t>P-14</t>
  </si>
  <si>
    <t>P-59  IR</t>
  </si>
  <si>
    <t>P-58 IR</t>
  </si>
  <si>
    <t>P-19 IR</t>
  </si>
  <si>
    <t>P-11 BR</t>
  </si>
  <si>
    <t>P-22 IR</t>
  </si>
  <si>
    <t>P-12 BR</t>
  </si>
  <si>
    <t>P-38 IR</t>
  </si>
  <si>
    <t>P-24 IR</t>
  </si>
  <si>
    <t>P-5 BR</t>
  </si>
  <si>
    <t>P-3 BR</t>
  </si>
  <si>
    <t>https://www.hdfc.com/allpolicies/policy-on-protection-of-women-against-sexual-harassment.pdf</t>
  </si>
  <si>
    <t>https://www.hdfc.com/allpolicies/Whislte%20blower%20policy%20-%20November%202020.pdf</t>
  </si>
  <si>
    <t>https://www.hdfc.com/allpolicies/Human%20Rights%20Statement.pdf</t>
  </si>
  <si>
    <t>P-13 BR</t>
  </si>
  <si>
    <t>P-16 BR</t>
  </si>
  <si>
    <t>P-29 AR</t>
  </si>
  <si>
    <t>P-4 BR</t>
  </si>
  <si>
    <t>P-80 AR</t>
  </si>
  <si>
    <t>P-17 AR</t>
  </si>
  <si>
    <t>P-21 AR</t>
  </si>
  <si>
    <t>Deepak S. Parekh</t>
  </si>
  <si>
    <t>Keki M. Mistry</t>
  </si>
  <si>
    <t>Renu Sud Karnad</t>
  </si>
  <si>
    <t>Nasser Munjee</t>
  </si>
  <si>
    <t>Dr. J. J. Irani</t>
  </si>
  <si>
    <t>U. K. Sinha</t>
  </si>
  <si>
    <t>Jalaj Dani</t>
  </si>
  <si>
    <t>Dr. Bhaskar Ghosh</t>
  </si>
  <si>
    <t>V. Srinivasa Rangan</t>
  </si>
  <si>
    <t>Ireena Vittal</t>
  </si>
  <si>
    <t>CEO</t>
  </si>
  <si>
    <t>Director</t>
  </si>
  <si>
    <t>Executive Director</t>
  </si>
  <si>
    <t xml:space="preserve">Audit &amp; Governance </t>
  </si>
  <si>
    <t xml:space="preserve">Stakeholder Relationship </t>
  </si>
  <si>
    <t>Member</t>
  </si>
  <si>
    <t>CSR</t>
  </si>
  <si>
    <t>IT strategy</t>
  </si>
  <si>
    <t>Risk Management</t>
  </si>
  <si>
    <t>Audit &amp; Governance</t>
  </si>
  <si>
    <t>Nomination &amp; remuneration</t>
  </si>
  <si>
    <t xml:space="preserve">Risk Management </t>
  </si>
  <si>
    <t xml:space="preserve">IT strategy </t>
  </si>
  <si>
    <t>Stakeholder Relationship</t>
  </si>
  <si>
    <t>Nomination &amp; Remuneration</t>
  </si>
  <si>
    <t>P-45 AR</t>
  </si>
  <si>
    <t>P-40 AR</t>
  </si>
  <si>
    <t>P-39 AR</t>
  </si>
  <si>
    <t>P-41 AR</t>
  </si>
  <si>
    <t>P-46 AR</t>
  </si>
  <si>
    <t>P-47 AR</t>
  </si>
  <si>
    <t xml:space="preserve">Sydenham College of Commerce and Economics (Bachelor's Degree;) </t>
  </si>
  <si>
    <t>BAE Systems India (Services) Private Limited</t>
  </si>
  <si>
    <t>DP World Limited (UNQ-ARE:DPW)</t>
  </si>
  <si>
    <t>Fairfax India Holdings Corporation</t>
  </si>
  <si>
    <t>HDFC Asset Management Company Limited</t>
  </si>
  <si>
    <t>HDFC Life Insurance Company Limited</t>
  </si>
  <si>
    <t>Housing Development Finance Corporation Limited</t>
  </si>
  <si>
    <t>Kempegowda International Airport, Bengaluru</t>
  </si>
  <si>
    <t xml:space="preserve">Siemens Limited </t>
  </si>
  <si>
    <t>The Indian Hotels Company Limited</t>
  </si>
  <si>
    <t>Vedanta Resources Limited</t>
  </si>
  <si>
    <t>WNS Global Services Private Limited</t>
  </si>
  <si>
    <t>Zodiac Clothing Company Limited</t>
  </si>
  <si>
    <t xml:space="preserve">WNS (Holdings) Limited </t>
  </si>
  <si>
    <t>Singapore Telecommunications Limited (SGX:Z74)</t>
  </si>
  <si>
    <t>Satyam Computer Services Limited</t>
  </si>
  <si>
    <t xml:space="preserve">Network18 Media &amp; Investments Limited </t>
  </si>
  <si>
    <t xml:space="preserve">Mahindra &amp; Mahindra Limited </t>
  </si>
  <si>
    <t xml:space="preserve">Hindustan Oil Exploration Company Limited </t>
  </si>
  <si>
    <t xml:space="preserve">Hindustan Unilever Limited </t>
  </si>
  <si>
    <t xml:space="preserve">GlaxoSmithKline Pharmaceuticals Limited </t>
  </si>
  <si>
    <t xml:space="preserve">Bosch Limited </t>
  </si>
  <si>
    <t>University of Mumbai (Bachelor's Degree;) </t>
  </si>
  <si>
    <t>Flipkart Online Services Pvt. Ltd.</t>
  </si>
  <si>
    <t>Greatship (India) Limited</t>
  </si>
  <si>
    <t>GRIHA Investments</t>
  </si>
  <si>
    <t>Vice Chairman</t>
  </si>
  <si>
    <t>Next Gen Publishing Private Limited</t>
  </si>
  <si>
    <t xml:space="preserve">Torrent Power Limited </t>
  </si>
  <si>
    <t>The Great Eastern Shipping Company Limited</t>
  </si>
  <si>
    <t xml:space="preserve">Sun Pharmaceutical Industries Limited </t>
  </si>
  <si>
    <t>Shrenuj &amp; Company Limited</t>
  </si>
  <si>
    <t xml:space="preserve">HDFC Bank Limited </t>
  </si>
  <si>
    <t>HCL Technologies Limited</t>
  </si>
  <si>
    <t>BSE Limited</t>
  </si>
  <si>
    <t xml:space="preserve">University of Delhi (MA, Economics;), University of Mumbai (LLB;) </t>
  </si>
  <si>
    <t>ABB India Limited</t>
  </si>
  <si>
    <t>GlaxoSmithKline Pharmaceuticals Limited</t>
  </si>
  <si>
    <t>HDFC bank</t>
  </si>
  <si>
    <t>Unitech Ltd</t>
  </si>
  <si>
    <t>United Spirits Limited</t>
  </si>
  <si>
    <t xml:space="preserve">Torrent Pharmaceuticals Limited </t>
  </si>
  <si>
    <t>Maruti Suzuki India Limited</t>
  </si>
  <si>
    <t>Indraprastha Medical Corporation Limited</t>
  </si>
  <si>
    <t>GRUH Finance Limited</t>
  </si>
  <si>
    <t>Feedback Infra Private Limited</t>
  </si>
  <si>
    <t xml:space="preserve">EIH Limited </t>
  </si>
  <si>
    <t xml:space="preserve">The University of Chicago (MS, Economics; BS, Economics;), The London School of Economics and Political Science (MS, Economics; BS, Economics; BS, Economics;) </t>
  </si>
  <si>
    <t xml:space="preserve">Ambuja Cements Limited </t>
  </si>
  <si>
    <t>Cummins India Limited</t>
  </si>
  <si>
    <t xml:space="preserve">DCB Bank Limited </t>
  </si>
  <si>
    <t>Jaguar Land Rover Automotive plc</t>
  </si>
  <si>
    <t>Sutherland Healthcare Solutions Private Limited</t>
  </si>
  <si>
    <t xml:space="preserve">Voltas Limited </t>
  </si>
  <si>
    <t>Unichem Laboratories Limited</t>
  </si>
  <si>
    <t xml:space="preserve">The Shipping Corporation of India Limited </t>
  </si>
  <si>
    <t xml:space="preserve">The Jammu and Kashmir Bank Limited </t>
  </si>
  <si>
    <t xml:space="preserve">Tata Motors Limited </t>
  </si>
  <si>
    <t>Tata Chemicals Limited</t>
  </si>
  <si>
    <t xml:space="preserve">Repro India Limited </t>
  </si>
  <si>
    <t>Mahindra &amp; Mahindra Financial Services Limited</t>
  </si>
  <si>
    <t xml:space="preserve">ITD Cementation India Limited </t>
  </si>
  <si>
    <t xml:space="preserve">Indian Railway Finance Corporation Limited </t>
  </si>
  <si>
    <t>Housing and Urban Development Corporation Limited</t>
  </si>
  <si>
    <t>Fomento Resorts and Hotels Limited</t>
  </si>
  <si>
    <t>Ciba India Limited</t>
  </si>
  <si>
    <t xml:space="preserve">Britannia Industries Limited </t>
  </si>
  <si>
    <t xml:space="preserve">ABB India Limited </t>
  </si>
  <si>
    <t xml:space="preserve">Rashtrasant Tukadoji Maharaj Nagpur University (MS, Geology, 1958;), The University of Sheffield (PhD, Metallurgy, 1963; Master's Degree, Metallurgy, 1960;), Science College Nagpur (BS, Geology, 1956;) </t>
  </si>
  <si>
    <t xml:space="preserve">BNP Paribas SA </t>
  </si>
  <si>
    <t xml:space="preserve">Electrosteel Castings Limited </t>
  </si>
  <si>
    <t xml:space="preserve">HDFC Life Insurance Company Limited </t>
  </si>
  <si>
    <t xml:space="preserve">Kansai Nerolac Paints Limited </t>
  </si>
  <si>
    <t xml:space="preserve">Linde India Limited </t>
  </si>
  <si>
    <t>Tata Industries Limited</t>
  </si>
  <si>
    <t>Tata Sons Private Limited</t>
  </si>
  <si>
    <t>Tata Steel</t>
  </si>
  <si>
    <t>Tata Steel Processing and Distribution Limited</t>
  </si>
  <si>
    <t xml:space="preserve">Tata Teleservices (Maharashtra) Limited </t>
  </si>
  <si>
    <t>Tata Teleservices Limited</t>
  </si>
  <si>
    <t xml:space="preserve">Timken India Limited </t>
  </si>
  <si>
    <t xml:space="preserve">TRF Limited </t>
  </si>
  <si>
    <t>TRL Krosaki Refractories Limited</t>
  </si>
  <si>
    <t xml:space="preserve">Patna University (LLB; MS;) </t>
  </si>
  <si>
    <t xml:space="preserve">Havells India Limited </t>
  </si>
  <si>
    <t xml:space="preserve">Max Healthcare Institute Limited </t>
  </si>
  <si>
    <t xml:space="preserve">Vedanta Limited </t>
  </si>
  <si>
    <t>Securities &amp; Exchange Board of India</t>
  </si>
  <si>
    <t>UTI Asset Management Company</t>
  </si>
  <si>
    <t>Durector</t>
  </si>
  <si>
    <t xml:space="preserve">Massachusetts Institute of Technology (Master's Degree, Chemical Engineering;), University of Wisconsin System (Bachelor's Degree, Chemical Engineering;) </t>
  </si>
  <si>
    <t>Gujarat Organics Ltd.</t>
  </si>
  <si>
    <t>Asian Paints International Private Limited</t>
  </si>
  <si>
    <t xml:space="preserve">Berger Paints Jamaica Limited </t>
  </si>
  <si>
    <t xml:space="preserve">Hitech Corporation Limited </t>
  </si>
  <si>
    <t xml:space="preserve">University of Calcutta (BS; MBA;), Utkal University (PhD, Process Management;) </t>
  </si>
  <si>
    <t xml:space="preserve">Indian Institute Of Management India (Master's Degree, Management;), University of Delhi (Bachelor's Degree;) </t>
  </si>
  <si>
    <t xml:space="preserve">Atul Ltd </t>
  </si>
  <si>
    <t>TVS Credit Services Limited</t>
  </si>
  <si>
    <t>True North Managers LLP</t>
  </si>
  <si>
    <t>RuralShores Business Services Pvt Ltd.</t>
  </si>
  <si>
    <t>Cholamandalam Investment and Finance Company Limited</t>
  </si>
  <si>
    <t xml:space="preserve">Osmania University (BS, Electronics;), Indian Institute of Management Calcutta (MBA; Postgraduate Diploma, Management;) </t>
  </si>
  <si>
    <t xml:space="preserve">Compass Group PLC </t>
  </si>
  <si>
    <t xml:space="preserve">Diageo plc </t>
  </si>
  <si>
    <t xml:space="preserve">Godrej Consumer Products Limited </t>
  </si>
  <si>
    <t>Wipro Limited</t>
  </si>
  <si>
    <t>Zomato Limited</t>
  </si>
  <si>
    <t xml:space="preserve">Titan Company Limited </t>
  </si>
  <si>
    <t xml:space="preserve">Tata Consumer Products Limited </t>
  </si>
  <si>
    <t>GlaxoSmithKline Consumer Healthcare Limited</t>
  </si>
  <si>
    <t>Cipla Limited</t>
  </si>
  <si>
    <t xml:space="preserve">Axis Bank Limited </t>
  </si>
  <si>
    <t>P-42 AR</t>
  </si>
  <si>
    <t>P-65 AR</t>
  </si>
  <si>
    <t>https://www.hdfc.com/allpolicies/Policy_on_Remuneration_July_2018.pdf</t>
  </si>
  <si>
    <t>P-7 BR</t>
  </si>
  <si>
    <t>P-296 AR</t>
  </si>
  <si>
    <t>P-83 AR</t>
  </si>
  <si>
    <t>https://www.hdfc.com/allpolicies/Policy_on_Succession_Planning.pdf</t>
  </si>
  <si>
    <t>P-245 AR</t>
  </si>
  <si>
    <t>P-350,352 AR</t>
  </si>
  <si>
    <t>P-234 AR</t>
  </si>
  <si>
    <t>P-81 AR</t>
  </si>
  <si>
    <t>Not available</t>
  </si>
  <si>
    <t>P-31 AR</t>
  </si>
  <si>
    <t>P-48 AR</t>
  </si>
  <si>
    <t>P-28AR</t>
  </si>
  <si>
    <t>P-27 AR</t>
  </si>
  <si>
    <t>P-28 AR</t>
  </si>
  <si>
    <t>P-93 AR</t>
  </si>
  <si>
    <t>P-85 AR</t>
  </si>
  <si>
    <t>P-76 AR</t>
  </si>
  <si>
    <t>P-138 AR</t>
  </si>
  <si>
    <t>P-120 AR</t>
  </si>
  <si>
    <t>P-136 Ar</t>
  </si>
  <si>
    <t>P-166 AR</t>
  </si>
  <si>
    <t>p-19 AR</t>
  </si>
  <si>
    <t>P-20 Ar</t>
  </si>
  <si>
    <t>P-72 AR</t>
  </si>
  <si>
    <t>P-84AR</t>
  </si>
  <si>
    <t>P-86AR</t>
  </si>
  <si>
    <t>P-337 AR</t>
  </si>
  <si>
    <t>P-50 AR</t>
  </si>
  <si>
    <t>https://blog.ipleaders.in/further-issue-of-shares/#:~:text=SEBI%5B5%5D%20held%20that%20Section,shareholders%20before%20favouring%20anyone%20else.</t>
  </si>
  <si>
    <t>P-208 Ar</t>
  </si>
  <si>
    <t>P-55 AR</t>
  </si>
  <si>
    <t>Life Insurance Corporation of India</t>
  </si>
  <si>
    <t>P-318 AR</t>
  </si>
  <si>
    <t>P-216 AR</t>
  </si>
  <si>
    <t>P-185 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</si>
</sst>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  <numFmt numFmtId="166" formatCode="0.0%"/>
    <numFmt numFmtId="167" formatCode="0.0"/>
    <numFmt numFmtId="168" formatCode="_(* #,##0.0_);_(* \(#,##0.0\);_(* &quot;-&quot;??_);_(@_)"/>
    <numFmt numFmtId="169" formatCode="0.000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 Light"/>
      <family val="2"/>
    </font>
    <font>
      <sz val="8"/>
      <color theme="1"/>
      <name val="Calibri Light"/>
      <family val="2"/>
    </font>
    <font>
      <u/>
      <sz val="11"/>
      <color theme="10"/>
      <name val="Calibri"/>
      <family val="2"/>
      <scheme val="minor"/>
    </font>
    <font>
      <b/>
      <sz val="7"/>
      <color rgb="FF333333"/>
      <name val="Inherit"/>
    </font>
    <font>
      <sz val="7"/>
      <color rgb="FFFF0000"/>
      <name val="Arial"/>
      <family val="2"/>
    </font>
    <font>
      <sz val="7"/>
      <color rgb="FF0EA600"/>
      <name val="Arial"/>
      <family val="2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9E2F3"/>
      </bottom>
      <diagonal/>
    </border>
    <border>
      <left/>
      <right/>
      <top style="medium">
        <color rgb="FFD9E2F3"/>
      </top>
      <bottom style="medium">
        <color rgb="FFD9E2F3"/>
      </bottom>
      <diagonal/>
    </border>
    <border>
      <left/>
      <right/>
      <top style="medium">
        <color rgb="FFBABABA"/>
      </top>
      <bottom/>
      <diagonal/>
    </border>
    <border>
      <left/>
      <right/>
      <top style="medium">
        <color rgb="FFDADADA"/>
      </top>
      <bottom/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0" xfId="0" applyFont="1" applyFill="1"/>
    <xf numFmtId="0" fontId="0" fillId="0" borderId="0" xfId="0" applyFill="1"/>
    <xf numFmtId="164" fontId="0" fillId="0" borderId="0" xfId="2" applyNumberFormat="1" applyFont="1" applyFill="1"/>
    <xf numFmtId="0" fontId="0" fillId="0" borderId="0" xfId="0" applyFont="1" applyFill="1"/>
    <xf numFmtId="41" fontId="0" fillId="0" borderId="0" xfId="0" applyNumberFormat="1" applyFill="1" applyAlignment="1">
      <alignment horizontal="right"/>
    </xf>
    <xf numFmtId="43" fontId="0" fillId="0" borderId="0" xfId="2" applyFont="1" applyFill="1"/>
    <xf numFmtId="43" fontId="0" fillId="0" borderId="0" xfId="0" applyNumberFormat="1" applyFill="1"/>
    <xf numFmtId="10" fontId="0" fillId="0" borderId="0" xfId="0" applyNumberFormat="1" applyFill="1"/>
    <xf numFmtId="165" fontId="0" fillId="0" borderId="0" xfId="0" applyNumberFormat="1" applyFill="1"/>
    <xf numFmtId="9" fontId="0" fillId="0" borderId="0" xfId="0" applyNumberFormat="1" applyFill="1"/>
    <xf numFmtId="164" fontId="0" fillId="0" borderId="0" xfId="0" applyNumberFormat="1" applyFill="1"/>
    <xf numFmtId="2" fontId="0" fillId="0" borderId="0" xfId="0" applyNumberFormat="1" applyFill="1"/>
    <xf numFmtId="0" fontId="5" fillId="0" borderId="0" xfId="3" applyFill="1"/>
    <xf numFmtId="0" fontId="3" fillId="0" borderId="3" xfId="0" applyFont="1" applyFill="1" applyBorder="1" applyAlignment="1">
      <alignment horizontal="center" vertical="center"/>
    </xf>
    <xf numFmtId="0" fontId="0" fillId="0" borderId="0" xfId="0" applyFill="1" applyAlignment="1">
      <alignment wrapText="1"/>
    </xf>
    <xf numFmtId="3" fontId="3" fillId="0" borderId="3" xfId="0" applyNumberFormat="1" applyFont="1" applyFill="1" applyBorder="1" applyAlignment="1">
      <alignment horizontal="center" vertical="center"/>
    </xf>
    <xf numFmtId="166" fontId="0" fillId="0" borderId="0" xfId="1" applyNumberFormat="1" applyFont="1" applyFill="1"/>
    <xf numFmtId="0" fontId="0" fillId="0" borderId="0" xfId="0" applyFill="1" applyAlignment="1"/>
    <xf numFmtId="10" fontId="0" fillId="0" borderId="0" xfId="1" applyNumberFormat="1" applyFont="1" applyFill="1"/>
    <xf numFmtId="10" fontId="3" fillId="0" borderId="4" xfId="0" applyNumberFormat="1" applyFont="1" applyFill="1" applyBorder="1" applyAlignment="1">
      <alignment horizontal="center" vertical="center"/>
    </xf>
    <xf numFmtId="10" fontId="3" fillId="0" borderId="3" xfId="0" applyNumberFormat="1" applyFont="1" applyFill="1" applyBorder="1" applyAlignment="1">
      <alignment horizontal="center" vertical="center"/>
    </xf>
    <xf numFmtId="1" fontId="0" fillId="0" borderId="0" xfId="0" applyNumberFormat="1" applyFill="1"/>
    <xf numFmtId="10" fontId="4" fillId="0" borderId="3" xfId="0" applyNumberFormat="1" applyFont="1" applyFill="1" applyBorder="1" applyAlignment="1">
      <alignment horizontal="center" vertical="center"/>
    </xf>
    <xf numFmtId="10" fontId="3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left"/>
    </xf>
    <xf numFmtId="168" fontId="0" fillId="0" borderId="0" xfId="2" applyNumberFormat="1" applyFont="1" applyFill="1"/>
    <xf numFmtId="9" fontId="0" fillId="0" borderId="0" xfId="1" applyFont="1" applyFill="1"/>
    <xf numFmtId="0" fontId="8" fillId="3" borderId="6" xfId="0" applyFont="1" applyFill="1" applyBorder="1" applyAlignment="1">
      <alignment horizontal="right" vertical="center" wrapText="1" readingOrder="1"/>
    </xf>
    <xf numFmtId="0" fontId="7" fillId="3" borderId="6" xfId="0" applyFont="1" applyFill="1" applyBorder="1" applyAlignment="1">
      <alignment horizontal="right" vertical="center" wrapText="1" readingOrder="1"/>
    </xf>
    <xf numFmtId="16" fontId="6" fillId="3" borderId="7" xfId="0" applyNumberFormat="1" applyFont="1" applyFill="1" applyBorder="1" applyAlignment="1">
      <alignment horizontal="left" vertical="center" readingOrder="1"/>
    </xf>
    <xf numFmtId="16" fontId="6" fillId="3" borderId="8" xfId="0" applyNumberFormat="1" applyFont="1" applyFill="1" applyBorder="1" applyAlignment="1">
      <alignment horizontal="left" vertical="center" readingOrder="1"/>
    </xf>
    <xf numFmtId="168" fontId="0" fillId="0" borderId="0" xfId="2" applyNumberFormat="1" applyFont="1"/>
    <xf numFmtId="0" fontId="8" fillId="3" borderId="5" xfId="0" applyFont="1" applyFill="1" applyBorder="1" applyAlignment="1">
      <alignment horizontal="right" vertical="center" wrapText="1" readingOrder="1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169" fontId="0" fillId="0" borderId="0" xfId="0" applyNumberFormat="1"/>
    <xf numFmtId="164" fontId="0" fillId="0" borderId="0" xfId="2" applyNumberFormat="1" applyFont="1"/>
    <xf numFmtId="169" fontId="2" fillId="0" borderId="0" xfId="0" applyNumberFormat="1" applyFont="1"/>
    <xf numFmtId="3" fontId="2" fillId="2" borderId="0" xfId="0" applyNumberFormat="1" applyFont="1" applyFill="1"/>
    <xf numFmtId="1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9" fontId="0" fillId="0" borderId="0" xfId="1" applyFont="1"/>
    <xf numFmtId="166" fontId="0" fillId="0" borderId="0" xfId="1" applyNumberFormat="1" applyFont="1"/>
    <xf numFmtId="10" fontId="0" fillId="0" borderId="0" xfId="0" applyNumberFormat="1"/>
    <xf numFmtId="0" fontId="0" fillId="4" borderId="0" xfId="0" applyFill="1"/>
    <xf numFmtId="164" fontId="0" fillId="0" borderId="0" xfId="0" applyNumberFormat="1"/>
    <xf numFmtId="9" fontId="0" fillId="0" borderId="0" xfId="1" applyNumberFormat="1" applyFont="1" applyFill="1"/>
    <xf numFmtId="0" fontId="2" fillId="2" borderId="0" xfId="0" applyFont="1" applyFill="1" applyAlignment="1">
      <alignment horizontal="center"/>
    </xf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0" fontId="2" fillId="0" borderId="0" xfId="0" applyFont="1" applyFill="1" applyBorder="1" applyAlignment="1"/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capitaliq.com/CIQDotNet/company.aspx?companyId=76972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B21BF-24AC-456B-88AA-F4B0B72F4C5B}">
  <dimension ref="B1:AC318"/>
  <sheetViews>
    <sheetView tabSelected="1" zoomScale="55" zoomScaleNormal="55" workbookViewId="0">
      <pane xSplit="3" ySplit="2" topLeftCell="E3" activePane="bottomRight" state="frozen"/>
      <selection pane="topRight" activeCell="D1" sqref="D1"/>
      <selection pane="bottomLeft" activeCell="A3" sqref="A3"/>
      <selection pane="bottomRight" activeCell="S3" sqref="S3"/>
    </sheetView>
  </sheetViews>
  <sheetFormatPr defaultColWidth="8.85546875" defaultRowHeight="15" x14ac:dyDescent="0.25"/>
  <cols>
    <col min="1" max="1" width="1.85546875" style="2" customWidth="1"/>
    <col min="2" max="2" width="9.28515625" style="2" customWidth="1"/>
    <col min="3" max="3" width="14.85546875" style="2" customWidth="1"/>
    <col min="4" max="4" width="21.5703125" style="2" customWidth="1"/>
    <col min="5" max="5" width="33" style="2" customWidth="1"/>
    <col min="6" max="6" width="34.7109375" style="2" customWidth="1"/>
    <col min="7" max="8" width="15.42578125" style="2" customWidth="1"/>
    <col min="9" max="9" width="20.42578125" style="2" customWidth="1"/>
    <col min="10" max="10" width="12.5703125" style="2" customWidth="1"/>
    <col min="11" max="11" width="5.85546875" style="2" customWidth="1"/>
    <col min="12" max="12" width="2.85546875" style="2" customWidth="1"/>
    <col min="13" max="14" width="22.28515625" style="2" bestFit="1" customWidth="1"/>
    <col min="15" max="15" width="22" style="2" customWidth="1"/>
    <col min="16" max="16" width="21.7109375" style="2" customWidth="1"/>
    <col min="17" max="17" width="22.42578125" style="2" customWidth="1"/>
    <col min="18" max="18" width="23" style="2" bestFit="1" customWidth="1"/>
    <col min="19" max="19" width="13" style="2" bestFit="1" customWidth="1"/>
    <col min="20" max="20" width="3.7109375" style="2" customWidth="1"/>
    <col min="21" max="22" width="8.85546875" style="2" customWidth="1"/>
    <col min="23" max="23" width="10.7109375" style="2" bestFit="1" customWidth="1"/>
    <col min="24" max="24" width="8.85546875" style="2" customWidth="1"/>
    <col min="25" max="25" width="13.28515625" style="2" customWidth="1"/>
    <col min="26" max="26" width="16.7109375" style="2" customWidth="1"/>
    <col min="27" max="27" width="10" style="2" bestFit="1" customWidth="1"/>
    <col min="28" max="28" width="8.85546875" style="2"/>
    <col min="29" max="29" width="29.28515625" style="2" bestFit="1" customWidth="1"/>
    <col min="30" max="16384" width="8.85546875" style="2"/>
  </cols>
  <sheetData>
    <row r="1" spans="2:29" x14ac:dyDescent="0.25">
      <c r="C1" s="2" t="s">
        <v>3</v>
      </c>
      <c r="J1" s="2" t="s">
        <v>650</v>
      </c>
      <c r="M1" s="56" t="s">
        <v>17</v>
      </c>
      <c r="N1" s="57"/>
      <c r="O1" s="57"/>
      <c r="P1" s="57"/>
      <c r="Q1" s="57"/>
      <c r="R1" s="57"/>
      <c r="S1" s="58"/>
      <c r="U1" s="56" t="s">
        <v>10</v>
      </c>
      <c r="V1" s="57"/>
      <c r="W1" s="57"/>
      <c r="X1" s="57"/>
      <c r="Y1" s="57"/>
      <c r="Z1" s="57"/>
      <c r="AA1" s="57"/>
      <c r="AB1" s="57"/>
      <c r="AC1" s="57"/>
    </row>
    <row r="2" spans="2:29" x14ac:dyDescent="0.25">
      <c r="B2" s="1" t="s">
        <v>0</v>
      </c>
      <c r="C2" s="1" t="s">
        <v>7</v>
      </c>
      <c r="D2" s="1" t="s">
        <v>8</v>
      </c>
      <c r="E2" s="1" t="s">
        <v>6</v>
      </c>
      <c r="F2" s="1" t="s">
        <v>9</v>
      </c>
      <c r="G2" s="1" t="s">
        <v>1</v>
      </c>
      <c r="H2" s="1" t="s">
        <v>2</v>
      </c>
      <c r="I2" s="1" t="s">
        <v>811</v>
      </c>
      <c r="J2" s="1" t="s">
        <v>812</v>
      </c>
      <c r="K2" s="1" t="s">
        <v>72</v>
      </c>
      <c r="L2" s="1"/>
      <c r="M2" s="1">
        <v>2015</v>
      </c>
      <c r="N2" s="1">
        <v>2016</v>
      </c>
      <c r="O2" s="1">
        <v>2017</v>
      </c>
      <c r="P2" s="1">
        <v>2018</v>
      </c>
      <c r="Q2" s="1">
        <v>2019</v>
      </c>
      <c r="R2" s="1">
        <v>2020</v>
      </c>
      <c r="S2" s="1" t="s">
        <v>91</v>
      </c>
      <c r="U2" s="1">
        <v>2015</v>
      </c>
      <c r="V2" s="1">
        <v>2016</v>
      </c>
      <c r="W2" s="1">
        <v>2017</v>
      </c>
      <c r="X2" s="1">
        <v>2018</v>
      </c>
      <c r="Y2" s="1">
        <v>2019</v>
      </c>
      <c r="Z2" s="1">
        <v>2020</v>
      </c>
      <c r="AA2" s="1" t="s">
        <v>91</v>
      </c>
      <c r="AB2" s="1" t="s">
        <v>11</v>
      </c>
      <c r="AC2" s="1" t="s">
        <v>12</v>
      </c>
    </row>
    <row r="3" spans="2:29" x14ac:dyDescent="0.25">
      <c r="B3" s="2" t="s">
        <v>643</v>
      </c>
      <c r="C3" s="2" t="s">
        <v>73</v>
      </c>
      <c r="D3" s="2" t="s">
        <v>647</v>
      </c>
      <c r="E3" s="2" t="s">
        <v>74</v>
      </c>
      <c r="F3" s="2" t="str">
        <f>+E3</f>
        <v>Revenue</v>
      </c>
      <c r="G3" s="2" t="s">
        <v>5</v>
      </c>
      <c r="H3" s="2" t="s">
        <v>777</v>
      </c>
      <c r="I3" s="2" t="s">
        <v>647</v>
      </c>
      <c r="J3" s="2" t="s">
        <v>796</v>
      </c>
      <c r="M3" s="3">
        <v>483900300000</v>
      </c>
      <c r="N3" s="3">
        <v>532571100000</v>
      </c>
      <c r="O3" s="3">
        <v>610876300000</v>
      </c>
      <c r="P3" s="3">
        <v>798196000000</v>
      </c>
      <c r="Q3" s="3">
        <v>961948700000</v>
      </c>
      <c r="R3" s="26">
        <v>1017959000000</v>
      </c>
    </row>
    <row r="4" spans="2:29" x14ac:dyDescent="0.25">
      <c r="B4" s="2" t="s">
        <v>705</v>
      </c>
      <c r="C4" s="2" t="s">
        <v>73</v>
      </c>
      <c r="D4" s="2" t="s">
        <v>647</v>
      </c>
      <c r="E4" s="2" t="s">
        <v>706</v>
      </c>
      <c r="F4" s="2" t="str">
        <f>+E4</f>
        <v>Cost of sales</v>
      </c>
      <c r="G4" s="2" t="str">
        <f>+G3</f>
        <v>Numeric</v>
      </c>
      <c r="H4" s="2" t="str">
        <f>+H3</f>
        <v>INR</v>
      </c>
      <c r="I4" s="2" t="s">
        <v>647</v>
      </c>
      <c r="J4" s="2" t="str">
        <f>J3</f>
        <v>March</v>
      </c>
      <c r="M4" s="3">
        <v>382734100000.00006</v>
      </c>
      <c r="N4" s="3">
        <v>416441400000</v>
      </c>
      <c r="O4" s="3">
        <v>484380800000</v>
      </c>
      <c r="P4" s="3">
        <v>695487100000.00012</v>
      </c>
      <c r="Q4" s="3">
        <v>814857300000</v>
      </c>
      <c r="R4" s="26">
        <v>813487500000</v>
      </c>
    </row>
    <row r="5" spans="2:29" x14ac:dyDescent="0.25">
      <c r="B5" s="2" t="s">
        <v>644</v>
      </c>
      <c r="C5" s="2" t="s">
        <v>73</v>
      </c>
      <c r="D5" s="2" t="s">
        <v>647</v>
      </c>
      <c r="E5" s="2" t="s">
        <v>353</v>
      </c>
      <c r="F5" s="2" t="s">
        <v>353</v>
      </c>
      <c r="G5" s="2" t="s">
        <v>5</v>
      </c>
      <c r="H5" s="2" t="str">
        <f>H3</f>
        <v>INR</v>
      </c>
      <c r="I5" s="2" t="s">
        <v>647</v>
      </c>
      <c r="J5" s="2" t="str">
        <f>J3</f>
        <v>March</v>
      </c>
      <c r="M5" s="3">
        <v>69509200000</v>
      </c>
      <c r="N5" s="3">
        <v>101902600000</v>
      </c>
      <c r="O5" s="3">
        <v>110511200000.00002</v>
      </c>
      <c r="P5" s="3">
        <v>131112099999.99998</v>
      </c>
      <c r="Q5" s="26">
        <v>162317600000</v>
      </c>
      <c r="R5" s="26">
        <v>214345700000</v>
      </c>
    </row>
    <row r="6" spans="2:29" x14ac:dyDescent="0.25">
      <c r="B6" s="2" t="s">
        <v>732</v>
      </c>
      <c r="C6" s="2" t="s">
        <v>73</v>
      </c>
      <c r="D6" s="2" t="s">
        <v>647</v>
      </c>
      <c r="E6" s="2" t="s">
        <v>731</v>
      </c>
      <c r="F6" s="2" t="str">
        <f>+E6</f>
        <v>Total salary expense</v>
      </c>
      <c r="G6" s="2" t="s">
        <v>5</v>
      </c>
      <c r="H6" s="2" t="str">
        <f>H3</f>
        <v>INR</v>
      </c>
      <c r="I6" s="2" t="s">
        <v>647</v>
      </c>
      <c r="J6" s="2" t="str">
        <f>J3</f>
        <v>March</v>
      </c>
      <c r="M6" s="3">
        <v>6124299999.999999</v>
      </c>
      <c r="N6" s="3">
        <v>6887600000</v>
      </c>
      <c r="O6" s="3">
        <v>8086400000</v>
      </c>
      <c r="P6" s="3">
        <v>22235300000.000004</v>
      </c>
      <c r="Q6" s="3">
        <v>24681200000</v>
      </c>
      <c r="R6" s="26">
        <v>12118200000</v>
      </c>
      <c r="Y6" s="2" t="s">
        <v>861</v>
      </c>
    </row>
    <row r="7" spans="2:29" x14ac:dyDescent="0.25">
      <c r="B7" s="2" t="s">
        <v>645</v>
      </c>
      <c r="C7" s="2" t="s">
        <v>73</v>
      </c>
      <c r="D7" s="2" t="s">
        <v>648</v>
      </c>
      <c r="E7" s="2" t="s">
        <v>75</v>
      </c>
      <c r="F7" s="2" t="str">
        <f>+E7</f>
        <v>Total Assets</v>
      </c>
      <c r="G7" s="2" t="s">
        <v>5</v>
      </c>
      <c r="H7" s="2" t="str">
        <f>H3</f>
        <v>INR</v>
      </c>
      <c r="I7" s="2" t="s">
        <v>648</v>
      </c>
      <c r="J7" s="2" t="str">
        <f>J3</f>
        <v>March</v>
      </c>
      <c r="M7" s="3">
        <v>3495251800000</v>
      </c>
      <c r="N7" s="3">
        <v>3976804900000</v>
      </c>
      <c r="O7" s="3">
        <v>4789618200000</v>
      </c>
      <c r="P7" s="3">
        <v>5666092100000</v>
      </c>
      <c r="Q7" s="3">
        <v>6608751200000</v>
      </c>
      <c r="R7" s="3">
        <v>7298150000000</v>
      </c>
      <c r="S7" s="3"/>
    </row>
    <row r="8" spans="2:29" x14ac:dyDescent="0.25">
      <c r="B8" s="2" t="s">
        <v>646</v>
      </c>
      <c r="C8" s="2" t="s">
        <v>73</v>
      </c>
      <c r="D8" s="2" t="s">
        <v>648</v>
      </c>
      <c r="E8" s="2" t="s">
        <v>392</v>
      </c>
      <c r="F8" s="2" t="str">
        <f>E8</f>
        <v>Total liabilities</v>
      </c>
      <c r="G8" s="2" t="s">
        <v>5</v>
      </c>
      <c r="H8" s="2" t="str">
        <f>H3</f>
        <v>INR</v>
      </c>
      <c r="I8" s="2" t="s">
        <v>648</v>
      </c>
      <c r="J8" s="2" t="str">
        <f>J3</f>
        <v>March</v>
      </c>
      <c r="M8" s="3">
        <v>3026334699999.9995</v>
      </c>
      <c r="N8" s="3">
        <v>3444538399999.9995</v>
      </c>
      <c r="O8" s="3">
        <v>4102423900000</v>
      </c>
      <c r="P8" s="3">
        <v>4697416500000</v>
      </c>
      <c r="Q8" s="3">
        <v>5428966000000</v>
      </c>
      <c r="R8" s="3">
        <v>5959784500000</v>
      </c>
    </row>
    <row r="9" spans="2:29" x14ac:dyDescent="0.25">
      <c r="B9" s="2" t="s">
        <v>651</v>
      </c>
      <c r="C9" s="2" t="s">
        <v>73</v>
      </c>
      <c r="D9" s="2" t="s">
        <v>648</v>
      </c>
      <c r="E9" s="2" t="s">
        <v>212</v>
      </c>
      <c r="F9" s="2" t="str">
        <f>E9</f>
        <v>Total equity</v>
      </c>
      <c r="G9" s="2" t="s">
        <v>5</v>
      </c>
      <c r="H9" s="2" t="str">
        <f>H3</f>
        <v>INR</v>
      </c>
      <c r="I9" s="2" t="s">
        <v>648</v>
      </c>
      <c r="J9" s="2" t="str">
        <f>J3</f>
        <v>March</v>
      </c>
      <c r="M9" s="3">
        <f>(35034.34+314.94)*10000000</f>
        <v>353492800000</v>
      </c>
      <c r="N9" s="3">
        <f>(37965.81+315.97)*10000000</f>
        <v>382817800000</v>
      </c>
      <c r="O9" s="3">
        <v>687194299999.99988</v>
      </c>
      <c r="P9" s="3">
        <v>968675600000</v>
      </c>
      <c r="Q9" s="3">
        <v>1179785200000</v>
      </c>
      <c r="R9" s="3">
        <v>1338360000000</v>
      </c>
    </row>
    <row r="10" spans="2:29" x14ac:dyDescent="0.25">
      <c r="B10" s="2" t="s">
        <v>721</v>
      </c>
      <c r="C10" s="2" t="s">
        <v>73</v>
      </c>
      <c r="D10" s="2" t="s">
        <v>719</v>
      </c>
      <c r="E10" s="2" t="s">
        <v>720</v>
      </c>
      <c r="F10" s="2" t="str">
        <f>E10</f>
        <v>Total number of shares</v>
      </c>
      <c r="G10" s="2" t="s">
        <v>5</v>
      </c>
      <c r="M10" s="3">
        <v>1568200000</v>
      </c>
      <c r="N10" s="3">
        <v>1577200000</v>
      </c>
      <c r="O10" s="3">
        <v>1583400000</v>
      </c>
      <c r="P10" s="3">
        <v>1602200000</v>
      </c>
      <c r="Q10" s="3">
        <v>1701399999.9999998</v>
      </c>
      <c r="R10" s="26">
        <v>1726399999.9999998</v>
      </c>
    </row>
    <row r="11" spans="2:29" x14ac:dyDescent="0.25">
      <c r="B11" s="2" t="s">
        <v>722</v>
      </c>
      <c r="C11" s="2" t="s">
        <v>73</v>
      </c>
      <c r="D11" s="2" t="s">
        <v>723</v>
      </c>
      <c r="E11" s="2" t="s">
        <v>723</v>
      </c>
      <c r="G11" s="2" t="s">
        <v>5</v>
      </c>
      <c r="H11" s="2" t="str">
        <f>H3</f>
        <v>INR</v>
      </c>
      <c r="I11" s="2" t="s">
        <v>648</v>
      </c>
      <c r="J11" s="2" t="str">
        <f>J3</f>
        <v>March</v>
      </c>
      <c r="M11" s="3"/>
      <c r="N11" s="3"/>
      <c r="O11" s="26"/>
      <c r="P11" s="26"/>
      <c r="Q11" s="3"/>
      <c r="R11" s="26"/>
    </row>
    <row r="12" spans="2:29" x14ac:dyDescent="0.25">
      <c r="B12" s="2" t="s">
        <v>652</v>
      </c>
      <c r="C12" s="2" t="s">
        <v>73</v>
      </c>
      <c r="D12" s="2" t="s">
        <v>77</v>
      </c>
      <c r="E12" s="2" t="s">
        <v>76</v>
      </c>
      <c r="F12" s="2" t="str">
        <f>+E12</f>
        <v>Production Volume</v>
      </c>
      <c r="G12" s="2" t="s">
        <v>5</v>
      </c>
      <c r="H12" s="25" t="s">
        <v>649</v>
      </c>
      <c r="M12" s="5"/>
      <c r="N12" s="5"/>
      <c r="O12" s="5"/>
      <c r="Q12" s="5"/>
      <c r="R12" s="5"/>
    </row>
    <row r="13" spans="2:29" x14ac:dyDescent="0.25">
      <c r="B13" s="2" t="s">
        <v>653</v>
      </c>
      <c r="C13" s="2" t="s">
        <v>13</v>
      </c>
      <c r="D13" s="2" t="s">
        <v>14</v>
      </c>
      <c r="E13" s="2" t="s">
        <v>15</v>
      </c>
      <c r="F13" s="2" t="str">
        <f>+E13</f>
        <v>Carbon Emissions Scope 1</v>
      </c>
      <c r="G13" s="2" t="s">
        <v>5</v>
      </c>
      <c r="H13" s="25" t="s">
        <v>649</v>
      </c>
      <c r="Q13" s="6"/>
      <c r="R13" s="6">
        <v>1072.04</v>
      </c>
      <c r="Z13" s="2" t="s">
        <v>871</v>
      </c>
    </row>
    <row r="14" spans="2:29" x14ac:dyDescent="0.25">
      <c r="B14" s="2" t="s">
        <v>654</v>
      </c>
      <c r="C14" s="2" t="s">
        <v>13</v>
      </c>
      <c r="D14" s="2" t="s">
        <v>14</v>
      </c>
      <c r="E14" s="2" t="s">
        <v>18</v>
      </c>
      <c r="F14" s="2" t="str">
        <f>E14</f>
        <v>Carbon Emissions Scope 2</v>
      </c>
      <c r="G14" s="2" t="s">
        <v>5</v>
      </c>
      <c r="H14" s="25" t="s">
        <v>649</v>
      </c>
      <c r="M14" s="6"/>
      <c r="N14" s="6"/>
      <c r="O14" s="6"/>
      <c r="P14" s="6"/>
      <c r="Q14" s="6"/>
      <c r="R14" s="6">
        <v>2226.27</v>
      </c>
    </row>
    <row r="15" spans="2:29" x14ac:dyDescent="0.25">
      <c r="B15" s="2" t="s">
        <v>655</v>
      </c>
      <c r="C15" s="2" t="s">
        <v>13</v>
      </c>
      <c r="D15" s="2" t="s">
        <v>14</v>
      </c>
      <c r="E15" s="2" t="s">
        <v>71</v>
      </c>
      <c r="F15" s="2" t="str">
        <f>E15</f>
        <v>Carbon Emissions Scope 3</v>
      </c>
      <c r="G15" s="2" t="s">
        <v>5</v>
      </c>
      <c r="H15" s="25" t="s">
        <v>649</v>
      </c>
      <c r="O15" s="6"/>
      <c r="P15" s="6"/>
      <c r="Q15" s="6"/>
      <c r="R15" s="6">
        <v>420.80000000000018</v>
      </c>
    </row>
    <row r="16" spans="2:29" x14ac:dyDescent="0.25">
      <c r="B16" s="2" t="s">
        <v>656</v>
      </c>
      <c r="C16" s="2" t="s">
        <v>13</v>
      </c>
      <c r="D16" s="2" t="s">
        <v>14</v>
      </c>
      <c r="E16" s="2" t="s">
        <v>78</v>
      </c>
      <c r="F16" s="2" t="str">
        <f>E16</f>
        <v>Carbon footprint and intensity trend</v>
      </c>
      <c r="G16" s="2" t="s">
        <v>5</v>
      </c>
      <c r="H16" s="25" t="s">
        <v>649</v>
      </c>
      <c r="M16" s="6"/>
      <c r="N16" s="6"/>
      <c r="O16" s="6"/>
      <c r="P16" s="6"/>
      <c r="Q16" s="6"/>
      <c r="R16" s="6">
        <v>3719.11</v>
      </c>
    </row>
    <row r="17" spans="2:19" x14ac:dyDescent="0.25">
      <c r="B17" s="2" t="s">
        <v>398</v>
      </c>
      <c r="C17" s="2" t="s">
        <v>13</v>
      </c>
      <c r="D17" s="2" t="s">
        <v>14</v>
      </c>
      <c r="E17" s="2" t="s">
        <v>19</v>
      </c>
      <c r="F17" s="2" t="s">
        <v>20</v>
      </c>
      <c r="H17" s="2" t="s">
        <v>3</v>
      </c>
      <c r="N17" s="7"/>
      <c r="S17" s="2" t="s">
        <v>801</v>
      </c>
    </row>
    <row r="18" spans="2:19" x14ac:dyDescent="0.25">
      <c r="B18" s="2" t="s">
        <v>399</v>
      </c>
      <c r="C18" s="2" t="s">
        <v>13</v>
      </c>
      <c r="D18" s="2" t="s">
        <v>14</v>
      </c>
      <c r="E18" s="2" t="s">
        <v>19</v>
      </c>
      <c r="F18" s="2" t="s">
        <v>22</v>
      </c>
      <c r="H18" s="2" t="s">
        <v>3</v>
      </c>
      <c r="N18" s="7"/>
      <c r="S18" s="2" t="s">
        <v>801</v>
      </c>
    </row>
    <row r="19" spans="2:19" x14ac:dyDescent="0.25">
      <c r="B19" s="2" t="s">
        <v>400</v>
      </c>
      <c r="C19" s="2" t="s">
        <v>13</v>
      </c>
      <c r="D19" s="2" t="s">
        <v>14</v>
      </c>
      <c r="E19" s="2" t="s">
        <v>23</v>
      </c>
      <c r="F19" s="2" t="s">
        <v>24</v>
      </c>
      <c r="G19" s="2" t="s">
        <v>235</v>
      </c>
      <c r="H19" s="2" t="s">
        <v>3</v>
      </c>
      <c r="N19" s="7"/>
      <c r="S19" s="2" t="s">
        <v>801</v>
      </c>
    </row>
    <row r="20" spans="2:19" x14ac:dyDescent="0.25">
      <c r="B20" s="2" t="s">
        <v>559</v>
      </c>
      <c r="C20" s="2" t="s">
        <v>13</v>
      </c>
      <c r="D20" s="2" t="s">
        <v>14</v>
      </c>
      <c r="E20" s="2" t="s">
        <v>23</v>
      </c>
      <c r="F20" s="2" t="s">
        <v>665</v>
      </c>
      <c r="G20" s="2" t="s">
        <v>5</v>
      </c>
      <c r="H20" s="2" t="s">
        <v>4</v>
      </c>
    </row>
    <row r="21" spans="2:19" x14ac:dyDescent="0.25">
      <c r="B21" s="2" t="s">
        <v>657</v>
      </c>
      <c r="C21" s="2" t="s">
        <v>13</v>
      </c>
      <c r="D21" s="2" t="s">
        <v>14</v>
      </c>
      <c r="E21" s="2" t="s">
        <v>393</v>
      </c>
      <c r="F21" s="2" t="str">
        <f>+E21</f>
        <v>Solid fossil fuel sector exposure</v>
      </c>
    </row>
    <row r="22" spans="2:19" x14ac:dyDescent="0.25">
      <c r="B22" s="2" t="s">
        <v>658</v>
      </c>
      <c r="C22" s="2" t="s">
        <v>13</v>
      </c>
      <c r="D22" s="2" t="s">
        <v>25</v>
      </c>
      <c r="E22" s="2" t="s">
        <v>26</v>
      </c>
      <c r="F22" s="2" t="str">
        <f t="shared" ref="F22:F33" si="0">E22</f>
        <v>Inorganic pollutants</v>
      </c>
      <c r="G22" s="2" t="s">
        <v>5</v>
      </c>
      <c r="H22" s="2" t="s">
        <v>16</v>
      </c>
    </row>
    <row r="23" spans="2:19" x14ac:dyDescent="0.25">
      <c r="B23" s="2" t="s">
        <v>659</v>
      </c>
      <c r="C23" s="2" t="s">
        <v>13</v>
      </c>
      <c r="D23" s="2" t="s">
        <v>25</v>
      </c>
      <c r="E23" s="2" t="s">
        <v>27</v>
      </c>
      <c r="F23" s="2" t="str">
        <f t="shared" si="0"/>
        <v>Air pollutants</v>
      </c>
      <c r="G23" s="2" t="s">
        <v>5</v>
      </c>
      <c r="H23" s="2" t="s">
        <v>16</v>
      </c>
    </row>
    <row r="24" spans="2:19" x14ac:dyDescent="0.25">
      <c r="B24" s="2" t="s">
        <v>660</v>
      </c>
      <c r="C24" s="2" t="s">
        <v>13</v>
      </c>
      <c r="D24" s="2" t="s">
        <v>25</v>
      </c>
      <c r="E24" s="2" t="s">
        <v>28</v>
      </c>
      <c r="F24" s="2" t="str">
        <f t="shared" si="0"/>
        <v>NO'x emissions</v>
      </c>
      <c r="G24" s="2" t="s">
        <v>5</v>
      </c>
      <c r="H24" s="2" t="s">
        <v>16</v>
      </c>
    </row>
    <row r="25" spans="2:19" x14ac:dyDescent="0.25">
      <c r="B25" s="2" t="s">
        <v>661</v>
      </c>
      <c r="C25" s="2" t="s">
        <v>13</v>
      </c>
      <c r="D25" s="2" t="s">
        <v>25</v>
      </c>
      <c r="E25" s="2" t="s">
        <v>29</v>
      </c>
      <c r="F25" s="2" t="str">
        <f t="shared" si="0"/>
        <v>SO'x emissions</v>
      </c>
      <c r="G25" s="2" t="s">
        <v>5</v>
      </c>
      <c r="H25" s="2" t="s">
        <v>16</v>
      </c>
    </row>
    <row r="26" spans="2:19" x14ac:dyDescent="0.25">
      <c r="B26" s="2" t="s">
        <v>662</v>
      </c>
      <c r="C26" s="2" t="s">
        <v>13</v>
      </c>
      <c r="D26" s="2" t="s">
        <v>25</v>
      </c>
      <c r="E26" s="2" t="s">
        <v>79</v>
      </c>
      <c r="F26" s="2" t="str">
        <f>E26</f>
        <v>Ozone depletion substances</v>
      </c>
      <c r="G26" s="2" t="s">
        <v>5</v>
      </c>
      <c r="H26" s="2" t="s">
        <v>16</v>
      </c>
    </row>
    <row r="27" spans="2:19" x14ac:dyDescent="0.25">
      <c r="B27" s="2" t="s">
        <v>663</v>
      </c>
      <c r="C27" s="2" t="s">
        <v>13</v>
      </c>
      <c r="D27" s="2" t="s">
        <v>30</v>
      </c>
      <c r="E27" s="2" t="s">
        <v>31</v>
      </c>
      <c r="F27" s="2" t="str">
        <f t="shared" si="0"/>
        <v>Business travel</v>
      </c>
      <c r="G27" s="2" t="s">
        <v>5</v>
      </c>
      <c r="H27" s="2" t="s">
        <v>16</v>
      </c>
      <c r="O27" s="6"/>
      <c r="P27" s="6"/>
    </row>
    <row r="28" spans="2:19" x14ac:dyDescent="0.25">
      <c r="B28" s="2" t="s">
        <v>664</v>
      </c>
      <c r="C28" s="2" t="s">
        <v>13</v>
      </c>
      <c r="D28" s="2" t="s">
        <v>30</v>
      </c>
      <c r="E28" s="2" t="s">
        <v>32</v>
      </c>
      <c r="F28" s="2" t="str">
        <f t="shared" si="0"/>
        <v>Employee commute</v>
      </c>
      <c r="G28" s="2" t="s">
        <v>5</v>
      </c>
      <c r="H28" s="2" t="s">
        <v>16</v>
      </c>
      <c r="O28" s="6"/>
      <c r="P28" s="6"/>
    </row>
    <row r="29" spans="2:19" x14ac:dyDescent="0.25">
      <c r="B29" s="2" t="s">
        <v>733</v>
      </c>
      <c r="C29" s="2" t="s">
        <v>13</v>
      </c>
      <c r="D29" s="2" t="s">
        <v>30</v>
      </c>
      <c r="E29" s="2" t="s">
        <v>33</v>
      </c>
      <c r="F29" s="2" t="str">
        <f t="shared" si="0"/>
        <v>Usage of company products</v>
      </c>
      <c r="G29" s="2" t="s">
        <v>5</v>
      </c>
      <c r="H29" s="2" t="s">
        <v>16</v>
      </c>
    </row>
    <row r="30" spans="2:19" x14ac:dyDescent="0.25">
      <c r="B30" s="2" t="s">
        <v>734</v>
      </c>
      <c r="C30" s="2" t="s">
        <v>13</v>
      </c>
      <c r="D30" s="2" t="s">
        <v>30</v>
      </c>
      <c r="E30" s="2" t="s">
        <v>34</v>
      </c>
      <c r="F30" s="2" t="str">
        <f t="shared" si="0"/>
        <v>Transportation and distribution</v>
      </c>
      <c r="G30" s="2" t="s">
        <v>5</v>
      </c>
      <c r="H30" s="2" t="s">
        <v>16</v>
      </c>
    </row>
    <row r="31" spans="2:19" x14ac:dyDescent="0.25">
      <c r="B31" s="2" t="s">
        <v>560</v>
      </c>
      <c r="C31" s="2" t="s">
        <v>13</v>
      </c>
      <c r="D31" s="2" t="s">
        <v>35</v>
      </c>
      <c r="E31" s="2" t="s">
        <v>36</v>
      </c>
      <c r="F31" s="2" t="s">
        <v>35</v>
      </c>
      <c r="G31" s="2" t="s">
        <v>5</v>
      </c>
      <c r="H31" s="2" t="s">
        <v>834</v>
      </c>
    </row>
    <row r="32" spans="2:19" x14ac:dyDescent="0.25">
      <c r="B32" s="2" t="s">
        <v>561</v>
      </c>
      <c r="C32" s="2" t="s">
        <v>13</v>
      </c>
      <c r="D32" s="2" t="s">
        <v>35</v>
      </c>
      <c r="E32" s="2" t="s">
        <v>36</v>
      </c>
      <c r="F32" s="2" t="s">
        <v>570</v>
      </c>
      <c r="G32" s="2" t="s">
        <v>5</v>
      </c>
      <c r="H32" s="2" t="s">
        <v>4</v>
      </c>
    </row>
    <row r="33" spans="2:19" x14ac:dyDescent="0.25">
      <c r="B33" s="2" t="s">
        <v>735</v>
      </c>
      <c r="C33" s="2" t="s">
        <v>13</v>
      </c>
      <c r="D33" s="2" t="s">
        <v>35</v>
      </c>
      <c r="E33" s="2" t="s">
        <v>80</v>
      </c>
      <c r="F33" s="2" t="str">
        <f t="shared" si="0"/>
        <v>Alternate fuels</v>
      </c>
      <c r="G33" s="2" t="s">
        <v>5</v>
      </c>
      <c r="H33" s="2" t="s">
        <v>16</v>
      </c>
    </row>
    <row r="34" spans="2:19" x14ac:dyDescent="0.25">
      <c r="B34" s="2" t="s">
        <v>736</v>
      </c>
      <c r="C34" s="2" t="s">
        <v>13</v>
      </c>
      <c r="D34" s="2" t="s">
        <v>35</v>
      </c>
      <c r="E34" s="2" t="s">
        <v>67</v>
      </c>
      <c r="F34" s="2" t="s">
        <v>69</v>
      </c>
      <c r="G34" s="2" t="s">
        <v>5</v>
      </c>
      <c r="H34" s="2" t="s">
        <v>16</v>
      </c>
    </row>
    <row r="35" spans="2:19" x14ac:dyDescent="0.25">
      <c r="B35" s="2" t="s">
        <v>737</v>
      </c>
      <c r="C35" s="2" t="s">
        <v>13</v>
      </c>
      <c r="D35" s="2" t="s">
        <v>35</v>
      </c>
      <c r="E35" s="2" t="s">
        <v>68</v>
      </c>
      <c r="F35" s="2" t="str">
        <f>+E35</f>
        <v>Product impact on renewables</v>
      </c>
      <c r="G35" s="2" t="s">
        <v>70</v>
      </c>
      <c r="H35" s="2" t="s">
        <v>666</v>
      </c>
      <c r="K35" s="2">
        <v>0</v>
      </c>
      <c r="N35" s="7"/>
      <c r="S35" s="2" t="s">
        <v>805</v>
      </c>
    </row>
    <row r="36" spans="2:19" x14ac:dyDescent="0.25">
      <c r="B36" s="2" t="s">
        <v>401</v>
      </c>
      <c r="C36" s="2" t="s">
        <v>13</v>
      </c>
      <c r="D36" s="2" t="s">
        <v>35</v>
      </c>
      <c r="E36" s="2" t="s">
        <v>37</v>
      </c>
      <c r="F36" s="2" t="s">
        <v>38</v>
      </c>
      <c r="G36" s="2" t="s">
        <v>668</v>
      </c>
      <c r="H36" s="2" t="s">
        <v>3</v>
      </c>
      <c r="N36" s="7"/>
      <c r="S36" s="2" t="s">
        <v>801</v>
      </c>
    </row>
    <row r="37" spans="2:19" x14ac:dyDescent="0.25">
      <c r="B37" s="2" t="s">
        <v>667</v>
      </c>
      <c r="C37" s="2" t="s">
        <v>13</v>
      </c>
      <c r="D37" s="2" t="s">
        <v>35</v>
      </c>
      <c r="E37" s="2" t="s">
        <v>37</v>
      </c>
      <c r="F37" s="2" t="s">
        <v>39</v>
      </c>
      <c r="G37" s="2" t="s">
        <v>5</v>
      </c>
      <c r="H37" s="2" t="s">
        <v>16</v>
      </c>
    </row>
    <row r="38" spans="2:19" x14ac:dyDescent="0.25">
      <c r="B38" s="2" t="s">
        <v>402</v>
      </c>
      <c r="C38" s="2" t="s">
        <v>13</v>
      </c>
      <c r="D38" s="2" t="s">
        <v>40</v>
      </c>
      <c r="E38" s="2" t="s">
        <v>41</v>
      </c>
      <c r="F38" s="2" t="s">
        <v>42</v>
      </c>
      <c r="G38" s="2" t="s">
        <v>5</v>
      </c>
      <c r="H38" s="2" t="s">
        <v>16</v>
      </c>
      <c r="K38" s="2">
        <v>0</v>
      </c>
    </row>
    <row r="39" spans="2:19" x14ac:dyDescent="0.25">
      <c r="B39" s="2" t="s">
        <v>403</v>
      </c>
      <c r="C39" s="2" t="s">
        <v>13</v>
      </c>
      <c r="D39" s="2" t="s">
        <v>40</v>
      </c>
      <c r="E39" s="2" t="s">
        <v>41</v>
      </c>
      <c r="F39" s="2" t="s">
        <v>43</v>
      </c>
      <c r="G39" s="2" t="s">
        <v>5</v>
      </c>
      <c r="H39" s="2" t="s">
        <v>4</v>
      </c>
      <c r="K39" s="2">
        <v>0</v>
      </c>
    </row>
    <row r="40" spans="2:19" x14ac:dyDescent="0.25">
      <c r="B40" s="2" t="s">
        <v>738</v>
      </c>
      <c r="C40" s="2" t="s">
        <v>13</v>
      </c>
      <c r="D40" s="2" t="s">
        <v>354</v>
      </c>
      <c r="E40" s="2" t="s">
        <v>355</v>
      </c>
      <c r="F40" s="2" t="s">
        <v>669</v>
      </c>
      <c r="G40" s="2" t="s">
        <v>5</v>
      </c>
    </row>
    <row r="41" spans="2:19" x14ac:dyDescent="0.25">
      <c r="B41" s="2" t="s">
        <v>563</v>
      </c>
      <c r="C41" s="2" t="s">
        <v>13</v>
      </c>
      <c r="D41" s="2" t="s">
        <v>354</v>
      </c>
      <c r="E41" s="2" t="s">
        <v>356</v>
      </c>
      <c r="F41" s="2" t="s">
        <v>569</v>
      </c>
      <c r="G41" s="2" t="s">
        <v>567</v>
      </c>
      <c r="H41" s="2" t="s">
        <v>3</v>
      </c>
      <c r="K41" s="2">
        <v>0</v>
      </c>
      <c r="N41" s="7"/>
    </row>
    <row r="42" spans="2:19" x14ac:dyDescent="0.25">
      <c r="B42" s="2" t="s">
        <v>562</v>
      </c>
      <c r="C42" s="2" t="s">
        <v>13</v>
      </c>
      <c r="D42" s="2" t="s">
        <v>354</v>
      </c>
      <c r="E42" s="2" t="s">
        <v>356</v>
      </c>
      <c r="F42" s="2" t="s">
        <v>569</v>
      </c>
      <c r="G42" s="2" t="s">
        <v>568</v>
      </c>
      <c r="H42" s="2" t="s">
        <v>3</v>
      </c>
      <c r="K42" s="2">
        <v>0</v>
      </c>
      <c r="N42" s="7"/>
    </row>
    <row r="43" spans="2:19" x14ac:dyDescent="0.25">
      <c r="B43" s="2" t="s">
        <v>565</v>
      </c>
      <c r="C43" s="2" t="s">
        <v>13</v>
      </c>
      <c r="D43" s="2" t="s">
        <v>354</v>
      </c>
      <c r="E43" s="2" t="s">
        <v>357</v>
      </c>
      <c r="F43" s="2" t="s">
        <v>357</v>
      </c>
      <c r="G43" s="2" t="s">
        <v>567</v>
      </c>
      <c r="H43" s="2" t="s">
        <v>3</v>
      </c>
      <c r="K43" s="2">
        <v>0</v>
      </c>
      <c r="N43" s="7"/>
    </row>
    <row r="44" spans="2:19" x14ac:dyDescent="0.25">
      <c r="B44" s="2" t="s">
        <v>564</v>
      </c>
      <c r="C44" s="2" t="s">
        <v>13</v>
      </c>
      <c r="D44" s="2" t="s">
        <v>354</v>
      </c>
      <c r="E44" s="2" t="s">
        <v>357</v>
      </c>
      <c r="F44" s="2" t="s">
        <v>357</v>
      </c>
      <c r="G44" s="2" t="s">
        <v>568</v>
      </c>
      <c r="H44" s="2" t="s">
        <v>3</v>
      </c>
      <c r="K44" s="2">
        <v>0</v>
      </c>
      <c r="N44" s="7"/>
    </row>
    <row r="45" spans="2:19" x14ac:dyDescent="0.25">
      <c r="B45" s="2" t="s">
        <v>739</v>
      </c>
      <c r="C45" s="2" t="s">
        <v>13</v>
      </c>
      <c r="D45" s="2" t="s">
        <v>354</v>
      </c>
      <c r="E45" s="2" t="s">
        <v>358</v>
      </c>
      <c r="F45" s="2" t="s">
        <v>566</v>
      </c>
      <c r="G45" s="2" t="s">
        <v>567</v>
      </c>
      <c r="H45" s="2" t="s">
        <v>3</v>
      </c>
      <c r="K45" s="2">
        <v>0</v>
      </c>
      <c r="N45" s="7"/>
    </row>
    <row r="46" spans="2:19" x14ac:dyDescent="0.25">
      <c r="B46" s="2" t="s">
        <v>740</v>
      </c>
      <c r="C46" s="2" t="s">
        <v>13</v>
      </c>
      <c r="D46" s="2" t="s">
        <v>354</v>
      </c>
      <c r="E46" s="2" t="s">
        <v>358</v>
      </c>
      <c r="F46" s="2" t="s">
        <v>566</v>
      </c>
      <c r="G46" s="2" t="s">
        <v>568</v>
      </c>
      <c r="H46" s="2" t="s">
        <v>3</v>
      </c>
      <c r="K46" s="2">
        <v>0</v>
      </c>
      <c r="N46" s="7"/>
    </row>
    <row r="47" spans="2:19" x14ac:dyDescent="0.25">
      <c r="B47" s="2" t="s">
        <v>404</v>
      </c>
      <c r="C47" s="2" t="s">
        <v>13</v>
      </c>
      <c r="D47" s="2" t="s">
        <v>40</v>
      </c>
      <c r="E47" s="2" t="s">
        <v>44</v>
      </c>
      <c r="F47" s="2" t="s">
        <v>45</v>
      </c>
      <c r="G47" s="2" t="s">
        <v>5</v>
      </c>
      <c r="H47" s="2" t="s">
        <v>16</v>
      </c>
    </row>
    <row r="48" spans="2:19" x14ac:dyDescent="0.25">
      <c r="B48" s="2" t="s">
        <v>405</v>
      </c>
      <c r="C48" s="2" t="s">
        <v>13</v>
      </c>
      <c r="D48" s="2" t="s">
        <v>40</v>
      </c>
      <c r="E48" s="2" t="s">
        <v>44</v>
      </c>
      <c r="F48" s="2" t="s">
        <v>46</v>
      </c>
      <c r="G48" s="2" t="s">
        <v>5</v>
      </c>
      <c r="H48" s="2" t="s">
        <v>4</v>
      </c>
      <c r="P48" s="8"/>
      <c r="Q48" s="8"/>
      <c r="R48" s="8"/>
    </row>
    <row r="49" spans="2:26" x14ac:dyDescent="0.25">
      <c r="B49" s="2" t="s">
        <v>571</v>
      </c>
      <c r="C49" s="2" t="s">
        <v>13</v>
      </c>
      <c r="D49" s="2" t="s">
        <v>40</v>
      </c>
      <c r="E49" s="2" t="s">
        <v>47</v>
      </c>
      <c r="F49" s="2" t="str">
        <f>E49</f>
        <v>Non-recycled waste</v>
      </c>
      <c r="G49" s="2" t="s">
        <v>5</v>
      </c>
      <c r="H49" s="2" t="s">
        <v>16</v>
      </c>
    </row>
    <row r="50" spans="2:26" x14ac:dyDescent="0.25">
      <c r="B50" s="2" t="s">
        <v>572</v>
      </c>
      <c r="C50" s="2" t="s">
        <v>13</v>
      </c>
      <c r="D50" s="2" t="s">
        <v>40</v>
      </c>
      <c r="E50" s="2" t="s">
        <v>47</v>
      </c>
      <c r="F50" s="2" t="s">
        <v>573</v>
      </c>
      <c r="G50" s="2" t="s">
        <v>5</v>
      </c>
      <c r="H50" s="2" t="s">
        <v>4</v>
      </c>
    </row>
    <row r="51" spans="2:26" x14ac:dyDescent="0.25">
      <c r="B51" s="2" t="s">
        <v>741</v>
      </c>
      <c r="C51" s="2" t="s">
        <v>13</v>
      </c>
      <c r="D51" s="2" t="s">
        <v>40</v>
      </c>
      <c r="E51" s="2" t="s">
        <v>48</v>
      </c>
      <c r="F51" s="2" t="str">
        <f>E51</f>
        <v>Waste recycling programs</v>
      </c>
      <c r="G51" s="2" t="s">
        <v>38</v>
      </c>
      <c r="H51" s="2" t="s">
        <v>3</v>
      </c>
      <c r="N51" s="7"/>
      <c r="S51" s="2" t="s">
        <v>800</v>
      </c>
      <c r="Z51" s="2" t="s">
        <v>873</v>
      </c>
    </row>
    <row r="52" spans="2:26" x14ac:dyDescent="0.25">
      <c r="B52" s="2" t="s">
        <v>742</v>
      </c>
      <c r="C52" s="2" t="s">
        <v>13</v>
      </c>
      <c r="D52" s="2" t="s">
        <v>49</v>
      </c>
      <c r="E52" s="2" t="s">
        <v>49</v>
      </c>
      <c r="F52" s="2" t="s">
        <v>50</v>
      </c>
      <c r="G52" s="2" t="s">
        <v>5</v>
      </c>
      <c r="H52" s="2" t="s">
        <v>51</v>
      </c>
      <c r="M52" s="6"/>
      <c r="N52" s="6"/>
      <c r="O52" s="6"/>
      <c r="P52" s="6"/>
      <c r="Q52" s="6"/>
      <c r="R52" s="6"/>
    </row>
    <row r="53" spans="2:26" x14ac:dyDescent="0.25">
      <c r="B53" s="2" t="s">
        <v>670</v>
      </c>
      <c r="C53" s="2" t="s">
        <v>13</v>
      </c>
      <c r="D53" s="2" t="s">
        <v>49</v>
      </c>
      <c r="E53" s="2" t="s">
        <v>52</v>
      </c>
      <c r="F53" s="2" t="s">
        <v>52</v>
      </c>
      <c r="G53" s="2" t="s">
        <v>5</v>
      </c>
      <c r="H53" s="2" t="s">
        <v>51</v>
      </c>
    </row>
    <row r="54" spans="2:26" x14ac:dyDescent="0.25">
      <c r="B54" s="2" t="s">
        <v>671</v>
      </c>
      <c r="C54" s="2" t="s">
        <v>13</v>
      </c>
      <c r="D54" s="2" t="s">
        <v>49</v>
      </c>
      <c r="E54" s="2" t="s">
        <v>52</v>
      </c>
      <c r="F54" s="2" t="s">
        <v>672</v>
      </c>
      <c r="G54" s="2" t="s">
        <v>5</v>
      </c>
      <c r="H54" s="2" t="s">
        <v>4</v>
      </c>
    </row>
    <row r="55" spans="2:26" x14ac:dyDescent="0.25">
      <c r="B55" s="2" t="s">
        <v>574</v>
      </c>
      <c r="C55" s="2" t="s">
        <v>13</v>
      </c>
      <c r="D55" s="2" t="s">
        <v>53</v>
      </c>
      <c r="E55" s="2" t="s">
        <v>54</v>
      </c>
      <c r="F55" s="2" t="s">
        <v>54</v>
      </c>
      <c r="G55" s="2" t="s">
        <v>567</v>
      </c>
      <c r="H55" s="2" t="s">
        <v>3</v>
      </c>
      <c r="N55" s="7"/>
      <c r="S55" s="2" t="s">
        <v>800</v>
      </c>
      <c r="Z55" s="2" t="s">
        <v>875</v>
      </c>
    </row>
    <row r="56" spans="2:26" x14ac:dyDescent="0.25">
      <c r="B56" s="2" t="s">
        <v>575</v>
      </c>
      <c r="C56" s="2" t="s">
        <v>13</v>
      </c>
      <c r="D56" s="2" t="s">
        <v>53</v>
      </c>
      <c r="E56" s="2" t="s">
        <v>54</v>
      </c>
      <c r="F56" s="2" t="s">
        <v>54</v>
      </c>
      <c r="G56" s="2" t="s">
        <v>568</v>
      </c>
      <c r="H56" s="2" t="s">
        <v>3</v>
      </c>
      <c r="N56" s="7"/>
      <c r="S56" s="2" t="s">
        <v>801</v>
      </c>
    </row>
    <row r="57" spans="2:26" x14ac:dyDescent="0.25">
      <c r="B57" s="2" t="s">
        <v>577</v>
      </c>
      <c r="C57" s="2" t="s">
        <v>13</v>
      </c>
      <c r="D57" s="2" t="s">
        <v>53</v>
      </c>
      <c r="E57" s="2" t="s">
        <v>55</v>
      </c>
      <c r="F57" s="2" t="str">
        <f>E57</f>
        <v>Deforestation</v>
      </c>
      <c r="G57" s="2" t="s">
        <v>567</v>
      </c>
      <c r="H57" s="2" t="s">
        <v>3</v>
      </c>
      <c r="N57" s="7"/>
      <c r="S57" s="2" t="s">
        <v>800</v>
      </c>
      <c r="Z57" s="2" t="s">
        <v>875</v>
      </c>
    </row>
    <row r="58" spans="2:26" x14ac:dyDescent="0.25">
      <c r="B58" s="2" t="s">
        <v>576</v>
      </c>
      <c r="C58" s="2" t="s">
        <v>13</v>
      </c>
      <c r="D58" s="2" t="s">
        <v>53</v>
      </c>
      <c r="E58" s="2" t="s">
        <v>55</v>
      </c>
      <c r="F58" s="2" t="str">
        <f>E58</f>
        <v>Deforestation</v>
      </c>
      <c r="G58" s="2" t="s">
        <v>568</v>
      </c>
      <c r="H58" s="2" t="s">
        <v>3</v>
      </c>
      <c r="N58" s="7"/>
      <c r="S58" s="2" t="s">
        <v>801</v>
      </c>
    </row>
    <row r="59" spans="2:26" x14ac:dyDescent="0.25">
      <c r="B59" s="2" t="s">
        <v>578</v>
      </c>
      <c r="C59" s="2" t="s">
        <v>13</v>
      </c>
      <c r="D59" s="2" t="s">
        <v>53</v>
      </c>
      <c r="E59" s="2" t="s">
        <v>56</v>
      </c>
      <c r="F59" s="2" t="s">
        <v>57</v>
      </c>
      <c r="G59" s="2" t="s">
        <v>568</v>
      </c>
      <c r="H59" s="2" t="s">
        <v>3</v>
      </c>
      <c r="N59" s="7"/>
      <c r="S59" s="2" t="s">
        <v>801</v>
      </c>
    </row>
    <row r="60" spans="2:26" x14ac:dyDescent="0.25">
      <c r="B60" s="2" t="s">
        <v>580</v>
      </c>
      <c r="C60" s="2" t="s">
        <v>13</v>
      </c>
      <c r="D60" s="2" t="s">
        <v>53</v>
      </c>
      <c r="E60" s="2" t="s">
        <v>359</v>
      </c>
      <c r="F60" s="2" t="str">
        <f>E60</f>
        <v>Site closure &amp; rehabilitation</v>
      </c>
      <c r="G60" s="2" t="s">
        <v>567</v>
      </c>
      <c r="H60" s="2" t="s">
        <v>3</v>
      </c>
      <c r="N60" s="7"/>
      <c r="S60" s="2" t="s">
        <v>801</v>
      </c>
    </row>
    <row r="61" spans="2:26" x14ac:dyDescent="0.25">
      <c r="B61" s="2" t="s">
        <v>581</v>
      </c>
      <c r="C61" s="2" t="s">
        <v>13</v>
      </c>
      <c r="D61" s="2" t="s">
        <v>53</v>
      </c>
      <c r="E61" s="2" t="s">
        <v>359</v>
      </c>
      <c r="F61" s="2" t="str">
        <f>E61</f>
        <v>Site closure &amp; rehabilitation</v>
      </c>
      <c r="G61" s="2" t="s">
        <v>568</v>
      </c>
      <c r="H61" s="2" t="s">
        <v>3</v>
      </c>
      <c r="N61" s="7"/>
      <c r="S61" s="2" t="s">
        <v>801</v>
      </c>
    </row>
    <row r="62" spans="2:26" x14ac:dyDescent="0.25">
      <c r="B62" s="2" t="s">
        <v>743</v>
      </c>
      <c r="C62" s="2" t="s">
        <v>13</v>
      </c>
      <c r="D62" s="2" t="s">
        <v>53</v>
      </c>
      <c r="E62" s="2" t="s">
        <v>58</v>
      </c>
      <c r="F62" s="2" t="str">
        <f>E62</f>
        <v xml:space="preserve">Land degradation, desertification, soil sealing </v>
      </c>
      <c r="G62" s="2" t="s">
        <v>5</v>
      </c>
      <c r="H62" s="2" t="s">
        <v>4</v>
      </c>
    </row>
    <row r="63" spans="2:26" x14ac:dyDescent="0.25">
      <c r="B63" s="2" t="s">
        <v>744</v>
      </c>
      <c r="C63" s="2" t="s">
        <v>13</v>
      </c>
      <c r="D63" s="2" t="s">
        <v>53</v>
      </c>
      <c r="E63" s="2" t="s">
        <v>59</v>
      </c>
      <c r="F63" s="2" t="s">
        <v>579</v>
      </c>
      <c r="G63" s="2" t="s">
        <v>5</v>
      </c>
      <c r="H63" s="2" t="s">
        <v>4</v>
      </c>
    </row>
    <row r="64" spans="2:26" x14ac:dyDescent="0.25">
      <c r="B64" s="2" t="s">
        <v>745</v>
      </c>
      <c r="C64" s="2" t="s">
        <v>13</v>
      </c>
      <c r="D64" s="2" t="s">
        <v>53</v>
      </c>
      <c r="E64" s="2" t="s">
        <v>360</v>
      </c>
      <c r="F64" s="2" t="str">
        <f>E64</f>
        <v>Use of pesticides</v>
      </c>
      <c r="G64" s="2" t="s">
        <v>5</v>
      </c>
      <c r="H64" s="2" t="s">
        <v>16</v>
      </c>
      <c r="K64" s="2">
        <v>0</v>
      </c>
    </row>
    <row r="65" spans="2:26" x14ac:dyDescent="0.25">
      <c r="B65" s="2" t="s">
        <v>582</v>
      </c>
      <c r="C65" s="2" t="s">
        <v>13</v>
      </c>
      <c r="D65" s="2" t="s">
        <v>53</v>
      </c>
      <c r="E65" s="2" t="s">
        <v>60</v>
      </c>
      <c r="F65" s="2" t="str">
        <f>E65</f>
        <v>Sustainable land / forestry / agri practices</v>
      </c>
      <c r="G65" s="2" t="s">
        <v>567</v>
      </c>
      <c r="H65" s="2" t="s">
        <v>3</v>
      </c>
      <c r="K65" s="2">
        <v>0</v>
      </c>
      <c r="N65" s="7"/>
    </row>
    <row r="66" spans="2:26" x14ac:dyDescent="0.25">
      <c r="B66" s="2" t="s">
        <v>583</v>
      </c>
      <c r="C66" s="2" t="s">
        <v>13</v>
      </c>
      <c r="D66" s="2" t="s">
        <v>53</v>
      </c>
      <c r="E66" s="2" t="s">
        <v>60</v>
      </c>
      <c r="F66" s="2" t="str">
        <f>E66</f>
        <v>Sustainable land / forestry / agri practices</v>
      </c>
      <c r="G66" s="2" t="s">
        <v>568</v>
      </c>
      <c r="H66" s="2" t="s">
        <v>3</v>
      </c>
      <c r="K66" s="2">
        <v>0</v>
      </c>
      <c r="N66" s="7"/>
    </row>
    <row r="67" spans="2:26" x14ac:dyDescent="0.25">
      <c r="B67" s="2" t="s">
        <v>584</v>
      </c>
      <c r="C67" s="2" t="s">
        <v>13</v>
      </c>
      <c r="D67" s="2" t="s">
        <v>61</v>
      </c>
      <c r="E67" s="2" t="s">
        <v>62</v>
      </c>
      <c r="F67" s="2" t="s">
        <v>63</v>
      </c>
      <c r="G67" s="2" t="s">
        <v>567</v>
      </c>
      <c r="H67" s="2" t="s">
        <v>3</v>
      </c>
      <c r="N67" s="7"/>
      <c r="S67" s="2" t="s">
        <v>801</v>
      </c>
    </row>
    <row r="68" spans="2:26" x14ac:dyDescent="0.25">
      <c r="B68" s="2" t="s">
        <v>585</v>
      </c>
      <c r="C68" s="2" t="s">
        <v>13</v>
      </c>
      <c r="D68" s="2" t="s">
        <v>61</v>
      </c>
      <c r="E68" s="2" t="s">
        <v>62</v>
      </c>
      <c r="F68" s="2" t="s">
        <v>63</v>
      </c>
      <c r="G68" s="2" t="s">
        <v>568</v>
      </c>
      <c r="H68" s="2" t="s">
        <v>3</v>
      </c>
      <c r="N68" s="7"/>
      <c r="S68" s="2" t="s">
        <v>801</v>
      </c>
    </row>
    <row r="69" spans="2:26" x14ac:dyDescent="0.25">
      <c r="B69" s="2" t="s">
        <v>746</v>
      </c>
      <c r="C69" s="2" t="s">
        <v>13</v>
      </c>
      <c r="D69" s="2" t="s">
        <v>61</v>
      </c>
      <c r="E69" s="2" t="s">
        <v>64</v>
      </c>
      <c r="F69" s="2" t="s">
        <v>586</v>
      </c>
      <c r="G69" s="2" t="s">
        <v>5</v>
      </c>
      <c r="H69" s="2" t="s">
        <v>16</v>
      </c>
    </row>
    <row r="70" spans="2:26" x14ac:dyDescent="0.25">
      <c r="B70" s="2" t="s">
        <v>747</v>
      </c>
      <c r="C70" s="2" t="s">
        <v>13</v>
      </c>
      <c r="D70" s="2" t="s">
        <v>61</v>
      </c>
      <c r="E70" s="2" t="s">
        <v>65</v>
      </c>
      <c r="F70" s="2" t="str">
        <f>E70</f>
        <v>Recycled material use</v>
      </c>
      <c r="G70" s="2" t="s">
        <v>5</v>
      </c>
      <c r="H70" s="2" t="s">
        <v>16</v>
      </c>
    </row>
    <row r="71" spans="2:26" x14ac:dyDescent="0.25">
      <c r="B71" s="2" t="s">
        <v>587</v>
      </c>
      <c r="C71" s="2" t="s">
        <v>13</v>
      </c>
      <c r="D71" s="2" t="s">
        <v>61</v>
      </c>
      <c r="E71" s="2" t="s">
        <v>66</v>
      </c>
      <c r="F71" s="2" t="str">
        <f>E71</f>
        <v>Green procurement policy</v>
      </c>
      <c r="G71" s="2" t="s">
        <v>567</v>
      </c>
      <c r="H71" s="2" t="s">
        <v>3</v>
      </c>
      <c r="N71" s="7"/>
      <c r="S71" s="2" t="s">
        <v>801</v>
      </c>
    </row>
    <row r="72" spans="2:26" x14ac:dyDescent="0.25">
      <c r="B72" s="2" t="s">
        <v>588</v>
      </c>
      <c r="C72" s="2" t="s">
        <v>13</v>
      </c>
      <c r="D72" s="2" t="s">
        <v>61</v>
      </c>
      <c r="E72" s="2" t="s">
        <v>66</v>
      </c>
      <c r="F72" s="2" t="str">
        <f>E72</f>
        <v>Green procurement policy</v>
      </c>
      <c r="G72" s="2" t="s">
        <v>568</v>
      </c>
      <c r="H72" s="2" t="s">
        <v>3</v>
      </c>
      <c r="N72" s="7"/>
      <c r="S72" s="2" t="s">
        <v>801</v>
      </c>
    </row>
    <row r="73" spans="2:26" x14ac:dyDescent="0.25">
      <c r="B73" s="2" t="s">
        <v>748</v>
      </c>
      <c r="C73" s="2" t="s">
        <v>13</v>
      </c>
      <c r="D73" s="2" t="s">
        <v>61</v>
      </c>
      <c r="E73" s="2" t="s">
        <v>81</v>
      </c>
      <c r="F73" s="2" t="str">
        <f>E73</f>
        <v>Supplier environmental certification</v>
      </c>
      <c r="G73" s="2" t="s">
        <v>760</v>
      </c>
      <c r="H73" s="2" t="s">
        <v>3</v>
      </c>
      <c r="N73" s="7"/>
      <c r="S73" s="2" t="s">
        <v>801</v>
      </c>
    </row>
    <row r="74" spans="2:26" x14ac:dyDescent="0.25">
      <c r="B74" s="2" t="s">
        <v>749</v>
      </c>
      <c r="C74" s="2" t="s">
        <v>13</v>
      </c>
      <c r="D74" s="2" t="s">
        <v>61</v>
      </c>
      <c r="E74" s="2" t="s">
        <v>82</v>
      </c>
      <c r="F74" s="2" t="str">
        <f>+E74</f>
        <v>Green building council membership</v>
      </c>
      <c r="G74" s="2" t="s">
        <v>673</v>
      </c>
      <c r="H74" s="2" t="s">
        <v>3</v>
      </c>
      <c r="N74" s="7"/>
      <c r="S74" s="2" t="s">
        <v>800</v>
      </c>
      <c r="Z74" s="2" t="s">
        <v>870</v>
      </c>
    </row>
    <row r="75" spans="2:26" x14ac:dyDescent="0.25">
      <c r="B75" s="2" t="s">
        <v>750</v>
      </c>
      <c r="C75" s="2" t="s">
        <v>13</v>
      </c>
      <c r="D75" s="2" t="s">
        <v>61</v>
      </c>
      <c r="E75" s="2" t="s">
        <v>83</v>
      </c>
      <c r="F75" s="2" t="s">
        <v>84</v>
      </c>
      <c r="G75" s="2" t="s">
        <v>674</v>
      </c>
      <c r="H75" s="2" t="s">
        <v>3</v>
      </c>
      <c r="K75" s="2">
        <v>0</v>
      </c>
      <c r="N75" s="7"/>
    </row>
    <row r="76" spans="2:26" x14ac:dyDescent="0.25">
      <c r="B76" s="2" t="s">
        <v>751</v>
      </c>
      <c r="C76" s="2" t="s">
        <v>13</v>
      </c>
      <c r="D76" s="2" t="s">
        <v>61</v>
      </c>
      <c r="E76" s="2" t="s">
        <v>83</v>
      </c>
      <c r="F76" s="2" t="s">
        <v>84</v>
      </c>
      <c r="G76" s="2" t="s">
        <v>675</v>
      </c>
      <c r="H76" s="2" t="s">
        <v>3</v>
      </c>
      <c r="K76" s="2">
        <v>0</v>
      </c>
      <c r="N76" s="7"/>
    </row>
    <row r="77" spans="2:26" x14ac:dyDescent="0.25">
      <c r="B77" s="2" t="s">
        <v>406</v>
      </c>
      <c r="C77" s="2" t="s">
        <v>13</v>
      </c>
      <c r="D77" s="2" t="s">
        <v>61</v>
      </c>
      <c r="E77" s="2" t="s">
        <v>85</v>
      </c>
      <c r="F77" s="2" t="str">
        <f>E77</f>
        <v>Nutrition and health program</v>
      </c>
      <c r="G77" s="2" t="s">
        <v>567</v>
      </c>
      <c r="H77" s="2" t="s">
        <v>3</v>
      </c>
      <c r="K77" s="2">
        <v>0</v>
      </c>
      <c r="N77" s="7"/>
    </row>
    <row r="78" spans="2:26" x14ac:dyDescent="0.25">
      <c r="B78" s="2" t="s">
        <v>407</v>
      </c>
      <c r="C78" s="2" t="s">
        <v>13</v>
      </c>
      <c r="D78" s="2" t="s">
        <v>61</v>
      </c>
      <c r="E78" s="2" t="s">
        <v>85</v>
      </c>
      <c r="F78" s="2" t="str">
        <f>E78</f>
        <v>Nutrition and health program</v>
      </c>
      <c r="G78" s="2" t="s">
        <v>568</v>
      </c>
      <c r="H78" s="2" t="s">
        <v>3</v>
      </c>
      <c r="K78" s="2">
        <v>0</v>
      </c>
      <c r="N78" s="7"/>
    </row>
    <row r="79" spans="2:26" x14ac:dyDescent="0.25">
      <c r="B79" s="2" t="s">
        <v>752</v>
      </c>
      <c r="C79" s="2" t="s">
        <v>13</v>
      </c>
      <c r="D79" s="2" t="s">
        <v>361</v>
      </c>
      <c r="E79" s="2" t="s">
        <v>362</v>
      </c>
      <c r="G79" s="2" t="s">
        <v>676</v>
      </c>
      <c r="H79" s="2" t="s">
        <v>3</v>
      </c>
      <c r="K79" s="2">
        <v>0</v>
      </c>
      <c r="N79" s="7"/>
    </row>
    <row r="80" spans="2:26" x14ac:dyDescent="0.25">
      <c r="B80" s="2" t="s">
        <v>589</v>
      </c>
      <c r="C80" s="2" t="s">
        <v>13</v>
      </c>
      <c r="D80" s="2" t="s">
        <v>61</v>
      </c>
      <c r="E80" s="2" t="s">
        <v>87</v>
      </c>
      <c r="F80" s="2" t="str">
        <f>E80</f>
        <v>GMO policy</v>
      </c>
      <c r="G80" s="2" t="s">
        <v>567</v>
      </c>
      <c r="H80" s="2" t="s">
        <v>3</v>
      </c>
      <c r="K80" s="2">
        <v>0</v>
      </c>
      <c r="N80" s="7"/>
    </row>
    <row r="81" spans="2:26" x14ac:dyDescent="0.25">
      <c r="B81" s="2" t="s">
        <v>590</v>
      </c>
      <c r="C81" s="2" t="s">
        <v>13</v>
      </c>
      <c r="D81" s="2" t="s">
        <v>61</v>
      </c>
      <c r="E81" s="2" t="s">
        <v>87</v>
      </c>
      <c r="F81" s="2" t="str">
        <f>E81</f>
        <v>GMO policy</v>
      </c>
      <c r="G81" s="2" t="s">
        <v>568</v>
      </c>
      <c r="H81" s="2" t="s">
        <v>3</v>
      </c>
      <c r="K81" s="2">
        <v>0</v>
      </c>
      <c r="N81" s="7"/>
    </row>
    <row r="82" spans="2:26" x14ac:dyDescent="0.25">
      <c r="B82" s="2" t="s">
        <v>408</v>
      </c>
      <c r="C82" s="2" t="s">
        <v>13</v>
      </c>
      <c r="D82" s="2" t="s">
        <v>61</v>
      </c>
      <c r="E82" s="2" t="s">
        <v>88</v>
      </c>
      <c r="F82" s="2" t="s">
        <v>677</v>
      </c>
      <c r="G82" s="2" t="s">
        <v>5</v>
      </c>
      <c r="H82" s="2" t="str">
        <f>H3</f>
        <v>INR</v>
      </c>
      <c r="I82" s="2" t="s">
        <v>647</v>
      </c>
      <c r="J82" s="2" t="str">
        <f>J3</f>
        <v>March</v>
      </c>
      <c r="K82" s="2">
        <v>0</v>
      </c>
      <c r="R82" s="9"/>
    </row>
    <row r="83" spans="2:26" x14ac:dyDescent="0.25">
      <c r="B83" s="2" t="s">
        <v>409</v>
      </c>
      <c r="C83" s="2" t="s">
        <v>13</v>
      </c>
      <c r="D83" s="2" t="s">
        <v>61</v>
      </c>
      <c r="E83" s="2" t="s">
        <v>45</v>
      </c>
      <c r="F83" s="2" t="s">
        <v>90</v>
      </c>
      <c r="G83" s="2" t="s">
        <v>5</v>
      </c>
      <c r="H83" s="2" t="s">
        <v>4</v>
      </c>
      <c r="P83" s="10"/>
      <c r="Q83" s="10"/>
      <c r="R83" s="9"/>
    </row>
    <row r="84" spans="2:26" x14ac:dyDescent="0.25">
      <c r="B84" s="2" t="s">
        <v>591</v>
      </c>
      <c r="C84" s="2" t="s">
        <v>13</v>
      </c>
      <c r="D84" s="2" t="s">
        <v>61</v>
      </c>
      <c r="E84" s="2" t="s">
        <v>89</v>
      </c>
      <c r="F84" s="2" t="str">
        <f>E84</f>
        <v>Sustainable agri programs</v>
      </c>
      <c r="G84" s="2" t="s">
        <v>567</v>
      </c>
      <c r="H84" s="2" t="s">
        <v>3</v>
      </c>
      <c r="K84" s="2">
        <v>0</v>
      </c>
      <c r="N84" s="7"/>
    </row>
    <row r="85" spans="2:26" x14ac:dyDescent="0.25">
      <c r="B85" s="2" t="s">
        <v>592</v>
      </c>
      <c r="C85" s="2" t="s">
        <v>13</v>
      </c>
      <c r="D85" s="2" t="s">
        <v>61</v>
      </c>
      <c r="E85" s="2" t="s">
        <v>89</v>
      </c>
      <c r="F85" s="2" t="str">
        <f>E85</f>
        <v>Sustainable agri programs</v>
      </c>
      <c r="G85" s="2" t="s">
        <v>568</v>
      </c>
      <c r="H85" s="2" t="s">
        <v>3</v>
      </c>
      <c r="K85" s="2">
        <v>0</v>
      </c>
      <c r="N85" s="7"/>
    </row>
    <row r="86" spans="2:26" x14ac:dyDescent="0.25">
      <c r="B86" s="2" t="s">
        <v>410</v>
      </c>
      <c r="C86" s="2" t="s">
        <v>13</v>
      </c>
      <c r="D86" s="2" t="s">
        <v>361</v>
      </c>
      <c r="E86" s="2" t="s">
        <v>363</v>
      </c>
      <c r="F86" s="2" t="str">
        <f>E86</f>
        <v>Fleet emissions</v>
      </c>
      <c r="G86" s="2" t="s">
        <v>5</v>
      </c>
      <c r="H86" s="2" t="s">
        <v>16</v>
      </c>
      <c r="K86" s="2">
        <v>0</v>
      </c>
      <c r="R86" s="9"/>
    </row>
    <row r="87" spans="2:26" x14ac:dyDescent="0.25">
      <c r="B87" s="2" t="s">
        <v>411</v>
      </c>
      <c r="C87" s="2" t="s">
        <v>13</v>
      </c>
      <c r="D87" s="2" t="s">
        <v>61</v>
      </c>
      <c r="E87" s="2" t="s">
        <v>92</v>
      </c>
      <c r="F87" s="2" t="str">
        <f>E87</f>
        <v>Packing material used</v>
      </c>
      <c r="G87" s="2" t="s">
        <v>5</v>
      </c>
      <c r="H87" s="2" t="s">
        <v>16</v>
      </c>
      <c r="M87" s="11"/>
      <c r="N87" s="11"/>
      <c r="O87" s="11"/>
      <c r="P87" s="11"/>
      <c r="Q87" s="11"/>
      <c r="R87" s="9"/>
    </row>
    <row r="88" spans="2:26" x14ac:dyDescent="0.25">
      <c r="B88" s="2" t="s">
        <v>412</v>
      </c>
      <c r="C88" s="2" t="s">
        <v>13</v>
      </c>
      <c r="D88" s="2" t="s">
        <v>61</v>
      </c>
      <c r="E88" s="2" t="s">
        <v>93</v>
      </c>
      <c r="F88" s="2" t="s">
        <v>89</v>
      </c>
      <c r="G88" s="2" t="s">
        <v>38</v>
      </c>
      <c r="H88" s="2" t="s">
        <v>3</v>
      </c>
      <c r="N88" s="7"/>
      <c r="S88" s="2" t="s">
        <v>801</v>
      </c>
    </row>
    <row r="89" spans="2:26" x14ac:dyDescent="0.25">
      <c r="B89" s="2" t="s">
        <v>593</v>
      </c>
      <c r="C89" s="2" t="s">
        <v>13</v>
      </c>
      <c r="D89" s="2" t="s">
        <v>95</v>
      </c>
      <c r="E89" s="2" t="s">
        <v>94</v>
      </c>
      <c r="F89" s="2" t="str">
        <f>E89</f>
        <v>Climate change policy</v>
      </c>
      <c r="G89" s="2" t="s">
        <v>567</v>
      </c>
      <c r="H89" s="2" t="s">
        <v>3</v>
      </c>
      <c r="N89" s="7"/>
      <c r="S89" s="2" t="s">
        <v>800</v>
      </c>
      <c r="Z89" s="2" t="s">
        <v>874</v>
      </c>
    </row>
    <row r="90" spans="2:26" x14ac:dyDescent="0.25">
      <c r="B90" s="2" t="s">
        <v>594</v>
      </c>
      <c r="C90" s="2" t="s">
        <v>13</v>
      </c>
      <c r="D90" s="2" t="s">
        <v>95</v>
      </c>
      <c r="E90" s="2" t="s">
        <v>94</v>
      </c>
      <c r="F90" s="2" t="str">
        <f>E90</f>
        <v>Climate change policy</v>
      </c>
      <c r="G90" s="2" t="s">
        <v>568</v>
      </c>
      <c r="H90" s="2" t="s">
        <v>3</v>
      </c>
      <c r="N90" s="7"/>
      <c r="S90" s="2" t="s">
        <v>801</v>
      </c>
    </row>
    <row r="91" spans="2:26" x14ac:dyDescent="0.25">
      <c r="B91" s="2" t="s">
        <v>413</v>
      </c>
      <c r="C91" s="2" t="s">
        <v>13</v>
      </c>
      <c r="D91" s="2" t="s">
        <v>95</v>
      </c>
      <c r="E91" s="2" t="s">
        <v>96</v>
      </c>
      <c r="F91" s="2" t="s">
        <v>97</v>
      </c>
      <c r="G91" s="2" t="s">
        <v>5</v>
      </c>
      <c r="H91" s="2" t="str">
        <f>H3</f>
        <v>INR</v>
      </c>
      <c r="I91" s="2" t="s">
        <v>648</v>
      </c>
      <c r="J91" s="2" t="str">
        <f>J3</f>
        <v>March</v>
      </c>
      <c r="R91" s="9">
        <v>104200000</v>
      </c>
      <c r="Z91" s="2" t="s">
        <v>876</v>
      </c>
    </row>
    <row r="92" spans="2:26" x14ac:dyDescent="0.25">
      <c r="B92" s="2" t="s">
        <v>678</v>
      </c>
      <c r="C92" s="2" t="s">
        <v>13</v>
      </c>
      <c r="D92" s="2" t="s">
        <v>95</v>
      </c>
      <c r="E92" s="2" t="s">
        <v>98</v>
      </c>
      <c r="F92" s="2" t="s">
        <v>99</v>
      </c>
      <c r="G92" s="2" t="s">
        <v>144</v>
      </c>
      <c r="H92" s="2" t="s">
        <v>352</v>
      </c>
      <c r="N92" s="7"/>
      <c r="S92" s="2" t="s">
        <v>803</v>
      </c>
    </row>
    <row r="93" spans="2:26" x14ac:dyDescent="0.25">
      <c r="B93" s="2" t="s">
        <v>681</v>
      </c>
      <c r="C93" s="2" t="s">
        <v>13</v>
      </c>
      <c r="D93" s="2" t="s">
        <v>95</v>
      </c>
      <c r="E93" s="2" t="s">
        <v>113</v>
      </c>
      <c r="F93" s="2" t="str">
        <f>E93</f>
        <v>Green securities</v>
      </c>
      <c r="H93" s="2" t="s">
        <v>3</v>
      </c>
      <c r="N93" s="7"/>
      <c r="S93" s="2" t="s">
        <v>801</v>
      </c>
    </row>
    <row r="94" spans="2:26" x14ac:dyDescent="0.25">
      <c r="B94" s="2" t="s">
        <v>682</v>
      </c>
      <c r="C94" s="2" t="s">
        <v>13</v>
      </c>
      <c r="D94" s="2" t="s">
        <v>95</v>
      </c>
      <c r="E94" s="2" t="s">
        <v>113</v>
      </c>
      <c r="F94" s="2" t="str">
        <f>E94</f>
        <v>Green securities</v>
      </c>
      <c r="G94" s="2" t="s">
        <v>5</v>
      </c>
      <c r="H94" s="2" t="str">
        <f>H3</f>
        <v>INR</v>
      </c>
      <c r="I94" s="2" t="s">
        <v>648</v>
      </c>
      <c r="J94" s="2" t="str">
        <f>J3</f>
        <v>March</v>
      </c>
    </row>
    <row r="95" spans="2:26" x14ac:dyDescent="0.25">
      <c r="B95" s="2" t="s">
        <v>414</v>
      </c>
      <c r="C95" s="2" t="s">
        <v>13</v>
      </c>
      <c r="D95" s="2" t="s">
        <v>100</v>
      </c>
      <c r="E95" s="2" t="s">
        <v>101</v>
      </c>
      <c r="F95" s="2" t="str">
        <f>E95</f>
        <v>Water consumption</v>
      </c>
      <c r="G95" s="2" t="s">
        <v>5</v>
      </c>
      <c r="H95" s="2" t="s">
        <v>649</v>
      </c>
      <c r="R95" s="3"/>
    </row>
    <row r="96" spans="2:26" x14ac:dyDescent="0.25">
      <c r="B96" s="2" t="s">
        <v>415</v>
      </c>
      <c r="C96" s="2" t="s">
        <v>13</v>
      </c>
      <c r="D96" s="2" t="s">
        <v>100</v>
      </c>
      <c r="E96" s="2" t="s">
        <v>102</v>
      </c>
      <c r="F96" s="2" t="str">
        <f>E96</f>
        <v>Water emission</v>
      </c>
      <c r="G96" s="2" t="s">
        <v>5</v>
      </c>
      <c r="H96" s="2" t="s">
        <v>649</v>
      </c>
      <c r="R96" s="3"/>
    </row>
    <row r="97" spans="2:26" x14ac:dyDescent="0.25">
      <c r="B97" s="2" t="s">
        <v>416</v>
      </c>
      <c r="C97" s="2" t="s">
        <v>13</v>
      </c>
      <c r="D97" s="2" t="s">
        <v>100</v>
      </c>
      <c r="E97" s="2" t="s">
        <v>103</v>
      </c>
      <c r="F97" s="2" t="s">
        <v>104</v>
      </c>
      <c r="G97" s="2" t="s">
        <v>595</v>
      </c>
      <c r="H97" s="2" t="s">
        <v>352</v>
      </c>
      <c r="N97" s="7"/>
      <c r="S97" s="2" t="s">
        <v>804</v>
      </c>
    </row>
    <row r="98" spans="2:26" x14ac:dyDescent="0.25">
      <c r="B98" s="2" t="s">
        <v>417</v>
      </c>
      <c r="C98" s="2" t="s">
        <v>13</v>
      </c>
      <c r="D98" s="2" t="s">
        <v>100</v>
      </c>
      <c r="E98" s="2" t="s">
        <v>105</v>
      </c>
      <c r="F98" s="2" t="str">
        <f t="shared" ref="F98:F103" si="1">E98</f>
        <v>Untreated discharged waste water</v>
      </c>
      <c r="G98" s="2" t="s">
        <v>5</v>
      </c>
      <c r="H98" s="2" t="s">
        <v>649</v>
      </c>
      <c r="R98" s="9"/>
    </row>
    <row r="99" spans="2:26" x14ac:dyDescent="0.25">
      <c r="B99" s="2" t="s">
        <v>596</v>
      </c>
      <c r="C99" s="2" t="s">
        <v>13</v>
      </c>
      <c r="D99" s="2" t="s">
        <v>100</v>
      </c>
      <c r="E99" s="2" t="s">
        <v>106</v>
      </c>
      <c r="F99" s="2" t="str">
        <f t="shared" si="1"/>
        <v>Water management initiatives</v>
      </c>
      <c r="G99" s="2" t="s">
        <v>567</v>
      </c>
      <c r="H99" s="2" t="s">
        <v>3</v>
      </c>
      <c r="N99" s="7"/>
      <c r="S99" s="2" t="s">
        <v>800</v>
      </c>
      <c r="Z99" s="2" t="s">
        <v>876</v>
      </c>
    </row>
    <row r="100" spans="2:26" x14ac:dyDescent="0.25">
      <c r="B100" s="2" t="s">
        <v>597</v>
      </c>
      <c r="C100" s="2" t="s">
        <v>13</v>
      </c>
      <c r="D100" s="2" t="s">
        <v>100</v>
      </c>
      <c r="E100" s="2" t="s">
        <v>106</v>
      </c>
      <c r="F100" s="2" t="str">
        <f t="shared" si="1"/>
        <v>Water management initiatives</v>
      </c>
      <c r="G100" s="2" t="s">
        <v>568</v>
      </c>
      <c r="H100" s="2" t="s">
        <v>3</v>
      </c>
      <c r="N100" s="7"/>
      <c r="S100" s="2" t="s">
        <v>801</v>
      </c>
    </row>
    <row r="101" spans="2:26" x14ac:dyDescent="0.25">
      <c r="B101" s="2" t="s">
        <v>598</v>
      </c>
      <c r="C101" s="2" t="s">
        <v>13</v>
      </c>
      <c r="D101" s="2" t="s">
        <v>100</v>
      </c>
      <c r="E101" s="2" t="s">
        <v>107</v>
      </c>
      <c r="F101" s="2" t="str">
        <f t="shared" si="1"/>
        <v>Sustainable oceans / seas practices</v>
      </c>
      <c r="G101" s="2" t="s">
        <v>567</v>
      </c>
      <c r="H101" s="2" t="s">
        <v>3</v>
      </c>
      <c r="K101" s="2">
        <v>0</v>
      </c>
      <c r="N101" s="7"/>
    </row>
    <row r="102" spans="2:26" x14ac:dyDescent="0.25">
      <c r="B102" s="2" t="s">
        <v>599</v>
      </c>
      <c r="C102" s="2" t="s">
        <v>13</v>
      </c>
      <c r="D102" s="2" t="s">
        <v>100</v>
      </c>
      <c r="E102" s="2" t="s">
        <v>107</v>
      </c>
      <c r="F102" s="2" t="str">
        <f t="shared" si="1"/>
        <v>Sustainable oceans / seas practices</v>
      </c>
      <c r="G102" s="2" t="s">
        <v>568</v>
      </c>
      <c r="H102" s="2" t="s">
        <v>3</v>
      </c>
      <c r="K102" s="2">
        <v>0</v>
      </c>
      <c r="N102" s="7"/>
    </row>
    <row r="103" spans="2:26" x14ac:dyDescent="0.25">
      <c r="B103" s="2" t="s">
        <v>418</v>
      </c>
      <c r="C103" s="2" t="s">
        <v>13</v>
      </c>
      <c r="D103" s="2" t="s">
        <v>100</v>
      </c>
      <c r="E103" s="2" t="s">
        <v>108</v>
      </c>
      <c r="F103" s="2" t="str">
        <f t="shared" si="1"/>
        <v>Water recycled and reused</v>
      </c>
      <c r="G103" s="2" t="s">
        <v>5</v>
      </c>
      <c r="H103" s="2" t="s">
        <v>4</v>
      </c>
      <c r="N103" s="8"/>
      <c r="O103" s="8"/>
      <c r="P103" s="8"/>
      <c r="Q103" s="8"/>
      <c r="R103" s="9"/>
    </row>
    <row r="104" spans="2:26" x14ac:dyDescent="0.25">
      <c r="B104" s="2" t="s">
        <v>419</v>
      </c>
      <c r="C104" s="2" t="s">
        <v>13</v>
      </c>
      <c r="D104" s="2" t="s">
        <v>109</v>
      </c>
      <c r="E104" s="2" t="s">
        <v>110</v>
      </c>
      <c r="F104" s="2" t="s">
        <v>111</v>
      </c>
      <c r="G104" s="2" t="s">
        <v>5</v>
      </c>
      <c r="H104" s="2" t="s">
        <v>679</v>
      </c>
      <c r="S104" s="2">
        <v>0</v>
      </c>
    </row>
    <row r="105" spans="2:26" x14ac:dyDescent="0.25">
      <c r="B105" s="2" t="s">
        <v>600</v>
      </c>
      <c r="C105" s="2" t="s">
        <v>13</v>
      </c>
      <c r="D105" s="2" t="s">
        <v>109</v>
      </c>
      <c r="E105" s="2" t="s">
        <v>112</v>
      </c>
      <c r="F105" s="2" t="str">
        <f>E105</f>
        <v>Environmental audits</v>
      </c>
      <c r="H105" s="2" t="s">
        <v>3</v>
      </c>
      <c r="N105" s="7"/>
      <c r="S105" s="2" t="s">
        <v>801</v>
      </c>
    </row>
    <row r="106" spans="2:26" x14ac:dyDescent="0.25">
      <c r="B106" s="2" t="s">
        <v>601</v>
      </c>
      <c r="C106" s="2" t="s">
        <v>13</v>
      </c>
      <c r="D106" s="2" t="s">
        <v>109</v>
      </c>
      <c r="E106" s="2" t="s">
        <v>112</v>
      </c>
      <c r="F106" s="2" t="s">
        <v>680</v>
      </c>
      <c r="G106" s="2" t="s">
        <v>70</v>
      </c>
      <c r="H106" s="2" t="s">
        <v>3</v>
      </c>
      <c r="N106" s="7"/>
      <c r="S106" s="2" t="s">
        <v>801</v>
      </c>
    </row>
    <row r="107" spans="2:26" x14ac:dyDescent="0.25">
      <c r="B107" s="2" t="s">
        <v>602</v>
      </c>
      <c r="C107" s="2" t="s">
        <v>114</v>
      </c>
      <c r="D107" s="2" t="s">
        <v>115</v>
      </c>
      <c r="E107" s="2" t="s">
        <v>116</v>
      </c>
      <c r="F107" s="2" t="s">
        <v>567</v>
      </c>
      <c r="G107" s="2" t="s">
        <v>567</v>
      </c>
      <c r="H107" s="2" t="s">
        <v>3</v>
      </c>
      <c r="N107" s="7"/>
      <c r="S107" s="2" t="s">
        <v>800</v>
      </c>
      <c r="Z107" s="2" t="s">
        <v>877</v>
      </c>
    </row>
    <row r="108" spans="2:26" x14ac:dyDescent="0.25">
      <c r="B108" s="2" t="s">
        <v>603</v>
      </c>
      <c r="C108" s="2" t="s">
        <v>114</v>
      </c>
      <c r="D108" s="2" t="s">
        <v>115</v>
      </c>
      <c r="E108" s="2" t="s">
        <v>116</v>
      </c>
      <c r="F108" s="2" t="s">
        <v>117</v>
      </c>
      <c r="G108" s="2" t="s">
        <v>568</v>
      </c>
      <c r="H108" s="2" t="s">
        <v>3</v>
      </c>
      <c r="N108" s="7"/>
      <c r="S108" s="2" t="s">
        <v>801</v>
      </c>
    </row>
    <row r="109" spans="2:26" x14ac:dyDescent="0.25">
      <c r="B109" s="2" t="s">
        <v>420</v>
      </c>
      <c r="C109" s="2" t="s">
        <v>114</v>
      </c>
      <c r="D109" s="2" t="s">
        <v>115</v>
      </c>
      <c r="E109" s="2" t="s">
        <v>118</v>
      </c>
      <c r="F109" s="2" t="str">
        <f>E109</f>
        <v>Employee turnover rate</v>
      </c>
      <c r="G109" s="2" t="s">
        <v>5</v>
      </c>
      <c r="H109" s="2" t="s">
        <v>4</v>
      </c>
      <c r="O109" s="8"/>
      <c r="P109" s="8"/>
      <c r="Q109" s="8"/>
      <c r="R109" s="8"/>
    </row>
    <row r="110" spans="2:26" x14ac:dyDescent="0.25">
      <c r="B110" s="2" t="s">
        <v>604</v>
      </c>
      <c r="C110" s="2" t="s">
        <v>114</v>
      </c>
      <c r="D110" s="2" t="s">
        <v>115</v>
      </c>
      <c r="E110" s="2" t="s">
        <v>119</v>
      </c>
      <c r="F110" s="2" t="s">
        <v>567</v>
      </c>
      <c r="G110" s="2" t="s">
        <v>567</v>
      </c>
      <c r="H110" s="2" t="s">
        <v>3</v>
      </c>
      <c r="N110" s="7"/>
      <c r="S110" s="2" t="s">
        <v>800</v>
      </c>
      <c r="Z110" s="2" t="s">
        <v>878</v>
      </c>
    </row>
    <row r="111" spans="2:26" x14ac:dyDescent="0.25">
      <c r="B111" s="2" t="s">
        <v>605</v>
      </c>
      <c r="C111" s="2" t="s">
        <v>114</v>
      </c>
      <c r="D111" s="2" t="s">
        <v>115</v>
      </c>
      <c r="E111" s="2" t="s">
        <v>119</v>
      </c>
      <c r="F111" s="2" t="s">
        <v>117</v>
      </c>
      <c r="G111" s="2" t="s">
        <v>568</v>
      </c>
      <c r="H111" s="2" t="s">
        <v>3</v>
      </c>
      <c r="N111" s="7"/>
      <c r="S111" s="2" t="s">
        <v>801</v>
      </c>
    </row>
    <row r="112" spans="2:26" x14ac:dyDescent="0.25">
      <c r="B112" s="2" t="s">
        <v>608</v>
      </c>
      <c r="C112" s="2" t="s">
        <v>114</v>
      </c>
      <c r="D112" s="2" t="s">
        <v>115</v>
      </c>
      <c r="E112" s="2" t="s">
        <v>120</v>
      </c>
      <c r="F112" s="2" t="s">
        <v>567</v>
      </c>
      <c r="G112" s="2" t="s">
        <v>567</v>
      </c>
      <c r="H112" s="2" t="s">
        <v>3</v>
      </c>
      <c r="N112" s="7"/>
      <c r="S112" s="2" t="s">
        <v>800</v>
      </c>
      <c r="Z112" s="2" t="s">
        <v>878</v>
      </c>
    </row>
    <row r="113" spans="2:28" x14ac:dyDescent="0.25">
      <c r="B113" s="2" t="s">
        <v>609</v>
      </c>
      <c r="C113" s="2" t="s">
        <v>114</v>
      </c>
      <c r="D113" s="2" t="s">
        <v>115</v>
      </c>
      <c r="E113" s="2" t="s">
        <v>120</v>
      </c>
      <c r="F113" s="2" t="s">
        <v>117</v>
      </c>
      <c r="G113" s="2" t="s">
        <v>568</v>
      </c>
      <c r="H113" s="2" t="s">
        <v>3</v>
      </c>
      <c r="N113" s="7"/>
      <c r="S113" s="2" t="s">
        <v>801</v>
      </c>
    </row>
    <row r="114" spans="2:28" x14ac:dyDescent="0.25">
      <c r="B114" s="2" t="s">
        <v>610</v>
      </c>
      <c r="C114" s="2" t="s">
        <v>114</v>
      </c>
      <c r="D114" s="2" t="s">
        <v>115</v>
      </c>
      <c r="E114" s="2" t="s">
        <v>121</v>
      </c>
      <c r="F114" s="2" t="s">
        <v>606</v>
      </c>
      <c r="G114" s="2" t="s">
        <v>567</v>
      </c>
      <c r="H114" s="2" t="s">
        <v>3</v>
      </c>
      <c r="N114" s="7"/>
      <c r="S114" s="2" t="s">
        <v>800</v>
      </c>
      <c r="Z114" s="2" t="s">
        <v>879</v>
      </c>
    </row>
    <row r="115" spans="2:28" x14ac:dyDescent="0.25">
      <c r="B115" s="2" t="s">
        <v>611</v>
      </c>
      <c r="C115" s="2" t="s">
        <v>114</v>
      </c>
      <c r="D115" s="2" t="s">
        <v>115</v>
      </c>
      <c r="E115" s="2" t="s">
        <v>121</v>
      </c>
      <c r="F115" s="2" t="s">
        <v>607</v>
      </c>
      <c r="G115" s="2" t="s">
        <v>568</v>
      </c>
      <c r="H115" s="2" t="s">
        <v>3</v>
      </c>
      <c r="N115" s="7"/>
      <c r="S115" s="2" t="s">
        <v>801</v>
      </c>
    </row>
    <row r="116" spans="2:28" x14ac:dyDescent="0.25">
      <c r="B116" s="2" t="s">
        <v>421</v>
      </c>
      <c r="C116" s="2" t="s">
        <v>114</v>
      </c>
      <c r="D116" s="2" t="s">
        <v>115</v>
      </c>
      <c r="E116" s="2" t="s">
        <v>122</v>
      </c>
      <c r="F116" s="2" t="s">
        <v>123</v>
      </c>
      <c r="G116" s="2" t="s">
        <v>5</v>
      </c>
      <c r="H116" s="2" t="s">
        <v>4</v>
      </c>
      <c r="P116" s="27">
        <v>0.4</v>
      </c>
      <c r="Q116" s="27">
        <v>0.41</v>
      </c>
      <c r="R116" s="27">
        <v>0.41499999999999998</v>
      </c>
      <c r="X116" s="2" t="s">
        <v>873</v>
      </c>
      <c r="Y116" s="2" t="s">
        <v>873</v>
      </c>
      <c r="Z116" s="2" t="s">
        <v>878</v>
      </c>
    </row>
    <row r="117" spans="2:28" x14ac:dyDescent="0.25">
      <c r="B117" s="2" t="s">
        <v>422</v>
      </c>
      <c r="C117" s="2" t="s">
        <v>114</v>
      </c>
      <c r="D117" s="2" t="s">
        <v>115</v>
      </c>
      <c r="E117" s="2" t="s">
        <v>124</v>
      </c>
      <c r="F117" s="2" t="s">
        <v>125</v>
      </c>
      <c r="G117" s="2" t="s">
        <v>5</v>
      </c>
      <c r="H117" s="2" t="s">
        <v>126</v>
      </c>
      <c r="P117" s="2">
        <v>7.28</v>
      </c>
      <c r="Q117" s="2">
        <v>7.07</v>
      </c>
      <c r="R117" s="12">
        <v>7.75</v>
      </c>
      <c r="X117" s="2" t="s">
        <v>878</v>
      </c>
      <c r="Y117" s="2" t="s">
        <v>878</v>
      </c>
      <c r="Z117" s="2" t="s">
        <v>880</v>
      </c>
    </row>
    <row r="118" spans="2:28" x14ac:dyDescent="0.25">
      <c r="B118" s="2" t="s">
        <v>423</v>
      </c>
      <c r="C118" s="2" t="s">
        <v>114</v>
      </c>
      <c r="D118" s="2" t="s">
        <v>115</v>
      </c>
      <c r="E118" s="2" t="s">
        <v>127</v>
      </c>
      <c r="F118" s="2" t="s">
        <v>128</v>
      </c>
      <c r="G118" s="2" t="s">
        <v>235</v>
      </c>
      <c r="H118" s="2" t="s">
        <v>3</v>
      </c>
      <c r="N118" s="7"/>
      <c r="S118" s="2" t="s">
        <v>800</v>
      </c>
      <c r="AB118" s="2" t="s">
        <v>885</v>
      </c>
    </row>
    <row r="119" spans="2:28" x14ac:dyDescent="0.25">
      <c r="B119" s="2" t="s">
        <v>612</v>
      </c>
      <c r="C119" s="2" t="s">
        <v>114</v>
      </c>
      <c r="D119" s="2" t="s">
        <v>115</v>
      </c>
      <c r="E119" s="2" t="s">
        <v>129</v>
      </c>
      <c r="F119" s="2" t="s">
        <v>567</v>
      </c>
      <c r="G119" s="2" t="s">
        <v>567</v>
      </c>
      <c r="H119" s="2" t="s">
        <v>3</v>
      </c>
      <c r="N119" s="7"/>
      <c r="S119" s="2" t="s">
        <v>800</v>
      </c>
      <c r="Y119" s="2" t="s">
        <v>857</v>
      </c>
    </row>
    <row r="120" spans="2:28" x14ac:dyDescent="0.25">
      <c r="B120" s="2" t="s">
        <v>613</v>
      </c>
      <c r="C120" s="2" t="s">
        <v>114</v>
      </c>
      <c r="D120" s="2" t="s">
        <v>115</v>
      </c>
      <c r="E120" s="2" t="s">
        <v>129</v>
      </c>
      <c r="F120" s="2" t="s">
        <v>117</v>
      </c>
      <c r="G120" s="2" t="s">
        <v>568</v>
      </c>
      <c r="H120" s="2" t="s">
        <v>3</v>
      </c>
      <c r="N120" s="7"/>
      <c r="S120" s="2" t="s">
        <v>800</v>
      </c>
      <c r="AB120" s="2" t="s">
        <v>886</v>
      </c>
    </row>
    <row r="121" spans="2:28" x14ac:dyDescent="0.25">
      <c r="B121" s="2" t="s">
        <v>424</v>
      </c>
      <c r="C121" s="2" t="s">
        <v>114</v>
      </c>
      <c r="D121" s="2" t="s">
        <v>115</v>
      </c>
      <c r="E121" s="2" t="s">
        <v>130</v>
      </c>
      <c r="F121" s="2" t="s">
        <v>567</v>
      </c>
      <c r="G121" s="2" t="s">
        <v>567</v>
      </c>
      <c r="H121" s="2" t="s">
        <v>3</v>
      </c>
      <c r="N121" s="7"/>
      <c r="S121" s="2" t="s">
        <v>800</v>
      </c>
      <c r="Z121" s="2" t="s">
        <v>880</v>
      </c>
    </row>
    <row r="122" spans="2:28" x14ac:dyDescent="0.25">
      <c r="B122" s="2" t="s">
        <v>615</v>
      </c>
      <c r="C122" s="2" t="s">
        <v>114</v>
      </c>
      <c r="D122" s="2" t="s">
        <v>115</v>
      </c>
      <c r="E122" s="2" t="s">
        <v>130</v>
      </c>
      <c r="F122" s="2" t="s">
        <v>117</v>
      </c>
      <c r="G122" s="2" t="s">
        <v>568</v>
      </c>
      <c r="H122" s="2" t="s">
        <v>3</v>
      </c>
      <c r="N122" s="7"/>
      <c r="S122" s="2" t="s">
        <v>800</v>
      </c>
    </row>
    <row r="123" spans="2:28" x14ac:dyDescent="0.25">
      <c r="B123" s="2" t="s">
        <v>614</v>
      </c>
      <c r="C123" s="2" t="s">
        <v>114</v>
      </c>
      <c r="D123" s="2" t="s">
        <v>115</v>
      </c>
      <c r="E123" s="2" t="s">
        <v>130</v>
      </c>
      <c r="F123" s="2" t="s">
        <v>131</v>
      </c>
      <c r="G123" s="2" t="s">
        <v>760</v>
      </c>
      <c r="H123" s="2" t="s">
        <v>3</v>
      </c>
      <c r="N123" s="7"/>
      <c r="S123" s="2" t="s">
        <v>801</v>
      </c>
    </row>
    <row r="124" spans="2:28" x14ac:dyDescent="0.25">
      <c r="B124" s="2" t="s">
        <v>616</v>
      </c>
      <c r="C124" s="2" t="s">
        <v>114</v>
      </c>
      <c r="D124" s="2" t="s">
        <v>115</v>
      </c>
      <c r="E124" s="2" t="s">
        <v>132</v>
      </c>
      <c r="F124" s="2" t="s">
        <v>567</v>
      </c>
      <c r="G124" s="2" t="s">
        <v>567</v>
      </c>
      <c r="H124" s="2" t="s">
        <v>3</v>
      </c>
      <c r="N124" s="7"/>
      <c r="S124" s="2" t="s">
        <v>800</v>
      </c>
      <c r="Z124" s="2" t="s">
        <v>881</v>
      </c>
    </row>
    <row r="125" spans="2:28" x14ac:dyDescent="0.25">
      <c r="B125" s="2" t="s">
        <v>617</v>
      </c>
      <c r="C125" s="2" t="s">
        <v>114</v>
      </c>
      <c r="D125" s="2" t="s">
        <v>115</v>
      </c>
      <c r="E125" s="2" t="s">
        <v>132</v>
      </c>
      <c r="F125" s="2" t="s">
        <v>117</v>
      </c>
      <c r="G125" s="2" t="s">
        <v>568</v>
      </c>
      <c r="H125" s="2" t="s">
        <v>3</v>
      </c>
      <c r="N125" s="7"/>
      <c r="S125" s="2" t="s">
        <v>801</v>
      </c>
    </row>
    <row r="126" spans="2:28" x14ac:dyDescent="0.25">
      <c r="B126" s="2" t="s">
        <v>425</v>
      </c>
      <c r="C126" s="2" t="s">
        <v>114</v>
      </c>
      <c r="D126" s="2" t="s">
        <v>115</v>
      </c>
      <c r="E126" s="2" t="s">
        <v>133</v>
      </c>
      <c r="F126" s="2" t="s">
        <v>117</v>
      </c>
      <c r="G126" s="2" t="s">
        <v>21</v>
      </c>
      <c r="H126" s="2" t="s">
        <v>3</v>
      </c>
      <c r="N126" s="7"/>
      <c r="S126" s="2" t="s">
        <v>801</v>
      </c>
    </row>
    <row r="127" spans="2:28" x14ac:dyDescent="0.25">
      <c r="B127" s="2" t="s">
        <v>426</v>
      </c>
      <c r="C127" s="2" t="s">
        <v>114</v>
      </c>
      <c r="D127" s="2" t="s">
        <v>115</v>
      </c>
      <c r="E127" s="2" t="s">
        <v>134</v>
      </c>
      <c r="G127" s="2" t="s">
        <v>5</v>
      </c>
      <c r="H127" s="2" t="s">
        <v>86</v>
      </c>
    </row>
    <row r="128" spans="2:28" x14ac:dyDescent="0.25">
      <c r="B128" s="2" t="s">
        <v>427</v>
      </c>
      <c r="C128" s="2" t="s">
        <v>114</v>
      </c>
      <c r="D128" s="2" t="s">
        <v>115</v>
      </c>
      <c r="E128" s="2" t="s">
        <v>135</v>
      </c>
      <c r="G128" s="2" t="s">
        <v>5</v>
      </c>
      <c r="H128" s="2" t="s">
        <v>136</v>
      </c>
      <c r="R128" s="9"/>
    </row>
    <row r="129" spans="2:28" x14ac:dyDescent="0.25">
      <c r="B129" s="2" t="s">
        <v>619</v>
      </c>
      <c r="C129" s="2" t="s">
        <v>114</v>
      </c>
      <c r="D129" s="2" t="s">
        <v>115</v>
      </c>
      <c r="E129" s="2" t="s">
        <v>137</v>
      </c>
      <c r="F129" s="2" t="s">
        <v>567</v>
      </c>
      <c r="G129" s="2" t="s">
        <v>567</v>
      </c>
      <c r="H129" s="2" t="s">
        <v>3</v>
      </c>
      <c r="N129" s="7"/>
      <c r="S129" s="2" t="s">
        <v>800</v>
      </c>
      <c r="Z129" s="2" t="s">
        <v>882</v>
      </c>
    </row>
    <row r="130" spans="2:28" x14ac:dyDescent="0.25">
      <c r="B130" s="2" t="s">
        <v>618</v>
      </c>
      <c r="C130" s="2" t="s">
        <v>114</v>
      </c>
      <c r="D130" s="2" t="s">
        <v>115</v>
      </c>
      <c r="E130" s="2" t="s">
        <v>137</v>
      </c>
      <c r="F130" s="2" t="s">
        <v>117</v>
      </c>
      <c r="G130" s="2" t="s">
        <v>568</v>
      </c>
      <c r="H130" s="2" t="s">
        <v>3</v>
      </c>
      <c r="N130" s="7"/>
      <c r="S130" s="2" t="s">
        <v>801</v>
      </c>
    </row>
    <row r="131" spans="2:28" x14ac:dyDescent="0.25">
      <c r="B131" s="2" t="s">
        <v>620</v>
      </c>
      <c r="C131" s="2" t="s">
        <v>114</v>
      </c>
      <c r="D131" s="2" t="s">
        <v>138</v>
      </c>
      <c r="E131" s="2" t="s">
        <v>139</v>
      </c>
      <c r="F131" s="2" t="s">
        <v>567</v>
      </c>
      <c r="G131" s="2" t="s">
        <v>567</v>
      </c>
      <c r="H131" s="2" t="s">
        <v>3</v>
      </c>
      <c r="N131" s="7"/>
      <c r="S131" s="2" t="s">
        <v>800</v>
      </c>
      <c r="Z131" s="2" t="s">
        <v>883</v>
      </c>
    </row>
    <row r="132" spans="2:28" x14ac:dyDescent="0.25">
      <c r="B132" s="2" t="s">
        <v>621</v>
      </c>
      <c r="C132" s="2" t="s">
        <v>114</v>
      </c>
      <c r="D132" s="2" t="s">
        <v>138</v>
      </c>
      <c r="E132" s="2" t="s">
        <v>139</v>
      </c>
      <c r="F132" s="2" t="s">
        <v>117</v>
      </c>
      <c r="G132" s="2" t="s">
        <v>568</v>
      </c>
      <c r="H132" s="2" t="s">
        <v>3</v>
      </c>
      <c r="N132" s="7"/>
      <c r="S132" s="2" t="s">
        <v>800</v>
      </c>
      <c r="AB132" s="2" t="s">
        <v>887</v>
      </c>
    </row>
    <row r="133" spans="2:28" x14ac:dyDescent="0.25">
      <c r="B133" s="2" t="s">
        <v>622</v>
      </c>
      <c r="C133" s="2" t="s">
        <v>114</v>
      </c>
      <c r="D133" s="2" t="s">
        <v>138</v>
      </c>
      <c r="E133" s="2" t="s">
        <v>140</v>
      </c>
      <c r="F133" s="2" t="s">
        <v>567</v>
      </c>
      <c r="G133" s="2" t="s">
        <v>567</v>
      </c>
      <c r="H133" s="2" t="s">
        <v>3</v>
      </c>
      <c r="N133" s="7"/>
      <c r="S133" s="2" t="s">
        <v>801</v>
      </c>
      <c r="AB133" s="13"/>
    </row>
    <row r="134" spans="2:28" x14ac:dyDescent="0.25">
      <c r="B134" s="2" t="s">
        <v>428</v>
      </c>
      <c r="C134" s="2" t="s">
        <v>114</v>
      </c>
      <c r="D134" s="2" t="s">
        <v>138</v>
      </c>
      <c r="E134" s="2" t="s">
        <v>141</v>
      </c>
      <c r="F134" s="2" t="s">
        <v>567</v>
      </c>
      <c r="G134" s="2" t="s">
        <v>567</v>
      </c>
      <c r="H134" s="2" t="s">
        <v>3</v>
      </c>
      <c r="N134" s="7"/>
      <c r="S134" s="2" t="s">
        <v>801</v>
      </c>
    </row>
    <row r="135" spans="2:28" x14ac:dyDescent="0.25">
      <c r="B135" s="2" t="s">
        <v>429</v>
      </c>
      <c r="C135" s="2" t="s">
        <v>114</v>
      </c>
      <c r="D135" s="2" t="s">
        <v>138</v>
      </c>
      <c r="E135" s="2" t="s">
        <v>142</v>
      </c>
      <c r="F135" s="2" t="s">
        <v>143</v>
      </c>
      <c r="G135" s="2" t="s">
        <v>144</v>
      </c>
      <c r="H135" s="2" t="s">
        <v>145</v>
      </c>
      <c r="N135" s="7"/>
      <c r="S135" s="2" t="s">
        <v>804</v>
      </c>
    </row>
    <row r="136" spans="2:28" x14ac:dyDescent="0.25">
      <c r="B136" s="2" t="s">
        <v>430</v>
      </c>
      <c r="C136" s="2" t="s">
        <v>114</v>
      </c>
      <c r="D136" s="2" t="s">
        <v>138</v>
      </c>
      <c r="E136" s="2" t="s">
        <v>142</v>
      </c>
      <c r="F136" s="2" t="s">
        <v>623</v>
      </c>
      <c r="G136" s="2" t="s">
        <v>567</v>
      </c>
      <c r="H136" s="2" t="s">
        <v>3</v>
      </c>
      <c r="N136" s="7"/>
      <c r="S136" s="2" t="s">
        <v>800</v>
      </c>
    </row>
    <row r="137" spans="2:28" x14ac:dyDescent="0.25">
      <c r="B137" s="2" t="s">
        <v>431</v>
      </c>
      <c r="C137" s="2" t="s">
        <v>114</v>
      </c>
      <c r="D137" s="2" t="s">
        <v>138</v>
      </c>
      <c r="E137" s="2" t="s">
        <v>146</v>
      </c>
      <c r="F137" s="2" t="s">
        <v>147</v>
      </c>
      <c r="G137" s="2" t="s">
        <v>144</v>
      </c>
      <c r="H137" s="2" t="s">
        <v>145</v>
      </c>
      <c r="N137" s="7"/>
      <c r="S137" s="2" t="s">
        <v>804</v>
      </c>
    </row>
    <row r="138" spans="2:28" x14ac:dyDescent="0.25">
      <c r="B138" s="2" t="s">
        <v>432</v>
      </c>
      <c r="C138" s="2" t="s">
        <v>114</v>
      </c>
      <c r="D138" s="2" t="s">
        <v>138</v>
      </c>
      <c r="E138" s="2" t="s">
        <v>146</v>
      </c>
      <c r="F138" s="2" t="s">
        <v>624</v>
      </c>
      <c r="G138" s="2" t="s">
        <v>567</v>
      </c>
      <c r="H138" s="2" t="s">
        <v>3</v>
      </c>
      <c r="N138" s="7"/>
      <c r="S138" s="2" t="s">
        <v>800</v>
      </c>
    </row>
    <row r="139" spans="2:28" x14ac:dyDescent="0.25">
      <c r="B139" s="2" t="s">
        <v>148</v>
      </c>
      <c r="C139" s="2" t="s">
        <v>114</v>
      </c>
      <c r="D139" s="2" t="s">
        <v>138</v>
      </c>
      <c r="E139" s="2" t="s">
        <v>149</v>
      </c>
      <c r="F139" s="2" t="s">
        <v>150</v>
      </c>
      <c r="G139" s="2" t="s">
        <v>5</v>
      </c>
      <c r="H139" s="2" t="s">
        <v>86</v>
      </c>
      <c r="S139" s="2">
        <v>4</v>
      </c>
      <c r="X139" s="2" t="s">
        <v>878</v>
      </c>
      <c r="Y139" s="2" t="s">
        <v>873</v>
      </c>
      <c r="Z139" s="2" t="s">
        <v>878</v>
      </c>
    </row>
    <row r="140" spans="2:28" x14ac:dyDescent="0.25">
      <c r="B140" s="2" t="s">
        <v>625</v>
      </c>
      <c r="C140" s="2" t="s">
        <v>114</v>
      </c>
      <c r="D140" s="2" t="s">
        <v>138</v>
      </c>
      <c r="E140" s="2" t="s">
        <v>151</v>
      </c>
      <c r="F140" s="2" t="s">
        <v>627</v>
      </c>
      <c r="H140" s="2" t="s">
        <v>3</v>
      </c>
      <c r="S140" s="2" t="s">
        <v>801</v>
      </c>
    </row>
    <row r="141" spans="2:28" x14ac:dyDescent="0.25">
      <c r="B141" s="2" t="s">
        <v>626</v>
      </c>
      <c r="C141" s="2" t="s">
        <v>114</v>
      </c>
      <c r="D141" s="2" t="s">
        <v>364</v>
      </c>
      <c r="E141" s="2" t="s">
        <v>151</v>
      </c>
      <c r="F141" s="2" t="s">
        <v>628</v>
      </c>
      <c r="H141" s="2" t="s">
        <v>3</v>
      </c>
      <c r="S141" s="2" t="s">
        <v>801</v>
      </c>
    </row>
    <row r="142" spans="2:28" x14ac:dyDescent="0.25">
      <c r="B142" s="2" t="s">
        <v>433</v>
      </c>
      <c r="C142" s="2" t="s">
        <v>114</v>
      </c>
      <c r="D142" s="2" t="s">
        <v>152</v>
      </c>
      <c r="E142" s="2" t="s">
        <v>153</v>
      </c>
      <c r="F142" s="2" t="s">
        <v>629</v>
      </c>
      <c r="G142" s="2" t="s">
        <v>567</v>
      </c>
      <c r="H142" s="2" t="s">
        <v>3</v>
      </c>
      <c r="N142" s="7"/>
      <c r="S142" s="2" t="s">
        <v>800</v>
      </c>
      <c r="Z142" s="2" t="s">
        <v>884</v>
      </c>
    </row>
    <row r="143" spans="2:28" x14ac:dyDescent="0.25">
      <c r="B143" s="2" t="s">
        <v>683</v>
      </c>
      <c r="C143" s="2" t="s">
        <v>114</v>
      </c>
      <c r="D143" s="2" t="s">
        <v>152</v>
      </c>
      <c r="E143" s="2" t="s">
        <v>153</v>
      </c>
      <c r="F143" s="2" t="s">
        <v>154</v>
      </c>
      <c r="H143" s="2" t="s">
        <v>3</v>
      </c>
      <c r="N143" s="7"/>
      <c r="S143" s="2" t="s">
        <v>801</v>
      </c>
    </row>
    <row r="144" spans="2:28" x14ac:dyDescent="0.25">
      <c r="B144" s="2" t="s">
        <v>434</v>
      </c>
      <c r="C144" s="2" t="s">
        <v>114</v>
      </c>
      <c r="D144" s="2" t="s">
        <v>152</v>
      </c>
      <c r="E144" s="2" t="s">
        <v>155</v>
      </c>
      <c r="F144" s="2" t="s">
        <v>156</v>
      </c>
      <c r="H144" s="2" t="s">
        <v>3</v>
      </c>
      <c r="N144" s="7"/>
      <c r="S144" s="2" t="s">
        <v>801</v>
      </c>
    </row>
    <row r="145" spans="2:29" x14ac:dyDescent="0.25">
      <c r="B145" s="2" t="s">
        <v>435</v>
      </c>
      <c r="C145" s="2" t="s">
        <v>114</v>
      </c>
      <c r="D145" s="2" t="s">
        <v>152</v>
      </c>
      <c r="E145" s="2" t="s">
        <v>157</v>
      </c>
      <c r="F145" s="2" t="s">
        <v>158</v>
      </c>
      <c r="G145" s="2" t="s">
        <v>5</v>
      </c>
      <c r="H145" s="2" t="s">
        <v>86</v>
      </c>
      <c r="R145" s="9"/>
      <c r="S145" s="2" t="s">
        <v>801</v>
      </c>
    </row>
    <row r="146" spans="2:29" x14ac:dyDescent="0.25">
      <c r="B146" s="2" t="s">
        <v>436</v>
      </c>
      <c r="C146" s="2" t="s">
        <v>114</v>
      </c>
      <c r="D146" s="2" t="s">
        <v>152</v>
      </c>
      <c r="E146" s="2" t="s">
        <v>159</v>
      </c>
      <c r="F146" s="2" t="s">
        <v>631</v>
      </c>
      <c r="G146" s="2" t="s">
        <v>567</v>
      </c>
      <c r="H146" s="2" t="s">
        <v>3</v>
      </c>
      <c r="N146" s="7"/>
      <c r="S146" s="2" t="s">
        <v>800</v>
      </c>
    </row>
    <row r="147" spans="2:29" x14ac:dyDescent="0.25">
      <c r="B147" s="2" t="s">
        <v>684</v>
      </c>
      <c r="C147" s="2" t="s">
        <v>114</v>
      </c>
      <c r="D147" s="2" t="s">
        <v>152</v>
      </c>
      <c r="E147" s="2" t="s">
        <v>159</v>
      </c>
      <c r="F147" s="2" t="s">
        <v>160</v>
      </c>
      <c r="G147" s="2" t="s">
        <v>568</v>
      </c>
      <c r="H147" s="2" t="s">
        <v>3</v>
      </c>
      <c r="N147" s="7"/>
      <c r="S147" s="2" t="s">
        <v>801</v>
      </c>
    </row>
    <row r="148" spans="2:29" x14ac:dyDescent="0.25">
      <c r="B148" s="2" t="s">
        <v>437</v>
      </c>
      <c r="C148" s="2" t="s">
        <v>114</v>
      </c>
      <c r="D148" s="2" t="s">
        <v>365</v>
      </c>
      <c r="E148" s="2" t="s">
        <v>366</v>
      </c>
      <c r="K148" s="2">
        <v>0</v>
      </c>
    </row>
    <row r="149" spans="2:29" x14ac:dyDescent="0.25">
      <c r="B149" s="2" t="s">
        <v>685</v>
      </c>
      <c r="C149" s="2" t="s">
        <v>114</v>
      </c>
      <c r="D149" s="2" t="s">
        <v>365</v>
      </c>
      <c r="E149" s="2" t="s">
        <v>367</v>
      </c>
      <c r="F149" s="2" t="s">
        <v>632</v>
      </c>
      <c r="G149" s="2" t="s">
        <v>5</v>
      </c>
      <c r="H149" s="2" t="s">
        <v>4</v>
      </c>
      <c r="AC149" s="2" t="s">
        <v>1050</v>
      </c>
    </row>
    <row r="150" spans="2:29" x14ac:dyDescent="0.25">
      <c r="B150" s="2" t="s">
        <v>686</v>
      </c>
      <c r="C150" s="2" t="s">
        <v>114</v>
      </c>
      <c r="D150" s="2" t="s">
        <v>365</v>
      </c>
      <c r="E150" s="2" t="s">
        <v>367</v>
      </c>
      <c r="F150" s="2" t="s">
        <v>633</v>
      </c>
      <c r="H150" s="2" t="s">
        <v>3</v>
      </c>
      <c r="N150" s="7"/>
      <c r="S150" s="2" t="s">
        <v>800</v>
      </c>
      <c r="Z150" s="2" t="s">
        <v>1049</v>
      </c>
    </row>
    <row r="151" spans="2:29" x14ac:dyDescent="0.25">
      <c r="B151" s="2" t="s">
        <v>438</v>
      </c>
      <c r="C151" s="2" t="s">
        <v>114</v>
      </c>
      <c r="D151" s="2" t="s">
        <v>365</v>
      </c>
      <c r="E151" s="2" t="s">
        <v>368</v>
      </c>
      <c r="K151" s="2">
        <v>0</v>
      </c>
    </row>
    <row r="152" spans="2:29" x14ac:dyDescent="0.25">
      <c r="B152" s="2" t="s">
        <v>815</v>
      </c>
      <c r="C152" s="2" t="s">
        <v>114</v>
      </c>
      <c r="D152" s="2" t="s">
        <v>365</v>
      </c>
      <c r="E152" s="2" t="s">
        <v>816</v>
      </c>
      <c r="K152" s="2">
        <v>0</v>
      </c>
    </row>
    <row r="153" spans="2:29" x14ac:dyDescent="0.25">
      <c r="B153" s="2" t="s">
        <v>439</v>
      </c>
      <c r="C153" s="2" t="s">
        <v>114</v>
      </c>
      <c r="D153" s="2" t="s">
        <v>161</v>
      </c>
      <c r="E153" s="2" t="s">
        <v>162</v>
      </c>
      <c r="F153" s="2" t="s">
        <v>629</v>
      </c>
      <c r="G153" s="2" t="s">
        <v>567</v>
      </c>
      <c r="H153" s="2" t="s">
        <v>3</v>
      </c>
      <c r="N153" s="7"/>
      <c r="S153" s="2" t="s">
        <v>801</v>
      </c>
    </row>
    <row r="154" spans="2:29" x14ac:dyDescent="0.25">
      <c r="B154" s="2" t="s">
        <v>440</v>
      </c>
      <c r="C154" s="2" t="s">
        <v>114</v>
      </c>
      <c r="D154" s="2" t="s">
        <v>161</v>
      </c>
      <c r="E154" s="2" t="s">
        <v>162</v>
      </c>
      <c r="F154" s="2" t="s">
        <v>630</v>
      </c>
      <c r="G154" s="2" t="s">
        <v>568</v>
      </c>
      <c r="H154" s="2" t="s">
        <v>3</v>
      </c>
      <c r="N154" s="7"/>
      <c r="S154" s="2" t="s">
        <v>801</v>
      </c>
    </row>
    <row r="155" spans="2:29" x14ac:dyDescent="0.25">
      <c r="B155" s="2" t="s">
        <v>634</v>
      </c>
      <c r="C155" s="2" t="s">
        <v>114</v>
      </c>
      <c r="D155" s="2" t="s">
        <v>161</v>
      </c>
      <c r="E155" s="2" t="s">
        <v>162</v>
      </c>
      <c r="F155" s="2" t="s">
        <v>163</v>
      </c>
      <c r="G155" s="2" t="s">
        <v>5</v>
      </c>
      <c r="H155" s="2" t="s">
        <v>86</v>
      </c>
      <c r="R155" s="9"/>
      <c r="S155" s="2" t="s">
        <v>801</v>
      </c>
    </row>
    <row r="156" spans="2:29" x14ac:dyDescent="0.25">
      <c r="B156" s="2" t="s">
        <v>441</v>
      </c>
      <c r="C156" s="2" t="s">
        <v>114</v>
      </c>
      <c r="D156" s="2" t="s">
        <v>369</v>
      </c>
      <c r="E156" s="2" t="s">
        <v>370</v>
      </c>
      <c r="U156" s="2">
        <v>100</v>
      </c>
    </row>
    <row r="157" spans="2:29" ht="15.75" thickBot="1" x14ac:dyDescent="0.3">
      <c r="B157" s="2" t="s">
        <v>442</v>
      </c>
      <c r="C157" s="2" t="s">
        <v>114</v>
      </c>
      <c r="D157" s="2" t="s">
        <v>164</v>
      </c>
      <c r="E157" s="4" t="s">
        <v>165</v>
      </c>
      <c r="F157" s="4" t="s">
        <v>166</v>
      </c>
      <c r="G157" s="2" t="s">
        <v>5</v>
      </c>
      <c r="H157" s="2" t="s">
        <v>4</v>
      </c>
      <c r="M157" s="27">
        <v>8.3330000000000001E-2</v>
      </c>
      <c r="N157" s="27">
        <v>9.0910000000000005E-2</v>
      </c>
      <c r="O157" s="27">
        <v>9.0910000000000005E-2</v>
      </c>
      <c r="P157" s="27">
        <v>0.1</v>
      </c>
      <c r="Q157" s="27">
        <v>0.1</v>
      </c>
      <c r="R157" s="27">
        <v>0.2</v>
      </c>
      <c r="S157" s="14"/>
      <c r="U157" s="27"/>
      <c r="V157" s="27"/>
    </row>
    <row r="158" spans="2:29" ht="30.75" thickBot="1" x14ac:dyDescent="0.3">
      <c r="B158" s="2" t="s">
        <v>443</v>
      </c>
      <c r="C158" s="2" t="s">
        <v>114</v>
      </c>
      <c r="D158" s="2" t="s">
        <v>164</v>
      </c>
      <c r="E158" s="4" t="s">
        <v>167</v>
      </c>
      <c r="F158" s="15" t="s">
        <v>168</v>
      </c>
      <c r="G158" s="2" t="s">
        <v>5</v>
      </c>
      <c r="H158" s="2" t="s">
        <v>4</v>
      </c>
      <c r="M158" s="27">
        <v>0.33332999999999996</v>
      </c>
      <c r="N158" s="27">
        <v>0.33332999999999996</v>
      </c>
      <c r="O158" s="27">
        <v>0.2</v>
      </c>
      <c r="P158" s="27">
        <v>0.22222</v>
      </c>
      <c r="Q158" s="27">
        <v>0.22222</v>
      </c>
      <c r="R158" s="27">
        <v>0.22222</v>
      </c>
      <c r="S158" s="14"/>
    </row>
    <row r="159" spans="2:29" ht="15.75" thickBot="1" x14ac:dyDescent="0.3">
      <c r="B159" s="2" t="s">
        <v>444</v>
      </c>
      <c r="C159" s="2" t="s">
        <v>114</v>
      </c>
      <c r="D159" s="2" t="s">
        <v>164</v>
      </c>
      <c r="E159" s="4" t="s">
        <v>169</v>
      </c>
      <c r="F159" s="15" t="s">
        <v>170</v>
      </c>
      <c r="G159" s="2" t="s">
        <v>5</v>
      </c>
      <c r="H159" s="2" t="s">
        <v>4</v>
      </c>
      <c r="N159" s="10">
        <v>0.23</v>
      </c>
      <c r="O159" s="10">
        <v>0.24</v>
      </c>
      <c r="P159" s="10">
        <v>0.25</v>
      </c>
      <c r="Q159" s="10">
        <v>0.25</v>
      </c>
      <c r="R159" s="10">
        <v>0.26</v>
      </c>
      <c r="S159" s="14"/>
      <c r="V159" s="2" t="s">
        <v>891</v>
      </c>
      <c r="W159" s="2" t="s">
        <v>888</v>
      </c>
      <c r="Z159" s="2" t="s">
        <v>878</v>
      </c>
    </row>
    <row r="160" spans="2:29" x14ac:dyDescent="0.25">
      <c r="B160" s="2" t="s">
        <v>445</v>
      </c>
      <c r="C160" s="2" t="s">
        <v>114</v>
      </c>
      <c r="D160" s="2" t="s">
        <v>164</v>
      </c>
      <c r="E160" s="4" t="s">
        <v>171</v>
      </c>
      <c r="F160" s="2" t="s">
        <v>629</v>
      </c>
      <c r="G160" s="2" t="s">
        <v>567</v>
      </c>
      <c r="H160" s="2" t="s">
        <v>3</v>
      </c>
      <c r="N160" s="7"/>
      <c r="S160" s="2" t="s">
        <v>800</v>
      </c>
      <c r="Z160" s="2" t="s">
        <v>888</v>
      </c>
    </row>
    <row r="161" spans="2:28" x14ac:dyDescent="0.25">
      <c r="B161" s="2" t="s">
        <v>446</v>
      </c>
      <c r="C161" s="2" t="s">
        <v>114</v>
      </c>
      <c r="D161" s="2" t="s">
        <v>164</v>
      </c>
      <c r="E161" s="4" t="s">
        <v>171</v>
      </c>
      <c r="F161" s="2" t="s">
        <v>630</v>
      </c>
      <c r="G161" s="2" t="s">
        <v>568</v>
      </c>
      <c r="H161" s="2" t="s">
        <v>3</v>
      </c>
      <c r="N161" s="7"/>
      <c r="S161" s="2" t="s">
        <v>801</v>
      </c>
    </row>
    <row r="162" spans="2:28" x14ac:dyDescent="0.25">
      <c r="B162" s="2" t="s">
        <v>637</v>
      </c>
      <c r="C162" s="2" t="s">
        <v>114</v>
      </c>
      <c r="D162" s="2" t="s">
        <v>164</v>
      </c>
      <c r="E162" s="4" t="s">
        <v>172</v>
      </c>
      <c r="F162" s="4" t="s">
        <v>158</v>
      </c>
      <c r="G162" s="2" t="s">
        <v>5</v>
      </c>
      <c r="H162" s="2" t="s">
        <v>86</v>
      </c>
      <c r="S162" s="2">
        <v>0</v>
      </c>
      <c r="Z162" s="2" t="s">
        <v>878</v>
      </c>
    </row>
    <row r="163" spans="2:28" x14ac:dyDescent="0.25">
      <c r="B163" s="2" t="s">
        <v>635</v>
      </c>
      <c r="C163" s="2" t="s">
        <v>114</v>
      </c>
      <c r="D163" s="2" t="s">
        <v>164</v>
      </c>
      <c r="E163" s="4" t="s">
        <v>173</v>
      </c>
      <c r="F163" s="2" t="s">
        <v>629</v>
      </c>
      <c r="G163" s="2" t="s">
        <v>567</v>
      </c>
      <c r="H163" s="2" t="s">
        <v>3</v>
      </c>
      <c r="N163" s="7"/>
      <c r="S163" s="2" t="s">
        <v>800</v>
      </c>
      <c r="Z163" s="2" t="s">
        <v>882</v>
      </c>
    </row>
    <row r="164" spans="2:28" x14ac:dyDescent="0.25">
      <c r="B164" s="2" t="s">
        <v>636</v>
      </c>
      <c r="C164" s="2" t="s">
        <v>114</v>
      </c>
      <c r="D164" s="2" t="s">
        <v>164</v>
      </c>
      <c r="E164" s="4" t="s">
        <v>173</v>
      </c>
      <c r="F164" s="2" t="s">
        <v>630</v>
      </c>
      <c r="G164" s="2" t="s">
        <v>568</v>
      </c>
      <c r="H164" s="2" t="s">
        <v>3</v>
      </c>
      <c r="N164" s="7"/>
      <c r="S164" s="2" t="s">
        <v>801</v>
      </c>
    </row>
    <row r="165" spans="2:28" x14ac:dyDescent="0.25">
      <c r="B165" s="2" t="s">
        <v>638</v>
      </c>
      <c r="C165" s="2" t="s">
        <v>114</v>
      </c>
      <c r="D165" s="2" t="s">
        <v>164</v>
      </c>
      <c r="E165" s="4" t="s">
        <v>173</v>
      </c>
      <c r="F165" s="4" t="s">
        <v>174</v>
      </c>
      <c r="G165" s="2" t="s">
        <v>5</v>
      </c>
      <c r="H165" s="2" t="s">
        <v>86</v>
      </c>
      <c r="R165" s="9"/>
      <c r="S165" s="2">
        <v>0</v>
      </c>
    </row>
    <row r="166" spans="2:28" x14ac:dyDescent="0.25">
      <c r="B166" s="2" t="s">
        <v>639</v>
      </c>
      <c r="C166" s="2" t="s">
        <v>114</v>
      </c>
      <c r="D166" s="2" t="s">
        <v>164</v>
      </c>
      <c r="E166" s="4" t="s">
        <v>175</v>
      </c>
      <c r="F166" s="2" t="s">
        <v>629</v>
      </c>
      <c r="G166" s="2" t="s">
        <v>567</v>
      </c>
      <c r="H166" s="2" t="s">
        <v>3</v>
      </c>
      <c r="N166" s="7"/>
      <c r="S166" s="2" t="s">
        <v>800</v>
      </c>
    </row>
    <row r="167" spans="2:28" x14ac:dyDescent="0.25">
      <c r="B167" s="2" t="s">
        <v>640</v>
      </c>
      <c r="C167" s="2" t="s">
        <v>114</v>
      </c>
      <c r="D167" s="2" t="s">
        <v>164</v>
      </c>
      <c r="E167" s="4" t="s">
        <v>175</v>
      </c>
      <c r="F167" s="2" t="s">
        <v>630</v>
      </c>
      <c r="G167" s="2" t="s">
        <v>568</v>
      </c>
      <c r="H167" s="2" t="s">
        <v>3</v>
      </c>
      <c r="N167" s="7"/>
      <c r="S167" s="2" t="s">
        <v>800</v>
      </c>
      <c r="Y167" s="2" t="s">
        <v>859</v>
      </c>
    </row>
    <row r="168" spans="2:28" x14ac:dyDescent="0.25">
      <c r="B168" s="2" t="s">
        <v>641</v>
      </c>
      <c r="C168" s="2" t="s">
        <v>114</v>
      </c>
      <c r="D168" s="2" t="s">
        <v>164</v>
      </c>
      <c r="E168" s="4" t="s">
        <v>176</v>
      </c>
      <c r="F168" s="2" t="s">
        <v>629</v>
      </c>
      <c r="G168" s="2" t="s">
        <v>567</v>
      </c>
      <c r="H168" s="2" t="s">
        <v>3</v>
      </c>
      <c r="N168" s="7"/>
      <c r="S168" s="2" t="s">
        <v>800</v>
      </c>
      <c r="Z168" s="2" t="s">
        <v>882</v>
      </c>
    </row>
    <row r="169" spans="2:28" x14ac:dyDescent="0.25">
      <c r="B169" s="2" t="s">
        <v>642</v>
      </c>
      <c r="C169" s="2" t="s">
        <v>114</v>
      </c>
      <c r="D169" s="2" t="s">
        <v>164</v>
      </c>
      <c r="E169" s="4" t="s">
        <v>176</v>
      </c>
      <c r="F169" s="2" t="s">
        <v>630</v>
      </c>
      <c r="G169" s="2" t="s">
        <v>568</v>
      </c>
      <c r="H169" s="2" t="s">
        <v>3</v>
      </c>
      <c r="N169" s="7"/>
      <c r="S169" s="2" t="s">
        <v>801</v>
      </c>
    </row>
    <row r="170" spans="2:28" x14ac:dyDescent="0.25">
      <c r="B170" s="2" t="s">
        <v>447</v>
      </c>
      <c r="C170" s="2" t="s">
        <v>114</v>
      </c>
      <c r="D170" s="2" t="s">
        <v>164</v>
      </c>
      <c r="E170" s="4" t="s">
        <v>177</v>
      </c>
      <c r="F170" s="4" t="s">
        <v>178</v>
      </c>
      <c r="H170" s="2" t="s">
        <v>3</v>
      </c>
      <c r="N170" s="7"/>
      <c r="S170" s="2" t="s">
        <v>800</v>
      </c>
      <c r="Y170" s="2" t="s">
        <v>858</v>
      </c>
    </row>
    <row r="171" spans="2:28" x14ac:dyDescent="0.25">
      <c r="B171" s="2" t="s">
        <v>180</v>
      </c>
      <c r="C171" s="2" t="s">
        <v>114</v>
      </c>
      <c r="D171" s="2" t="s">
        <v>164</v>
      </c>
      <c r="E171" s="4" t="s">
        <v>179</v>
      </c>
      <c r="F171" s="4" t="s">
        <v>38</v>
      </c>
      <c r="G171" s="2" t="s">
        <v>38</v>
      </c>
      <c r="H171" s="2" t="s">
        <v>3</v>
      </c>
      <c r="N171" s="7"/>
      <c r="S171" s="2" t="s">
        <v>801</v>
      </c>
    </row>
    <row r="172" spans="2:28" x14ac:dyDescent="0.25">
      <c r="B172" s="2" t="s">
        <v>448</v>
      </c>
      <c r="C172" s="2" t="s">
        <v>114</v>
      </c>
      <c r="D172" s="2" t="s">
        <v>164</v>
      </c>
      <c r="E172" s="4" t="s">
        <v>181</v>
      </c>
      <c r="F172" s="4" t="s">
        <v>182</v>
      </c>
      <c r="G172" s="2" t="s">
        <v>5</v>
      </c>
      <c r="H172" s="2" t="s">
        <v>4</v>
      </c>
    </row>
    <row r="173" spans="2:28" x14ac:dyDescent="0.25">
      <c r="B173" s="2" t="s">
        <v>449</v>
      </c>
      <c r="C173" s="2" t="s">
        <v>114</v>
      </c>
      <c r="D173" s="2" t="s">
        <v>164</v>
      </c>
      <c r="E173" s="4" t="s">
        <v>183</v>
      </c>
      <c r="F173" s="2" t="s">
        <v>184</v>
      </c>
      <c r="G173" s="2" t="s">
        <v>5</v>
      </c>
      <c r="H173" s="2" t="str">
        <f>H3</f>
        <v>INR</v>
      </c>
      <c r="I173" s="2" t="s">
        <v>647</v>
      </c>
      <c r="J173" s="2" t="str">
        <f>J3</f>
        <v>March</v>
      </c>
      <c r="M173" s="3">
        <v>81203094</v>
      </c>
      <c r="N173" s="3">
        <v>92841186</v>
      </c>
      <c r="O173" s="3">
        <v>102573767</v>
      </c>
      <c r="P173" s="3">
        <v>119328295</v>
      </c>
      <c r="Q173" s="3">
        <v>136241378</v>
      </c>
      <c r="R173" s="3">
        <v>154185671</v>
      </c>
      <c r="U173" s="2" t="s">
        <v>924</v>
      </c>
      <c r="V173" s="2" t="s">
        <v>923</v>
      </c>
      <c r="W173" s="2" t="s">
        <v>921</v>
      </c>
      <c r="X173" s="2" t="s">
        <v>1039</v>
      </c>
      <c r="Y173" s="2" t="s">
        <v>925</v>
      </c>
      <c r="Z173" s="2" t="s">
        <v>1052</v>
      </c>
    </row>
    <row r="174" spans="2:28" x14ac:dyDescent="0.25">
      <c r="B174" s="2" t="s">
        <v>450</v>
      </c>
      <c r="C174" s="2" t="s">
        <v>114</v>
      </c>
      <c r="D174" s="2" t="s">
        <v>164</v>
      </c>
      <c r="E174" s="4" t="s">
        <v>183</v>
      </c>
      <c r="F174" s="4" t="s">
        <v>185</v>
      </c>
      <c r="G174" s="2" t="s">
        <v>5</v>
      </c>
      <c r="H174" s="2" t="str">
        <f>H3</f>
        <v>INR</v>
      </c>
      <c r="I174" s="2" t="s">
        <v>647</v>
      </c>
      <c r="J174" s="2" t="str">
        <f>J3</f>
        <v>March</v>
      </c>
      <c r="M174" s="3">
        <f t="shared" ref="M174:Q174" si="2">M6/M317</f>
        <v>2942960.1153291683</v>
      </c>
      <c r="N174" s="3">
        <f t="shared" si="2"/>
        <v>3136429.8724954464</v>
      </c>
      <c r="O174" s="3">
        <f t="shared" si="2"/>
        <v>3508199.5661605205</v>
      </c>
      <c r="P174" s="3">
        <f t="shared" si="2"/>
        <v>8635067.96116505</v>
      </c>
      <c r="Q174" s="3">
        <f t="shared" si="2"/>
        <v>8690563.3802816905</v>
      </c>
      <c r="R174" s="3">
        <f>R6/R317</f>
        <v>3915411.954765751</v>
      </c>
      <c r="AB174" s="13"/>
    </row>
    <row r="175" spans="2:28" x14ac:dyDescent="0.25">
      <c r="B175" s="2" t="s">
        <v>451</v>
      </c>
      <c r="C175" s="2" t="s">
        <v>114</v>
      </c>
      <c r="D175" s="2" t="s">
        <v>164</v>
      </c>
      <c r="E175" s="4" t="s">
        <v>183</v>
      </c>
      <c r="F175" s="4" t="s">
        <v>183</v>
      </c>
      <c r="G175" s="2" t="s">
        <v>5</v>
      </c>
      <c r="H175" s="2" t="s">
        <v>86</v>
      </c>
      <c r="M175" s="2">
        <v>83</v>
      </c>
      <c r="N175" s="2">
        <v>88</v>
      </c>
      <c r="O175" s="2">
        <v>92</v>
      </c>
      <c r="P175" s="2">
        <v>102</v>
      </c>
      <c r="Q175" s="2">
        <v>116</v>
      </c>
      <c r="R175" s="12">
        <v>127</v>
      </c>
      <c r="U175" s="2" t="s">
        <v>1055</v>
      </c>
      <c r="V175" s="2" t="s">
        <v>1055</v>
      </c>
      <c r="W175" s="2" t="s">
        <v>1054</v>
      </c>
      <c r="X175" s="2" t="s">
        <v>1053</v>
      </c>
      <c r="Y175" s="2" t="s">
        <v>1051</v>
      </c>
      <c r="Z175" s="2" t="s">
        <v>1051</v>
      </c>
      <c r="AB175" s="13"/>
    </row>
    <row r="176" spans="2:28" x14ac:dyDescent="0.25">
      <c r="B176" s="2" t="s">
        <v>452</v>
      </c>
      <c r="C176" s="2" t="s">
        <v>114</v>
      </c>
      <c r="D176" s="2" t="s">
        <v>186</v>
      </c>
      <c r="E176" s="4" t="s">
        <v>187</v>
      </c>
      <c r="F176" s="4" t="s">
        <v>188</v>
      </c>
      <c r="G176" s="2" t="s">
        <v>189</v>
      </c>
      <c r="H176" s="2" t="s">
        <v>190</v>
      </c>
      <c r="K176" s="2">
        <v>0</v>
      </c>
      <c r="N176" s="7"/>
      <c r="S176" s="2" t="s">
        <v>805</v>
      </c>
    </row>
    <row r="177" spans="2:29" x14ac:dyDescent="0.25">
      <c r="B177" s="2" t="s">
        <v>453</v>
      </c>
      <c r="C177" s="2" t="s">
        <v>114</v>
      </c>
      <c r="D177" s="2" t="s">
        <v>186</v>
      </c>
      <c r="E177" s="4" t="s">
        <v>191</v>
      </c>
      <c r="F177" s="2" t="str">
        <f>E177</f>
        <v>Charity/Philanthropy</v>
      </c>
      <c r="G177" s="2" t="s">
        <v>5</v>
      </c>
      <c r="H177" s="2" t="str">
        <f>H3</f>
        <v>INR</v>
      </c>
      <c r="I177" s="2" t="s">
        <v>647</v>
      </c>
      <c r="J177" s="2" t="str">
        <f>J3</f>
        <v>March</v>
      </c>
      <c r="M177" s="3"/>
      <c r="N177" s="3"/>
      <c r="O177" s="3"/>
      <c r="P177" s="3"/>
      <c r="Q177" s="3"/>
    </row>
    <row r="178" spans="2:29" x14ac:dyDescent="0.25">
      <c r="B178" s="2" t="s">
        <v>454</v>
      </c>
      <c r="C178" s="2" t="s">
        <v>114</v>
      </c>
      <c r="D178" s="2" t="s">
        <v>186</v>
      </c>
      <c r="E178" s="4" t="s">
        <v>192</v>
      </c>
      <c r="F178" s="4" t="s">
        <v>193</v>
      </c>
      <c r="G178" s="4" t="s">
        <v>194</v>
      </c>
      <c r="H178" s="2" t="s">
        <v>3</v>
      </c>
      <c r="N178" s="7"/>
      <c r="S178" s="2" t="s">
        <v>801</v>
      </c>
    </row>
    <row r="179" spans="2:29" x14ac:dyDescent="0.25">
      <c r="B179" s="2" t="s">
        <v>455</v>
      </c>
      <c r="C179" s="2" t="s">
        <v>114</v>
      </c>
      <c r="D179" s="2" t="s">
        <v>186</v>
      </c>
      <c r="E179" s="4" t="s">
        <v>195</v>
      </c>
      <c r="F179" s="4" t="s">
        <v>196</v>
      </c>
      <c r="G179" s="2" t="s">
        <v>760</v>
      </c>
      <c r="H179" s="2" t="s">
        <v>3</v>
      </c>
      <c r="N179" s="7"/>
      <c r="S179" s="2" t="s">
        <v>801</v>
      </c>
    </row>
    <row r="180" spans="2:29" x14ac:dyDescent="0.25">
      <c r="B180" s="2" t="s">
        <v>688</v>
      </c>
      <c r="C180" s="2" t="s">
        <v>114</v>
      </c>
      <c r="D180" s="2" t="s">
        <v>197</v>
      </c>
      <c r="E180" s="4" t="s">
        <v>198</v>
      </c>
      <c r="F180" s="4" t="s">
        <v>629</v>
      </c>
      <c r="G180" s="2" t="s">
        <v>21</v>
      </c>
      <c r="H180" s="2" t="s">
        <v>3</v>
      </c>
      <c r="N180" s="7"/>
      <c r="S180" s="2" t="s">
        <v>800</v>
      </c>
      <c r="Z180" s="2" t="s">
        <v>889</v>
      </c>
    </row>
    <row r="181" spans="2:29" x14ac:dyDescent="0.25">
      <c r="B181" s="2" t="s">
        <v>687</v>
      </c>
      <c r="C181" s="2" t="s">
        <v>114</v>
      </c>
      <c r="D181" s="2" t="s">
        <v>197</v>
      </c>
      <c r="E181" s="4" t="s">
        <v>198</v>
      </c>
      <c r="F181" s="4" t="s">
        <v>117</v>
      </c>
      <c r="G181" s="2" t="s">
        <v>21</v>
      </c>
      <c r="H181" s="2" t="s">
        <v>3</v>
      </c>
      <c r="N181" s="7"/>
      <c r="S181" s="2" t="s">
        <v>801</v>
      </c>
    </row>
    <row r="182" spans="2:29" x14ac:dyDescent="0.25">
      <c r="B182" s="2" t="s">
        <v>456</v>
      </c>
      <c r="C182" s="2" t="s">
        <v>114</v>
      </c>
      <c r="D182" s="2" t="s">
        <v>197</v>
      </c>
      <c r="E182" s="4" t="s">
        <v>199</v>
      </c>
      <c r="F182" s="4" t="s">
        <v>200</v>
      </c>
      <c r="G182" s="2" t="s">
        <v>5</v>
      </c>
      <c r="H182" s="2" t="str">
        <f>H3</f>
        <v>INR</v>
      </c>
      <c r="I182" s="2" t="s">
        <v>647</v>
      </c>
      <c r="J182" s="2" t="str">
        <f>J3</f>
        <v>March</v>
      </c>
      <c r="M182" s="3"/>
      <c r="N182" s="3">
        <v>1061900000</v>
      </c>
      <c r="O182" s="3">
        <v>1742100000</v>
      </c>
      <c r="P182" s="3">
        <v>350500000</v>
      </c>
      <c r="Q182" s="3">
        <v>208060000</v>
      </c>
      <c r="R182" s="3">
        <v>2641900000</v>
      </c>
      <c r="U182" s="3"/>
      <c r="V182" s="2" t="s">
        <v>865</v>
      </c>
      <c r="W182" s="2" t="s">
        <v>864</v>
      </c>
      <c r="Y182" s="2" t="s">
        <v>866</v>
      </c>
      <c r="Z182" s="2" t="s">
        <v>872</v>
      </c>
    </row>
    <row r="183" spans="2:29" x14ac:dyDescent="0.25">
      <c r="B183" s="2" t="s">
        <v>457</v>
      </c>
      <c r="C183" s="2" t="s">
        <v>114</v>
      </c>
      <c r="D183" s="2" t="s">
        <v>197</v>
      </c>
      <c r="E183" s="4" t="s">
        <v>201</v>
      </c>
      <c r="F183" s="4" t="s">
        <v>202</v>
      </c>
      <c r="G183" s="2" t="s">
        <v>5</v>
      </c>
      <c r="H183" s="2" t="s">
        <v>86</v>
      </c>
      <c r="N183" s="2">
        <f t="shared" ref="N183:Q183" si="3">N317-M317</f>
        <v>115</v>
      </c>
      <c r="O183" s="2">
        <f t="shared" si="3"/>
        <v>109</v>
      </c>
      <c r="P183" s="2">
        <f t="shared" si="3"/>
        <v>270</v>
      </c>
      <c r="Q183" s="2">
        <f t="shared" si="3"/>
        <v>265</v>
      </c>
      <c r="R183" s="2">
        <f>R317-Q317</f>
        <v>255</v>
      </c>
    </row>
    <row r="184" spans="2:29" x14ac:dyDescent="0.25">
      <c r="B184" s="2" t="s">
        <v>458</v>
      </c>
      <c r="C184" s="2" t="s">
        <v>114</v>
      </c>
      <c r="D184" s="2" t="s">
        <v>197</v>
      </c>
      <c r="E184" s="4" t="s">
        <v>203</v>
      </c>
      <c r="F184" s="4" t="s">
        <v>204</v>
      </c>
      <c r="G184" s="2" t="s">
        <v>5</v>
      </c>
      <c r="H184" s="2" t="s">
        <v>86</v>
      </c>
      <c r="R184" s="9"/>
      <c r="S184" s="2">
        <v>0</v>
      </c>
    </row>
    <row r="185" spans="2:29" ht="15.75" thickBot="1" x14ac:dyDescent="0.3">
      <c r="B185" s="2" t="s">
        <v>459</v>
      </c>
      <c r="C185" s="2" t="s">
        <v>205</v>
      </c>
      <c r="D185" s="2" t="s">
        <v>206</v>
      </c>
      <c r="E185" s="4" t="s">
        <v>207</v>
      </c>
      <c r="F185" s="2" t="str">
        <f>E185</f>
        <v>Past controversies</v>
      </c>
      <c r="G185" s="2" t="s">
        <v>5</v>
      </c>
      <c r="H185" s="2" t="s">
        <v>86</v>
      </c>
      <c r="M185" s="16"/>
      <c r="S185" s="2">
        <v>0</v>
      </c>
      <c r="V185" s="13"/>
      <c r="AB185" s="13"/>
    </row>
    <row r="186" spans="2:29" x14ac:dyDescent="0.25">
      <c r="B186" s="2" t="s">
        <v>460</v>
      </c>
      <c r="C186" s="2" t="s">
        <v>205</v>
      </c>
      <c r="D186" s="2" t="s">
        <v>206</v>
      </c>
      <c r="E186" s="4" t="s">
        <v>208</v>
      </c>
      <c r="F186" s="4" t="s">
        <v>209</v>
      </c>
      <c r="H186" s="2" t="s">
        <v>3</v>
      </c>
      <c r="N186" s="7"/>
      <c r="S186" s="2" t="s">
        <v>801</v>
      </c>
    </row>
    <row r="187" spans="2:29" x14ac:dyDescent="0.25">
      <c r="B187" s="2" t="s">
        <v>461</v>
      </c>
      <c r="C187" s="2" t="s">
        <v>205</v>
      </c>
      <c r="D187" s="2" t="s">
        <v>206</v>
      </c>
      <c r="E187" s="4" t="s">
        <v>210</v>
      </c>
      <c r="F187" s="4" t="s">
        <v>211</v>
      </c>
      <c r="G187" s="2" t="s">
        <v>5</v>
      </c>
      <c r="H187" s="2" t="str">
        <f>H3</f>
        <v>INR</v>
      </c>
      <c r="I187" s="2" t="s">
        <v>648</v>
      </c>
      <c r="J187" s="3" t="str">
        <f>J3</f>
        <v>March</v>
      </c>
      <c r="O187" s="3">
        <v>4610300000</v>
      </c>
      <c r="P187" s="3">
        <v>4608700000</v>
      </c>
      <c r="Q187" s="3">
        <v>3956400000</v>
      </c>
      <c r="R187" s="3">
        <v>9815200000</v>
      </c>
      <c r="X187" s="2" t="s">
        <v>1048</v>
      </c>
      <c r="Z187" s="2" t="s">
        <v>1048</v>
      </c>
    </row>
    <row r="188" spans="2:29" x14ac:dyDescent="0.25">
      <c r="B188" s="2" t="s">
        <v>689</v>
      </c>
      <c r="C188" s="2" t="s">
        <v>205</v>
      </c>
      <c r="D188" s="2" t="s">
        <v>206</v>
      </c>
      <c r="E188" s="4" t="s">
        <v>210</v>
      </c>
      <c r="F188" s="4" t="s">
        <v>213</v>
      </c>
      <c r="G188" s="2" t="s">
        <v>5</v>
      </c>
      <c r="H188" s="2" t="s">
        <v>86</v>
      </c>
      <c r="M188" s="17"/>
      <c r="R188" s="9"/>
      <c r="S188" s="2">
        <v>2</v>
      </c>
      <c r="Z188" s="2" t="s">
        <v>1047</v>
      </c>
      <c r="AC188" s="3"/>
    </row>
    <row r="189" spans="2:29" x14ac:dyDescent="0.25">
      <c r="B189" s="2" t="s">
        <v>462</v>
      </c>
      <c r="C189" s="2" t="s">
        <v>205</v>
      </c>
      <c r="D189" s="2" t="s">
        <v>206</v>
      </c>
      <c r="E189" s="4" t="s">
        <v>214</v>
      </c>
      <c r="F189" s="4" t="s">
        <v>215</v>
      </c>
      <c r="G189" s="4" t="s">
        <v>5</v>
      </c>
      <c r="H189" s="4" t="s">
        <v>394</v>
      </c>
      <c r="R189" s="18"/>
      <c r="S189" s="2">
        <v>0</v>
      </c>
    </row>
    <row r="190" spans="2:29" x14ac:dyDescent="0.25">
      <c r="B190" s="2" t="s">
        <v>462</v>
      </c>
      <c r="C190" s="2" t="s">
        <v>205</v>
      </c>
      <c r="D190" s="2" t="s">
        <v>206</v>
      </c>
      <c r="E190" s="4" t="s">
        <v>214</v>
      </c>
      <c r="F190" s="4" t="s">
        <v>690</v>
      </c>
      <c r="G190" s="4"/>
      <c r="H190" s="2" t="s">
        <v>3</v>
      </c>
      <c r="R190" s="18"/>
      <c r="S190" s="2" t="s">
        <v>801</v>
      </c>
    </row>
    <row r="191" spans="2:29" x14ac:dyDescent="0.25">
      <c r="B191" s="2" t="s">
        <v>694</v>
      </c>
      <c r="C191" s="2" t="s">
        <v>205</v>
      </c>
      <c r="D191" s="2" t="s">
        <v>216</v>
      </c>
      <c r="E191" s="4" t="s">
        <v>217</v>
      </c>
      <c r="F191" s="4" t="s">
        <v>691</v>
      </c>
      <c r="G191" s="4" t="s">
        <v>5</v>
      </c>
      <c r="H191" s="4" t="s">
        <v>4</v>
      </c>
      <c r="R191" s="10"/>
      <c r="S191" s="8">
        <v>4.6699999999999998E-2</v>
      </c>
    </row>
    <row r="192" spans="2:29" x14ac:dyDescent="0.25">
      <c r="B192" s="2" t="s">
        <v>695</v>
      </c>
      <c r="C192" s="2" t="s">
        <v>205</v>
      </c>
      <c r="D192" s="2" t="s">
        <v>216</v>
      </c>
      <c r="E192" s="4" t="s">
        <v>217</v>
      </c>
      <c r="F192" s="4" t="s">
        <v>692</v>
      </c>
      <c r="H192" s="2" t="s">
        <v>693</v>
      </c>
      <c r="R192" s="10"/>
      <c r="S192" s="2" t="s">
        <v>708</v>
      </c>
    </row>
    <row r="193" spans="2:28" x14ac:dyDescent="0.25">
      <c r="B193" s="2" t="s">
        <v>696</v>
      </c>
      <c r="C193" s="2" t="s">
        <v>205</v>
      </c>
      <c r="D193" s="2" t="s">
        <v>216</v>
      </c>
      <c r="E193" s="4" t="s">
        <v>217</v>
      </c>
      <c r="F193" s="4" t="s">
        <v>697</v>
      </c>
      <c r="G193" s="4" t="s">
        <v>350</v>
      </c>
      <c r="R193" s="10"/>
      <c r="S193" s="8" t="s">
        <v>1073</v>
      </c>
    </row>
    <row r="194" spans="2:28" x14ac:dyDescent="0.25">
      <c r="B194" s="2" t="s">
        <v>698</v>
      </c>
      <c r="C194" s="2" t="s">
        <v>205</v>
      </c>
      <c r="D194" s="2" t="s">
        <v>216</v>
      </c>
      <c r="E194" s="4" t="s">
        <v>699</v>
      </c>
      <c r="F194" s="2" t="str">
        <f>+E194</f>
        <v>Politcical connections</v>
      </c>
      <c r="H194" s="2" t="s">
        <v>3</v>
      </c>
      <c r="R194" s="10"/>
      <c r="S194" s="2" t="s">
        <v>801</v>
      </c>
    </row>
    <row r="195" spans="2:28" x14ac:dyDescent="0.25">
      <c r="B195" s="2" t="s">
        <v>463</v>
      </c>
      <c r="C195" s="2" t="s">
        <v>205</v>
      </c>
      <c r="D195" s="2" t="s">
        <v>216</v>
      </c>
      <c r="E195" s="4" t="s">
        <v>218</v>
      </c>
      <c r="F195" s="2" t="str">
        <f>E195</f>
        <v>Number of family members in Business</v>
      </c>
      <c r="G195" s="2" t="s">
        <v>5</v>
      </c>
      <c r="H195" s="2" t="s">
        <v>86</v>
      </c>
      <c r="R195" s="9"/>
      <c r="S195" s="2">
        <v>0</v>
      </c>
    </row>
    <row r="196" spans="2:28" x14ac:dyDescent="0.25">
      <c r="B196" s="2" t="s">
        <v>464</v>
      </c>
      <c r="C196" s="2" t="s">
        <v>205</v>
      </c>
      <c r="D196" s="2" t="s">
        <v>216</v>
      </c>
      <c r="E196" s="4" t="s">
        <v>219</v>
      </c>
      <c r="F196" s="4" t="s">
        <v>629</v>
      </c>
      <c r="G196" s="2" t="s">
        <v>21</v>
      </c>
      <c r="H196" s="2" t="s">
        <v>3</v>
      </c>
      <c r="N196" s="7"/>
      <c r="S196" s="2" t="s">
        <v>800</v>
      </c>
      <c r="AB196" s="2" t="s">
        <v>1045</v>
      </c>
    </row>
    <row r="197" spans="2:28" x14ac:dyDescent="0.25">
      <c r="B197" s="2" t="s">
        <v>465</v>
      </c>
      <c r="C197" s="2" t="s">
        <v>205</v>
      </c>
      <c r="D197" s="2" t="s">
        <v>216</v>
      </c>
      <c r="E197" s="4" t="s">
        <v>220</v>
      </c>
      <c r="F197" s="2" t="s">
        <v>702</v>
      </c>
      <c r="G197" s="2" t="s">
        <v>5</v>
      </c>
      <c r="H197" s="2" t="s">
        <v>4</v>
      </c>
      <c r="R197" s="9"/>
      <c r="S197" s="2" t="s">
        <v>801</v>
      </c>
    </row>
    <row r="198" spans="2:28" x14ac:dyDescent="0.25">
      <c r="B198" s="2" t="s">
        <v>466</v>
      </c>
      <c r="C198" s="2" t="s">
        <v>205</v>
      </c>
      <c r="D198" s="2" t="s">
        <v>216</v>
      </c>
      <c r="E198" s="4" t="s">
        <v>220</v>
      </c>
      <c r="F198" s="4" t="s">
        <v>700</v>
      </c>
      <c r="G198" s="4" t="s">
        <v>350</v>
      </c>
      <c r="R198" s="9"/>
      <c r="S198" s="2" t="s">
        <v>801</v>
      </c>
    </row>
    <row r="199" spans="2:28" x14ac:dyDescent="0.25">
      <c r="B199" s="2" t="s">
        <v>703</v>
      </c>
      <c r="C199" s="2" t="s">
        <v>205</v>
      </c>
      <c r="D199" s="2" t="s">
        <v>216</v>
      </c>
      <c r="E199" s="4" t="s">
        <v>220</v>
      </c>
      <c r="F199" s="2" t="s">
        <v>701</v>
      </c>
      <c r="G199" s="2" t="s">
        <v>5</v>
      </c>
      <c r="H199" s="2" t="s">
        <v>4</v>
      </c>
      <c r="R199" s="9"/>
      <c r="S199" s="2" t="s">
        <v>801</v>
      </c>
    </row>
    <row r="200" spans="2:28" x14ac:dyDescent="0.25">
      <c r="B200" s="2" t="s">
        <v>396</v>
      </c>
      <c r="C200" s="2" t="s">
        <v>205</v>
      </c>
      <c r="D200" s="2" t="s">
        <v>221</v>
      </c>
      <c r="E200" s="4" t="s">
        <v>222</v>
      </c>
      <c r="F200" s="2" t="s">
        <v>221</v>
      </c>
      <c r="H200" s="2" t="s">
        <v>3</v>
      </c>
      <c r="R200" s="9"/>
      <c r="S200" s="2" t="s">
        <v>801</v>
      </c>
    </row>
    <row r="201" spans="2:28" x14ac:dyDescent="0.25">
      <c r="B201" s="2" t="s">
        <v>397</v>
      </c>
      <c r="C201" s="2" t="s">
        <v>205</v>
      </c>
      <c r="D201" s="2" t="s">
        <v>221</v>
      </c>
      <c r="E201" s="4" t="s">
        <v>223</v>
      </c>
      <c r="F201" s="4" t="s">
        <v>704</v>
      </c>
      <c r="G201" s="2" t="s">
        <v>5</v>
      </c>
      <c r="H201" s="2" t="str">
        <f>H3</f>
        <v>INR</v>
      </c>
      <c r="I201" s="2" t="s">
        <v>647</v>
      </c>
      <c r="J201" s="2" t="str">
        <f>J3</f>
        <v>March</v>
      </c>
      <c r="M201" s="3">
        <v>82492099999.999985</v>
      </c>
      <c r="N201" s="3">
        <v>127733700000.00002</v>
      </c>
      <c r="O201" s="3">
        <v>138456500000</v>
      </c>
      <c r="P201" s="3">
        <v>56239399999.999992</v>
      </c>
      <c r="Q201" s="3">
        <v>239824199999.99997</v>
      </c>
      <c r="R201" s="3">
        <v>241272500000</v>
      </c>
      <c r="V201" s="2" t="s">
        <v>1076</v>
      </c>
      <c r="X201" s="2" t="s">
        <v>1075</v>
      </c>
      <c r="Z201" s="2" t="s">
        <v>1074</v>
      </c>
    </row>
    <row r="202" spans="2:28" ht="15.75" thickBot="1" x14ac:dyDescent="0.3">
      <c r="B202" s="2" t="s">
        <v>813</v>
      </c>
      <c r="C202" s="2" t="s">
        <v>205</v>
      </c>
      <c r="D202" s="2" t="s">
        <v>221</v>
      </c>
      <c r="E202" s="4" t="s">
        <v>223</v>
      </c>
      <c r="F202" s="4" t="s">
        <v>814</v>
      </c>
      <c r="G202" s="2" t="s">
        <v>5</v>
      </c>
      <c r="H202" s="2" t="str">
        <f>H3</f>
        <v>INR</v>
      </c>
      <c r="I202" s="2" t="s">
        <v>647</v>
      </c>
      <c r="J202" s="2" t="str">
        <f>J3</f>
        <v>March</v>
      </c>
      <c r="K202" s="2">
        <v>0</v>
      </c>
      <c r="R202" s="9"/>
    </row>
    <row r="203" spans="2:28" ht="15.75" thickBot="1" x14ac:dyDescent="0.3">
      <c r="B203" s="2" t="s">
        <v>467</v>
      </c>
      <c r="C203" s="2" t="s">
        <v>205</v>
      </c>
      <c r="D203" s="2" t="s">
        <v>224</v>
      </c>
      <c r="E203" s="4" t="s">
        <v>225</v>
      </c>
      <c r="F203" s="4" t="s">
        <v>707</v>
      </c>
      <c r="G203" s="2" t="s">
        <v>5</v>
      </c>
      <c r="H203" s="2" t="s">
        <v>86</v>
      </c>
      <c r="M203" s="20"/>
      <c r="R203" s="9"/>
      <c r="S203" s="2">
        <v>0</v>
      </c>
    </row>
    <row r="204" spans="2:28" x14ac:dyDescent="0.25">
      <c r="B204" s="2" t="s">
        <v>468</v>
      </c>
      <c r="C204" s="2" t="s">
        <v>205</v>
      </c>
      <c r="D204" s="2" t="s">
        <v>224</v>
      </c>
      <c r="E204" s="4" t="s">
        <v>227</v>
      </c>
      <c r="F204" s="4" t="s">
        <v>228</v>
      </c>
      <c r="H204" s="2" t="s">
        <v>3</v>
      </c>
      <c r="N204" s="7"/>
      <c r="S204" s="2" t="s">
        <v>800</v>
      </c>
    </row>
    <row r="205" spans="2:28" x14ac:dyDescent="0.25">
      <c r="B205" s="2" t="s">
        <v>469</v>
      </c>
      <c r="C205" s="2" t="s">
        <v>205</v>
      </c>
      <c r="D205" s="2" t="s">
        <v>224</v>
      </c>
      <c r="E205" s="4" t="s">
        <v>227</v>
      </c>
      <c r="F205" s="4" t="s">
        <v>229</v>
      </c>
      <c r="H205" s="2" t="s">
        <v>3</v>
      </c>
      <c r="N205" s="7"/>
      <c r="S205" s="2" t="s">
        <v>801</v>
      </c>
    </row>
    <row r="206" spans="2:28" x14ac:dyDescent="0.25">
      <c r="B206" s="2" t="s">
        <v>470</v>
      </c>
      <c r="C206" s="2" t="s">
        <v>205</v>
      </c>
      <c r="D206" s="2" t="s">
        <v>224</v>
      </c>
      <c r="E206" s="4" t="s">
        <v>227</v>
      </c>
      <c r="F206" s="4" t="s">
        <v>230</v>
      </c>
      <c r="H206" s="2" t="s">
        <v>3</v>
      </c>
      <c r="N206" s="7"/>
      <c r="S206" s="2" t="s">
        <v>800</v>
      </c>
      <c r="Z206" s="2" t="s">
        <v>858</v>
      </c>
    </row>
    <row r="207" spans="2:28" ht="15.75" thickBot="1" x14ac:dyDescent="0.3">
      <c r="B207" s="2" t="s">
        <v>471</v>
      </c>
      <c r="C207" s="2" t="s">
        <v>205</v>
      </c>
      <c r="D207" s="2" t="s">
        <v>224</v>
      </c>
      <c r="E207" s="4" t="s">
        <v>231</v>
      </c>
      <c r="F207" s="4" t="s">
        <v>232</v>
      </c>
      <c r="G207" s="2" t="s">
        <v>5</v>
      </c>
      <c r="H207" s="2" t="s">
        <v>4</v>
      </c>
      <c r="M207" s="21"/>
      <c r="Q207" s="19"/>
      <c r="S207" s="8">
        <v>4.3E-3</v>
      </c>
      <c r="AB207" s="13"/>
    </row>
    <row r="208" spans="2:28" x14ac:dyDescent="0.25">
      <c r="B208" s="2" t="s">
        <v>472</v>
      </c>
      <c r="C208" s="2" t="s">
        <v>205</v>
      </c>
      <c r="D208" s="2" t="s">
        <v>224</v>
      </c>
      <c r="E208" s="4" t="s">
        <v>231</v>
      </c>
      <c r="F208" s="4" t="s">
        <v>233</v>
      </c>
      <c r="G208" s="2" t="s">
        <v>5</v>
      </c>
      <c r="H208" s="2" t="s">
        <v>4</v>
      </c>
      <c r="Q208" s="19"/>
      <c r="S208" s="8">
        <v>0.7419</v>
      </c>
      <c r="AB208" s="13"/>
    </row>
    <row r="209" spans="2:28" x14ac:dyDescent="0.25">
      <c r="B209" s="2" t="s">
        <v>473</v>
      </c>
      <c r="C209" s="2" t="s">
        <v>205</v>
      </c>
      <c r="D209" s="2" t="s">
        <v>224</v>
      </c>
      <c r="E209" s="4" t="s">
        <v>231</v>
      </c>
      <c r="F209" s="4" t="s">
        <v>708</v>
      </c>
      <c r="G209" s="2" t="s">
        <v>5</v>
      </c>
      <c r="H209" s="2" t="s">
        <v>4</v>
      </c>
      <c r="Q209" s="19"/>
      <c r="S209" s="10">
        <v>2.0999999999999999E-3</v>
      </c>
      <c r="AB209" s="13"/>
    </row>
    <row r="210" spans="2:28" x14ac:dyDescent="0.25">
      <c r="B210" s="2" t="s">
        <v>710</v>
      </c>
      <c r="C210" s="2" t="s">
        <v>205</v>
      </c>
      <c r="D210" s="2" t="s">
        <v>224</v>
      </c>
      <c r="E210" s="4" t="s">
        <v>231</v>
      </c>
      <c r="F210" s="4" t="s">
        <v>709</v>
      </c>
      <c r="G210" s="2" t="s">
        <v>5</v>
      </c>
      <c r="H210" s="2" t="s">
        <v>4</v>
      </c>
      <c r="Q210" s="19"/>
      <c r="R210" s="9"/>
      <c r="S210" s="8">
        <f>100%-S209-S208-S207</f>
        <v>0.25169999999999998</v>
      </c>
    </row>
    <row r="211" spans="2:28" x14ac:dyDescent="0.25">
      <c r="B211" s="2" t="s">
        <v>714</v>
      </c>
      <c r="C211" s="2" t="s">
        <v>205</v>
      </c>
      <c r="D211" s="2" t="s">
        <v>224</v>
      </c>
      <c r="E211" s="4" t="s">
        <v>234</v>
      </c>
      <c r="F211" s="4" t="s">
        <v>629</v>
      </c>
      <c r="G211" s="2" t="s">
        <v>21</v>
      </c>
      <c r="H211" s="2" t="s">
        <v>3</v>
      </c>
      <c r="N211" s="7"/>
      <c r="S211" s="2" t="s">
        <v>801</v>
      </c>
    </row>
    <row r="212" spans="2:28" x14ac:dyDescent="0.25">
      <c r="B212" s="2" t="s">
        <v>711</v>
      </c>
      <c r="C212" s="2" t="s">
        <v>205</v>
      </c>
      <c r="D212" s="2" t="s">
        <v>224</v>
      </c>
      <c r="E212" s="4" t="s">
        <v>234</v>
      </c>
      <c r="F212" s="4" t="s">
        <v>332</v>
      </c>
      <c r="G212" s="2" t="s">
        <v>21</v>
      </c>
      <c r="H212" s="2" t="s">
        <v>3</v>
      </c>
      <c r="N212" s="7"/>
      <c r="S212" s="2" t="s">
        <v>801</v>
      </c>
    </row>
    <row r="213" spans="2:28" x14ac:dyDescent="0.25">
      <c r="B213" s="2" t="s">
        <v>712</v>
      </c>
      <c r="C213" s="2" t="s">
        <v>205</v>
      </c>
      <c r="D213" s="2" t="s">
        <v>224</v>
      </c>
      <c r="E213" s="4" t="s">
        <v>236</v>
      </c>
      <c r="F213" s="4" t="s">
        <v>629</v>
      </c>
      <c r="G213" s="2" t="s">
        <v>21</v>
      </c>
      <c r="H213" s="2" t="s">
        <v>3</v>
      </c>
      <c r="N213" s="7"/>
      <c r="S213" s="2" t="s">
        <v>801</v>
      </c>
    </row>
    <row r="214" spans="2:28" x14ac:dyDescent="0.25">
      <c r="B214" s="2" t="s">
        <v>713</v>
      </c>
      <c r="C214" s="2" t="s">
        <v>205</v>
      </c>
      <c r="D214" s="2" t="s">
        <v>224</v>
      </c>
      <c r="E214" s="4" t="s">
        <v>236</v>
      </c>
      <c r="F214" s="4" t="s">
        <v>332</v>
      </c>
      <c r="G214" s="2" t="s">
        <v>21</v>
      </c>
      <c r="H214" s="2" t="s">
        <v>3</v>
      </c>
      <c r="N214" s="7"/>
      <c r="S214" s="2" t="s">
        <v>801</v>
      </c>
    </row>
    <row r="215" spans="2:28" x14ac:dyDescent="0.25">
      <c r="B215" s="2" t="s">
        <v>474</v>
      </c>
      <c r="C215" s="2" t="s">
        <v>205</v>
      </c>
      <c r="D215" s="2" t="s">
        <v>224</v>
      </c>
      <c r="E215" s="4" t="s">
        <v>237</v>
      </c>
      <c r="F215" s="4" t="s">
        <v>238</v>
      </c>
      <c r="H215" s="2" t="s">
        <v>3</v>
      </c>
      <c r="N215" s="7"/>
      <c r="S215" s="2" t="s">
        <v>800</v>
      </c>
    </row>
    <row r="216" spans="2:28" x14ac:dyDescent="0.25">
      <c r="B216" s="2" t="s">
        <v>475</v>
      </c>
      <c r="C216" s="2" t="s">
        <v>205</v>
      </c>
      <c r="D216" s="2" t="s">
        <v>224</v>
      </c>
      <c r="E216" s="4" t="s">
        <v>237</v>
      </c>
      <c r="F216" s="4" t="s">
        <v>239</v>
      </c>
      <c r="G216" s="2" t="s">
        <v>5</v>
      </c>
      <c r="H216" s="2" t="s">
        <v>86</v>
      </c>
      <c r="R216" s="9"/>
      <c r="S216" s="2">
        <v>0</v>
      </c>
    </row>
    <row r="217" spans="2:28" x14ac:dyDescent="0.25">
      <c r="B217" s="2" t="s">
        <v>476</v>
      </c>
      <c r="C217" s="2" t="s">
        <v>205</v>
      </c>
      <c r="D217" s="2" t="s">
        <v>224</v>
      </c>
      <c r="E217" s="4" t="s">
        <v>240</v>
      </c>
      <c r="F217" s="4" t="s">
        <v>241</v>
      </c>
      <c r="G217" s="2" t="s">
        <v>5</v>
      </c>
      <c r="H217" s="2" t="s">
        <v>86</v>
      </c>
      <c r="R217" s="11"/>
      <c r="S217" s="2">
        <v>13</v>
      </c>
      <c r="Z217" s="2" t="s">
        <v>1046</v>
      </c>
      <c r="AB217" s="13"/>
    </row>
    <row r="218" spans="2:28" x14ac:dyDescent="0.25">
      <c r="B218" s="2" t="s">
        <v>477</v>
      </c>
      <c r="C218" s="2" t="s">
        <v>205</v>
      </c>
      <c r="D218" s="2" t="s">
        <v>224</v>
      </c>
      <c r="E218" s="4" t="s">
        <v>240</v>
      </c>
      <c r="F218" s="4" t="s">
        <v>242</v>
      </c>
      <c r="G218" s="2" t="s">
        <v>5</v>
      </c>
      <c r="H218" s="2" t="s">
        <v>86</v>
      </c>
      <c r="S218" s="2">
        <v>7</v>
      </c>
      <c r="AB218" s="13"/>
    </row>
    <row r="219" spans="2:28" x14ac:dyDescent="0.25">
      <c r="B219" s="2" t="s">
        <v>478</v>
      </c>
      <c r="C219" s="2" t="s">
        <v>205</v>
      </c>
      <c r="D219" s="2" t="s">
        <v>224</v>
      </c>
      <c r="E219" s="4" t="s">
        <v>240</v>
      </c>
      <c r="F219" s="4" t="s">
        <v>243</v>
      </c>
      <c r="H219" s="2" t="s">
        <v>3</v>
      </c>
      <c r="S219" s="2" t="s">
        <v>801</v>
      </c>
    </row>
    <row r="220" spans="2:28" x14ac:dyDescent="0.25">
      <c r="B220" s="2" t="s">
        <v>479</v>
      </c>
      <c r="C220" s="2" t="s">
        <v>205</v>
      </c>
      <c r="D220" s="2" t="s">
        <v>224</v>
      </c>
      <c r="E220" s="4" t="s">
        <v>244</v>
      </c>
      <c r="F220" s="4" t="s">
        <v>245</v>
      </c>
      <c r="G220" s="2" t="s">
        <v>5</v>
      </c>
      <c r="H220" s="2" t="s">
        <v>86</v>
      </c>
      <c r="S220" s="3">
        <v>2</v>
      </c>
    </row>
    <row r="221" spans="2:28" x14ac:dyDescent="0.25">
      <c r="B221" s="2" t="s">
        <v>480</v>
      </c>
      <c r="C221" s="2" t="s">
        <v>205</v>
      </c>
      <c r="D221" s="2" t="s">
        <v>224</v>
      </c>
      <c r="E221" s="4" t="s">
        <v>244</v>
      </c>
      <c r="F221" s="4" t="s">
        <v>246</v>
      </c>
      <c r="G221" s="2" t="s">
        <v>5</v>
      </c>
      <c r="H221" s="2" t="str">
        <f>H3</f>
        <v>INR</v>
      </c>
      <c r="I221" s="2" t="s">
        <v>647</v>
      </c>
      <c r="J221" s="2" t="str">
        <f>J3</f>
        <v>March</v>
      </c>
      <c r="N221" s="3"/>
      <c r="O221" s="3"/>
      <c r="P221" s="3"/>
      <c r="Q221" s="3"/>
      <c r="R221" s="3"/>
      <c r="S221" s="3">
        <v>160000</v>
      </c>
      <c r="V221" s="2" t="s">
        <v>1072</v>
      </c>
      <c r="Z221" s="2" t="s">
        <v>890</v>
      </c>
    </row>
    <row r="222" spans="2:28" x14ac:dyDescent="0.25">
      <c r="B222" s="2" t="s">
        <v>481</v>
      </c>
      <c r="C222" s="2" t="s">
        <v>205</v>
      </c>
      <c r="D222" s="2" t="s">
        <v>247</v>
      </c>
      <c r="E222" s="4" t="s">
        <v>248</v>
      </c>
      <c r="F222" s="4" t="s">
        <v>249</v>
      </c>
      <c r="G222" s="2" t="s">
        <v>5</v>
      </c>
      <c r="H222" s="2" t="s">
        <v>250</v>
      </c>
      <c r="R222" s="11"/>
      <c r="S222" s="2">
        <v>407</v>
      </c>
    </row>
    <row r="223" spans="2:28" x14ac:dyDescent="0.25">
      <c r="B223" s="2" t="s">
        <v>482</v>
      </c>
      <c r="C223" s="2" t="s">
        <v>205</v>
      </c>
      <c r="D223" s="2" t="s">
        <v>247</v>
      </c>
      <c r="E223" s="4" t="s">
        <v>248</v>
      </c>
      <c r="F223" s="4" t="s">
        <v>251</v>
      </c>
      <c r="G223" s="2" t="s">
        <v>5</v>
      </c>
      <c r="H223" s="2" t="s">
        <v>250</v>
      </c>
      <c r="S223" s="2">
        <v>205</v>
      </c>
    </row>
    <row r="224" spans="2:28" x14ac:dyDescent="0.25">
      <c r="B224" s="2" t="s">
        <v>483</v>
      </c>
      <c r="C224" s="2" t="s">
        <v>205</v>
      </c>
      <c r="D224" s="2" t="s">
        <v>247</v>
      </c>
      <c r="E224" s="4" t="s">
        <v>248</v>
      </c>
      <c r="F224" s="4" t="s">
        <v>252</v>
      </c>
      <c r="G224" s="2" t="s">
        <v>5</v>
      </c>
      <c r="H224" s="2" t="s">
        <v>250</v>
      </c>
      <c r="R224" s="11"/>
      <c r="S224" s="2">
        <v>41</v>
      </c>
    </row>
    <row r="225" spans="2:26" x14ac:dyDescent="0.25">
      <c r="B225" s="2" t="s">
        <v>484</v>
      </c>
      <c r="C225" s="2" t="s">
        <v>205</v>
      </c>
      <c r="D225" s="2" t="s">
        <v>247</v>
      </c>
      <c r="E225" s="4" t="s">
        <v>248</v>
      </c>
      <c r="F225" s="4" t="s">
        <v>253</v>
      </c>
      <c r="G225" s="2" t="s">
        <v>5</v>
      </c>
      <c r="H225" s="2" t="s">
        <v>250</v>
      </c>
      <c r="R225" s="22"/>
      <c r="S225" s="2">
        <v>21</v>
      </c>
    </row>
    <row r="226" spans="2:26" x14ac:dyDescent="0.25">
      <c r="B226" s="2" t="s">
        <v>716</v>
      </c>
      <c r="C226" s="2" t="s">
        <v>205</v>
      </c>
      <c r="D226" s="2" t="s">
        <v>247</v>
      </c>
      <c r="E226" s="4" t="s">
        <v>248</v>
      </c>
      <c r="F226" s="4" t="s">
        <v>717</v>
      </c>
      <c r="G226" s="2" t="s">
        <v>5</v>
      </c>
      <c r="H226" s="2" t="s">
        <v>4</v>
      </c>
      <c r="R226" s="22"/>
      <c r="S226" s="27">
        <v>0.6</v>
      </c>
    </row>
    <row r="227" spans="2:26" x14ac:dyDescent="0.25">
      <c r="B227" s="2" t="s">
        <v>486</v>
      </c>
      <c r="C227" s="2" t="s">
        <v>205</v>
      </c>
      <c r="D227" s="2" t="s">
        <v>247</v>
      </c>
      <c r="E227" s="4" t="s">
        <v>254</v>
      </c>
      <c r="F227" s="4" t="s">
        <v>255</v>
      </c>
      <c r="H227" s="2" t="s">
        <v>3</v>
      </c>
      <c r="S227" s="2" t="s">
        <v>801</v>
      </c>
    </row>
    <row r="228" spans="2:26" x14ac:dyDescent="0.25">
      <c r="B228" s="2" t="s">
        <v>487</v>
      </c>
      <c r="C228" s="2" t="s">
        <v>205</v>
      </c>
      <c r="D228" s="2" t="s">
        <v>247</v>
      </c>
      <c r="E228" s="4" t="s">
        <v>256</v>
      </c>
      <c r="F228" s="4" t="s">
        <v>257</v>
      </c>
      <c r="H228" s="2" t="s">
        <v>3</v>
      </c>
      <c r="S228" s="2" t="s">
        <v>801</v>
      </c>
    </row>
    <row r="229" spans="2:26" x14ac:dyDescent="0.25">
      <c r="B229" s="2" t="s">
        <v>488</v>
      </c>
      <c r="C229" s="2" t="s">
        <v>205</v>
      </c>
      <c r="D229" s="2" t="s">
        <v>247</v>
      </c>
      <c r="E229" s="4" t="s">
        <v>256</v>
      </c>
      <c r="F229" s="4" t="s">
        <v>258</v>
      </c>
      <c r="G229" s="4" t="s">
        <v>144</v>
      </c>
      <c r="H229" s="4" t="s">
        <v>145</v>
      </c>
      <c r="N229" s="7"/>
      <c r="S229" s="2" t="s">
        <v>804</v>
      </c>
    </row>
    <row r="230" spans="2:26" x14ac:dyDescent="0.25">
      <c r="B230" s="2" t="s">
        <v>489</v>
      </c>
      <c r="C230" s="2" t="s">
        <v>205</v>
      </c>
      <c r="D230" s="2" t="s">
        <v>247</v>
      </c>
      <c r="E230" s="4" t="s">
        <v>259</v>
      </c>
      <c r="F230" s="4" t="s">
        <v>260</v>
      </c>
      <c r="G230" s="2" t="s">
        <v>5</v>
      </c>
      <c r="H230" s="4" t="s">
        <v>4</v>
      </c>
      <c r="M230" s="8">
        <v>4.1999999999999997E-3</v>
      </c>
      <c r="N230" s="8">
        <v>3.8999999999999998E-3</v>
      </c>
      <c r="O230" s="19">
        <v>3.8E-3</v>
      </c>
      <c r="P230" s="19">
        <v>3.5000000000000001E-3</v>
      </c>
      <c r="Q230" s="17">
        <v>2.5999999999999999E-3</v>
      </c>
      <c r="R230" s="17">
        <v>2.5999999999999999E-3</v>
      </c>
      <c r="U230" s="2" t="s">
        <v>920</v>
      </c>
      <c r="V230" s="2" t="s">
        <v>921</v>
      </c>
      <c r="W230" s="2" t="s">
        <v>922</v>
      </c>
      <c r="X230" s="2" t="s">
        <v>923</v>
      </c>
      <c r="Y230" s="2" t="s">
        <v>924</v>
      </c>
      <c r="Z230" s="2" t="s">
        <v>925</v>
      </c>
    </row>
    <row r="231" spans="2:26" x14ac:dyDescent="0.25">
      <c r="B231" s="2" t="s">
        <v>490</v>
      </c>
      <c r="C231" s="2" t="s">
        <v>205</v>
      </c>
      <c r="D231" s="2" t="s">
        <v>247</v>
      </c>
      <c r="E231" s="4" t="s">
        <v>259</v>
      </c>
      <c r="F231" s="4" t="s">
        <v>718</v>
      </c>
      <c r="G231" s="2" t="s">
        <v>5</v>
      </c>
      <c r="H231" s="4" t="str">
        <f>H3</f>
        <v>INR</v>
      </c>
      <c r="I231" s="4" t="s">
        <v>647</v>
      </c>
      <c r="J231" s="2" t="str">
        <f>J3</f>
        <v>March</v>
      </c>
      <c r="M231" s="3">
        <v>72500000</v>
      </c>
      <c r="N231" s="3">
        <v>86600000</v>
      </c>
      <c r="O231" s="3">
        <v>103300000</v>
      </c>
      <c r="P231" s="3">
        <v>118100000</v>
      </c>
      <c r="Q231" s="3">
        <v>130000000</v>
      </c>
      <c r="R231" s="3">
        <v>144300000</v>
      </c>
      <c r="U231" s="3"/>
      <c r="V231" s="2" t="s">
        <v>865</v>
      </c>
      <c r="W231" s="2" t="s">
        <v>864</v>
      </c>
      <c r="Y231" s="2" t="s">
        <v>866</v>
      </c>
      <c r="Z231" s="2" t="s">
        <v>872</v>
      </c>
    </row>
    <row r="232" spans="2:26" ht="15.75" thickBot="1" x14ac:dyDescent="0.3">
      <c r="B232" s="2" t="s">
        <v>491</v>
      </c>
      <c r="C232" s="2" t="s">
        <v>205</v>
      </c>
      <c r="D232" s="2" t="s">
        <v>247</v>
      </c>
      <c r="E232" s="4" t="s">
        <v>261</v>
      </c>
      <c r="F232" s="4" t="s">
        <v>262</v>
      </c>
      <c r="G232" s="2" t="s">
        <v>5</v>
      </c>
      <c r="H232" s="2" t="s">
        <v>86</v>
      </c>
      <c r="M232" s="23"/>
      <c r="R232" s="9"/>
      <c r="S232" s="2">
        <v>0</v>
      </c>
    </row>
    <row r="233" spans="2:26" ht="15.75" thickBot="1" x14ac:dyDescent="0.3">
      <c r="B233" s="2" t="s">
        <v>727</v>
      </c>
      <c r="C233" s="2" t="s">
        <v>205</v>
      </c>
      <c r="D233" s="2" t="s">
        <v>247</v>
      </c>
      <c r="E233" s="4" t="s">
        <v>263</v>
      </c>
      <c r="F233" s="4" t="s">
        <v>724</v>
      </c>
      <c r="G233" s="2" t="s">
        <v>86</v>
      </c>
      <c r="M233" s="23"/>
      <c r="R233" s="9"/>
      <c r="S233" s="2">
        <v>6</v>
      </c>
    </row>
    <row r="234" spans="2:26" ht="15.75" thickBot="1" x14ac:dyDescent="0.3">
      <c r="B234" s="2" t="s">
        <v>726</v>
      </c>
      <c r="C234" s="2" t="s">
        <v>205</v>
      </c>
      <c r="D234" s="2" t="s">
        <v>247</v>
      </c>
      <c r="E234" s="4" t="s">
        <v>263</v>
      </c>
      <c r="F234" s="4" t="s">
        <v>725</v>
      </c>
      <c r="G234" s="2" t="s">
        <v>86</v>
      </c>
      <c r="M234" s="23"/>
      <c r="R234" s="9"/>
      <c r="S234" s="2">
        <v>6</v>
      </c>
    </row>
    <row r="235" spans="2:26" ht="15.75" thickBot="1" x14ac:dyDescent="0.3">
      <c r="B235" s="2" t="s">
        <v>728</v>
      </c>
      <c r="C235" s="2" t="s">
        <v>205</v>
      </c>
      <c r="D235" s="2" t="s">
        <v>247</v>
      </c>
      <c r="E235" s="4" t="s">
        <v>263</v>
      </c>
      <c r="F235" s="4" t="s">
        <v>264</v>
      </c>
      <c r="H235" s="2" t="s">
        <v>3</v>
      </c>
      <c r="M235" s="23"/>
      <c r="S235" s="2" t="s">
        <v>801</v>
      </c>
    </row>
    <row r="236" spans="2:26" ht="15.75" thickBot="1" x14ac:dyDescent="0.3">
      <c r="B236" s="2" t="s">
        <v>492</v>
      </c>
      <c r="C236" s="2" t="s">
        <v>205</v>
      </c>
      <c r="D236" s="2" t="s">
        <v>247</v>
      </c>
      <c r="E236" s="4" t="s">
        <v>265</v>
      </c>
      <c r="F236" s="4" t="s">
        <v>266</v>
      </c>
      <c r="H236" s="2" t="s">
        <v>3</v>
      </c>
      <c r="M236" s="23"/>
      <c r="S236" s="2" t="s">
        <v>801</v>
      </c>
    </row>
    <row r="237" spans="2:26" x14ac:dyDescent="0.25">
      <c r="B237" s="2" t="s">
        <v>493</v>
      </c>
      <c r="C237" s="2" t="s">
        <v>205</v>
      </c>
      <c r="D237" s="2" t="s">
        <v>247</v>
      </c>
      <c r="E237" s="4" t="s">
        <v>267</v>
      </c>
      <c r="F237" s="4" t="s">
        <v>729</v>
      </c>
      <c r="H237" s="2" t="s">
        <v>3</v>
      </c>
      <c r="S237" s="2" t="s">
        <v>800</v>
      </c>
    </row>
    <row r="238" spans="2:26" x14ac:dyDescent="0.25">
      <c r="B238" s="2" t="s">
        <v>494</v>
      </c>
      <c r="C238" s="2" t="s">
        <v>205</v>
      </c>
      <c r="D238" s="2" t="s">
        <v>247</v>
      </c>
      <c r="E238" s="4" t="s">
        <v>267</v>
      </c>
      <c r="F238" s="4" t="s">
        <v>730</v>
      </c>
      <c r="H238" s="2" t="s">
        <v>3</v>
      </c>
      <c r="S238" s="2" t="s">
        <v>800</v>
      </c>
    </row>
    <row r="239" spans="2:26" x14ac:dyDescent="0.25">
      <c r="B239" s="2" t="s">
        <v>495</v>
      </c>
      <c r="C239" s="2" t="s">
        <v>205</v>
      </c>
      <c r="D239" s="2" t="s">
        <v>247</v>
      </c>
      <c r="E239" s="4" t="s">
        <v>268</v>
      </c>
      <c r="F239" s="4" t="s">
        <v>269</v>
      </c>
      <c r="H239" s="2" t="s">
        <v>3</v>
      </c>
      <c r="S239" s="2" t="s">
        <v>800</v>
      </c>
    </row>
    <row r="240" spans="2:26" x14ac:dyDescent="0.25">
      <c r="B240" s="2" t="s">
        <v>496</v>
      </c>
      <c r="C240" s="2" t="s">
        <v>205</v>
      </c>
      <c r="D240" s="2" t="s">
        <v>247</v>
      </c>
      <c r="E240" s="4" t="s">
        <v>268</v>
      </c>
      <c r="F240" s="4" t="s">
        <v>270</v>
      </c>
      <c r="H240" s="2" t="s">
        <v>3</v>
      </c>
      <c r="S240" s="2" t="s">
        <v>801</v>
      </c>
    </row>
    <row r="241" spans="2:26" x14ac:dyDescent="0.25">
      <c r="B241" s="2" t="s">
        <v>497</v>
      </c>
      <c r="C241" s="2" t="s">
        <v>205</v>
      </c>
      <c r="D241" s="2" t="s">
        <v>247</v>
      </c>
      <c r="E241" s="4" t="s">
        <v>271</v>
      </c>
      <c r="F241" s="2" t="str">
        <f>E241</f>
        <v>Non-executive director pay</v>
      </c>
      <c r="G241" s="2" t="s">
        <v>5</v>
      </c>
      <c r="H241" s="2" t="str">
        <f>H3</f>
        <v>INR</v>
      </c>
      <c r="I241" s="4" t="s">
        <v>647</v>
      </c>
      <c r="J241" s="2" t="str">
        <f>J3</f>
        <v>March</v>
      </c>
      <c r="M241" s="3">
        <v>38990000</v>
      </c>
      <c r="N241" s="3">
        <v>38749454</v>
      </c>
      <c r="O241" s="3">
        <v>44550000</v>
      </c>
      <c r="P241" s="3">
        <v>47350537</v>
      </c>
      <c r="Q241" s="3">
        <v>47933960</v>
      </c>
      <c r="R241" s="3">
        <v>55400000</v>
      </c>
      <c r="U241" s="2" t="s">
        <v>924</v>
      </c>
      <c r="V241" s="2" t="s">
        <v>1039</v>
      </c>
      <c r="W241" s="2" t="s">
        <v>923</v>
      </c>
      <c r="X241" s="2" t="s">
        <v>1039</v>
      </c>
      <c r="Y241" s="2" t="s">
        <v>925</v>
      </c>
    </row>
    <row r="242" spans="2:26" x14ac:dyDescent="0.25">
      <c r="B242" s="2" t="s">
        <v>498</v>
      </c>
      <c r="C242" s="2" t="s">
        <v>205</v>
      </c>
      <c r="D242" s="2" t="s">
        <v>374</v>
      </c>
      <c r="E242" s="2" t="s">
        <v>375</v>
      </c>
      <c r="F242" s="4"/>
      <c r="M242" s="19"/>
      <c r="N242" s="19"/>
      <c r="O242" s="19"/>
      <c r="P242" s="19"/>
      <c r="Q242" s="19"/>
    </row>
    <row r="243" spans="2:26" x14ac:dyDescent="0.25">
      <c r="B243" s="2" t="s">
        <v>499</v>
      </c>
      <c r="C243" s="2" t="s">
        <v>205</v>
      </c>
      <c r="D243" s="2" t="s">
        <v>374</v>
      </c>
      <c r="E243" s="2" t="s">
        <v>376</v>
      </c>
      <c r="F243" s="4" t="s">
        <v>753</v>
      </c>
      <c r="G243" s="4"/>
      <c r="H243" s="2" t="s">
        <v>3</v>
      </c>
      <c r="N243" s="7"/>
      <c r="S243" s="2" t="s">
        <v>801</v>
      </c>
    </row>
    <row r="244" spans="2:26" x14ac:dyDescent="0.25">
      <c r="B244" s="2" t="s">
        <v>822</v>
      </c>
      <c r="C244" s="2" t="s">
        <v>205</v>
      </c>
      <c r="D244" s="2" t="s">
        <v>374</v>
      </c>
      <c r="E244" s="2" t="s">
        <v>377</v>
      </c>
      <c r="F244" s="4" t="s">
        <v>754</v>
      </c>
      <c r="G244" s="4" t="s">
        <v>5</v>
      </c>
      <c r="H244" s="4" t="str">
        <f>H3</f>
        <v>INR</v>
      </c>
      <c r="I244" s="4" t="s">
        <v>648</v>
      </c>
      <c r="J244" s="2" t="str">
        <f>J3</f>
        <v>March</v>
      </c>
      <c r="M244" s="3">
        <v>15420000000</v>
      </c>
      <c r="N244" s="3">
        <v>18330000000</v>
      </c>
      <c r="O244" s="3">
        <v>23780000000</v>
      </c>
      <c r="P244" s="3">
        <v>49493836350</v>
      </c>
      <c r="Q244" s="3">
        <v>47770000000</v>
      </c>
      <c r="R244" s="3">
        <v>89080000000</v>
      </c>
      <c r="U244" s="2" t="s">
        <v>1063</v>
      </c>
      <c r="V244" s="2" t="s">
        <v>1064</v>
      </c>
      <c r="W244" s="2" t="s">
        <v>894</v>
      </c>
      <c r="X244" s="2" t="s">
        <v>1065</v>
      </c>
      <c r="Y244" s="2" t="s">
        <v>1066</v>
      </c>
      <c r="Z244" s="2" t="s">
        <v>1067</v>
      </c>
    </row>
    <row r="245" spans="2:26" x14ac:dyDescent="0.25">
      <c r="B245" s="2" t="s">
        <v>823</v>
      </c>
      <c r="C245" s="2" t="s">
        <v>205</v>
      </c>
      <c r="D245" s="2" t="s">
        <v>374</v>
      </c>
      <c r="E245" s="2" t="s">
        <v>377</v>
      </c>
      <c r="F245" s="4" t="s">
        <v>755</v>
      </c>
      <c r="G245" s="4" t="s">
        <v>5</v>
      </c>
      <c r="H245" s="4" t="str">
        <f>H3</f>
        <v>INR</v>
      </c>
      <c r="I245" s="4" t="s">
        <v>648</v>
      </c>
      <c r="J245" s="2" t="str">
        <f>J3</f>
        <v>March</v>
      </c>
      <c r="M245" s="3">
        <v>3362210400000.0005</v>
      </c>
      <c r="N245" s="3">
        <v>3774220700000</v>
      </c>
      <c r="O245" s="3">
        <v>3182273800000</v>
      </c>
      <c r="P245" s="3">
        <v>3836731500000</v>
      </c>
      <c r="Q245" s="3">
        <v>4223638300000</v>
      </c>
      <c r="R245" s="3">
        <v>4454961600000</v>
      </c>
      <c r="V245" s="2" t="s">
        <v>1061</v>
      </c>
      <c r="X245" s="2" t="s">
        <v>1062</v>
      </c>
      <c r="Z245" s="2" t="s">
        <v>1048</v>
      </c>
    </row>
    <row r="246" spans="2:26" x14ac:dyDescent="0.25">
      <c r="B246" s="2" t="s">
        <v>500</v>
      </c>
      <c r="C246" s="2" t="s">
        <v>205</v>
      </c>
      <c r="D246" s="2" t="s">
        <v>374</v>
      </c>
      <c r="E246" s="2" t="s">
        <v>378</v>
      </c>
      <c r="F246" s="4"/>
      <c r="H246" s="2" t="s">
        <v>3</v>
      </c>
      <c r="M246" s="19"/>
      <c r="N246" s="19"/>
      <c r="O246" s="19"/>
      <c r="P246" s="19"/>
      <c r="Q246" s="19"/>
      <c r="S246" s="2" t="s">
        <v>801</v>
      </c>
    </row>
    <row r="247" spans="2:26" x14ac:dyDescent="0.25">
      <c r="B247" s="2" t="s">
        <v>501</v>
      </c>
      <c r="C247" s="2" t="s">
        <v>205</v>
      </c>
      <c r="D247" s="2" t="s">
        <v>374</v>
      </c>
      <c r="E247" s="2" t="s">
        <v>379</v>
      </c>
      <c r="F247" s="4"/>
      <c r="H247" s="2" t="s">
        <v>3</v>
      </c>
      <c r="M247" s="19"/>
      <c r="N247" s="19"/>
      <c r="O247" s="19"/>
      <c r="P247" s="19"/>
      <c r="Q247" s="19"/>
      <c r="S247" s="2" t="s">
        <v>801</v>
      </c>
    </row>
    <row r="248" spans="2:26" x14ac:dyDescent="0.25">
      <c r="B248" s="2" t="s">
        <v>502</v>
      </c>
      <c r="C248" s="2" t="s">
        <v>205</v>
      </c>
      <c r="D248" s="2" t="s">
        <v>374</v>
      </c>
      <c r="E248" s="2" t="s">
        <v>380</v>
      </c>
      <c r="F248" s="4"/>
      <c r="H248" s="2" t="s">
        <v>4</v>
      </c>
      <c r="M248" s="19">
        <v>0.12470000000000001</v>
      </c>
      <c r="N248" s="19">
        <v>0.13109999999999999</v>
      </c>
      <c r="O248" s="19">
        <v>0.1308</v>
      </c>
      <c r="P248" s="19">
        <v>0.17299999999999999</v>
      </c>
      <c r="Q248" s="19">
        <v>0.17499999999999999</v>
      </c>
      <c r="R248" s="8">
        <v>0.14699999999999999</v>
      </c>
      <c r="V248" s="2" t="s">
        <v>1060</v>
      </c>
      <c r="W248" s="2" t="s">
        <v>1059</v>
      </c>
      <c r="X248" s="2" t="s">
        <v>1058</v>
      </c>
      <c r="Y248" s="2" t="s">
        <v>1057</v>
      </c>
      <c r="Z248" s="2" t="s">
        <v>1056</v>
      </c>
    </row>
    <row r="249" spans="2:26" ht="15.75" thickBot="1" x14ac:dyDescent="0.3">
      <c r="B249" s="2" t="s">
        <v>503</v>
      </c>
      <c r="C249" s="2" t="s">
        <v>205</v>
      </c>
      <c r="D249" s="2" t="s">
        <v>272</v>
      </c>
      <c r="E249" s="4" t="s">
        <v>273</v>
      </c>
      <c r="F249" s="4" t="s">
        <v>756</v>
      </c>
      <c r="G249" s="4"/>
      <c r="H249" s="4" t="s">
        <v>3</v>
      </c>
      <c r="M249" s="21"/>
      <c r="S249" s="2" t="s">
        <v>800</v>
      </c>
      <c r="Z249" s="2" t="s">
        <v>1044</v>
      </c>
    </row>
    <row r="250" spans="2:26" ht="15.75" thickBot="1" x14ac:dyDescent="0.3">
      <c r="B250" s="2" t="s">
        <v>504</v>
      </c>
      <c r="C250" s="2" t="s">
        <v>205</v>
      </c>
      <c r="D250" s="2" t="s">
        <v>272</v>
      </c>
      <c r="E250" s="4" t="s">
        <v>274</v>
      </c>
      <c r="F250" s="4" t="s">
        <v>275</v>
      </c>
      <c r="G250" s="2" t="s">
        <v>5</v>
      </c>
      <c r="H250" s="2" t="s">
        <v>86</v>
      </c>
      <c r="M250" s="21"/>
      <c r="R250" s="9"/>
      <c r="S250" s="2">
        <v>0</v>
      </c>
    </row>
    <row r="251" spans="2:26" ht="15.75" thickBot="1" x14ac:dyDescent="0.3">
      <c r="B251" s="2" t="s">
        <v>505</v>
      </c>
      <c r="C251" s="2" t="s">
        <v>205</v>
      </c>
      <c r="D251" s="2" t="s">
        <v>272</v>
      </c>
      <c r="E251" s="4" t="s">
        <v>276</v>
      </c>
      <c r="F251" s="4" t="s">
        <v>226</v>
      </c>
      <c r="G251" s="2" t="s">
        <v>5</v>
      </c>
      <c r="H251" s="2" t="s">
        <v>86</v>
      </c>
      <c r="M251" s="21"/>
      <c r="R251" s="9"/>
      <c r="S251" s="2">
        <v>0</v>
      </c>
      <c r="U251" s="54"/>
    </row>
    <row r="252" spans="2:26" ht="15.75" thickBot="1" x14ac:dyDescent="0.3">
      <c r="B252" s="2" t="s">
        <v>506</v>
      </c>
      <c r="C252" s="2" t="s">
        <v>205</v>
      </c>
      <c r="D252" s="2" t="s">
        <v>272</v>
      </c>
      <c r="E252" s="4" t="s">
        <v>277</v>
      </c>
      <c r="F252" s="4" t="s">
        <v>278</v>
      </c>
      <c r="G252" s="4"/>
      <c r="H252" s="4" t="s">
        <v>3</v>
      </c>
      <c r="M252" s="21"/>
      <c r="S252" s="2" t="s">
        <v>801</v>
      </c>
    </row>
    <row r="253" spans="2:26" ht="15.75" thickBot="1" x14ac:dyDescent="0.3">
      <c r="B253" s="2" t="s">
        <v>507</v>
      </c>
      <c r="C253" s="2" t="s">
        <v>205</v>
      </c>
      <c r="D253" s="2" t="s">
        <v>272</v>
      </c>
      <c r="E253" s="4" t="s">
        <v>277</v>
      </c>
      <c r="F253" s="4" t="s">
        <v>760</v>
      </c>
      <c r="G253" s="4"/>
      <c r="H253" s="4" t="s">
        <v>3</v>
      </c>
      <c r="M253" s="21"/>
      <c r="S253" s="2" t="s">
        <v>801</v>
      </c>
    </row>
    <row r="254" spans="2:26" ht="15.75" thickBot="1" x14ac:dyDescent="0.3">
      <c r="B254" s="2" t="s">
        <v>759</v>
      </c>
      <c r="C254" s="2" t="s">
        <v>205</v>
      </c>
      <c r="D254" s="2" t="s">
        <v>272</v>
      </c>
      <c r="E254" s="4" t="s">
        <v>277</v>
      </c>
      <c r="F254" s="4" t="s">
        <v>757</v>
      </c>
      <c r="G254" s="4"/>
      <c r="H254" s="4" t="s">
        <v>758</v>
      </c>
      <c r="M254" s="21"/>
      <c r="S254" s="2" t="s">
        <v>801</v>
      </c>
    </row>
    <row r="255" spans="2:26" x14ac:dyDescent="0.25">
      <c r="B255" s="2" t="s">
        <v>508</v>
      </c>
      <c r="C255" s="2" t="s">
        <v>205</v>
      </c>
      <c r="D255" s="2" t="s">
        <v>381</v>
      </c>
      <c r="E255" s="2" t="s">
        <v>382</v>
      </c>
      <c r="F255" s="4"/>
      <c r="G255" s="4"/>
      <c r="H255" s="4"/>
      <c r="K255" s="2">
        <v>0</v>
      </c>
      <c r="M255" s="24"/>
      <c r="S255" s="2" t="s">
        <v>801</v>
      </c>
    </row>
    <row r="256" spans="2:26" x14ac:dyDescent="0.25">
      <c r="B256" s="2" t="s">
        <v>509</v>
      </c>
      <c r="C256" s="2" t="s">
        <v>205</v>
      </c>
      <c r="D256" s="2" t="s">
        <v>272</v>
      </c>
      <c r="E256" s="4" t="s">
        <v>279</v>
      </c>
      <c r="F256" s="2" t="str">
        <f>E256</f>
        <v>Product recall management</v>
      </c>
      <c r="G256" s="4"/>
      <c r="H256" s="4" t="s">
        <v>3</v>
      </c>
      <c r="S256" s="2" t="s">
        <v>801</v>
      </c>
    </row>
    <row r="257" spans="2:19" x14ac:dyDescent="0.25">
      <c r="B257" s="2" t="s">
        <v>510</v>
      </c>
      <c r="C257" s="2" t="s">
        <v>205</v>
      </c>
      <c r="D257" s="4" t="s">
        <v>285</v>
      </c>
      <c r="E257" s="4" t="s">
        <v>280</v>
      </c>
      <c r="F257" s="4" t="s">
        <v>281</v>
      </c>
      <c r="G257" s="4"/>
      <c r="H257" s="4" t="s">
        <v>3</v>
      </c>
      <c r="S257" s="2" t="s">
        <v>801</v>
      </c>
    </row>
    <row r="258" spans="2:19" x14ac:dyDescent="0.25">
      <c r="B258" s="2" t="s">
        <v>511</v>
      </c>
      <c r="C258" s="2" t="s">
        <v>205</v>
      </c>
      <c r="D258" s="4" t="s">
        <v>285</v>
      </c>
      <c r="E258" s="4" t="s">
        <v>280</v>
      </c>
      <c r="F258" s="4" t="s">
        <v>282</v>
      </c>
      <c r="G258" s="4"/>
      <c r="H258" s="4" t="s">
        <v>3</v>
      </c>
      <c r="S258" s="2" t="s">
        <v>801</v>
      </c>
    </row>
    <row r="259" spans="2:19" x14ac:dyDescent="0.25">
      <c r="B259" s="2" t="s">
        <v>512</v>
      </c>
      <c r="C259" s="2" t="s">
        <v>205</v>
      </c>
      <c r="D259" s="4" t="s">
        <v>285</v>
      </c>
      <c r="E259" s="4" t="s">
        <v>280</v>
      </c>
      <c r="F259" s="4" t="s">
        <v>283</v>
      </c>
      <c r="G259" s="4"/>
      <c r="H259" s="4" t="s">
        <v>3</v>
      </c>
      <c r="S259" s="2" t="s">
        <v>801</v>
      </c>
    </row>
    <row r="260" spans="2:19" x14ac:dyDescent="0.25">
      <c r="B260" s="2" t="s">
        <v>513</v>
      </c>
      <c r="C260" s="2" t="s">
        <v>205</v>
      </c>
      <c r="D260" s="4" t="s">
        <v>285</v>
      </c>
      <c r="E260" s="4" t="s">
        <v>284</v>
      </c>
      <c r="F260" s="4" t="s">
        <v>286</v>
      </c>
      <c r="G260" s="4"/>
      <c r="H260" s="4" t="s">
        <v>3</v>
      </c>
      <c r="S260" s="2" t="s">
        <v>801</v>
      </c>
    </row>
    <row r="261" spans="2:19" x14ac:dyDescent="0.25">
      <c r="B261" s="2" t="s">
        <v>514</v>
      </c>
      <c r="C261" s="2" t="s">
        <v>205</v>
      </c>
      <c r="D261" s="4" t="s">
        <v>285</v>
      </c>
      <c r="E261" s="4" t="s">
        <v>284</v>
      </c>
      <c r="F261" s="4" t="s">
        <v>287</v>
      </c>
      <c r="G261" s="4"/>
      <c r="H261" s="4" t="s">
        <v>3</v>
      </c>
      <c r="S261" s="2" t="s">
        <v>801</v>
      </c>
    </row>
    <row r="262" spans="2:19" x14ac:dyDescent="0.25">
      <c r="B262" s="2" t="s">
        <v>515</v>
      </c>
      <c r="C262" s="2" t="s">
        <v>205</v>
      </c>
      <c r="D262" s="4" t="s">
        <v>285</v>
      </c>
      <c r="E262" s="4" t="s">
        <v>288</v>
      </c>
      <c r="F262" s="4" t="s">
        <v>288</v>
      </c>
      <c r="G262" s="4"/>
      <c r="H262" s="4" t="s">
        <v>3</v>
      </c>
      <c r="S262" s="2" t="s">
        <v>801</v>
      </c>
    </row>
    <row r="263" spans="2:19" x14ac:dyDescent="0.25">
      <c r="B263" s="2" t="s">
        <v>516</v>
      </c>
      <c r="C263" s="2" t="s">
        <v>205</v>
      </c>
      <c r="D263" s="4" t="s">
        <v>285</v>
      </c>
      <c r="E263" s="4" t="s">
        <v>288</v>
      </c>
      <c r="F263" s="4" t="s">
        <v>289</v>
      </c>
      <c r="G263" s="2" t="s">
        <v>5</v>
      </c>
      <c r="H263" s="2" t="s">
        <v>250</v>
      </c>
      <c r="R263" s="9"/>
      <c r="S263" s="2" t="s">
        <v>801</v>
      </c>
    </row>
    <row r="264" spans="2:19" x14ac:dyDescent="0.25">
      <c r="B264" s="2" t="s">
        <v>517</v>
      </c>
      <c r="C264" s="2" t="s">
        <v>205</v>
      </c>
      <c r="D264" s="4" t="s">
        <v>285</v>
      </c>
      <c r="E264" s="4" t="s">
        <v>290</v>
      </c>
      <c r="F264" s="4" t="s">
        <v>291</v>
      </c>
      <c r="G264" s="4"/>
      <c r="H264" s="4" t="s">
        <v>3</v>
      </c>
      <c r="N264" s="7"/>
      <c r="S264" s="2" t="s">
        <v>801</v>
      </c>
    </row>
    <row r="265" spans="2:19" x14ac:dyDescent="0.25">
      <c r="B265" s="2" t="s">
        <v>518</v>
      </c>
      <c r="C265" s="2" t="s">
        <v>205</v>
      </c>
      <c r="D265" s="4" t="s">
        <v>285</v>
      </c>
      <c r="E265" s="4" t="s">
        <v>290</v>
      </c>
      <c r="F265" s="4" t="s">
        <v>292</v>
      </c>
      <c r="G265" s="4"/>
      <c r="H265" s="4" t="s">
        <v>3</v>
      </c>
      <c r="N265" s="7"/>
      <c r="S265" s="2" t="s">
        <v>801</v>
      </c>
    </row>
    <row r="266" spans="2:19" x14ac:dyDescent="0.25">
      <c r="B266" s="2" t="s">
        <v>519</v>
      </c>
      <c r="C266" s="2" t="s">
        <v>205</v>
      </c>
      <c r="D266" s="4" t="s">
        <v>285</v>
      </c>
      <c r="E266" s="4" t="s">
        <v>290</v>
      </c>
      <c r="F266" s="4" t="s">
        <v>293</v>
      </c>
      <c r="G266" s="2" t="s">
        <v>5</v>
      </c>
      <c r="H266" s="2" t="s">
        <v>250</v>
      </c>
      <c r="R266" s="9"/>
      <c r="S266" s="2" t="s">
        <v>801</v>
      </c>
    </row>
    <row r="267" spans="2:19" x14ac:dyDescent="0.25">
      <c r="B267" s="2" t="s">
        <v>520</v>
      </c>
      <c r="C267" s="2" t="s">
        <v>205</v>
      </c>
      <c r="D267" s="2" t="s">
        <v>383</v>
      </c>
      <c r="E267" s="2" t="s">
        <v>384</v>
      </c>
      <c r="F267" s="4"/>
      <c r="K267" s="2">
        <v>0</v>
      </c>
    </row>
    <row r="268" spans="2:19" x14ac:dyDescent="0.25">
      <c r="B268" s="2" t="s">
        <v>521</v>
      </c>
      <c r="C268" s="2" t="s">
        <v>205</v>
      </c>
      <c r="D268" s="2" t="s">
        <v>383</v>
      </c>
      <c r="E268" s="2" t="s">
        <v>385</v>
      </c>
      <c r="F268" s="4"/>
      <c r="K268" s="2">
        <v>0</v>
      </c>
    </row>
    <row r="269" spans="2:19" x14ac:dyDescent="0.25">
      <c r="B269" s="2" t="s">
        <v>522</v>
      </c>
      <c r="C269" s="2" t="s">
        <v>205</v>
      </c>
      <c r="D269" s="2" t="s">
        <v>383</v>
      </c>
      <c r="E269" s="2" t="s">
        <v>386</v>
      </c>
      <c r="F269" s="4"/>
      <c r="K269" s="2">
        <v>0</v>
      </c>
    </row>
    <row r="270" spans="2:19" x14ac:dyDescent="0.25">
      <c r="B270" s="2" t="s">
        <v>523</v>
      </c>
      <c r="C270" s="2" t="s">
        <v>205</v>
      </c>
      <c r="D270" s="2" t="s">
        <v>383</v>
      </c>
      <c r="E270" s="2" t="s">
        <v>387</v>
      </c>
      <c r="F270" s="4"/>
      <c r="K270" s="2">
        <v>0</v>
      </c>
    </row>
    <row r="271" spans="2:19" x14ac:dyDescent="0.25">
      <c r="B271" s="2" t="s">
        <v>524</v>
      </c>
      <c r="C271" s="2" t="s">
        <v>205</v>
      </c>
      <c r="D271" s="4" t="s">
        <v>294</v>
      </c>
      <c r="E271" s="4" t="s">
        <v>295</v>
      </c>
      <c r="F271" s="4" t="s">
        <v>296</v>
      </c>
      <c r="G271" s="4"/>
      <c r="H271" s="4" t="s">
        <v>761</v>
      </c>
      <c r="N271" s="7"/>
      <c r="S271" s="2" t="s">
        <v>820</v>
      </c>
    </row>
    <row r="272" spans="2:19" x14ac:dyDescent="0.25">
      <c r="B272" s="2" t="s">
        <v>525</v>
      </c>
      <c r="C272" s="2" t="s">
        <v>205</v>
      </c>
      <c r="D272" s="4" t="s">
        <v>294</v>
      </c>
      <c r="E272" s="4" t="s">
        <v>295</v>
      </c>
      <c r="F272" s="4" t="s">
        <v>296</v>
      </c>
      <c r="G272" s="4"/>
      <c r="H272" s="4" t="s">
        <v>762</v>
      </c>
      <c r="N272" s="7"/>
      <c r="S272" s="2" t="s">
        <v>856</v>
      </c>
    </row>
    <row r="273" spans="2:26" x14ac:dyDescent="0.25">
      <c r="B273" s="2" t="s">
        <v>763</v>
      </c>
      <c r="C273" s="2" t="s">
        <v>205</v>
      </c>
      <c r="D273" s="4" t="s">
        <v>294</v>
      </c>
      <c r="E273" s="4" t="s">
        <v>295</v>
      </c>
      <c r="F273" s="4" t="s">
        <v>764</v>
      </c>
      <c r="G273" s="4"/>
      <c r="H273" s="4" t="s">
        <v>3</v>
      </c>
      <c r="N273" s="7"/>
      <c r="S273" s="2" t="s">
        <v>800</v>
      </c>
      <c r="Y273" s="2" t="s">
        <v>857</v>
      </c>
    </row>
    <row r="274" spans="2:26" x14ac:dyDescent="0.25">
      <c r="B274" s="2" t="s">
        <v>526</v>
      </c>
      <c r="C274" s="2" t="s">
        <v>205</v>
      </c>
      <c r="D274" s="4" t="s">
        <v>294</v>
      </c>
      <c r="E274" s="4" t="s">
        <v>297</v>
      </c>
      <c r="F274" s="4" t="s">
        <v>298</v>
      </c>
      <c r="G274" s="2" t="s">
        <v>5</v>
      </c>
      <c r="H274" s="2" t="s">
        <v>86</v>
      </c>
      <c r="R274" s="9"/>
      <c r="S274" s="2" t="s">
        <v>801</v>
      </c>
    </row>
    <row r="275" spans="2:26" x14ac:dyDescent="0.25">
      <c r="B275" s="2" t="s">
        <v>527</v>
      </c>
      <c r="C275" s="2" t="s">
        <v>205</v>
      </c>
      <c r="D275" s="4" t="s">
        <v>294</v>
      </c>
      <c r="E275" s="4" t="s">
        <v>299</v>
      </c>
      <c r="F275" s="4" t="s">
        <v>300</v>
      </c>
      <c r="G275" s="4"/>
      <c r="H275" s="4" t="s">
        <v>3</v>
      </c>
      <c r="N275" s="7"/>
      <c r="S275" s="2" t="s">
        <v>801</v>
      </c>
    </row>
    <row r="276" spans="2:26" x14ac:dyDescent="0.25">
      <c r="B276" s="2" t="s">
        <v>765</v>
      </c>
      <c r="C276" s="2" t="s">
        <v>205</v>
      </c>
      <c r="D276" s="4" t="s">
        <v>294</v>
      </c>
      <c r="E276" s="4" t="s">
        <v>301</v>
      </c>
      <c r="F276" s="2" t="str">
        <f>E276</f>
        <v>Lobbying/ Political Contributions</v>
      </c>
      <c r="G276" s="2" t="s">
        <v>5</v>
      </c>
      <c r="H276" s="2" t="s">
        <v>86</v>
      </c>
      <c r="R276" s="9"/>
      <c r="S276" s="2" t="s">
        <v>801</v>
      </c>
    </row>
    <row r="277" spans="2:26" x14ac:dyDescent="0.25">
      <c r="B277" s="2" t="s">
        <v>766</v>
      </c>
      <c r="C277" s="2" t="s">
        <v>205</v>
      </c>
      <c r="D277" s="4" t="s">
        <v>294</v>
      </c>
      <c r="E277" s="4" t="s">
        <v>301</v>
      </c>
      <c r="F277" s="2" t="s">
        <v>117</v>
      </c>
      <c r="G277" s="4" t="s">
        <v>21</v>
      </c>
      <c r="H277" s="4" t="s">
        <v>3</v>
      </c>
      <c r="N277" s="7"/>
      <c r="S277" s="2" t="s">
        <v>801</v>
      </c>
    </row>
    <row r="278" spans="2:26" x14ac:dyDescent="0.25">
      <c r="B278" s="2" t="s">
        <v>528</v>
      </c>
      <c r="C278" s="2" t="s">
        <v>205</v>
      </c>
      <c r="D278" s="2" t="s">
        <v>388</v>
      </c>
      <c r="E278" s="2" t="s">
        <v>389</v>
      </c>
      <c r="F278" s="2" t="s">
        <v>389</v>
      </c>
      <c r="H278" s="4" t="s">
        <v>3</v>
      </c>
      <c r="S278" s="2" t="s">
        <v>800</v>
      </c>
      <c r="Z278" s="2" t="s">
        <v>1069</v>
      </c>
    </row>
    <row r="279" spans="2:26" x14ac:dyDescent="0.25">
      <c r="B279" s="2" t="s">
        <v>529</v>
      </c>
      <c r="C279" s="2" t="s">
        <v>205</v>
      </c>
      <c r="D279" s="2" t="s">
        <v>388</v>
      </c>
      <c r="E279" s="2" t="s">
        <v>390</v>
      </c>
      <c r="F279" s="2" t="s">
        <v>390</v>
      </c>
      <c r="H279" s="4" t="s">
        <v>3</v>
      </c>
      <c r="S279" s="2" t="s">
        <v>800</v>
      </c>
      <c r="Z279" s="2" t="s">
        <v>1068</v>
      </c>
    </row>
    <row r="280" spans="2:26" x14ac:dyDescent="0.25">
      <c r="B280" s="2" t="s">
        <v>530</v>
      </c>
      <c r="C280" s="2" t="s">
        <v>205</v>
      </c>
      <c r="D280" s="4" t="s">
        <v>294</v>
      </c>
      <c r="E280" s="4" t="s">
        <v>302</v>
      </c>
      <c r="F280" s="2" t="str">
        <f>E280</f>
        <v>Business Ethics Programs</v>
      </c>
      <c r="G280" s="4"/>
      <c r="H280" s="4" t="s">
        <v>3</v>
      </c>
      <c r="N280" s="7"/>
      <c r="S280" s="2" t="s">
        <v>800</v>
      </c>
      <c r="Z280" s="2" t="s">
        <v>883</v>
      </c>
    </row>
    <row r="281" spans="2:26" x14ac:dyDescent="0.25">
      <c r="B281" s="2" t="s">
        <v>531</v>
      </c>
      <c r="C281" s="2" t="s">
        <v>205</v>
      </c>
      <c r="D281" s="4" t="s">
        <v>294</v>
      </c>
      <c r="E281" s="4" t="s">
        <v>303</v>
      </c>
      <c r="F281" s="2" t="str">
        <f>E281</f>
        <v>Animal Welfare Policy</v>
      </c>
      <c r="G281" s="4" t="s">
        <v>21</v>
      </c>
      <c r="H281" s="4" t="s">
        <v>3</v>
      </c>
      <c r="K281" s="2">
        <v>0</v>
      </c>
      <c r="N281" s="7"/>
    </row>
    <row r="282" spans="2:26" x14ac:dyDescent="0.25">
      <c r="B282" s="2" t="s">
        <v>532</v>
      </c>
      <c r="C282" s="2" t="s">
        <v>205</v>
      </c>
      <c r="D282" s="2" t="s">
        <v>388</v>
      </c>
      <c r="E282" s="2" t="s">
        <v>391</v>
      </c>
      <c r="G282" s="4" t="s">
        <v>21</v>
      </c>
      <c r="H282" s="4" t="s">
        <v>3</v>
      </c>
      <c r="K282" s="2">
        <v>0</v>
      </c>
      <c r="N282" s="7"/>
    </row>
    <row r="283" spans="2:26" x14ac:dyDescent="0.25">
      <c r="B283" s="2" t="s">
        <v>833</v>
      </c>
      <c r="C283" s="2" t="s">
        <v>205</v>
      </c>
      <c r="D283" s="4" t="s">
        <v>294</v>
      </c>
      <c r="E283" s="4" t="s">
        <v>304</v>
      </c>
      <c r="F283" s="4" t="s">
        <v>305</v>
      </c>
      <c r="G283" s="4" t="s">
        <v>5</v>
      </c>
      <c r="H283" s="4" t="s">
        <v>86</v>
      </c>
      <c r="S283" s="2">
        <v>0</v>
      </c>
    </row>
    <row r="284" spans="2:26" x14ac:dyDescent="0.25">
      <c r="B284" s="2" t="s">
        <v>533</v>
      </c>
      <c r="C284" s="2" t="s">
        <v>205</v>
      </c>
      <c r="D284" s="4" t="s">
        <v>306</v>
      </c>
      <c r="E284" s="4" t="s">
        <v>307</v>
      </c>
      <c r="F284" s="4" t="s">
        <v>308</v>
      </c>
      <c r="G284" s="4" t="s">
        <v>21</v>
      </c>
      <c r="H284" s="4" t="s">
        <v>3</v>
      </c>
      <c r="N284" s="7"/>
      <c r="S284" s="2" t="s">
        <v>801</v>
      </c>
    </row>
    <row r="285" spans="2:26" x14ac:dyDescent="0.25">
      <c r="B285" s="2" t="s">
        <v>767</v>
      </c>
      <c r="C285" s="2" t="s">
        <v>205</v>
      </c>
      <c r="D285" s="4" t="s">
        <v>306</v>
      </c>
      <c r="E285" s="4" t="s">
        <v>309</v>
      </c>
      <c r="F285" s="4" t="s">
        <v>310</v>
      </c>
      <c r="G285" s="4" t="s">
        <v>1</v>
      </c>
      <c r="H285" s="4" t="s">
        <v>770</v>
      </c>
      <c r="N285" s="7"/>
      <c r="S285" s="2" t="s">
        <v>807</v>
      </c>
    </row>
    <row r="286" spans="2:26" x14ac:dyDescent="0.25">
      <c r="B286" s="2" t="s">
        <v>768</v>
      </c>
      <c r="C286" s="2" t="s">
        <v>205</v>
      </c>
      <c r="D286" s="4" t="s">
        <v>306</v>
      </c>
      <c r="E286" s="4" t="s">
        <v>309</v>
      </c>
      <c r="F286" s="4" t="s">
        <v>311</v>
      </c>
      <c r="G286" s="4" t="s">
        <v>1</v>
      </c>
      <c r="H286" s="4" t="s">
        <v>769</v>
      </c>
      <c r="N286" s="7"/>
      <c r="S286" s="2" t="s">
        <v>809</v>
      </c>
      <c r="Z286" s="2" t="s">
        <v>1043</v>
      </c>
    </row>
    <row r="287" spans="2:26" x14ac:dyDescent="0.25">
      <c r="B287" s="2" t="s">
        <v>534</v>
      </c>
      <c r="C287" s="2" t="s">
        <v>205</v>
      </c>
      <c r="D287" s="4" t="s">
        <v>306</v>
      </c>
      <c r="E287" s="4" t="s">
        <v>312</v>
      </c>
      <c r="F287" s="4" t="s">
        <v>313</v>
      </c>
      <c r="G287" s="2" t="s">
        <v>5</v>
      </c>
      <c r="H287" s="4" t="s">
        <v>4</v>
      </c>
      <c r="M287" s="10">
        <v>0.47</v>
      </c>
      <c r="N287" s="27">
        <v>0.44</v>
      </c>
      <c r="O287" s="27">
        <v>0.45</v>
      </c>
      <c r="P287" s="27">
        <v>0.48</v>
      </c>
      <c r="Q287" s="27">
        <v>0.441</v>
      </c>
      <c r="R287" s="27">
        <v>0.20499999999999999</v>
      </c>
      <c r="U287" s="2" t="s">
        <v>893</v>
      </c>
      <c r="V287" s="2" t="s">
        <v>893</v>
      </c>
      <c r="W287" s="2" t="s">
        <v>894</v>
      </c>
      <c r="Y287" s="2" t="s">
        <v>860</v>
      </c>
      <c r="Z287" s="2" t="s">
        <v>892</v>
      </c>
    </row>
    <row r="288" spans="2:26" x14ac:dyDescent="0.25">
      <c r="B288" s="2" t="s">
        <v>535</v>
      </c>
      <c r="C288" s="2" t="s">
        <v>205</v>
      </c>
      <c r="D288" s="4" t="s">
        <v>306</v>
      </c>
      <c r="E288" s="4" t="s">
        <v>314</v>
      </c>
      <c r="F288" s="4" t="s">
        <v>235</v>
      </c>
      <c r="G288" s="4"/>
      <c r="H288" s="4" t="s">
        <v>3</v>
      </c>
      <c r="S288" s="2" t="s">
        <v>801</v>
      </c>
    </row>
    <row r="289" spans="2:29" x14ac:dyDescent="0.25">
      <c r="B289" s="2" t="s">
        <v>536</v>
      </c>
      <c r="C289" s="2" t="s">
        <v>205</v>
      </c>
      <c r="D289" s="4" t="s">
        <v>306</v>
      </c>
      <c r="E289" s="4" t="s">
        <v>314</v>
      </c>
      <c r="F289" s="4" t="s">
        <v>315</v>
      </c>
      <c r="G289" s="4"/>
      <c r="H289" s="4" t="s">
        <v>3</v>
      </c>
      <c r="S289" s="2" t="s">
        <v>800</v>
      </c>
      <c r="AB289" s="2" t="s">
        <v>1070</v>
      </c>
    </row>
    <row r="290" spans="2:29" x14ac:dyDescent="0.25">
      <c r="B290" s="2" t="s">
        <v>771</v>
      </c>
      <c r="C290" s="2" t="s">
        <v>205</v>
      </c>
      <c r="D290" s="4" t="s">
        <v>316</v>
      </c>
      <c r="E290" s="4" t="s">
        <v>317</v>
      </c>
      <c r="F290" s="4" t="s">
        <v>629</v>
      </c>
      <c r="G290" s="4"/>
      <c r="H290" s="4" t="s">
        <v>3</v>
      </c>
      <c r="S290" s="2" t="s">
        <v>800</v>
      </c>
      <c r="Z290" s="2" t="s">
        <v>867</v>
      </c>
    </row>
    <row r="291" spans="2:29" x14ac:dyDescent="0.25">
      <c r="B291" s="2" t="s">
        <v>772</v>
      </c>
      <c r="C291" s="2" t="s">
        <v>205</v>
      </c>
      <c r="D291" s="4" t="s">
        <v>316</v>
      </c>
      <c r="E291" s="4" t="s">
        <v>317</v>
      </c>
      <c r="F291" s="4" t="s">
        <v>332</v>
      </c>
      <c r="G291" s="4"/>
      <c r="H291" s="4" t="s">
        <v>3</v>
      </c>
      <c r="S291" s="2" t="s">
        <v>800</v>
      </c>
      <c r="AC291" s="2" t="s">
        <v>868</v>
      </c>
    </row>
    <row r="292" spans="2:29" x14ac:dyDescent="0.25">
      <c r="B292" s="2" t="s">
        <v>537</v>
      </c>
      <c r="C292" s="2" t="s">
        <v>205</v>
      </c>
      <c r="D292" s="4" t="s">
        <v>316</v>
      </c>
      <c r="E292" s="4" t="s">
        <v>318</v>
      </c>
      <c r="F292" s="2" t="str">
        <f>E292</f>
        <v>Data Privacy and Security Incidents</v>
      </c>
      <c r="G292" s="2" t="s">
        <v>5</v>
      </c>
      <c r="H292" s="2" t="s">
        <v>86</v>
      </c>
      <c r="S292" s="2" t="s">
        <v>801</v>
      </c>
      <c r="Z292" s="13"/>
    </row>
    <row r="293" spans="2:29" x14ac:dyDescent="0.25">
      <c r="B293" s="2" t="s">
        <v>538</v>
      </c>
      <c r="C293" s="2" t="s">
        <v>205</v>
      </c>
      <c r="D293" s="4" t="s">
        <v>319</v>
      </c>
      <c r="E293" s="4" t="s">
        <v>320</v>
      </c>
      <c r="F293" s="4" t="s">
        <v>773</v>
      </c>
      <c r="G293" s="2" t="s">
        <v>5</v>
      </c>
      <c r="H293" s="2" t="s">
        <v>86</v>
      </c>
      <c r="S293" s="2">
        <v>40</v>
      </c>
      <c r="Z293" s="13"/>
    </row>
    <row r="294" spans="2:29" x14ac:dyDescent="0.25">
      <c r="B294" s="2" t="s">
        <v>824</v>
      </c>
      <c r="C294" s="2" t="s">
        <v>205</v>
      </c>
      <c r="D294" s="4" t="s">
        <v>319</v>
      </c>
      <c r="E294" s="4" t="s">
        <v>321</v>
      </c>
      <c r="F294" s="4" t="s">
        <v>825</v>
      </c>
      <c r="G294" s="4" t="s">
        <v>21</v>
      </c>
      <c r="H294" s="4" t="s">
        <v>3</v>
      </c>
      <c r="N294" s="7"/>
      <c r="S294" s="2" t="s">
        <v>800</v>
      </c>
      <c r="Z294" s="2" t="s">
        <v>1042</v>
      </c>
    </row>
    <row r="295" spans="2:29" x14ac:dyDescent="0.25">
      <c r="B295" s="2" t="s">
        <v>539</v>
      </c>
      <c r="C295" s="2" t="s">
        <v>205</v>
      </c>
      <c r="D295" s="4" t="s">
        <v>319</v>
      </c>
      <c r="E295" s="4" t="s">
        <v>322</v>
      </c>
      <c r="F295" s="2" t="str">
        <f>E295</f>
        <v xml:space="preserve">Bribery &amp; corruption incidents </v>
      </c>
      <c r="G295" s="2" t="s">
        <v>5</v>
      </c>
      <c r="H295" s="2" t="s">
        <v>86</v>
      </c>
      <c r="R295" s="9"/>
      <c r="S295" s="2">
        <v>0</v>
      </c>
    </row>
    <row r="296" spans="2:29" x14ac:dyDescent="0.25">
      <c r="B296" s="2" t="s">
        <v>540</v>
      </c>
      <c r="C296" s="2" t="s">
        <v>205</v>
      </c>
      <c r="D296" s="4" t="s">
        <v>319</v>
      </c>
      <c r="E296" s="4" t="s">
        <v>323</v>
      </c>
      <c r="F296" s="4" t="s">
        <v>324</v>
      </c>
      <c r="G296" s="4"/>
      <c r="H296" s="4" t="s">
        <v>3</v>
      </c>
      <c r="S296" s="2" t="s">
        <v>801</v>
      </c>
    </row>
    <row r="297" spans="2:29" x14ac:dyDescent="0.25">
      <c r="B297" s="2" t="s">
        <v>541</v>
      </c>
      <c r="C297" s="2" t="s">
        <v>205</v>
      </c>
      <c r="D297" s="4" t="s">
        <v>325</v>
      </c>
      <c r="E297" s="4" t="s">
        <v>326</v>
      </c>
      <c r="F297" s="4" t="s">
        <v>327</v>
      </c>
      <c r="G297" s="4"/>
      <c r="H297" s="4" t="s">
        <v>3</v>
      </c>
      <c r="N297" s="7"/>
      <c r="S297" s="2" t="s">
        <v>800</v>
      </c>
      <c r="AB297" s="2" t="s">
        <v>1041</v>
      </c>
    </row>
    <row r="298" spans="2:29" x14ac:dyDescent="0.25">
      <c r="B298" s="2" t="s">
        <v>542</v>
      </c>
      <c r="C298" s="2" t="s">
        <v>205</v>
      </c>
      <c r="D298" s="4" t="s">
        <v>325</v>
      </c>
      <c r="E298" s="4" t="s">
        <v>326</v>
      </c>
      <c r="F298" s="4" t="s">
        <v>328</v>
      </c>
      <c r="G298" s="4"/>
      <c r="H298" s="4" t="s">
        <v>3</v>
      </c>
      <c r="N298" s="7"/>
      <c r="S298" s="2" t="s">
        <v>800</v>
      </c>
    </row>
    <row r="299" spans="2:29" x14ac:dyDescent="0.25">
      <c r="B299" s="2" t="s">
        <v>543</v>
      </c>
      <c r="C299" s="2" t="s">
        <v>205</v>
      </c>
      <c r="D299" s="4" t="s">
        <v>325</v>
      </c>
      <c r="E299" s="4" t="s">
        <v>329</v>
      </c>
      <c r="F299" s="4" t="s">
        <v>330</v>
      </c>
      <c r="G299" s="4"/>
      <c r="H299" s="4" t="s">
        <v>3</v>
      </c>
      <c r="N299" s="7"/>
      <c r="S299" s="2" t="s">
        <v>801</v>
      </c>
    </row>
    <row r="300" spans="2:29" x14ac:dyDescent="0.25">
      <c r="B300" s="2" t="s">
        <v>544</v>
      </c>
      <c r="C300" s="2" t="s">
        <v>205</v>
      </c>
      <c r="D300" s="4" t="s">
        <v>325</v>
      </c>
      <c r="E300" s="4" t="s">
        <v>331</v>
      </c>
      <c r="F300" s="4" t="s">
        <v>332</v>
      </c>
      <c r="G300" s="4" t="s">
        <v>21</v>
      </c>
      <c r="H300" s="4" t="s">
        <v>3</v>
      </c>
      <c r="N300" s="7"/>
      <c r="S300" s="2" t="s">
        <v>800</v>
      </c>
      <c r="Z300" s="2" t="s">
        <v>1040</v>
      </c>
    </row>
    <row r="301" spans="2:29" x14ac:dyDescent="0.25">
      <c r="B301" s="2" t="s">
        <v>545</v>
      </c>
      <c r="C301" s="2" t="s">
        <v>205</v>
      </c>
      <c r="D301" s="4" t="s">
        <v>325</v>
      </c>
      <c r="E301" s="4" t="s">
        <v>333</v>
      </c>
      <c r="F301" s="4" t="s">
        <v>334</v>
      </c>
      <c r="G301" s="2" t="s">
        <v>5</v>
      </c>
      <c r="H301" s="2" t="s">
        <v>86</v>
      </c>
      <c r="R301" s="9"/>
      <c r="S301" s="2" t="s">
        <v>801</v>
      </c>
    </row>
    <row r="302" spans="2:29" x14ac:dyDescent="0.25">
      <c r="B302" s="2" t="s">
        <v>546</v>
      </c>
      <c r="C302" s="2" t="s">
        <v>205</v>
      </c>
      <c r="D302" s="4" t="s">
        <v>325</v>
      </c>
      <c r="E302" s="4" t="s">
        <v>335</v>
      </c>
      <c r="F302" s="4" t="str">
        <f>E302</f>
        <v>STI Performance Metrics</v>
      </c>
      <c r="G302" s="4" t="s">
        <v>21</v>
      </c>
      <c r="H302" s="4" t="s">
        <v>3</v>
      </c>
      <c r="N302" s="7"/>
      <c r="S302" s="2" t="s">
        <v>801</v>
      </c>
    </row>
    <row r="303" spans="2:29" x14ac:dyDescent="0.25">
      <c r="B303" s="2" t="s">
        <v>547</v>
      </c>
      <c r="C303" s="2" t="s">
        <v>205</v>
      </c>
      <c r="D303" s="4" t="s">
        <v>325</v>
      </c>
      <c r="E303" s="4" t="s">
        <v>336</v>
      </c>
      <c r="F303" s="2" t="str">
        <f>E303</f>
        <v>LTI Performance Metrics</v>
      </c>
      <c r="G303" s="4" t="s">
        <v>21</v>
      </c>
      <c r="H303" s="4" t="s">
        <v>3</v>
      </c>
      <c r="N303" s="7"/>
      <c r="S303" s="2" t="s">
        <v>801</v>
      </c>
    </row>
    <row r="304" spans="2:29" x14ac:dyDescent="0.25">
      <c r="B304" s="2" t="s">
        <v>548</v>
      </c>
      <c r="C304" s="2" t="s">
        <v>205</v>
      </c>
      <c r="D304" s="4" t="s">
        <v>337</v>
      </c>
      <c r="E304" s="4" t="s">
        <v>338</v>
      </c>
      <c r="F304" s="4" t="s">
        <v>339</v>
      </c>
      <c r="G304" s="2" t="s">
        <v>5</v>
      </c>
      <c r="H304" s="4" t="s">
        <v>4</v>
      </c>
      <c r="Q304" s="10"/>
      <c r="R304" s="10"/>
      <c r="S304" s="27">
        <v>1</v>
      </c>
    </row>
    <row r="305" spans="2:26" x14ac:dyDescent="0.25">
      <c r="B305" s="2" t="s">
        <v>549</v>
      </c>
      <c r="C305" s="2" t="s">
        <v>205</v>
      </c>
      <c r="D305" s="4" t="s">
        <v>337</v>
      </c>
      <c r="E305" s="4" t="s">
        <v>338</v>
      </c>
      <c r="F305" s="4" t="s">
        <v>340</v>
      </c>
      <c r="G305" s="4"/>
      <c r="H305" s="4" t="s">
        <v>3</v>
      </c>
      <c r="N305" s="7"/>
      <c r="S305" s="2" t="s">
        <v>801</v>
      </c>
    </row>
    <row r="306" spans="2:26" x14ac:dyDescent="0.25">
      <c r="B306" s="2" t="s">
        <v>550</v>
      </c>
      <c r="C306" s="2" t="s">
        <v>205</v>
      </c>
      <c r="D306" s="4" t="s">
        <v>337</v>
      </c>
      <c r="E306" s="4" t="s">
        <v>338</v>
      </c>
      <c r="F306" s="4" t="s">
        <v>341</v>
      </c>
      <c r="G306" s="4"/>
      <c r="H306" s="4" t="s">
        <v>3</v>
      </c>
      <c r="N306" s="7"/>
      <c r="S306" s="2" t="s">
        <v>801</v>
      </c>
    </row>
    <row r="307" spans="2:26" x14ac:dyDescent="0.25">
      <c r="B307" s="2" t="s">
        <v>551</v>
      </c>
      <c r="C307" s="2" t="s">
        <v>205</v>
      </c>
      <c r="D307" s="4" t="s">
        <v>337</v>
      </c>
      <c r="E307" s="4" t="s">
        <v>338</v>
      </c>
      <c r="F307" s="4" t="s">
        <v>342</v>
      </c>
      <c r="G307" s="4"/>
      <c r="H307" s="4" t="s">
        <v>3</v>
      </c>
      <c r="N307" s="7"/>
      <c r="S307" s="2" t="s">
        <v>801</v>
      </c>
    </row>
    <row r="308" spans="2:26" x14ac:dyDescent="0.25">
      <c r="B308" s="2" t="s">
        <v>552</v>
      </c>
      <c r="C308" s="2" t="s">
        <v>205</v>
      </c>
      <c r="D308" s="4" t="s">
        <v>337</v>
      </c>
      <c r="E308" s="4" t="s">
        <v>343</v>
      </c>
      <c r="F308" s="4" t="s">
        <v>344</v>
      </c>
      <c r="G308" s="2" t="s">
        <v>5</v>
      </c>
      <c r="H308" s="4" t="str">
        <f>H3</f>
        <v>INR</v>
      </c>
      <c r="I308" s="4" t="s">
        <v>647</v>
      </c>
      <c r="J308" s="2" t="str">
        <f>J3</f>
        <v>March</v>
      </c>
      <c r="M308" s="3">
        <v>41300000</v>
      </c>
      <c r="N308" s="3">
        <v>48900000</v>
      </c>
      <c r="O308" s="3">
        <v>51500000</v>
      </c>
      <c r="P308" s="3">
        <v>39600000</v>
      </c>
      <c r="Q308" s="3">
        <v>68000000</v>
      </c>
      <c r="R308" s="3">
        <v>56300000</v>
      </c>
      <c r="V308" s="2" t="s">
        <v>865</v>
      </c>
      <c r="W308" s="2" t="s">
        <v>864</v>
      </c>
      <c r="Z308" s="2" t="s">
        <v>872</v>
      </c>
    </row>
    <row r="309" spans="2:26" x14ac:dyDescent="0.25">
      <c r="B309" s="2" t="s">
        <v>553</v>
      </c>
      <c r="C309" s="2" t="s">
        <v>205</v>
      </c>
      <c r="D309" s="4" t="s">
        <v>337</v>
      </c>
      <c r="E309" s="4" t="s">
        <v>343</v>
      </c>
      <c r="F309" s="4" t="s">
        <v>345</v>
      </c>
      <c r="G309" s="2" t="s">
        <v>5</v>
      </c>
      <c r="H309" s="4" t="str">
        <f>H3</f>
        <v>INR</v>
      </c>
      <c r="I309" s="4" t="s">
        <v>647</v>
      </c>
      <c r="J309" s="2" t="str">
        <f>J3</f>
        <v>March</v>
      </c>
      <c r="M309" s="3">
        <v>23100000.000000004</v>
      </c>
      <c r="N309" s="3">
        <v>30700000.000000004</v>
      </c>
      <c r="O309" s="3">
        <v>23899999.999999996</v>
      </c>
      <c r="P309" s="3">
        <v>44700000</v>
      </c>
      <c r="Q309" s="3">
        <v>29300000.000000007</v>
      </c>
      <c r="R309" s="3">
        <v>22700000.000000004</v>
      </c>
      <c r="U309" s="3"/>
    </row>
    <row r="310" spans="2:26" x14ac:dyDescent="0.25">
      <c r="B310" s="2" t="s">
        <v>554</v>
      </c>
      <c r="C310" s="2" t="s">
        <v>205</v>
      </c>
      <c r="D310" s="4" t="s">
        <v>337</v>
      </c>
      <c r="E310" s="4" t="s">
        <v>346</v>
      </c>
      <c r="F310" s="4" t="s">
        <v>21</v>
      </c>
      <c r="G310" s="4" t="s">
        <v>21</v>
      </c>
      <c r="H310" s="4" t="s">
        <v>3</v>
      </c>
      <c r="N310" s="7"/>
      <c r="S310" s="2" t="s">
        <v>801</v>
      </c>
    </row>
    <row r="311" spans="2:26" ht="15.75" thickBot="1" x14ac:dyDescent="0.3">
      <c r="B311" s="2" t="s">
        <v>555</v>
      </c>
      <c r="C311" s="2" t="s">
        <v>205</v>
      </c>
      <c r="D311" s="4" t="s">
        <v>337</v>
      </c>
      <c r="E311" s="4" t="s">
        <v>346</v>
      </c>
      <c r="F311" s="4" t="s">
        <v>347</v>
      </c>
      <c r="G311" s="4" t="s">
        <v>350</v>
      </c>
      <c r="M311" s="14"/>
      <c r="S311" s="2" t="s">
        <v>863</v>
      </c>
      <c r="Z311" s="13"/>
    </row>
    <row r="312" spans="2:26" ht="15.75" thickBot="1" x14ac:dyDescent="0.3">
      <c r="B312" s="2" t="s">
        <v>556</v>
      </c>
      <c r="C312" s="2" t="s">
        <v>205</v>
      </c>
      <c r="D312" s="4" t="s">
        <v>337</v>
      </c>
      <c r="E312" s="4" t="s">
        <v>346</v>
      </c>
      <c r="F312" s="4" t="s">
        <v>348</v>
      </c>
      <c r="G312" s="2" t="s">
        <v>5</v>
      </c>
      <c r="H312" s="2" t="s">
        <v>250</v>
      </c>
      <c r="M312" s="14"/>
      <c r="S312" s="2">
        <v>3</v>
      </c>
    </row>
    <row r="313" spans="2:26" ht="15.75" thickBot="1" x14ac:dyDescent="0.3">
      <c r="B313" s="2" t="s">
        <v>557</v>
      </c>
      <c r="C313" s="2" t="s">
        <v>205</v>
      </c>
      <c r="D313" s="4" t="s">
        <v>337</v>
      </c>
      <c r="E313" s="4" t="s">
        <v>346</v>
      </c>
      <c r="F313" s="4" t="s">
        <v>349</v>
      </c>
      <c r="G313" s="4" t="s">
        <v>350</v>
      </c>
      <c r="M313" s="14"/>
      <c r="S313" s="2" t="s">
        <v>862</v>
      </c>
    </row>
    <row r="314" spans="2:26" ht="15.75" thickBot="1" x14ac:dyDescent="0.3">
      <c r="B314" s="2" t="s">
        <v>558</v>
      </c>
      <c r="C314" s="2" t="s">
        <v>205</v>
      </c>
      <c r="D314" s="4" t="s">
        <v>337</v>
      </c>
      <c r="E314" s="4" t="s">
        <v>351</v>
      </c>
      <c r="F314" s="2" t="str">
        <f>E314</f>
        <v>Reporting Irregularities</v>
      </c>
      <c r="G314" s="2" t="s">
        <v>5</v>
      </c>
      <c r="H314" s="2" t="s">
        <v>86</v>
      </c>
      <c r="M314" s="14"/>
      <c r="R314" s="9"/>
      <c r="S314" s="2">
        <v>0</v>
      </c>
    </row>
    <row r="315" spans="2:26" x14ac:dyDescent="0.25">
      <c r="B315" s="2" t="s">
        <v>826</v>
      </c>
      <c r="C315" s="2" t="s">
        <v>205</v>
      </c>
      <c r="D315" s="4" t="s">
        <v>319</v>
      </c>
      <c r="E315" s="4" t="s">
        <v>321</v>
      </c>
      <c r="F315" s="4" t="s">
        <v>117</v>
      </c>
      <c r="G315" s="4" t="s">
        <v>21</v>
      </c>
      <c r="H315" s="4" t="s">
        <v>3</v>
      </c>
      <c r="S315" s="2" t="s">
        <v>801</v>
      </c>
    </row>
    <row r="316" spans="2:26" x14ac:dyDescent="0.25">
      <c r="B316" s="2" t="s">
        <v>827</v>
      </c>
      <c r="C316" s="2" t="s">
        <v>205</v>
      </c>
      <c r="D316" s="2" t="s">
        <v>306</v>
      </c>
      <c r="E316" s="2" t="s">
        <v>312</v>
      </c>
      <c r="F316" s="2" t="s">
        <v>629</v>
      </c>
      <c r="G316" s="2" t="s">
        <v>21</v>
      </c>
      <c r="H316" s="2" t="s">
        <v>3</v>
      </c>
      <c r="S316" s="2" t="s">
        <v>800</v>
      </c>
      <c r="Y316" s="2" t="s">
        <v>860</v>
      </c>
    </row>
    <row r="317" spans="2:26" x14ac:dyDescent="0.25">
      <c r="B317" s="2" t="s">
        <v>828</v>
      </c>
      <c r="C317" s="2" t="s">
        <v>73</v>
      </c>
      <c r="D317" s="2" t="s">
        <v>829</v>
      </c>
      <c r="E317" s="2" t="s">
        <v>830</v>
      </c>
      <c r="F317" s="2" t="s">
        <v>831</v>
      </c>
      <c r="G317" s="2" t="s">
        <v>5</v>
      </c>
      <c r="H317" s="2" t="s">
        <v>86</v>
      </c>
      <c r="M317" s="2">
        <v>2081</v>
      </c>
      <c r="N317" s="2">
        <v>2196</v>
      </c>
      <c r="O317" s="2">
        <v>2305</v>
      </c>
      <c r="P317" s="2">
        <v>2575</v>
      </c>
      <c r="Q317" s="2">
        <v>2840</v>
      </c>
      <c r="R317" s="2">
        <v>3095</v>
      </c>
      <c r="Z317" s="2" t="s">
        <v>869</v>
      </c>
    </row>
    <row r="318" spans="2:26" x14ac:dyDescent="0.25">
      <c r="B318" s="2" t="s">
        <v>832</v>
      </c>
      <c r="C318" s="2" t="s">
        <v>205</v>
      </c>
      <c r="D318" s="4" t="s">
        <v>294</v>
      </c>
      <c r="E318" s="4" t="s">
        <v>304</v>
      </c>
      <c r="F318" s="4" t="s">
        <v>246</v>
      </c>
      <c r="G318" s="2" t="s">
        <v>5</v>
      </c>
      <c r="H318" s="2" t="str">
        <f>H3</f>
        <v>INR</v>
      </c>
      <c r="I318" s="2" t="s">
        <v>647</v>
      </c>
      <c r="J318" s="2" t="str">
        <f>J3</f>
        <v>March</v>
      </c>
      <c r="S318" s="3">
        <v>0</v>
      </c>
      <c r="Z318" s="2" t="s">
        <v>1071</v>
      </c>
    </row>
  </sheetData>
  <dataValidations count="1">
    <dataValidation type="textLength" operator="equal" allowBlank="1" showInputMessage="1" showErrorMessage="1" error="No data entry allowed in this cell" sqref="J176 J186 J190 J192:J194 J196 J198 J200 J204:J206 J211:J215 J219 J227:J229 J235:J240 J246:J249 J252:J262 J264:J265 J267:J273 J275 J277:J282 J284:J286 J288:J291 J294 J296:J300 J302:J303 J305:J307 J310:J311 J313 I10 I12:I81 I83:I90 I92:J93 I175:I176 I178:J181 I183:I186 I188:I200 I203:I220 I222:I230 I232:I240 I242:J243 I246:I307 I310:I314 J17:J19 J21 J35:J36 J41:J46 J51 J55:J61 J65:J68 J71:J81 J84:J85 J88:J90 J97 J99:J102 J105:J108 J110:J115 J118:J126 J140:J144 J146:J148 J150:J154 J156 J160:J161 J163:J164 J166:J171 M17:R19 M35:R36 M41:R46 M51:R51 M55:R61 M65:R68 M71:R81 M84:R85 M88:R90 M92:R93 M97:R97 M99:R102 M105:R108 M110:R115 M118:R126 M140:R144 M146:R147 M150:R150 M153:R154 M160:R161 M163:R164 M166:R171 M176:R176 M178:R181 M186:R186 M190:R190 M192:R192 M194:R194 M196:R196 M200:R200 M204:R206 M211:R215 M219:R219 M227:R229 M235:R240 M243:R243 M246:R247 M249:R249 M252:R253 M256:R262 M264:R265 M271:R273 M275:R275 M277:R277 M280:R282 M284:R286 M288:R291 M294:R294 M296:R300 M302:R303 M305:R307 M310:R310 M129:R138 J129:J138 I95:I172" xr:uid="{D9A124A9-D86A-4BEC-A379-99F0B65B6DB6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A9C50E8D-770C-4BB4-BAFE-64FBEC483C6F}">
          <x14:formula1>
            <xm:f>'Data validation'!$B$3:$B$25</xm:f>
          </x14:formula1>
          <xm:sqref>H3</xm:sqref>
        </x14:dataValidation>
        <x14:dataValidation type="list" allowBlank="1" showInputMessage="1" showErrorMessage="1" xr:uid="{6F761FB1-6DA1-4689-BC29-BC3411DEAE9B}">
          <x14:formula1>
            <xm:f>'Data validation'!$C$3:$C$6</xm:f>
          </x14:formula1>
          <xm:sqref>J3</xm:sqref>
        </x14:dataValidation>
        <x14:dataValidation type="list" allowBlank="1" showInputMessage="1" showErrorMessage="1" xr:uid="{5CBF363D-ADDE-49DE-9E18-9A2C35327530}">
          <x14:formula1>
            <xm:f>'Data validation'!$D$3:$D$4</xm:f>
          </x14:formula1>
          <xm:sqref>S36 S178:S181 S288:S292 S41:S46 S51 S55:S61 S65:S68 S17:S19 S84:S85 S88:S90 S93 S99:S102 S105:S108 S71:S81 S110:S115 S129:S134 S136 S138 S140:S144 S146:S147 S150 S252 S160:S161 S163:S164 S153:S155 S186 S196 S204:S206 S211:S215 S227:S228 S256:S266 S235:S240 S275 S277 S280:S282 S284 S294 AA205:AA206 S302:S303 S305:S307 S310 AA36 AA178:AA181 S316 AA41:AA46 AA17:AA18 AA55:AA61 AA65:AA68 AA71:AA81 AA84:AA85 AA88:AA90 AA93 S194 AA105 AA100:AA102 AA108 AA118:AA126 AA129:AA134 AA136 AA138 AA142:AA144 AA146:AA147 AA150 AA153:AA154 AA113:AA115 AA163:AA164 AA161 AA186 AA196 AA169:AA171 AA211:AA215 AA243 AA264:AA265 AA271:AA273 AA275 AA277 AA280:AA282 AA284 AA294 AA297:AA300 AA302:AA303 AA305:AA307 AA310 S190 S200 S219 S166:S171 S243 S246:S247 S249 AA166:AA167 S296:S300 S273 AA111 S118:S126</xm:sqref>
        </x14:dataValidation>
        <x14:dataValidation type="list" allowBlank="1" showInputMessage="1" showErrorMessage="1" xr:uid="{53118B75-146E-4C19-A4E4-FC2C50702243}">
          <x14:formula1>
            <xm:f>'Data validation'!$E$3:$E$5</xm:f>
          </x14:formula1>
          <xm:sqref>S92 S97 AA92 AA97</xm:sqref>
        </x14:dataValidation>
        <x14:dataValidation type="list" allowBlank="1" showInputMessage="1" showErrorMessage="1" xr:uid="{37D38BBE-D534-436C-B9CA-DDEEA7701E73}">
          <x14:formula1>
            <xm:f>'Data validation'!$F$3:$F$4</xm:f>
          </x14:formula1>
          <xm:sqref>S135 S137 S229 AA135 AA137 AA229</xm:sqref>
        </x14:dataValidation>
        <x14:dataValidation type="list" allowBlank="1" showInputMessage="1" showErrorMessage="1" xr:uid="{DE67D947-6FCA-4E68-8B5E-9964D8424AB0}">
          <x14:formula1>
            <xm:f>'Data validation'!$G$3:$G$4</xm:f>
          </x14:formula1>
          <xm:sqref>S176 S35 AA176 AA35</xm:sqref>
        </x14:dataValidation>
        <x14:dataValidation type="list" allowBlank="1" showInputMessage="1" showErrorMessage="1" xr:uid="{5D2EA399-2660-48A4-BCEC-FB1745849EC2}">
          <x14:formula1>
            <xm:f>'Data validation'!$H$3:$H$4</xm:f>
          </x14:formula1>
          <xm:sqref>S285 AA285</xm:sqref>
        </x14:dataValidation>
        <x14:dataValidation type="list" allowBlank="1" showInputMessage="1" showErrorMessage="1" xr:uid="{21C0AECE-59D4-4CA6-9958-832C3776C71B}">
          <x14:formula1>
            <xm:f>'Data validation'!$I$3:$I$4</xm:f>
          </x14:formula1>
          <xm:sqref>S286 AA286</xm:sqref>
        </x14:dataValidation>
        <x14:dataValidation type="list" allowBlank="1" showInputMessage="1" showErrorMessage="1" xr:uid="{E0E1D074-47F0-4F83-A48E-311088E633B0}">
          <x14:formula1>
            <xm:f>'Data validation'!$J$3:$J$5</xm:f>
          </x14:formula1>
          <xm:sqref>S192</xm:sqref>
        </x14:dataValidation>
        <x14:dataValidation type="list" allowBlank="1" showInputMessage="1" showErrorMessage="1" xr:uid="{1EA4E0AD-198D-4C88-AA49-23A667B039F6}">
          <x14:formula1>
            <xm:f>'Data validation'!$K$3:$K$4</xm:f>
          </x14:formula1>
          <xm:sqref>S271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1A2D4-8499-41FC-B33F-253AE18EAEB7}">
  <dimension ref="B3:K25"/>
  <sheetViews>
    <sheetView workbookViewId="0">
      <selection activeCell="K3" sqref="K3"/>
    </sheetView>
  </sheetViews>
  <sheetFormatPr defaultRowHeight="15" x14ac:dyDescent="0.25"/>
  <cols>
    <col min="4" max="4" width="9.7109375" bestFit="1" customWidth="1"/>
  </cols>
  <sheetData>
    <row r="3" spans="2:11" x14ac:dyDescent="0.25">
      <c r="B3" t="s">
        <v>774</v>
      </c>
      <c r="C3" t="s">
        <v>796</v>
      </c>
      <c r="D3" t="s">
        <v>800</v>
      </c>
      <c r="E3" t="s">
        <v>802</v>
      </c>
      <c r="F3" t="s">
        <v>802</v>
      </c>
      <c r="G3" t="s">
        <v>805</v>
      </c>
      <c r="H3" t="s">
        <v>807</v>
      </c>
      <c r="I3" t="s">
        <v>809</v>
      </c>
      <c r="J3" t="s">
        <v>708</v>
      </c>
      <c r="K3" t="s">
        <v>820</v>
      </c>
    </row>
    <row r="4" spans="2:11" x14ac:dyDescent="0.25">
      <c r="B4" t="s">
        <v>775</v>
      </c>
      <c r="C4" t="s">
        <v>797</v>
      </c>
      <c r="D4" t="s">
        <v>801</v>
      </c>
      <c r="E4" t="s">
        <v>803</v>
      </c>
      <c r="F4" t="s">
        <v>804</v>
      </c>
      <c r="G4" t="s">
        <v>806</v>
      </c>
      <c r="H4" t="s">
        <v>808</v>
      </c>
      <c r="I4" t="s">
        <v>810</v>
      </c>
      <c r="J4" t="s">
        <v>818</v>
      </c>
      <c r="K4" t="s">
        <v>821</v>
      </c>
    </row>
    <row r="5" spans="2:11" x14ac:dyDescent="0.25">
      <c r="B5" t="s">
        <v>776</v>
      </c>
      <c r="C5" t="s">
        <v>798</v>
      </c>
      <c r="E5" t="s">
        <v>804</v>
      </c>
      <c r="J5" t="s">
        <v>819</v>
      </c>
    </row>
    <row r="6" spans="2:11" x14ac:dyDescent="0.25">
      <c r="B6" t="s">
        <v>777</v>
      </c>
      <c r="C6" t="s">
        <v>799</v>
      </c>
    </row>
    <row r="7" spans="2:11" x14ac:dyDescent="0.25">
      <c r="B7" t="s">
        <v>778</v>
      </c>
    </row>
    <row r="8" spans="2:11" x14ac:dyDescent="0.25">
      <c r="B8" t="s">
        <v>779</v>
      </c>
    </row>
    <row r="9" spans="2:11" x14ac:dyDescent="0.25">
      <c r="B9" t="s">
        <v>780</v>
      </c>
    </row>
    <row r="10" spans="2:11" x14ac:dyDescent="0.25">
      <c r="B10" t="s">
        <v>781</v>
      </c>
    </row>
    <row r="11" spans="2:11" x14ac:dyDescent="0.25">
      <c r="B11" t="s">
        <v>782</v>
      </c>
    </row>
    <row r="12" spans="2:11" x14ac:dyDescent="0.25">
      <c r="B12" t="s">
        <v>783</v>
      </c>
    </row>
    <row r="13" spans="2:11" x14ac:dyDescent="0.25">
      <c r="B13" t="s">
        <v>784</v>
      </c>
    </row>
    <row r="14" spans="2:11" x14ac:dyDescent="0.25">
      <c r="B14" t="s">
        <v>785</v>
      </c>
    </row>
    <row r="15" spans="2:11" x14ac:dyDescent="0.25">
      <c r="B15" t="s">
        <v>786</v>
      </c>
    </row>
    <row r="16" spans="2:11" x14ac:dyDescent="0.25">
      <c r="B16" t="s">
        <v>787</v>
      </c>
    </row>
    <row r="17" spans="2:2" x14ac:dyDescent="0.25">
      <c r="B17" t="s">
        <v>788</v>
      </c>
    </row>
    <row r="18" spans="2:2" x14ac:dyDescent="0.25">
      <c r="B18" t="s">
        <v>789</v>
      </c>
    </row>
    <row r="19" spans="2:2" x14ac:dyDescent="0.25">
      <c r="B19" t="s">
        <v>790</v>
      </c>
    </row>
    <row r="20" spans="2:2" x14ac:dyDescent="0.25">
      <c r="B20" t="s">
        <v>791</v>
      </c>
    </row>
    <row r="21" spans="2:2" x14ac:dyDescent="0.25">
      <c r="B21" t="s">
        <v>792</v>
      </c>
    </row>
    <row r="22" spans="2:2" x14ac:dyDescent="0.25">
      <c r="B22" t="s">
        <v>793</v>
      </c>
    </row>
    <row r="23" spans="2:2" x14ac:dyDescent="0.25">
      <c r="B23" t="s">
        <v>794</v>
      </c>
    </row>
    <row r="24" spans="2:2" x14ac:dyDescent="0.25">
      <c r="B24" t="s">
        <v>795</v>
      </c>
    </row>
    <row r="25" spans="2:2" x14ac:dyDescent="0.25">
      <c r="B25" t="s">
        <v>817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4D64C-BB57-464F-A7AB-1C1D44BD7799}">
  <dimension ref="B2:F5"/>
  <sheetViews>
    <sheetView workbookViewId="0">
      <selection activeCell="J21" sqref="J21"/>
    </sheetView>
  </sheetViews>
  <sheetFormatPr defaultRowHeight="15" x14ac:dyDescent="0.25"/>
  <sheetData>
    <row r="2" spans="2:6" x14ac:dyDescent="0.25">
      <c r="B2" t="s">
        <v>371</v>
      </c>
      <c r="C2" t="s">
        <v>715</v>
      </c>
    </row>
    <row r="5" spans="2:6" x14ac:dyDescent="0.25">
      <c r="B5" s="2" t="s">
        <v>485</v>
      </c>
      <c r="C5" s="2" t="s">
        <v>372</v>
      </c>
      <c r="D5" s="2" t="s">
        <v>205</v>
      </c>
      <c r="E5" s="2" t="s">
        <v>373</v>
      </c>
      <c r="F5" s="2" t="s">
        <v>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2B48C-94D7-401D-827E-BA1531ABC427}">
  <dimension ref="B1:H42"/>
  <sheetViews>
    <sheetView topLeftCell="A2" workbookViewId="0">
      <selection activeCell="E3" sqref="E3:H3"/>
    </sheetView>
  </sheetViews>
  <sheetFormatPr defaultRowHeight="15" x14ac:dyDescent="0.25"/>
  <sheetData>
    <row r="1" spans="2:8" ht="15.75" thickBot="1" x14ac:dyDescent="0.3">
      <c r="B1" t="s">
        <v>835</v>
      </c>
      <c r="C1" t="s">
        <v>836</v>
      </c>
    </row>
    <row r="2" spans="2:8" ht="15.75" thickBot="1" x14ac:dyDescent="0.3">
      <c r="B2" s="30">
        <v>44550</v>
      </c>
      <c r="C2" s="33">
        <v>8.18</v>
      </c>
      <c r="E2">
        <v>2017</v>
      </c>
      <c r="F2">
        <v>2018</v>
      </c>
      <c r="G2">
        <v>2019</v>
      </c>
      <c r="H2">
        <v>2020</v>
      </c>
    </row>
    <row r="3" spans="2:8" ht="15.75" thickBot="1" x14ac:dyDescent="0.3">
      <c r="B3" s="31">
        <v>44520</v>
      </c>
      <c r="C3" s="28">
        <v>6.63</v>
      </c>
      <c r="E3" s="32">
        <f>AVERAGE(C38:C42)</f>
        <v>8.9480000000000004</v>
      </c>
      <c r="F3" s="32">
        <f>AVERAGE(C26:C37)</f>
        <v>16.257499999999997</v>
      </c>
      <c r="G3" s="32">
        <f>AVERAGE(C14:C25)</f>
        <v>30.49</v>
      </c>
      <c r="H3" s="32">
        <f>AVERAGE(C2:C13)</f>
        <v>12.5</v>
      </c>
    </row>
    <row r="4" spans="2:8" ht="15.75" thickBot="1" x14ac:dyDescent="0.3">
      <c r="B4" s="31">
        <v>44489</v>
      </c>
      <c r="C4" s="29">
        <v>6.14</v>
      </c>
    </row>
    <row r="5" spans="2:8" ht="15.75" thickBot="1" x14ac:dyDescent="0.3">
      <c r="B5" s="31">
        <v>44459</v>
      </c>
      <c r="C5" s="28">
        <v>7.49</v>
      </c>
    </row>
    <row r="6" spans="2:8" ht="15.75" thickBot="1" x14ac:dyDescent="0.3">
      <c r="B6" s="31">
        <v>44428</v>
      </c>
      <c r="C6" s="29">
        <v>7.13</v>
      </c>
    </row>
    <row r="7" spans="2:8" ht="15.75" thickBot="1" x14ac:dyDescent="0.3">
      <c r="B7" s="31">
        <v>44397</v>
      </c>
      <c r="C7" s="29">
        <v>7.84</v>
      </c>
    </row>
    <row r="8" spans="2:8" ht="15.75" thickBot="1" x14ac:dyDescent="0.3">
      <c r="B8" s="31">
        <v>44367</v>
      </c>
      <c r="C8" s="28">
        <v>10</v>
      </c>
    </row>
    <row r="9" spans="2:8" ht="15.75" thickBot="1" x14ac:dyDescent="0.3">
      <c r="B9" s="31">
        <v>44336</v>
      </c>
      <c r="C9" s="29">
        <v>7.54</v>
      </c>
    </row>
    <row r="10" spans="2:8" ht="15.75" thickBot="1" x14ac:dyDescent="0.3">
      <c r="B10" s="31">
        <v>44306</v>
      </c>
      <c r="C10" s="28">
        <v>9.2899999999999991</v>
      </c>
    </row>
    <row r="11" spans="2:8" ht="15.75" thickBot="1" x14ac:dyDescent="0.3">
      <c r="B11" s="31">
        <v>44275</v>
      </c>
      <c r="C11" s="29">
        <v>8.8000000000000007</v>
      </c>
    </row>
    <row r="12" spans="2:8" ht="15.75" thickBot="1" x14ac:dyDescent="0.3">
      <c r="B12" s="31">
        <v>44247</v>
      </c>
      <c r="C12" s="29">
        <v>30.22</v>
      </c>
    </row>
    <row r="13" spans="2:8" ht="15.75" thickBot="1" x14ac:dyDescent="0.3">
      <c r="B13" s="31">
        <v>44216</v>
      </c>
      <c r="C13" s="28">
        <v>40.74</v>
      </c>
    </row>
    <row r="14" spans="2:8" ht="15.75" thickBot="1" x14ac:dyDescent="0.3">
      <c r="B14" s="31">
        <v>44549</v>
      </c>
      <c r="C14" s="28">
        <v>35.4</v>
      </c>
    </row>
    <row r="15" spans="2:8" ht="15.75" thickBot="1" x14ac:dyDescent="0.3">
      <c r="B15" s="31">
        <v>44519</v>
      </c>
      <c r="C15" s="29">
        <v>33.75</v>
      </c>
    </row>
    <row r="16" spans="2:8" ht="15.75" thickBot="1" x14ac:dyDescent="0.3">
      <c r="B16" s="31">
        <v>44488</v>
      </c>
      <c r="C16" s="28">
        <v>34.14</v>
      </c>
    </row>
    <row r="17" spans="2:3" ht="15.75" thickBot="1" x14ac:dyDescent="0.3">
      <c r="B17" s="31">
        <v>44458</v>
      </c>
      <c r="C17" s="28">
        <v>34.03</v>
      </c>
    </row>
    <row r="18" spans="2:3" ht="15.75" thickBot="1" x14ac:dyDescent="0.3">
      <c r="B18" s="31">
        <v>44427</v>
      </c>
      <c r="C18" s="28">
        <v>32.68</v>
      </c>
    </row>
    <row r="19" spans="2:3" ht="15.75" thickBot="1" x14ac:dyDescent="0.3">
      <c r="B19" s="31">
        <v>44396</v>
      </c>
      <c r="C19" s="29">
        <v>28.61</v>
      </c>
    </row>
    <row r="20" spans="2:3" ht="15.75" thickBot="1" x14ac:dyDescent="0.3">
      <c r="B20" s="31">
        <v>44366</v>
      </c>
      <c r="C20" s="29">
        <v>29.67</v>
      </c>
    </row>
    <row r="21" spans="2:3" ht="15.75" thickBot="1" x14ac:dyDescent="0.3">
      <c r="B21" s="31">
        <v>44335</v>
      </c>
      <c r="C21" s="28">
        <v>30.68</v>
      </c>
    </row>
    <row r="22" spans="2:3" ht="15.75" thickBot="1" x14ac:dyDescent="0.3">
      <c r="B22" s="31">
        <v>44305</v>
      </c>
      <c r="C22" s="28">
        <v>28.28</v>
      </c>
    </row>
    <row r="23" spans="2:3" ht="15.75" thickBot="1" x14ac:dyDescent="0.3">
      <c r="B23" s="31">
        <v>44274</v>
      </c>
      <c r="C23" s="28">
        <v>27.48</v>
      </c>
    </row>
    <row r="24" spans="2:3" ht="15.75" thickBot="1" x14ac:dyDescent="0.3">
      <c r="B24" s="31">
        <v>44246</v>
      </c>
      <c r="C24" s="28">
        <v>26.13</v>
      </c>
    </row>
    <row r="25" spans="2:3" ht="15.75" thickBot="1" x14ac:dyDescent="0.3">
      <c r="B25" s="31">
        <v>44215</v>
      </c>
      <c r="C25" s="28">
        <v>25.03</v>
      </c>
    </row>
    <row r="26" spans="2:3" ht="15.75" thickBot="1" x14ac:dyDescent="0.3">
      <c r="B26" s="31">
        <v>44548</v>
      </c>
      <c r="C26" s="28">
        <v>24.5</v>
      </c>
    </row>
    <row r="27" spans="2:3" ht="15.75" thickBot="1" x14ac:dyDescent="0.3">
      <c r="B27" s="31">
        <v>44518</v>
      </c>
      <c r="C27" s="28">
        <v>21.97</v>
      </c>
    </row>
    <row r="28" spans="2:3" ht="15.75" thickBot="1" x14ac:dyDescent="0.3">
      <c r="B28" s="31">
        <v>44487</v>
      </c>
      <c r="C28" s="28">
        <v>21.08</v>
      </c>
    </row>
    <row r="29" spans="2:3" ht="15.75" thickBot="1" x14ac:dyDescent="0.3">
      <c r="B29" s="31">
        <v>44457</v>
      </c>
      <c r="C29" s="28">
        <v>19.329999999999998</v>
      </c>
    </row>
    <row r="30" spans="2:3" ht="15.75" thickBot="1" x14ac:dyDescent="0.3">
      <c r="B30" s="31">
        <v>44426</v>
      </c>
      <c r="C30" s="28">
        <v>17.29</v>
      </c>
    </row>
    <row r="31" spans="2:3" ht="15.75" thickBot="1" x14ac:dyDescent="0.3">
      <c r="B31" s="31">
        <v>44395</v>
      </c>
      <c r="C31" s="28">
        <v>15.54</v>
      </c>
    </row>
    <row r="32" spans="2:3" ht="15.75" thickBot="1" x14ac:dyDescent="0.3">
      <c r="B32" s="31">
        <v>44365</v>
      </c>
      <c r="C32" s="28">
        <v>14.07</v>
      </c>
    </row>
    <row r="33" spans="2:3" ht="15.75" thickBot="1" x14ac:dyDescent="0.3">
      <c r="B33" s="31">
        <v>44334</v>
      </c>
      <c r="C33" s="28">
        <v>14.03</v>
      </c>
    </row>
    <row r="34" spans="2:3" ht="15.75" thickBot="1" x14ac:dyDescent="0.3">
      <c r="B34" s="31">
        <v>44304</v>
      </c>
      <c r="C34" s="28">
        <v>13.76</v>
      </c>
    </row>
    <row r="35" spans="2:3" ht="15.75" thickBot="1" x14ac:dyDescent="0.3">
      <c r="B35" s="31">
        <v>44273</v>
      </c>
      <c r="C35" s="28">
        <v>12.18</v>
      </c>
    </row>
    <row r="36" spans="2:3" ht="15.75" thickBot="1" x14ac:dyDescent="0.3">
      <c r="B36" s="31">
        <v>44245</v>
      </c>
      <c r="C36" s="28">
        <v>10.83</v>
      </c>
    </row>
    <row r="37" spans="2:3" ht="15.75" thickBot="1" x14ac:dyDescent="0.3">
      <c r="B37" s="31">
        <v>44214</v>
      </c>
      <c r="C37" s="28">
        <v>10.51</v>
      </c>
    </row>
    <row r="38" spans="2:3" ht="15.75" thickBot="1" x14ac:dyDescent="0.3">
      <c r="B38" s="31">
        <v>44547</v>
      </c>
      <c r="C38" s="29">
        <v>9.52</v>
      </c>
    </row>
    <row r="39" spans="2:3" ht="15.75" thickBot="1" x14ac:dyDescent="0.3">
      <c r="B39" s="31">
        <v>44517</v>
      </c>
      <c r="C39" s="28">
        <v>9.6199999999999992</v>
      </c>
    </row>
    <row r="40" spans="2:3" ht="15.75" thickBot="1" x14ac:dyDescent="0.3">
      <c r="B40" s="31">
        <v>44486</v>
      </c>
      <c r="C40" s="28">
        <v>9.0299999999999994</v>
      </c>
    </row>
    <row r="41" spans="2:3" ht="15.75" thickBot="1" x14ac:dyDescent="0.3">
      <c r="B41" s="31">
        <v>44456</v>
      </c>
      <c r="C41" s="28">
        <v>8.32</v>
      </c>
    </row>
    <row r="42" spans="2:3" x14ac:dyDescent="0.25">
      <c r="B42" s="31">
        <v>44425</v>
      </c>
      <c r="C42" s="28">
        <v>8.25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E9390-FEF0-4BE7-803A-2B51B8993367}">
  <dimension ref="A1:X142"/>
  <sheetViews>
    <sheetView topLeftCell="G1" zoomScale="55" zoomScaleNormal="55" workbookViewId="0">
      <selection activeCell="X26" sqref="X26"/>
    </sheetView>
  </sheetViews>
  <sheetFormatPr defaultRowHeight="15" x14ac:dyDescent="0.25"/>
  <cols>
    <col min="2" max="2" width="27.140625" bestFit="1" customWidth="1"/>
    <col min="3" max="3" width="51.140625" bestFit="1" customWidth="1"/>
    <col min="4" max="4" width="8.85546875" style="36"/>
    <col min="5" max="5" width="9.85546875" bestFit="1" customWidth="1"/>
    <col min="6" max="6" width="122.28515625" bestFit="1" customWidth="1"/>
    <col min="7" max="7" width="54.42578125" bestFit="1" customWidth="1"/>
    <col min="8" max="8" width="63.5703125" bestFit="1" customWidth="1"/>
    <col min="10" max="10" width="18.140625" bestFit="1" customWidth="1"/>
    <col min="11" max="11" width="25.85546875" bestFit="1" customWidth="1"/>
    <col min="13" max="16" width="10" bestFit="1" customWidth="1"/>
    <col min="17" max="17" width="21.140625" bestFit="1" customWidth="1"/>
    <col min="18" max="19" width="10" customWidth="1"/>
    <col min="20" max="23" width="10.85546875" bestFit="1" customWidth="1"/>
    <col min="24" max="24" width="17.85546875" bestFit="1" customWidth="1"/>
  </cols>
  <sheetData>
    <row r="1" spans="1:24" x14ac:dyDescent="0.25">
      <c r="D1" s="45"/>
      <c r="E1" s="2"/>
      <c r="F1" s="2"/>
    </row>
    <row r="2" spans="1:24" x14ac:dyDescent="0.25">
      <c r="B2" s="34" t="s">
        <v>837</v>
      </c>
      <c r="C2" s="34" t="s">
        <v>838</v>
      </c>
      <c r="D2" s="46" t="s">
        <v>839</v>
      </c>
      <c r="E2" s="1" t="s">
        <v>840</v>
      </c>
      <c r="F2" s="47" t="s">
        <v>841</v>
      </c>
      <c r="G2" s="55" t="s">
        <v>842</v>
      </c>
      <c r="H2" s="55"/>
      <c r="I2" s="55"/>
      <c r="J2" s="34" t="s">
        <v>843</v>
      </c>
      <c r="K2" s="34" t="s">
        <v>844</v>
      </c>
      <c r="L2" s="34" t="s">
        <v>845</v>
      </c>
      <c r="M2" s="55" t="s">
        <v>846</v>
      </c>
      <c r="N2" s="55"/>
      <c r="O2" s="55"/>
      <c r="P2" s="55"/>
      <c r="Q2" s="55"/>
      <c r="R2" s="48"/>
      <c r="S2" s="48"/>
      <c r="T2" s="55" t="s">
        <v>847</v>
      </c>
      <c r="U2" s="55"/>
      <c r="V2" s="55"/>
      <c r="W2" s="55"/>
      <c r="X2" s="55"/>
    </row>
    <row r="3" spans="1:24" x14ac:dyDescent="0.25">
      <c r="D3" s="45"/>
      <c r="E3" s="2"/>
      <c r="F3" s="2"/>
      <c r="G3" s="37" t="s">
        <v>848</v>
      </c>
      <c r="H3" s="37" t="s">
        <v>849</v>
      </c>
      <c r="I3" s="37" t="s">
        <v>845</v>
      </c>
      <c r="M3" s="38">
        <v>2015</v>
      </c>
      <c r="N3" s="38">
        <v>2016</v>
      </c>
      <c r="O3" s="38">
        <v>2017</v>
      </c>
      <c r="P3" s="38">
        <v>2018</v>
      </c>
      <c r="Q3" s="38">
        <v>2019</v>
      </c>
      <c r="R3" s="38">
        <v>2020</v>
      </c>
      <c r="S3" s="38"/>
      <c r="T3" s="38">
        <v>2015</v>
      </c>
      <c r="U3" s="38">
        <v>2016</v>
      </c>
      <c r="V3" s="38">
        <v>2017</v>
      </c>
      <c r="W3" s="38">
        <v>2018</v>
      </c>
      <c r="X3" s="38">
        <v>2019</v>
      </c>
    </row>
    <row r="4" spans="1:24" x14ac:dyDescent="0.25">
      <c r="A4">
        <v>1</v>
      </c>
      <c r="B4" t="s">
        <v>895</v>
      </c>
      <c r="C4" t="s">
        <v>852</v>
      </c>
      <c r="D4" s="45">
        <v>75</v>
      </c>
      <c r="E4" s="2">
        <f>D4-25</f>
        <v>50</v>
      </c>
      <c r="F4" t="s">
        <v>926</v>
      </c>
      <c r="G4" t="s">
        <v>927</v>
      </c>
      <c r="H4" t="s">
        <v>852</v>
      </c>
      <c r="I4" t="s">
        <v>851</v>
      </c>
      <c r="J4">
        <f>2021-1978</f>
        <v>43</v>
      </c>
      <c r="K4" t="s">
        <v>911</v>
      </c>
      <c r="L4" t="s">
        <v>852</v>
      </c>
      <c r="M4" s="39"/>
      <c r="O4" s="39"/>
      <c r="Q4" s="50">
        <f>1160000/'Data for Prog'!Q10</f>
        <v>6.8179146585165169E-4</v>
      </c>
      <c r="R4" s="50">
        <f>1061250/'Data for Prog'!R10</f>
        <v>6.1471848934198338E-4</v>
      </c>
      <c r="S4" s="39"/>
      <c r="X4" s="40">
        <v>24700000</v>
      </c>
    </row>
    <row r="5" spans="1:24" x14ac:dyDescent="0.25">
      <c r="D5" s="45"/>
      <c r="E5" s="2"/>
      <c r="G5" t="s">
        <v>928</v>
      </c>
      <c r="H5" t="s">
        <v>906</v>
      </c>
      <c r="I5" t="s">
        <v>851</v>
      </c>
      <c r="M5" s="39"/>
      <c r="O5" s="39"/>
      <c r="Q5" s="50"/>
      <c r="R5" s="50"/>
      <c r="S5" s="39"/>
      <c r="X5" s="40"/>
    </row>
    <row r="6" spans="1:24" x14ac:dyDescent="0.25">
      <c r="D6" s="45"/>
      <c r="E6" s="2"/>
      <c r="G6" t="s">
        <v>929</v>
      </c>
      <c r="H6" t="s">
        <v>906</v>
      </c>
      <c r="I6" t="s">
        <v>851</v>
      </c>
      <c r="M6" s="39"/>
      <c r="O6" s="39"/>
      <c r="Q6" s="50"/>
      <c r="R6" s="50"/>
      <c r="S6" s="39"/>
      <c r="X6" s="40"/>
    </row>
    <row r="7" spans="1:24" x14ac:dyDescent="0.25">
      <c r="D7" s="45"/>
      <c r="E7" s="2"/>
      <c r="G7" t="s">
        <v>930</v>
      </c>
      <c r="H7" t="s">
        <v>906</v>
      </c>
      <c r="I7" t="s">
        <v>851</v>
      </c>
      <c r="M7" s="39"/>
      <c r="O7" s="39"/>
      <c r="Q7" s="50"/>
      <c r="R7" s="50"/>
      <c r="S7" s="39"/>
      <c r="X7" s="40"/>
    </row>
    <row r="8" spans="1:24" x14ac:dyDescent="0.25">
      <c r="D8" s="45"/>
      <c r="E8" s="2"/>
      <c r="G8" t="s">
        <v>931</v>
      </c>
      <c r="H8" t="s">
        <v>906</v>
      </c>
      <c r="I8" t="s">
        <v>851</v>
      </c>
      <c r="M8" s="39"/>
      <c r="O8" s="39"/>
      <c r="Q8" s="50"/>
      <c r="R8" s="50"/>
      <c r="S8" s="39"/>
      <c r="X8" s="40"/>
    </row>
    <row r="9" spans="1:24" x14ac:dyDescent="0.25">
      <c r="D9" s="45"/>
      <c r="E9" s="2"/>
      <c r="G9" t="s">
        <v>932</v>
      </c>
      <c r="H9" t="s">
        <v>852</v>
      </c>
      <c r="I9" t="s">
        <v>851</v>
      </c>
      <c r="M9" s="39"/>
      <c r="O9" s="39"/>
      <c r="Q9" s="50"/>
      <c r="R9" s="50"/>
      <c r="S9" s="39"/>
      <c r="X9" s="40"/>
    </row>
    <row r="10" spans="1:24" x14ac:dyDescent="0.25">
      <c r="D10" s="45"/>
      <c r="E10" s="2"/>
      <c r="G10" t="s">
        <v>933</v>
      </c>
      <c r="H10" t="s">
        <v>906</v>
      </c>
      <c r="I10" t="s">
        <v>851</v>
      </c>
      <c r="M10" s="39"/>
      <c r="O10" s="39"/>
      <c r="Q10" s="50"/>
      <c r="R10" s="50"/>
      <c r="S10" s="39"/>
      <c r="X10" s="40"/>
    </row>
    <row r="11" spans="1:24" x14ac:dyDescent="0.25">
      <c r="D11" s="45"/>
      <c r="E11" s="2"/>
      <c r="G11" t="s">
        <v>934</v>
      </c>
      <c r="H11" t="s">
        <v>852</v>
      </c>
      <c r="I11" t="s">
        <v>851</v>
      </c>
      <c r="M11" s="39"/>
      <c r="O11" s="39"/>
      <c r="Q11" s="50"/>
      <c r="R11" s="50"/>
      <c r="S11" s="39"/>
      <c r="X11" s="40"/>
    </row>
    <row r="12" spans="1:24" x14ac:dyDescent="0.25">
      <c r="D12" s="45"/>
      <c r="E12" s="2"/>
      <c r="G12" t="s">
        <v>935</v>
      </c>
      <c r="H12" t="s">
        <v>906</v>
      </c>
      <c r="I12" t="s">
        <v>851</v>
      </c>
      <c r="M12" s="39"/>
      <c r="O12" s="39"/>
      <c r="Q12" s="50"/>
      <c r="R12" s="50"/>
      <c r="S12" s="39"/>
      <c r="X12" s="40"/>
    </row>
    <row r="13" spans="1:24" x14ac:dyDescent="0.25">
      <c r="D13" s="45"/>
      <c r="E13" s="2"/>
      <c r="G13" t="s">
        <v>936</v>
      </c>
      <c r="H13" t="s">
        <v>906</v>
      </c>
      <c r="I13" t="s">
        <v>851</v>
      </c>
      <c r="M13" s="39"/>
      <c r="O13" s="39"/>
      <c r="Q13" s="50"/>
      <c r="R13" s="50"/>
      <c r="S13" s="39"/>
      <c r="X13" s="40"/>
    </row>
    <row r="14" spans="1:24" x14ac:dyDescent="0.25">
      <c r="D14" s="45"/>
      <c r="E14" s="2"/>
      <c r="G14" t="s">
        <v>937</v>
      </c>
      <c r="H14" t="s">
        <v>906</v>
      </c>
      <c r="I14" t="s">
        <v>851</v>
      </c>
      <c r="M14" s="39"/>
      <c r="O14" s="39"/>
      <c r="Q14" s="50"/>
      <c r="R14" s="50"/>
      <c r="S14" s="39"/>
      <c r="X14" s="40"/>
    </row>
    <row r="15" spans="1:24" x14ac:dyDescent="0.25">
      <c r="D15" s="45"/>
      <c r="E15" s="2"/>
      <c r="G15" t="s">
        <v>938</v>
      </c>
      <c r="H15" t="s">
        <v>906</v>
      </c>
      <c r="I15" t="s">
        <v>850</v>
      </c>
      <c r="M15" s="39"/>
      <c r="O15" s="39"/>
      <c r="Q15" s="50"/>
      <c r="R15" s="50"/>
      <c r="S15" s="39"/>
      <c r="X15" s="40"/>
    </row>
    <row r="16" spans="1:24" x14ac:dyDescent="0.25">
      <c r="D16" s="45"/>
      <c r="E16" s="2"/>
      <c r="G16" t="s">
        <v>939</v>
      </c>
      <c r="H16" t="s">
        <v>906</v>
      </c>
      <c r="I16" t="s">
        <v>850</v>
      </c>
      <c r="M16" s="39"/>
      <c r="O16" s="39"/>
      <c r="Q16" s="50"/>
      <c r="R16" s="50"/>
      <c r="S16" s="39"/>
      <c r="X16" s="40"/>
    </row>
    <row r="17" spans="1:24" x14ac:dyDescent="0.25">
      <c r="D17" s="45"/>
      <c r="E17" s="2"/>
      <c r="G17" t="s">
        <v>940</v>
      </c>
      <c r="H17" t="s">
        <v>906</v>
      </c>
      <c r="I17" t="s">
        <v>850</v>
      </c>
      <c r="M17" s="39"/>
      <c r="O17" s="39"/>
      <c r="Q17" s="50"/>
      <c r="R17" s="50"/>
      <c r="S17" s="39"/>
      <c r="X17" s="40"/>
    </row>
    <row r="18" spans="1:24" x14ac:dyDescent="0.25">
      <c r="D18" s="45"/>
      <c r="E18" s="2"/>
      <c r="G18" t="s">
        <v>941</v>
      </c>
      <c r="H18" t="s">
        <v>906</v>
      </c>
      <c r="I18" t="s">
        <v>850</v>
      </c>
      <c r="M18" s="39"/>
      <c r="O18" s="39"/>
      <c r="Q18" s="50"/>
      <c r="R18" s="50"/>
      <c r="S18" s="39"/>
      <c r="X18" s="40"/>
    </row>
    <row r="19" spans="1:24" x14ac:dyDescent="0.25">
      <c r="D19" s="45"/>
      <c r="E19" s="2"/>
      <c r="G19" t="s">
        <v>942</v>
      </c>
      <c r="H19" t="s">
        <v>906</v>
      </c>
      <c r="I19" t="s">
        <v>850</v>
      </c>
      <c r="M19" s="39"/>
      <c r="O19" s="39"/>
      <c r="Q19" s="50"/>
      <c r="R19" s="50"/>
      <c r="S19" s="39"/>
      <c r="X19" s="40"/>
    </row>
    <row r="20" spans="1:24" x14ac:dyDescent="0.25">
      <c r="D20" s="45"/>
      <c r="E20" s="2"/>
      <c r="G20" t="s">
        <v>943</v>
      </c>
      <c r="H20" t="s">
        <v>906</v>
      </c>
      <c r="I20" t="s">
        <v>850</v>
      </c>
      <c r="M20" s="39"/>
      <c r="O20" s="39"/>
      <c r="Q20" s="50"/>
      <c r="R20" s="50"/>
      <c r="S20" s="39"/>
      <c r="X20" s="40"/>
    </row>
    <row r="21" spans="1:24" x14ac:dyDescent="0.25">
      <c r="D21" s="45"/>
      <c r="E21" s="2"/>
      <c r="G21" t="s">
        <v>945</v>
      </c>
      <c r="H21" t="s">
        <v>906</v>
      </c>
      <c r="I21" t="s">
        <v>850</v>
      </c>
      <c r="M21" s="39"/>
      <c r="O21" s="39"/>
      <c r="Q21" s="50"/>
      <c r="R21" s="50"/>
      <c r="S21" s="39"/>
      <c r="X21" s="40"/>
    </row>
    <row r="22" spans="1:24" x14ac:dyDescent="0.25">
      <c r="D22" s="45"/>
      <c r="E22" s="2"/>
      <c r="G22" t="s">
        <v>944</v>
      </c>
      <c r="H22" t="s">
        <v>906</v>
      </c>
      <c r="I22" t="s">
        <v>850</v>
      </c>
      <c r="M22" s="39"/>
      <c r="O22" s="39"/>
      <c r="Q22" s="50"/>
      <c r="R22" s="50"/>
      <c r="S22" s="39"/>
      <c r="X22" s="40"/>
    </row>
    <row r="23" spans="1:24" x14ac:dyDescent="0.25">
      <c r="D23" s="45"/>
      <c r="E23" s="2"/>
      <c r="G23" t="s">
        <v>946</v>
      </c>
      <c r="H23" t="s">
        <v>852</v>
      </c>
      <c r="I23" t="s">
        <v>850</v>
      </c>
      <c r="M23" s="39"/>
      <c r="O23" s="39"/>
      <c r="Q23" s="50"/>
      <c r="R23" s="50"/>
      <c r="S23" s="39"/>
      <c r="X23" s="40"/>
    </row>
    <row r="24" spans="1:24" x14ac:dyDescent="0.25">
      <c r="D24" s="45"/>
      <c r="E24" s="2"/>
      <c r="G24" t="s">
        <v>947</v>
      </c>
      <c r="H24" t="s">
        <v>906</v>
      </c>
      <c r="I24" t="s">
        <v>850</v>
      </c>
      <c r="M24" s="39"/>
      <c r="O24" s="39"/>
      <c r="Q24" s="50"/>
      <c r="R24" s="50"/>
      <c r="S24" s="39"/>
      <c r="X24" s="40"/>
    </row>
    <row r="25" spans="1:24" x14ac:dyDescent="0.25">
      <c r="D25" s="45"/>
      <c r="E25" s="2"/>
      <c r="F25" s="2"/>
    </row>
    <row r="26" spans="1:24" x14ac:dyDescent="0.25">
      <c r="A26">
        <v>2</v>
      </c>
      <c r="B26" s="52" t="s">
        <v>896</v>
      </c>
      <c r="C26" t="s">
        <v>905</v>
      </c>
      <c r="D26" s="45">
        <v>65</v>
      </c>
      <c r="E26" s="2">
        <v>42</v>
      </c>
      <c r="F26" t="s">
        <v>948</v>
      </c>
      <c r="G26" t="s">
        <v>949</v>
      </c>
      <c r="H26" t="s">
        <v>906</v>
      </c>
      <c r="I26" t="s">
        <v>851</v>
      </c>
      <c r="J26">
        <f>2021-1981</f>
        <v>40</v>
      </c>
      <c r="K26" t="s">
        <v>911</v>
      </c>
      <c r="L26" t="s">
        <v>910</v>
      </c>
      <c r="M26" s="39"/>
      <c r="N26" s="39"/>
      <c r="O26" s="39"/>
      <c r="P26" s="39"/>
      <c r="Q26" s="50">
        <f>656981/'Data for Prog'!Q10</f>
        <v>3.8614141295403788E-4</v>
      </c>
      <c r="R26" s="50">
        <f>577688/'Data for Prog'!R10</f>
        <v>3.3462001853568123E-4</v>
      </c>
      <c r="S26" s="39"/>
      <c r="X26" s="40">
        <v>88634251</v>
      </c>
    </row>
    <row r="27" spans="1:24" x14ac:dyDescent="0.25">
      <c r="B27" s="2"/>
      <c r="D27" s="45"/>
      <c r="E27" s="2"/>
      <c r="G27" t="s">
        <v>950</v>
      </c>
      <c r="H27" t="s">
        <v>906</v>
      </c>
      <c r="I27" t="s">
        <v>851</v>
      </c>
      <c r="K27" t="s">
        <v>913</v>
      </c>
      <c r="L27" t="s">
        <v>910</v>
      </c>
    </row>
    <row r="28" spans="1:24" x14ac:dyDescent="0.25">
      <c r="B28" s="2"/>
      <c r="D28" s="45"/>
      <c r="E28" s="2"/>
      <c r="F28" s="2"/>
      <c r="G28" t="s">
        <v>951</v>
      </c>
      <c r="H28" t="s">
        <v>906</v>
      </c>
      <c r="I28" t="s">
        <v>851</v>
      </c>
    </row>
    <row r="29" spans="1:24" x14ac:dyDescent="0.25">
      <c r="B29" s="2"/>
      <c r="D29" s="45"/>
      <c r="E29" s="2"/>
      <c r="F29" s="2"/>
      <c r="G29" t="s">
        <v>931</v>
      </c>
      <c r="H29" t="s">
        <v>906</v>
      </c>
      <c r="I29" t="s">
        <v>851</v>
      </c>
    </row>
    <row r="30" spans="1:24" x14ac:dyDescent="0.25">
      <c r="B30" s="2"/>
      <c r="D30" s="45"/>
      <c r="E30" s="2"/>
      <c r="F30" s="2"/>
      <c r="G30" t="s">
        <v>932</v>
      </c>
      <c r="H30" t="s">
        <v>952</v>
      </c>
      <c r="I30" t="s">
        <v>851</v>
      </c>
      <c r="J30" s="34"/>
    </row>
    <row r="31" spans="1:24" x14ac:dyDescent="0.25">
      <c r="B31" s="2"/>
      <c r="D31" s="45"/>
      <c r="E31" s="2"/>
      <c r="F31" s="2"/>
      <c r="G31" t="s">
        <v>953</v>
      </c>
      <c r="H31" t="s">
        <v>906</v>
      </c>
      <c r="I31" t="s">
        <v>851</v>
      </c>
      <c r="J31" s="34"/>
    </row>
    <row r="32" spans="1:24" x14ac:dyDescent="0.25">
      <c r="B32" s="2"/>
      <c r="D32" s="45"/>
      <c r="E32" s="2"/>
      <c r="F32" s="2"/>
      <c r="G32" t="s">
        <v>954</v>
      </c>
      <c r="H32" t="s">
        <v>906</v>
      </c>
      <c r="I32" t="s">
        <v>851</v>
      </c>
      <c r="J32" s="34"/>
    </row>
    <row r="33" spans="1:24" x14ac:dyDescent="0.25">
      <c r="B33" s="2"/>
      <c r="D33" s="45"/>
      <c r="E33" s="2"/>
      <c r="F33" s="2"/>
      <c r="G33" t="s">
        <v>955</v>
      </c>
      <c r="H33" t="s">
        <v>906</v>
      </c>
      <c r="I33" t="s">
        <v>850</v>
      </c>
      <c r="J33" s="34"/>
    </row>
    <row r="34" spans="1:24" x14ac:dyDescent="0.25">
      <c r="B34" s="2"/>
      <c r="D34" s="45"/>
      <c r="E34" s="2"/>
      <c r="F34" s="2"/>
      <c r="G34" t="s">
        <v>956</v>
      </c>
      <c r="H34" t="s">
        <v>906</v>
      </c>
      <c r="I34" t="s">
        <v>850</v>
      </c>
      <c r="J34" s="34"/>
    </row>
    <row r="35" spans="1:24" x14ac:dyDescent="0.25">
      <c r="B35" s="2"/>
      <c r="D35" s="45"/>
      <c r="E35" s="2"/>
      <c r="F35" s="2"/>
      <c r="G35" t="s">
        <v>957</v>
      </c>
      <c r="H35" t="s">
        <v>906</v>
      </c>
      <c r="I35" t="s">
        <v>850</v>
      </c>
      <c r="J35" s="34"/>
    </row>
    <row r="36" spans="1:24" x14ac:dyDescent="0.25">
      <c r="B36" s="2"/>
      <c r="D36" s="45"/>
      <c r="E36" s="2"/>
      <c r="F36" s="2"/>
      <c r="G36" t="s">
        <v>958</v>
      </c>
      <c r="H36" t="s">
        <v>906</v>
      </c>
      <c r="I36" t="s">
        <v>850</v>
      </c>
      <c r="J36" s="34"/>
    </row>
    <row r="37" spans="1:24" x14ac:dyDescent="0.25">
      <c r="B37" s="2"/>
      <c r="D37" s="45"/>
      <c r="E37" s="2"/>
      <c r="F37" s="2"/>
      <c r="G37" t="s">
        <v>959</v>
      </c>
      <c r="H37" t="s">
        <v>906</v>
      </c>
      <c r="I37" t="s">
        <v>850</v>
      </c>
      <c r="J37" s="34"/>
    </row>
    <row r="38" spans="1:24" x14ac:dyDescent="0.25">
      <c r="B38" s="2"/>
      <c r="D38" s="45"/>
      <c r="E38" s="2"/>
      <c r="F38" s="2"/>
      <c r="G38" t="s">
        <v>960</v>
      </c>
      <c r="H38" t="s">
        <v>906</v>
      </c>
      <c r="I38" t="s">
        <v>850</v>
      </c>
      <c r="J38" s="34"/>
    </row>
    <row r="39" spans="1:24" x14ac:dyDescent="0.25">
      <c r="B39" s="2"/>
      <c r="D39" s="45"/>
      <c r="E39" s="2"/>
      <c r="F39" s="2"/>
      <c r="J39" s="34"/>
    </row>
    <row r="40" spans="1:24" x14ac:dyDescent="0.25">
      <c r="B40" s="2"/>
      <c r="D40" s="45"/>
      <c r="E40" s="2"/>
      <c r="F40" s="2"/>
      <c r="J40" s="34"/>
    </row>
    <row r="41" spans="1:24" x14ac:dyDescent="0.25">
      <c r="A41">
        <v>3</v>
      </c>
      <c r="B41" s="52" t="s">
        <v>897</v>
      </c>
      <c r="C41" t="s">
        <v>906</v>
      </c>
      <c r="D41" s="45">
        <v>68</v>
      </c>
      <c r="E41" s="2">
        <f>D41-25</f>
        <v>43</v>
      </c>
      <c r="F41" s="2" t="s">
        <v>961</v>
      </c>
      <c r="G41" t="s">
        <v>962</v>
      </c>
      <c r="H41" t="s">
        <v>906</v>
      </c>
      <c r="I41" t="s">
        <v>851</v>
      </c>
      <c r="J41">
        <f>2021-1978</f>
        <v>43</v>
      </c>
      <c r="K41" t="s">
        <v>911</v>
      </c>
      <c r="L41" t="s">
        <v>910</v>
      </c>
      <c r="M41" s="39"/>
      <c r="N41" s="39"/>
      <c r="O41" s="39"/>
      <c r="P41" s="39"/>
      <c r="Q41" s="50">
        <f>2781518/'Data for Prog'!Q10</f>
        <v>1.634840719407547E-3</v>
      </c>
      <c r="R41" s="50">
        <f>2327922/'Data for Prog'!R10</f>
        <v>1.3484256255792402E-3</v>
      </c>
      <c r="S41" s="39"/>
      <c r="X41" s="40">
        <v>79800383</v>
      </c>
    </row>
    <row r="42" spans="1:24" x14ac:dyDescent="0.25">
      <c r="B42" s="2"/>
      <c r="D42" s="45"/>
      <c r="E42" s="2"/>
      <c r="F42" s="2"/>
      <c r="G42" t="s">
        <v>963</v>
      </c>
      <c r="H42" t="s">
        <v>906</v>
      </c>
      <c r="I42" t="s">
        <v>851</v>
      </c>
      <c r="K42" t="s">
        <v>913</v>
      </c>
      <c r="L42" t="s">
        <v>910</v>
      </c>
    </row>
    <row r="43" spans="1:24" x14ac:dyDescent="0.25">
      <c r="B43" s="2"/>
      <c r="D43" s="45"/>
      <c r="E43" s="2"/>
      <c r="F43" s="2"/>
      <c r="G43" t="s">
        <v>930</v>
      </c>
      <c r="H43" t="s">
        <v>906</v>
      </c>
      <c r="I43" t="s">
        <v>851</v>
      </c>
      <c r="K43" t="s">
        <v>912</v>
      </c>
      <c r="L43" t="s">
        <v>910</v>
      </c>
    </row>
    <row r="44" spans="1:24" x14ac:dyDescent="0.25">
      <c r="B44" s="2"/>
      <c r="D44" s="45"/>
      <c r="E44" s="2"/>
      <c r="F44" s="2"/>
      <c r="G44" t="s">
        <v>964</v>
      </c>
      <c r="H44" t="s">
        <v>906</v>
      </c>
      <c r="I44" t="s">
        <v>851</v>
      </c>
    </row>
    <row r="45" spans="1:24" x14ac:dyDescent="0.25">
      <c r="B45" s="2"/>
      <c r="D45" s="45"/>
      <c r="E45" s="2"/>
      <c r="F45" s="2"/>
      <c r="G45" t="s">
        <v>931</v>
      </c>
      <c r="H45" t="s">
        <v>906</v>
      </c>
      <c r="I45" t="s">
        <v>851</v>
      </c>
    </row>
    <row r="46" spans="1:24" x14ac:dyDescent="0.25">
      <c r="B46" s="2"/>
      <c r="D46" s="45"/>
      <c r="E46" s="2"/>
      <c r="F46" s="2"/>
      <c r="G46" t="s">
        <v>932</v>
      </c>
      <c r="H46" t="s">
        <v>906</v>
      </c>
      <c r="I46" t="s">
        <v>851</v>
      </c>
    </row>
    <row r="47" spans="1:24" x14ac:dyDescent="0.25">
      <c r="B47" s="2"/>
      <c r="D47" s="45"/>
      <c r="E47" s="2"/>
      <c r="F47" s="2"/>
      <c r="G47" t="s">
        <v>965</v>
      </c>
      <c r="H47" t="s">
        <v>906</v>
      </c>
      <c r="I47" t="s">
        <v>851</v>
      </c>
    </row>
    <row r="48" spans="1:24" x14ac:dyDescent="0.25">
      <c r="B48" s="2"/>
      <c r="D48" s="45"/>
      <c r="E48" s="2"/>
      <c r="F48" s="2"/>
      <c r="G48" t="s">
        <v>939</v>
      </c>
      <c r="H48" t="s">
        <v>906</v>
      </c>
      <c r="I48" t="s">
        <v>850</v>
      </c>
    </row>
    <row r="49" spans="1:24" x14ac:dyDescent="0.25">
      <c r="B49" s="2"/>
      <c r="D49" s="45"/>
      <c r="E49" s="2"/>
      <c r="F49" s="2"/>
      <c r="G49" t="s">
        <v>966</v>
      </c>
      <c r="H49" t="s">
        <v>906</v>
      </c>
      <c r="I49" t="s">
        <v>850</v>
      </c>
    </row>
    <row r="50" spans="1:24" x14ac:dyDescent="0.25">
      <c r="B50" s="2"/>
      <c r="D50" s="45"/>
      <c r="E50" s="2"/>
      <c r="F50" s="2"/>
      <c r="G50" t="s">
        <v>967</v>
      </c>
      <c r="H50" t="s">
        <v>906</v>
      </c>
      <c r="I50" t="s">
        <v>850</v>
      </c>
    </row>
    <row r="51" spans="1:24" x14ac:dyDescent="0.25">
      <c r="B51" s="2"/>
      <c r="D51" s="45"/>
      <c r="E51" s="2"/>
      <c r="F51" s="2"/>
      <c r="G51" t="s">
        <v>968</v>
      </c>
      <c r="H51" t="s">
        <v>906</v>
      </c>
      <c r="I51" t="s">
        <v>850</v>
      </c>
    </row>
    <row r="52" spans="1:24" x14ac:dyDescent="0.25">
      <c r="B52" s="2"/>
      <c r="D52" s="45"/>
      <c r="E52" s="2"/>
      <c r="F52" s="2"/>
      <c r="G52" t="s">
        <v>969</v>
      </c>
      <c r="H52" t="s">
        <v>906</v>
      </c>
      <c r="I52" t="s">
        <v>850</v>
      </c>
    </row>
    <row r="53" spans="1:24" x14ac:dyDescent="0.25">
      <c r="B53" s="2"/>
      <c r="D53" s="45"/>
      <c r="E53" s="2"/>
      <c r="F53" s="2"/>
      <c r="G53" t="s">
        <v>970</v>
      </c>
      <c r="H53" t="s">
        <v>906</v>
      </c>
      <c r="I53" t="s">
        <v>850</v>
      </c>
    </row>
    <row r="54" spans="1:24" x14ac:dyDescent="0.25">
      <c r="B54" s="2"/>
      <c r="D54" s="45"/>
      <c r="E54" s="2"/>
      <c r="F54" s="2"/>
      <c r="G54" t="s">
        <v>971</v>
      </c>
      <c r="H54" t="s">
        <v>906</v>
      </c>
      <c r="I54" t="s">
        <v>850</v>
      </c>
    </row>
    <row r="55" spans="1:24" x14ac:dyDescent="0.25">
      <c r="B55" s="2"/>
      <c r="D55" s="45"/>
      <c r="E55" s="2"/>
      <c r="F55" s="2"/>
      <c r="G55" t="s">
        <v>972</v>
      </c>
      <c r="H55" t="s">
        <v>906</v>
      </c>
      <c r="I55" t="s">
        <v>850</v>
      </c>
      <c r="J55" s="34"/>
    </row>
    <row r="56" spans="1:24" x14ac:dyDescent="0.25">
      <c r="B56" s="2"/>
      <c r="D56" s="45"/>
      <c r="E56" s="2"/>
      <c r="F56" s="2"/>
      <c r="G56" t="s">
        <v>947</v>
      </c>
      <c r="H56" t="s">
        <v>906</v>
      </c>
      <c r="I56" t="s">
        <v>850</v>
      </c>
      <c r="J56" s="34"/>
    </row>
    <row r="57" spans="1:24" x14ac:dyDescent="0.25">
      <c r="B57" s="2"/>
      <c r="D57" s="45"/>
      <c r="E57" s="2"/>
      <c r="F57" s="2"/>
      <c r="J57" s="34"/>
    </row>
    <row r="58" spans="1:24" x14ac:dyDescent="0.25">
      <c r="B58" s="2"/>
      <c r="D58" s="45"/>
      <c r="E58" s="2"/>
      <c r="F58" s="2"/>
    </row>
    <row r="59" spans="1:24" x14ac:dyDescent="0.25">
      <c r="A59">
        <v>4</v>
      </c>
      <c r="B59" s="2" t="s">
        <v>898</v>
      </c>
      <c r="C59" t="s">
        <v>853</v>
      </c>
      <c r="D59" s="45">
        <v>68</v>
      </c>
      <c r="E59" s="2">
        <v>45</v>
      </c>
      <c r="F59" s="2" t="s">
        <v>973</v>
      </c>
      <c r="G59" t="s">
        <v>974</v>
      </c>
      <c r="H59" t="s">
        <v>906</v>
      </c>
      <c r="I59" t="s">
        <v>851</v>
      </c>
      <c r="J59">
        <f>2021-1978</f>
        <v>43</v>
      </c>
      <c r="K59" t="s">
        <v>914</v>
      </c>
      <c r="L59" t="s">
        <v>910</v>
      </c>
      <c r="M59" s="39"/>
      <c r="N59" s="39"/>
      <c r="O59" s="39"/>
      <c r="P59" s="39"/>
      <c r="Q59" s="39"/>
      <c r="R59" s="39"/>
      <c r="S59" s="39"/>
      <c r="X59" s="40">
        <v>5200000</v>
      </c>
    </row>
    <row r="60" spans="1:24" x14ac:dyDescent="0.25">
      <c r="B60" s="2"/>
      <c r="D60" s="45"/>
      <c r="E60" s="2"/>
      <c r="F60" s="2"/>
      <c r="G60" t="s">
        <v>975</v>
      </c>
      <c r="H60" t="s">
        <v>906</v>
      </c>
      <c r="I60" t="s">
        <v>851</v>
      </c>
      <c r="K60" t="s">
        <v>915</v>
      </c>
      <c r="L60" t="s">
        <v>910</v>
      </c>
    </row>
    <row r="61" spans="1:24" x14ac:dyDescent="0.25">
      <c r="B61" s="2"/>
      <c r="D61" s="45"/>
      <c r="E61" s="2"/>
      <c r="F61" s="2"/>
      <c r="G61" t="s">
        <v>976</v>
      </c>
      <c r="H61" t="s">
        <v>906</v>
      </c>
      <c r="I61" t="s">
        <v>851</v>
      </c>
      <c r="J61" s="34"/>
      <c r="K61" t="s">
        <v>916</v>
      </c>
      <c r="L61" t="s">
        <v>852</v>
      </c>
    </row>
    <row r="62" spans="1:24" x14ac:dyDescent="0.25">
      <c r="B62" s="2"/>
      <c r="D62" s="45"/>
      <c r="E62" s="2"/>
      <c r="F62" s="2"/>
      <c r="G62" t="s">
        <v>932</v>
      </c>
      <c r="H62" t="s">
        <v>906</v>
      </c>
      <c r="I62" t="s">
        <v>851</v>
      </c>
      <c r="J62" s="34"/>
    </row>
    <row r="63" spans="1:24" x14ac:dyDescent="0.25">
      <c r="B63" s="2"/>
      <c r="D63" s="45"/>
      <c r="E63" s="2"/>
      <c r="F63" s="2"/>
      <c r="G63" t="s">
        <v>977</v>
      </c>
      <c r="H63" t="s">
        <v>906</v>
      </c>
      <c r="I63" t="s">
        <v>851</v>
      </c>
      <c r="J63" s="34"/>
    </row>
    <row r="64" spans="1:24" x14ac:dyDescent="0.25">
      <c r="B64" s="2"/>
      <c r="D64" s="45"/>
      <c r="E64" s="2"/>
      <c r="F64" s="2"/>
      <c r="G64" t="s">
        <v>978</v>
      </c>
      <c r="H64" t="s">
        <v>906</v>
      </c>
      <c r="I64" t="s">
        <v>851</v>
      </c>
      <c r="J64" s="34"/>
    </row>
    <row r="65" spans="2:10" x14ac:dyDescent="0.25">
      <c r="B65" s="2"/>
      <c r="D65" s="45"/>
      <c r="E65" s="2"/>
      <c r="F65" s="2"/>
      <c r="G65" t="s">
        <v>935</v>
      </c>
      <c r="H65" t="s">
        <v>906</v>
      </c>
      <c r="I65" t="s">
        <v>851</v>
      </c>
      <c r="J65" s="34"/>
    </row>
    <row r="66" spans="2:10" x14ac:dyDescent="0.25">
      <c r="B66" s="2"/>
      <c r="D66" s="45"/>
      <c r="E66" s="2"/>
      <c r="F66" s="2"/>
      <c r="G66" t="s">
        <v>979</v>
      </c>
      <c r="H66" t="s">
        <v>906</v>
      </c>
      <c r="I66" t="s">
        <v>850</v>
      </c>
      <c r="J66" s="34"/>
    </row>
    <row r="67" spans="2:10" x14ac:dyDescent="0.25">
      <c r="B67" s="2"/>
      <c r="D67" s="45"/>
      <c r="E67" s="2"/>
      <c r="F67" s="2"/>
      <c r="G67" t="s">
        <v>980</v>
      </c>
      <c r="H67" t="s">
        <v>906</v>
      </c>
      <c r="I67" t="s">
        <v>850</v>
      </c>
      <c r="J67" s="34"/>
    </row>
    <row r="68" spans="2:10" x14ac:dyDescent="0.25">
      <c r="B68" s="2"/>
      <c r="D68" s="45"/>
      <c r="E68" s="2"/>
      <c r="F68" s="2"/>
      <c r="G68" t="s">
        <v>982</v>
      </c>
      <c r="H68" t="s">
        <v>906</v>
      </c>
      <c r="I68" t="s">
        <v>850</v>
      </c>
      <c r="J68" s="34"/>
    </row>
    <row r="69" spans="2:10" x14ac:dyDescent="0.25">
      <c r="B69" s="2"/>
      <c r="D69" s="45"/>
      <c r="E69" s="2"/>
      <c r="F69" s="2"/>
      <c r="G69" t="s">
        <v>981</v>
      </c>
      <c r="H69" t="s">
        <v>906</v>
      </c>
      <c r="I69" t="s">
        <v>850</v>
      </c>
      <c r="J69" s="34"/>
    </row>
    <row r="70" spans="2:10" x14ac:dyDescent="0.25">
      <c r="B70" s="2"/>
      <c r="D70" s="45"/>
      <c r="E70" s="2"/>
      <c r="F70" s="2"/>
      <c r="G70" t="s">
        <v>983</v>
      </c>
      <c r="H70" t="s">
        <v>906</v>
      </c>
      <c r="I70" t="s">
        <v>850</v>
      </c>
      <c r="J70" s="34"/>
    </row>
    <row r="71" spans="2:10" x14ac:dyDescent="0.25">
      <c r="B71" s="2"/>
      <c r="D71" s="45"/>
      <c r="E71" s="2"/>
      <c r="F71" s="2"/>
      <c r="G71" t="s">
        <v>984</v>
      </c>
      <c r="H71" t="s">
        <v>906</v>
      </c>
      <c r="I71" t="s">
        <v>850</v>
      </c>
      <c r="J71" s="34"/>
    </row>
    <row r="72" spans="2:10" x14ac:dyDescent="0.25">
      <c r="B72" s="2"/>
      <c r="D72" s="45"/>
      <c r="E72" s="2"/>
      <c r="F72" s="2"/>
      <c r="G72" t="s">
        <v>985</v>
      </c>
      <c r="H72" t="s">
        <v>906</v>
      </c>
      <c r="I72" t="s">
        <v>850</v>
      </c>
      <c r="J72" s="34"/>
    </row>
    <row r="73" spans="2:10" x14ac:dyDescent="0.25">
      <c r="B73" s="2"/>
      <c r="D73" s="45"/>
      <c r="E73" s="2"/>
      <c r="F73" s="2"/>
      <c r="G73" t="s">
        <v>986</v>
      </c>
      <c r="H73" t="s">
        <v>906</v>
      </c>
      <c r="I73" t="s">
        <v>850</v>
      </c>
      <c r="J73" s="34"/>
    </row>
    <row r="74" spans="2:10" x14ac:dyDescent="0.25">
      <c r="B74" s="2"/>
      <c r="D74" s="45"/>
      <c r="E74" s="2"/>
      <c r="F74" s="2"/>
      <c r="G74" t="s">
        <v>987</v>
      </c>
      <c r="H74" t="s">
        <v>906</v>
      </c>
      <c r="I74" t="s">
        <v>850</v>
      </c>
      <c r="J74" s="34"/>
    </row>
    <row r="75" spans="2:10" x14ac:dyDescent="0.25">
      <c r="B75" s="2"/>
      <c r="D75" s="45"/>
      <c r="E75" s="2"/>
      <c r="F75" s="2"/>
      <c r="G75" t="s">
        <v>988</v>
      </c>
      <c r="H75" t="s">
        <v>906</v>
      </c>
      <c r="I75" t="s">
        <v>850</v>
      </c>
      <c r="J75" s="34"/>
    </row>
    <row r="76" spans="2:10" x14ac:dyDescent="0.25">
      <c r="B76" s="2"/>
      <c r="D76" s="45"/>
      <c r="E76" s="2"/>
      <c r="F76" s="2"/>
      <c r="G76" t="s">
        <v>989</v>
      </c>
      <c r="H76" t="s">
        <v>906</v>
      </c>
      <c r="I76" t="s">
        <v>850</v>
      </c>
      <c r="J76" s="34"/>
    </row>
    <row r="77" spans="2:10" x14ac:dyDescent="0.25">
      <c r="B77" s="2"/>
      <c r="D77" s="45"/>
      <c r="E77" s="2"/>
      <c r="F77" s="2"/>
      <c r="G77" t="s">
        <v>990</v>
      </c>
      <c r="H77" t="s">
        <v>906</v>
      </c>
      <c r="I77" t="s">
        <v>850</v>
      </c>
      <c r="J77" s="34"/>
    </row>
    <row r="78" spans="2:10" x14ac:dyDescent="0.25">
      <c r="B78" s="2"/>
      <c r="D78" s="45"/>
      <c r="E78" s="2"/>
      <c r="F78" s="2"/>
      <c r="G78" t="s">
        <v>991</v>
      </c>
      <c r="H78" t="s">
        <v>906</v>
      </c>
      <c r="I78" t="s">
        <v>850</v>
      </c>
      <c r="J78" s="34"/>
    </row>
    <row r="79" spans="2:10" x14ac:dyDescent="0.25">
      <c r="B79" s="2"/>
      <c r="D79" s="45"/>
      <c r="E79" s="2"/>
      <c r="F79" s="2"/>
      <c r="G79" t="s">
        <v>992</v>
      </c>
      <c r="H79" t="s">
        <v>906</v>
      </c>
      <c r="I79" t="s">
        <v>850</v>
      </c>
      <c r="J79" s="34"/>
    </row>
    <row r="80" spans="2:10" x14ac:dyDescent="0.25">
      <c r="B80" s="2"/>
      <c r="D80" s="45"/>
      <c r="E80" s="2"/>
      <c r="F80" s="2"/>
      <c r="G80" t="s">
        <v>993</v>
      </c>
      <c r="H80" t="s">
        <v>906</v>
      </c>
      <c r="I80" t="s">
        <v>850</v>
      </c>
      <c r="J80" s="34"/>
    </row>
    <row r="81" spans="1:24" x14ac:dyDescent="0.25">
      <c r="B81" s="2"/>
      <c r="D81" s="45"/>
      <c r="E81" s="2"/>
      <c r="F81" s="2"/>
    </row>
    <row r="82" spans="1:24" x14ac:dyDescent="0.25">
      <c r="A82">
        <v>5</v>
      </c>
      <c r="B82" s="2" t="s">
        <v>899</v>
      </c>
      <c r="C82" t="s">
        <v>853</v>
      </c>
      <c r="D82" s="45">
        <v>84</v>
      </c>
      <c r="E82" s="2">
        <f>2021-1963</f>
        <v>58</v>
      </c>
      <c r="F82" s="2" t="s">
        <v>994</v>
      </c>
      <c r="G82" t="s">
        <v>932</v>
      </c>
      <c r="H82" t="s">
        <v>906</v>
      </c>
      <c r="I82" t="s">
        <v>851</v>
      </c>
      <c r="J82">
        <v>1</v>
      </c>
      <c r="K82" t="s">
        <v>915</v>
      </c>
      <c r="L82" t="s">
        <v>852</v>
      </c>
      <c r="Q82" s="50">
        <f>65000/'Data for Prog'!Q10</f>
        <v>3.82038321382391E-5</v>
      </c>
      <c r="R82" s="50">
        <f>65000/'Data for Prog'!R10</f>
        <v>3.7650602409638558E-5</v>
      </c>
      <c r="X82" s="40">
        <v>5000000</v>
      </c>
    </row>
    <row r="83" spans="1:24" x14ac:dyDescent="0.25">
      <c r="B83" s="2"/>
      <c r="D83" s="45"/>
      <c r="E83" s="2"/>
      <c r="F83" s="2"/>
      <c r="G83" t="s">
        <v>995</v>
      </c>
      <c r="H83" t="s">
        <v>906</v>
      </c>
      <c r="I83" t="s">
        <v>851</v>
      </c>
      <c r="K83" t="s">
        <v>918</v>
      </c>
      <c r="L83" t="s">
        <v>852</v>
      </c>
    </row>
    <row r="84" spans="1:24" x14ac:dyDescent="0.25">
      <c r="B84" s="2"/>
      <c r="D84" s="45"/>
      <c r="E84" s="2"/>
      <c r="F84" s="2"/>
      <c r="G84" t="s">
        <v>996</v>
      </c>
      <c r="H84" t="s">
        <v>906</v>
      </c>
      <c r="I84" t="s">
        <v>850</v>
      </c>
    </row>
    <row r="85" spans="1:24" x14ac:dyDescent="0.25">
      <c r="B85" s="2"/>
      <c r="D85" s="45"/>
      <c r="E85" s="2"/>
      <c r="F85" s="2"/>
      <c r="G85" t="s">
        <v>997</v>
      </c>
      <c r="H85" t="s">
        <v>906</v>
      </c>
      <c r="I85" t="s">
        <v>850</v>
      </c>
    </row>
    <row r="86" spans="1:24" x14ac:dyDescent="0.25">
      <c r="B86" s="2"/>
      <c r="D86" s="45"/>
      <c r="E86" s="2"/>
      <c r="F86" s="2"/>
      <c r="G86" t="s">
        <v>998</v>
      </c>
      <c r="H86" t="s">
        <v>906</v>
      </c>
      <c r="I86" t="s">
        <v>850</v>
      </c>
    </row>
    <row r="87" spans="1:24" x14ac:dyDescent="0.25">
      <c r="B87" s="2"/>
      <c r="D87" s="45"/>
      <c r="E87" s="2"/>
      <c r="F87" s="2"/>
      <c r="G87" t="s">
        <v>999</v>
      </c>
      <c r="H87" t="s">
        <v>906</v>
      </c>
      <c r="I87" t="s">
        <v>850</v>
      </c>
    </row>
    <row r="88" spans="1:24" x14ac:dyDescent="0.25">
      <c r="B88" s="2"/>
      <c r="D88" s="45"/>
      <c r="E88" s="2"/>
      <c r="F88" s="2"/>
      <c r="G88" t="s">
        <v>985</v>
      </c>
      <c r="H88" t="s">
        <v>906</v>
      </c>
      <c r="I88" t="s">
        <v>850</v>
      </c>
    </row>
    <row r="89" spans="1:24" x14ac:dyDescent="0.25">
      <c r="B89" s="2"/>
      <c r="D89" s="45"/>
      <c r="E89" s="2"/>
      <c r="F89" s="2"/>
      <c r="G89" t="s">
        <v>1000</v>
      </c>
      <c r="H89" t="s">
        <v>906</v>
      </c>
      <c r="I89" t="s">
        <v>850</v>
      </c>
    </row>
    <row r="90" spans="1:24" x14ac:dyDescent="0.25">
      <c r="B90" s="2"/>
      <c r="D90" s="45"/>
      <c r="E90" s="2"/>
      <c r="F90" s="2"/>
      <c r="G90" t="s">
        <v>983</v>
      </c>
      <c r="H90" t="s">
        <v>906</v>
      </c>
      <c r="I90" t="s">
        <v>850</v>
      </c>
    </row>
    <row r="91" spans="1:24" x14ac:dyDescent="0.25">
      <c r="B91" s="2"/>
      <c r="D91" s="45"/>
      <c r="E91" s="2"/>
      <c r="F91" s="2"/>
      <c r="G91" t="s">
        <v>1001</v>
      </c>
      <c r="H91" t="s">
        <v>906</v>
      </c>
      <c r="I91" t="s">
        <v>850</v>
      </c>
    </row>
    <row r="92" spans="1:24" x14ac:dyDescent="0.25">
      <c r="B92" s="2"/>
      <c r="D92" s="45"/>
      <c r="E92" s="2"/>
      <c r="F92" s="2"/>
      <c r="G92" t="s">
        <v>1002</v>
      </c>
      <c r="H92" t="s">
        <v>906</v>
      </c>
      <c r="I92" t="s">
        <v>850</v>
      </c>
    </row>
    <row r="93" spans="1:24" x14ac:dyDescent="0.25">
      <c r="B93" s="2"/>
      <c r="D93" s="45"/>
      <c r="E93" s="2"/>
      <c r="F93" s="2"/>
      <c r="G93" t="s">
        <v>1003</v>
      </c>
      <c r="H93" t="s">
        <v>906</v>
      </c>
      <c r="I93" t="s">
        <v>850</v>
      </c>
    </row>
    <row r="94" spans="1:24" x14ac:dyDescent="0.25">
      <c r="B94" s="2"/>
      <c r="D94" s="45"/>
      <c r="E94" s="2"/>
      <c r="F94" s="2"/>
      <c r="G94" t="s">
        <v>1004</v>
      </c>
      <c r="H94" t="s">
        <v>906</v>
      </c>
      <c r="I94" t="s">
        <v>850</v>
      </c>
    </row>
    <row r="95" spans="1:24" x14ac:dyDescent="0.25">
      <c r="B95" s="2"/>
      <c r="D95" s="45"/>
      <c r="E95" s="2"/>
      <c r="F95" s="2"/>
      <c r="G95" t="s">
        <v>1005</v>
      </c>
      <c r="H95" t="s">
        <v>906</v>
      </c>
      <c r="I95" t="s">
        <v>850</v>
      </c>
    </row>
    <row r="96" spans="1:24" x14ac:dyDescent="0.25">
      <c r="B96" s="2"/>
      <c r="D96" s="45"/>
      <c r="E96" s="2"/>
      <c r="F96" s="2"/>
      <c r="G96" t="s">
        <v>1006</v>
      </c>
      <c r="H96" t="s">
        <v>906</v>
      </c>
      <c r="I96" t="s">
        <v>850</v>
      </c>
    </row>
    <row r="97" spans="1:24" x14ac:dyDescent="0.25">
      <c r="B97" s="2"/>
      <c r="D97" s="45"/>
      <c r="E97" s="2"/>
      <c r="F97" s="2"/>
      <c r="G97" t="s">
        <v>1007</v>
      </c>
      <c r="H97" t="s">
        <v>852</v>
      </c>
      <c r="I97" t="s">
        <v>850</v>
      </c>
    </row>
    <row r="98" spans="1:24" x14ac:dyDescent="0.25">
      <c r="B98" s="2"/>
      <c r="D98" s="45"/>
      <c r="E98" s="2"/>
      <c r="F98" s="2"/>
      <c r="G98" t="s">
        <v>1008</v>
      </c>
      <c r="H98" t="s">
        <v>852</v>
      </c>
      <c r="I98" t="s">
        <v>850</v>
      </c>
      <c r="J98" s="34"/>
    </row>
    <row r="99" spans="1:24" x14ac:dyDescent="0.25">
      <c r="B99" s="2"/>
      <c r="D99" s="45"/>
      <c r="E99" s="2"/>
      <c r="F99" s="2"/>
    </row>
    <row r="100" spans="1:24" x14ac:dyDescent="0.25">
      <c r="A100">
        <v>6</v>
      </c>
      <c r="B100" s="2" t="s">
        <v>900</v>
      </c>
      <c r="C100" t="s">
        <v>853</v>
      </c>
      <c r="D100" s="45">
        <v>68</v>
      </c>
      <c r="E100" s="2">
        <v>45</v>
      </c>
      <c r="F100" s="2" t="s">
        <v>1009</v>
      </c>
      <c r="G100" t="s">
        <v>1010</v>
      </c>
      <c r="H100" t="s">
        <v>906</v>
      </c>
      <c r="I100" t="s">
        <v>851</v>
      </c>
      <c r="J100">
        <f>2021-2005</f>
        <v>16</v>
      </c>
      <c r="K100" t="s">
        <v>915</v>
      </c>
      <c r="L100" t="s">
        <v>910</v>
      </c>
      <c r="X100" s="40">
        <v>4700000</v>
      </c>
    </row>
    <row r="101" spans="1:24" x14ac:dyDescent="0.25">
      <c r="B101" s="2"/>
      <c r="D101" s="45"/>
      <c r="E101" s="2"/>
      <c r="F101" s="2"/>
      <c r="G101" t="s">
        <v>932</v>
      </c>
      <c r="H101" t="s">
        <v>906</v>
      </c>
      <c r="I101" t="s">
        <v>851</v>
      </c>
    </row>
    <row r="102" spans="1:24" x14ac:dyDescent="0.25">
      <c r="B102" s="2"/>
      <c r="D102" s="45"/>
      <c r="E102" s="2"/>
      <c r="F102" s="2"/>
      <c r="G102" t="s">
        <v>1011</v>
      </c>
      <c r="H102" t="s">
        <v>906</v>
      </c>
      <c r="I102" t="s">
        <v>851</v>
      </c>
    </row>
    <row r="103" spans="1:24" x14ac:dyDescent="0.25">
      <c r="B103" s="2"/>
      <c r="D103" s="45"/>
      <c r="E103" s="2"/>
      <c r="F103" s="2"/>
      <c r="G103" t="s">
        <v>1012</v>
      </c>
      <c r="H103" t="s">
        <v>906</v>
      </c>
      <c r="I103" t="s">
        <v>851</v>
      </c>
    </row>
    <row r="104" spans="1:24" x14ac:dyDescent="0.25">
      <c r="B104" s="2"/>
      <c r="D104" s="45"/>
      <c r="E104" s="2"/>
      <c r="F104" s="2"/>
      <c r="G104" t="s">
        <v>1013</v>
      </c>
      <c r="H104" t="s">
        <v>852</v>
      </c>
      <c r="I104" t="s">
        <v>850</v>
      </c>
    </row>
    <row r="105" spans="1:24" x14ac:dyDescent="0.25">
      <c r="B105" s="2"/>
      <c r="D105" s="45"/>
      <c r="E105" s="2"/>
      <c r="F105" s="2"/>
      <c r="G105" t="s">
        <v>1014</v>
      </c>
      <c r="H105" t="s">
        <v>1015</v>
      </c>
      <c r="I105" t="s">
        <v>850</v>
      </c>
    </row>
    <row r="106" spans="1:24" x14ac:dyDescent="0.25">
      <c r="B106" s="2"/>
      <c r="D106" s="45"/>
      <c r="E106" s="2"/>
      <c r="F106" s="2"/>
      <c r="J106" s="34"/>
    </row>
    <row r="107" spans="1:24" x14ac:dyDescent="0.25">
      <c r="A107">
        <v>7</v>
      </c>
      <c r="B107" s="2" t="s">
        <v>901</v>
      </c>
      <c r="C107" t="s">
        <v>853</v>
      </c>
      <c r="D107" s="45">
        <v>51</v>
      </c>
      <c r="E107" s="2">
        <f>D107-25</f>
        <v>26</v>
      </c>
      <c r="F107" s="2" t="s">
        <v>1016</v>
      </c>
      <c r="G107" t="s">
        <v>932</v>
      </c>
      <c r="H107" t="s">
        <v>906</v>
      </c>
      <c r="I107" t="s">
        <v>851</v>
      </c>
      <c r="J107">
        <v>3</v>
      </c>
      <c r="K107" t="s">
        <v>908</v>
      </c>
      <c r="L107" t="s">
        <v>852</v>
      </c>
      <c r="X107" s="40">
        <v>5500000</v>
      </c>
    </row>
    <row r="108" spans="1:24" x14ac:dyDescent="0.25">
      <c r="B108" s="2"/>
      <c r="D108" s="45"/>
      <c r="E108" s="2"/>
      <c r="F108" s="2"/>
      <c r="G108" t="s">
        <v>1010</v>
      </c>
      <c r="H108" t="s">
        <v>906</v>
      </c>
      <c r="I108" t="s">
        <v>851</v>
      </c>
      <c r="K108" t="s">
        <v>909</v>
      </c>
      <c r="L108" t="s">
        <v>910</v>
      </c>
    </row>
    <row r="109" spans="1:24" x14ac:dyDescent="0.25">
      <c r="B109" s="2"/>
      <c r="D109" s="45"/>
      <c r="E109" s="2"/>
      <c r="F109" s="2"/>
      <c r="G109" t="s">
        <v>1017</v>
      </c>
      <c r="H109" t="s">
        <v>906</v>
      </c>
      <c r="I109" t="s">
        <v>851</v>
      </c>
      <c r="J109" s="34"/>
      <c r="K109" t="s">
        <v>911</v>
      </c>
      <c r="L109" t="s">
        <v>910</v>
      </c>
    </row>
    <row r="110" spans="1:24" x14ac:dyDescent="0.25">
      <c r="B110" s="2"/>
      <c r="D110" s="45"/>
      <c r="E110" s="2"/>
      <c r="F110" s="2"/>
      <c r="G110" t="s">
        <v>1018</v>
      </c>
      <c r="H110" t="s">
        <v>852</v>
      </c>
      <c r="I110" t="s">
        <v>851</v>
      </c>
      <c r="K110" t="s">
        <v>912</v>
      </c>
      <c r="L110" t="s">
        <v>910</v>
      </c>
    </row>
    <row r="111" spans="1:24" x14ac:dyDescent="0.25">
      <c r="B111" s="2"/>
      <c r="D111" s="45"/>
      <c r="E111" s="2"/>
      <c r="F111" s="2"/>
      <c r="G111" t="s">
        <v>1019</v>
      </c>
      <c r="H111" t="s">
        <v>852</v>
      </c>
      <c r="I111" t="s">
        <v>850</v>
      </c>
    </row>
    <row r="112" spans="1:24" x14ac:dyDescent="0.25">
      <c r="B112" s="2"/>
      <c r="D112" s="45"/>
      <c r="E112" s="2"/>
      <c r="F112" s="2"/>
      <c r="G112" t="s">
        <v>1020</v>
      </c>
      <c r="H112" t="s">
        <v>906</v>
      </c>
      <c r="I112" t="s">
        <v>850</v>
      </c>
    </row>
    <row r="113" spans="1:24" x14ac:dyDescent="0.25">
      <c r="B113" s="2"/>
      <c r="D113" s="45"/>
      <c r="E113" s="2"/>
      <c r="F113" s="2"/>
    </row>
    <row r="114" spans="1:24" x14ac:dyDescent="0.25">
      <c r="A114">
        <v>8</v>
      </c>
      <c r="B114" s="2" t="s">
        <v>902</v>
      </c>
      <c r="C114" t="s">
        <v>853</v>
      </c>
      <c r="D114" s="45">
        <v>61</v>
      </c>
      <c r="E114" s="2">
        <f>D114-25</f>
        <v>36</v>
      </c>
      <c r="F114" s="2" t="s">
        <v>1021</v>
      </c>
      <c r="G114" t="s">
        <v>932</v>
      </c>
      <c r="H114" t="s">
        <v>906</v>
      </c>
      <c r="I114" t="s">
        <v>851</v>
      </c>
      <c r="J114">
        <v>3</v>
      </c>
      <c r="K114" t="s">
        <v>908</v>
      </c>
      <c r="L114" t="s">
        <v>910</v>
      </c>
      <c r="X114" s="40">
        <v>5200000</v>
      </c>
    </row>
    <row r="115" spans="1:24" x14ac:dyDescent="0.25">
      <c r="B115" s="2"/>
      <c r="D115" s="45"/>
      <c r="E115" s="2"/>
      <c r="F115" s="2"/>
      <c r="K115" t="s">
        <v>913</v>
      </c>
      <c r="L115" t="s">
        <v>910</v>
      </c>
    </row>
    <row r="116" spans="1:24" x14ac:dyDescent="0.25">
      <c r="B116" s="2"/>
      <c r="D116" s="45"/>
      <c r="E116" s="2"/>
      <c r="F116" s="2"/>
      <c r="K116" t="s">
        <v>917</v>
      </c>
      <c r="L116" t="s">
        <v>852</v>
      </c>
    </row>
    <row r="117" spans="1:24" x14ac:dyDescent="0.25">
      <c r="B117" s="2"/>
      <c r="D117" s="45"/>
      <c r="E117" s="2"/>
      <c r="F117" s="2"/>
      <c r="J117" s="34"/>
    </row>
    <row r="118" spans="1:24" x14ac:dyDescent="0.25">
      <c r="B118" s="2"/>
      <c r="D118" s="45"/>
      <c r="E118" s="2"/>
      <c r="F118" s="2"/>
    </row>
    <row r="119" spans="1:24" x14ac:dyDescent="0.25">
      <c r="A119">
        <v>9</v>
      </c>
      <c r="B119" s="52" t="s">
        <v>903</v>
      </c>
      <c r="C119" t="s">
        <v>907</v>
      </c>
      <c r="D119" s="45">
        <v>60</v>
      </c>
      <c r="E119" s="2">
        <f>D119-25</f>
        <v>35</v>
      </c>
      <c r="F119" s="2" t="s">
        <v>1022</v>
      </c>
      <c r="G119" t="s">
        <v>1023</v>
      </c>
      <c r="H119" t="s">
        <v>906</v>
      </c>
      <c r="I119" t="s">
        <v>851</v>
      </c>
      <c r="J119">
        <v>11</v>
      </c>
      <c r="K119" t="s">
        <v>918</v>
      </c>
      <c r="L119" t="s">
        <v>910</v>
      </c>
      <c r="Q119" s="49">
        <f>472025/'Data for Prog'!Q10</f>
        <v>2.7743329023157402E-4</v>
      </c>
      <c r="R119" s="49">
        <f>413775/'Data for Prog'!R10</f>
        <v>2.3967504633920299E-4</v>
      </c>
      <c r="X119" s="40">
        <v>57021024</v>
      </c>
    </row>
    <row r="120" spans="1:24" x14ac:dyDescent="0.25">
      <c r="G120" t="s">
        <v>932</v>
      </c>
      <c r="H120" t="s">
        <v>906</v>
      </c>
      <c r="I120" t="s">
        <v>851</v>
      </c>
      <c r="K120" t="s">
        <v>911</v>
      </c>
      <c r="L120" t="s">
        <v>910</v>
      </c>
    </row>
    <row r="121" spans="1:24" x14ac:dyDescent="0.25">
      <c r="G121" t="s">
        <v>1024</v>
      </c>
      <c r="H121" t="s">
        <v>906</v>
      </c>
      <c r="I121" t="s">
        <v>850</v>
      </c>
      <c r="K121" t="s">
        <v>913</v>
      </c>
      <c r="L121" t="s">
        <v>910</v>
      </c>
    </row>
    <row r="122" spans="1:24" x14ac:dyDescent="0.25">
      <c r="G122" t="s">
        <v>1025</v>
      </c>
      <c r="H122" t="s">
        <v>906</v>
      </c>
      <c r="I122" t="s">
        <v>850</v>
      </c>
    </row>
    <row r="123" spans="1:24" x14ac:dyDescent="0.25">
      <c r="G123" t="s">
        <v>1026</v>
      </c>
      <c r="H123" t="s">
        <v>906</v>
      </c>
      <c r="I123" t="s">
        <v>850</v>
      </c>
    </row>
    <row r="124" spans="1:24" x14ac:dyDescent="0.25">
      <c r="G124" t="s">
        <v>944</v>
      </c>
      <c r="H124" t="s">
        <v>906</v>
      </c>
      <c r="I124" t="s">
        <v>850</v>
      </c>
    </row>
    <row r="125" spans="1:24" x14ac:dyDescent="0.25">
      <c r="G125" t="s">
        <v>1027</v>
      </c>
      <c r="H125" t="s">
        <v>906</v>
      </c>
      <c r="I125" t="s">
        <v>850</v>
      </c>
    </row>
    <row r="127" spans="1:24" x14ac:dyDescent="0.25">
      <c r="A127">
        <v>10</v>
      </c>
      <c r="B127" t="s">
        <v>904</v>
      </c>
      <c r="C127" t="s">
        <v>853</v>
      </c>
      <c r="D127" s="36">
        <v>52</v>
      </c>
      <c r="E127">
        <f>D127-25</f>
        <v>27</v>
      </c>
      <c r="F127" t="s">
        <v>1028</v>
      </c>
      <c r="G127" t="s">
        <v>1029</v>
      </c>
      <c r="H127" t="s">
        <v>906</v>
      </c>
      <c r="I127" t="s">
        <v>851</v>
      </c>
      <c r="J127">
        <v>2</v>
      </c>
      <c r="K127" t="s">
        <v>914</v>
      </c>
      <c r="L127" t="s">
        <v>910</v>
      </c>
      <c r="Q127" s="49">
        <f>5000/'Data for Prog'!Q10</f>
        <v>2.9387563183260847E-6</v>
      </c>
      <c r="R127" s="49">
        <f>5000/'Data for Prog'!R10</f>
        <v>2.8962001853568122E-6</v>
      </c>
      <c r="X127" s="40">
        <v>5100000</v>
      </c>
    </row>
    <row r="128" spans="1:24" x14ac:dyDescent="0.25">
      <c r="G128" t="s">
        <v>1030</v>
      </c>
      <c r="H128" t="s">
        <v>906</v>
      </c>
      <c r="I128" t="s">
        <v>851</v>
      </c>
      <c r="K128" t="s">
        <v>919</v>
      </c>
      <c r="L128" t="s">
        <v>910</v>
      </c>
    </row>
    <row r="129" spans="2:24" x14ac:dyDescent="0.25">
      <c r="G129" t="s">
        <v>1031</v>
      </c>
      <c r="H129" t="s">
        <v>906</v>
      </c>
      <c r="I129" t="s">
        <v>851</v>
      </c>
    </row>
    <row r="130" spans="2:24" x14ac:dyDescent="0.25">
      <c r="G130" t="s">
        <v>932</v>
      </c>
      <c r="H130" t="s">
        <v>906</v>
      </c>
      <c r="I130" t="s">
        <v>851</v>
      </c>
    </row>
    <row r="131" spans="2:24" x14ac:dyDescent="0.25">
      <c r="G131" t="s">
        <v>935</v>
      </c>
      <c r="H131" t="s">
        <v>906</v>
      </c>
      <c r="I131" t="s">
        <v>851</v>
      </c>
    </row>
    <row r="132" spans="2:24" x14ac:dyDescent="0.25">
      <c r="G132" t="s">
        <v>1032</v>
      </c>
      <c r="H132" t="s">
        <v>906</v>
      </c>
      <c r="I132" t="s">
        <v>851</v>
      </c>
      <c r="J132" s="34"/>
      <c r="R132" s="51">
        <f>SUM(R4:R127)</f>
        <v>2.5779859823911026E-3</v>
      </c>
    </row>
    <row r="133" spans="2:24" x14ac:dyDescent="0.25">
      <c r="G133" t="s">
        <v>1033</v>
      </c>
      <c r="H133" t="s">
        <v>906</v>
      </c>
      <c r="I133" t="s">
        <v>850</v>
      </c>
    </row>
    <row r="134" spans="2:24" x14ac:dyDescent="0.25">
      <c r="G134" t="s">
        <v>1034</v>
      </c>
      <c r="H134" t="s">
        <v>906</v>
      </c>
      <c r="I134" t="s">
        <v>850</v>
      </c>
    </row>
    <row r="135" spans="2:24" x14ac:dyDescent="0.25">
      <c r="G135" t="s">
        <v>1000</v>
      </c>
      <c r="H135" t="s">
        <v>906</v>
      </c>
      <c r="I135" t="s">
        <v>850</v>
      </c>
    </row>
    <row r="136" spans="2:24" x14ac:dyDescent="0.25">
      <c r="G136" t="s">
        <v>1035</v>
      </c>
      <c r="H136" t="s">
        <v>906</v>
      </c>
      <c r="I136" t="s">
        <v>850</v>
      </c>
    </row>
    <row r="137" spans="2:24" x14ac:dyDescent="0.25">
      <c r="G137" t="s">
        <v>1036</v>
      </c>
      <c r="H137" t="s">
        <v>906</v>
      </c>
      <c r="I137" t="s">
        <v>850</v>
      </c>
    </row>
    <row r="138" spans="2:24" x14ac:dyDescent="0.25">
      <c r="G138" t="s">
        <v>1037</v>
      </c>
      <c r="H138" t="s">
        <v>906</v>
      </c>
      <c r="I138" t="s">
        <v>850</v>
      </c>
    </row>
    <row r="139" spans="2:24" x14ac:dyDescent="0.25">
      <c r="G139" t="s">
        <v>1038</v>
      </c>
      <c r="H139" t="s">
        <v>906</v>
      </c>
      <c r="I139" t="s">
        <v>850</v>
      </c>
    </row>
    <row r="141" spans="2:24" x14ac:dyDescent="0.25">
      <c r="B141" s="34" t="s">
        <v>854</v>
      </c>
      <c r="D141" s="35">
        <f>SUM(D4:D133)</f>
        <v>652</v>
      </c>
      <c r="E141" s="35">
        <f>SUM(E4:E133)</f>
        <v>407</v>
      </c>
      <c r="J141" s="35">
        <f>J127+J119+J114+J107+J100+J82+J59+J41+J26+J4</f>
        <v>205</v>
      </c>
      <c r="M141" s="41"/>
      <c r="N141" s="41"/>
      <c r="O141" s="41"/>
      <c r="P141" s="41"/>
      <c r="Q141" s="41"/>
      <c r="R141" s="41"/>
      <c r="S141" s="41"/>
      <c r="T141" s="42"/>
      <c r="U141" s="42"/>
      <c r="V141" s="42"/>
      <c r="W141" s="42"/>
      <c r="X141" s="42">
        <f>SUM(X4:X127)</f>
        <v>280855658</v>
      </c>
    </row>
    <row r="142" spans="2:24" x14ac:dyDescent="0.25">
      <c r="B142" s="34" t="s">
        <v>855</v>
      </c>
      <c r="D142" s="43">
        <f>AVERAGE(D4:D133)</f>
        <v>65.2</v>
      </c>
      <c r="E142" s="43">
        <f>AVERAGE(E4:E133)</f>
        <v>40.700000000000003</v>
      </c>
      <c r="J142" s="44">
        <f>J141/10</f>
        <v>20.5</v>
      </c>
      <c r="X142" s="53">
        <f>X127+X114+X107+X100+X4+X59+X82</f>
        <v>55400000</v>
      </c>
    </row>
  </sheetData>
  <mergeCells count="3">
    <mergeCell ref="G2:I2"/>
    <mergeCell ref="M2:Q2"/>
    <mergeCell ref="T2:X2"/>
  </mergeCells>
  <hyperlinks>
    <hyperlink ref="F26" r:id="rId1" display="https://www.capitaliq.com/CIQDotNet/company.aspx?companyId=7697210" xr:uid="{AB432C44-C39F-4A46-A414-337F353AB460}"/>
  </hyperlinks>
  <pageMargins left="0.7" right="0.7" top="0.75" bottom="0.75" header="0.3" footer="0.3"/>
  <pageSetup orientation="portrait" horizontalDpi="4294967295" verticalDpi="4294967295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for Prog</vt:lpstr>
      <vt:lpstr>Data validation</vt:lpstr>
      <vt:lpstr>Other Data</vt:lpstr>
      <vt:lpstr>Price history</vt:lpstr>
      <vt:lpstr>G5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Saqib</cp:lastModifiedBy>
  <dcterms:created xsi:type="dcterms:W3CDTF">2015-06-05T18:17:20Z</dcterms:created>
  <dcterms:modified xsi:type="dcterms:W3CDTF">2021-05-21T12:01:32Z</dcterms:modified>
</cp:coreProperties>
</file>