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sg uploader\"/>
    </mc:Choice>
  </mc:AlternateContent>
  <xr:revisionPtr revIDLastSave="0" documentId="13_ncr:1_{913E7C2A-5ADF-4B65-BC6D-521470BA8217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Data validation" sheetId="5" r:id="rId2"/>
    <sheet name="Other Data" sheetId="4" r:id="rId3"/>
    <sheet name="G5" sheetId="6" r:id="rId4"/>
    <sheet name="Employees" sheetId="7" r:id="rId5"/>
  </sheets>
  <definedNames>
    <definedName name="_xlnm._FilterDatabase" localSheetId="0" hidden="1">'Data for Prog'!$A$2:$AE$318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F70" i="6"/>
  <c r="G70" i="6"/>
  <c r="S304" i="2" l="1"/>
  <c r="J2" i="7"/>
  <c r="C81" i="6" l="1"/>
  <c r="C80" i="6"/>
  <c r="C78" i="6"/>
  <c r="C77" i="6"/>
  <c r="C76" i="6"/>
  <c r="C75" i="6"/>
  <c r="J17" i="7"/>
  <c r="I17" i="7"/>
  <c r="H17" i="7"/>
  <c r="G17" i="7"/>
  <c r="F17" i="7"/>
  <c r="J13" i="7"/>
  <c r="I13" i="7"/>
  <c r="H13" i="7"/>
  <c r="G13" i="7"/>
  <c r="F13" i="7"/>
  <c r="E13" i="7"/>
  <c r="J11" i="7"/>
  <c r="H11" i="7"/>
  <c r="I11" i="7"/>
  <c r="G11" i="7"/>
  <c r="F11" i="7"/>
  <c r="E11" i="7"/>
  <c r="J4" i="7"/>
  <c r="I4" i="7"/>
  <c r="H4" i="7"/>
  <c r="G4" i="7"/>
  <c r="F4" i="7"/>
  <c r="I2" i="7"/>
  <c r="H2" i="7"/>
  <c r="G2" i="7"/>
  <c r="F2" i="7"/>
  <c r="E2" i="7"/>
  <c r="G71" i="6"/>
  <c r="F71" i="6"/>
  <c r="C82" i="6" l="1"/>
  <c r="H318" i="2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</authors>
  <commentList>
    <comment ref="U3" authorId="0" shapeId="0" xr:uid="{BD5AD5B3-883C-479E-B218-95B3E87E93C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comparative numbers from AR-16, these numbers are slightly different from The AR-15 nmbrs. These numbers may be restated so preffered AR-16 nmbrs</t>
        </r>
      </text>
    </comment>
    <comment ref="X5" authorId="0" shapeId="0" xr:uid="{3E088B7F-5029-43AE-AC86-EF6AFE80EB93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All restated numbers taken from AR-19 financials</t>
        </r>
      </text>
    </comment>
  </commentList>
</comments>
</file>

<file path=xl/sharedStrings.xml><?xml version="1.0" encoding="utf-8"?>
<sst xmlns="http://schemas.openxmlformats.org/spreadsheetml/2006/main" count="2616" uniqueCount="1070">
  <si>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</si>
  <si>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</si>
  <si>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</si>
  <si>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</si>
  <si>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</si>
  <si>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</si>
  <si>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</si>
  <si>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</si>
  <si>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</si>
  <si>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</si>
  <si>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</si>
  <si>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</si>
  <si>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</si>
  <si>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</si>
  <si>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</si>
  <si>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</si>
  <si>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</si>
  <si>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</si>
  <si>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</si>
  <si>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</si>
  <si>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</si>
  <si>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</si>
  <si>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</si>
  <si>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</si>
  <si>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</si>
  <si>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</si>
  <si>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</si>
  <si>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</si>
  <si>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</si>
  <si>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</si>
  <si>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</si>
  <si>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</si>
  <si>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</si>
  <si>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</si>
  <si>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</si>
  <si>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</si>
  <si>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</si>
  <si>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</si>
  <si>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</si>
  <si>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</si>
  <si>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</si>
  <si>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</si>
  <si>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</si>
  <si>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</si>
  <si>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</si>
  <si>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</si>
  <si>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</si>
  <si>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</si>
  <si>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</si>
  <si>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</si>
  <si>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</si>
  <si>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</si>
  <si>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</si>
  <si>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</si>
  <si>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</si>
  <si>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</si>
  <si>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</si>
  <si>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</si>
  <si>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</si>
  <si>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</si>
  <si>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</si>
  <si>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</si>
  <si>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</si>
  <si>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</si>
  <si>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</si>
  <si>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</si>
  <si>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</si>
  <si>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</si>
  <si>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</si>
  <si>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</si>
  <si>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</si>
  <si>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</si>
  <si>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</si>
  <si>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</si>
  <si>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</si>
  <si>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</si>
  <si>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</si>
  <si>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</si>
  <si>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</si>
  <si>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</si>
  <si>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</si>
  <si>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</si>
  <si>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</si>
  <si>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</si>
  <si>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</si>
  <si>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</si>
  <si>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</si>
  <si>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</si>
  <si>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</si>
  <si>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</si>
  <si>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</si>
  <si>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</si>
  <si>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</si>
  <si>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</si>
  <si>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</si>
  <si>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</si>
  <si>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</si>
  <si>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</si>
  <si>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</si>
  <si>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</si>
  <si>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</si>
  <si>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</si>
  <si>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</si>
  <si>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</si>
  <si>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</si>
  <si>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</si>
  <si>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</si>
  <si>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</si>
  <si>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</si>
  <si>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</si>
  <si>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</si>
  <si>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</si>
  <si>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</si>
  <si>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</si>
  <si>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</si>
  <si>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</si>
  <si>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</si>
  <si>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</si>
  <si>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</si>
  <si>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</si>
  <si>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</si>
  <si>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</si>
  <si>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</si>
  <si>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</si>
  <si>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</si>
  <si>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</si>
  <si>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</si>
  <si>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</si>
  <si>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</si>
  <si>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</si>
  <si>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</si>
  <si>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</si>
  <si>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</si>
  <si>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</si>
  <si>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</si>
  <si>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</si>
  <si>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</si>
  <si>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</si>
  <si>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</si>
  <si>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</si>
  <si>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</si>
  <si>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</si>
  <si>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</si>
  <si>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</si>
  <si>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</si>
  <si>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</si>
  <si>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</si>
  <si>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</si>
  <si>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</si>
  <si>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</si>
  <si>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</si>
  <si>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</si>
  <si>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</si>
  <si>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</si>
  <si>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</si>
  <si>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</si>
  <si>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</si>
  <si>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</si>
  <si>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</si>
  <si>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</si>
  <si>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</si>
  <si>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</si>
  <si>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</si>
  <si>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</si>
  <si>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</si>
  <si>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</si>
  <si>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</si>
  <si>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</si>
  <si>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</si>
  <si>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</si>
  <si>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</si>
  <si>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</si>
  <si>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</si>
  <si>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</si>
  <si>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</si>
  <si>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</si>
  <si>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</si>
  <si>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</si>
  <si>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</si>
  <si>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</si>
  <si>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</si>
  <si>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</si>
  <si>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</si>
  <si>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</si>
  <si>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</si>
  <si>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</si>
  <si>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</si>
  <si>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</si>
  <si>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</si>
  <si>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</si>
  <si>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</si>
  <si>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</si>
  <si>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</si>
  <si>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</si>
  <si>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</si>
  <si>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</si>
  <si>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</si>
  <si>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</si>
  <si>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</si>
  <si>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</si>
  <si>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</si>
  <si>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</si>
  <si>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</si>
  <si>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</si>
  <si>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</si>
  <si>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</si>
  <si>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</si>
  <si>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</si>
  <si>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</si>
  <si>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</si>
  <si>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</si>
  <si>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</si>
  <si>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</si>
  <si>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</si>
  <si>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</si>
  <si>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</si>
  <si>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</si>
  <si>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</si>
  <si>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</si>
  <si>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</si>
  <si>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</si>
  <si>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</si>
  <si>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</si>
  <si>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</si>
  <si>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</si>
  <si>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</si>
  <si>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</si>
  <si>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</si>
  <si>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</si>
  <si>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</si>
  <si>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</si>
  <si>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</si>
  <si>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</si>
  <si>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</si>
  <si>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</si>
  <si>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</si>
  <si>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</si>
  <si>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</si>
  <si>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</si>
  <si>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</si>
  <si>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</si>
  <si>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</si>
  <si>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</si>
  <si>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</si>
  <si>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</si>
  <si>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</si>
  <si>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</si>
  <si>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</si>
  <si>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</si>
  <si>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</si>
  <si>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</si>
  <si>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</si>
  <si>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</si>
  <si>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</si>
  <si>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</si>
  <si>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</si>
  <si>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</si>
  <si>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</si>
  <si>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</si>
  <si>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</si>
  <si>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</si>
  <si>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</si>
  <si>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</si>
  <si>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</si>
  <si>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</si>
  <si>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</si>
  <si>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</si>
  <si>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</si>
  <si>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</si>
  <si>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</si>
  <si>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</si>
  <si>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</si>
  <si>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</si>
  <si>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</si>
  <si>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</si>
  <si>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</si>
  <si>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</si>
  <si>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</si>
  <si>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</si>
  <si>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</si>
  <si>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</si>
  <si>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</si>
  <si>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</si>
  <si>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</si>
  <si>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</si>
  <si>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</si>
  <si>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</si>
  <si>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</si>
  <si>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</si>
  <si>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</si>
  <si>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</si>
  <si>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</si>
  <si>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</si>
  <si>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</si>
  <si>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</si>
  <si>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</si>
  <si>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</si>
  <si>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</si>
  <si>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</si>
  <si>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</si>
  <si>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</si>
  <si>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</si>
  <si>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</si>
  <si>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</si>
  <si>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</si>
  <si>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</si>
  <si>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</si>
  <si>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</si>
  <si>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</si>
  <si>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</si>
  <si>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</si>
  <si>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</si>
  <si>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</si>
  <si>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</si>
  <si>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</si>
  <si>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</si>
  <si>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</si>
  <si>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</si>
  <si>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</si>
  <si>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</si>
  <si>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</si>
  <si>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</si>
  <si>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</si>
  <si>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</si>
  <si>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</si>
  <si>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</si>
  <si>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</si>
  <si>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</si>
  <si>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</si>
  <si>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</si>
  <si>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</si>
  <si>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</si>
  <si>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</si>
  <si>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</si>
  <si>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</si>
  <si>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</si>
  <si>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</si>
  <si>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</si>
  <si>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</si>
  <si>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</si>
  <si>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</si>
  <si>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</si>
  <si>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</si>
  <si>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</si>
  <si>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</si>
  <si>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</si>
  <si>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</si>
  <si>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</si>
  <si>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</si>
  <si>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</si>
  <si>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</si>
  <si>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</si>
  <si>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</si>
  <si>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</si>
  <si>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</si>
  <si>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</si>
  <si>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</si>
  <si>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</si>
  <si>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</si>
  <si>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</si>
  <si>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</si>
  <si>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</si>
  <si>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</si>
  <si>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</si>
  <si>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</si>
  <si>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</si>
  <si>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</si>
  <si>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</si>
  <si>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</si>
  <si>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</si>
  <si>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</si>
  <si>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</si>
  <si>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</si>
  <si>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</si>
  <si>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</si>
  <si>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</si>
  <si>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</si>
  <si>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</si>
  <si>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</si>
  <si>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</si>
  <si>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</si>
  <si>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</si>
  <si>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</si>
  <si>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</si>
  <si>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</si>
  <si>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</si>
  <si>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</si>
  <si>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</si>
  <si>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</si>
  <si>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</si>
  <si>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</si>
  <si>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</si>
  <si>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</si>
  <si>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</si>
  <si>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</si>
  <si>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</si>
  <si>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</si>
  <si>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</si>
  <si>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</si>
  <si>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</si>
  <si>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</si>
  <si>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</si>
  <si>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</si>
  <si>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</si>
  <si>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</si>
  <si>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</si>
  <si>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</si>
  <si>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</si>
  <si>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</si>
  <si>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</si>
  <si>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</si>
  <si>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</si>
  <si>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</si>
  <si>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</si>
  <si>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</si>
  <si>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</si>
  <si>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</si>
  <si>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</si>
  <si>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</si>
  <si>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</si>
  <si>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</si>
  <si>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</si>
  <si>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</si>
  <si>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</si>
  <si>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</si>
  <si>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</si>
  <si>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</si>
  <si>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</si>
  <si>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</si>
  <si>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</si>
  <si>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</si>
  <si>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</si>
  <si>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</si>
  <si>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</si>
  <si>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</si>
  <si>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</si>
  <si>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</si>
  <si>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</si>
  <si>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</si>
  <si>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</si>
  <si>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</si>
  <si>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</si>
  <si>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</si>
  <si>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</si>
  <si>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</si>
  <si>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</si>
  <si>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</si>
  <si>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</si>
  <si>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</si>
  <si>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</si>
  <si>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</si>
  <si>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</si>
  <si>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</si>
  <si>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</si>
  <si>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</si>
  <si>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</si>
  <si>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</si>
  <si>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</si>
  <si>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</si>
  <si>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</si>
  <si>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</si>
  <si>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</si>
  <si>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</si>
  <si>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</si>
  <si>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</si>
  <si>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</si>
  <si>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</si>
  <si>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</si>
  <si>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</si>
  <si>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</si>
  <si>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</si>
  <si>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</si>
  <si>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</si>
  <si>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</si>
  <si>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</si>
  <si>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</si>
  <si>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</si>
  <si>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</si>
  <si>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</si>
  <si>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</si>
  <si>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</si>
  <si>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</si>
  <si>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</si>
  <si>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</si>
  <si>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</si>
  <si>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</si>
  <si>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</si>
  <si>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</si>
  <si>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</si>
  <si>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</si>
  <si>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</si>
  <si>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</si>
  <si>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</si>
  <si>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</si>
  <si>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</si>
  <si>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</si>
  <si>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</si>
  <si>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</si>
  <si>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</si>
  <si>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</si>
  <si>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</si>
  <si>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</si>
  <si>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</si>
  <si>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</si>
  <si>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</si>
  <si>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</si>
  <si>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</si>
  <si>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</si>
  <si>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</si>
  <si>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</si>
  <si>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</si>
  <si>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</si>
  <si>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</si>
  <si>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</si>
  <si>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</si>
  <si>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</si>
  <si>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</si>
  <si>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</si>
  <si>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</si>
  <si>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</si>
  <si>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</si>
  <si>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</si>
  <si>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</si>
  <si>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</si>
  <si>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</si>
  <si>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</si>
  <si>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</si>
  <si>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</si>
  <si>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</si>
  <si>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</si>
  <si>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</si>
  <si>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</si>
  <si>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</si>
  <si>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</si>
  <si>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</si>
  <si>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</si>
  <si>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</si>
  <si>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</si>
  <si>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</si>
  <si>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</si>
  <si>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</si>
  <si>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</si>
  <si>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</si>
  <si>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</si>
  <si>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</si>
  <si>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</si>
  <si>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</si>
  <si>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</si>
  <si>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</si>
  <si>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</si>
  <si>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</si>
  <si>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</si>
  <si>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</si>
  <si>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</si>
  <si>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</si>
  <si>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</si>
  <si>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</si>
  <si>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</si>
  <si>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</si>
  <si>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</si>
  <si>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</si>
  <si>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</si>
  <si>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</si>
  <si>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</si>
  <si>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</si>
  <si>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</si>
  <si>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</si>
  <si>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</si>
  <si>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</si>
  <si>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</si>
  <si>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</si>
  <si>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</si>
  <si>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</si>
  <si>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</si>
  <si>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</si>
  <si>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</si>
  <si>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</si>
  <si>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</si>
  <si>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</si>
  <si>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</si>
  <si>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</si>
  <si>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</si>
  <si>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</si>
  <si>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</si>
  <si>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</si>
  <si>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</si>
  <si>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</si>
  <si>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</si>
  <si>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</si>
  <si>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</si>
  <si>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</si>
  <si>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</si>
  <si>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</si>
  <si>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</si>
  <si>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</si>
  <si>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</si>
  <si>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</si>
  <si>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</si>
  <si>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</si>
  <si>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</si>
  <si>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</si>
  <si>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</si>
  <si>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</si>
  <si>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</si>
  <si>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</si>
  <si>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</si>
  <si>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</si>
  <si>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</si>
  <si>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</si>
  <si>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</si>
  <si>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</si>
  <si>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</si>
  <si>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</si>
  <si>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</si>
  <si>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</si>
  <si>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</si>
  <si>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</si>
  <si>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</si>
  <si>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</si>
  <si>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</si>
  <si>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</si>
  <si>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</si>
  <si>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</si>
  <si>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</si>
  <si>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</si>
  <si>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</si>
  <si>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</si>
  <si>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</si>
  <si>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</si>
  <si>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</si>
  <si>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</si>
  <si>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</si>
  <si>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</si>
  <si>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</si>
  <si>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</si>
  <si>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</si>
  <si>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</si>
  <si>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</si>
  <si>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</si>
  <si>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</si>
  <si>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</si>
  <si>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</si>
  <si>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</si>
  <si>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</si>
  <si>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</si>
  <si>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</si>
  <si>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</si>
  <si>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</si>
  <si>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</si>
  <si>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</si>
  <si>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</si>
  <si>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</si>
  <si>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</si>
  <si>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</si>
  <si>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</si>
  <si>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</si>
  <si>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</si>
  <si>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</si>
  <si>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</si>
  <si>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</si>
  <si>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</si>
  <si>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</si>
  <si>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</si>
  <si>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</si>
  <si>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</si>
  <si>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</si>
  <si>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</si>
  <si>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</si>
  <si>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</si>
  <si>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</si>
  <si>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</si>
  <si>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</si>
  <si>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</si>
  <si>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</si>
  <si>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</si>
  <si>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</si>
  <si>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</si>
  <si>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</si>
  <si>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</si>
  <si>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</si>
  <si>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</si>
  <si>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</si>
  <si>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</si>
  <si>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</si>
  <si>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</si>
  <si>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</si>
  <si>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</si>
  <si>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</si>
  <si>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</si>
  <si>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</si>
  <si>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</si>
  <si>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</si>
  <si>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</si>
  <si>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</si>
  <si>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</si>
  <si>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</si>
  <si>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</si>
  <si>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</si>
  <si>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</si>
  <si>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</si>
  <si>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</si>
  <si>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</si>
  <si>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</si>
  <si>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</si>
  <si>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</si>
  <si>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</si>
  <si>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</si>
  <si>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</si>
  <si>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</si>
  <si>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</si>
  <si>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</si>
  <si>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</si>
  <si>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</si>
  <si>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</si>
  <si>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</si>
  <si>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</si>
  <si>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</si>
  <si>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</si>
  <si>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</si>
  <si>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</si>
  <si>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</si>
  <si>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</si>
  <si>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</si>
  <si>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</si>
  <si>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</si>
  <si>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</si>
  <si>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</si>
  <si>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</si>
  <si>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</si>
  <si>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</si>
  <si>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</si>
  <si>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</si>
  <si>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</si>
  <si>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</si>
  <si>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</si>
  <si>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</si>
  <si>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</si>
  <si>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</si>
  <si>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</si>
  <si>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</si>
  <si>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</si>
  <si>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</si>
  <si>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</si>
  <si>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</si>
  <si>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</si>
  <si>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</si>
  <si>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</si>
  <si>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</si>
  <si>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</si>
  <si>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</si>
  <si>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</si>
  <si>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</si>
  <si>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</si>
  <si>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</si>
  <si>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</si>
  <si>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</si>
  <si>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</si>
  <si>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</si>
  <si>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</si>
  <si>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</si>
  <si>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</si>
  <si>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</si>
  <si>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</si>
  <si>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</si>
  <si>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</si>
  <si>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</si>
  <si>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</si>
  <si>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</si>
  <si>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</si>
  <si>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</si>
  <si>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</si>
  <si>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</si>
  <si>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</si>
  <si>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</si>
  <si>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</si>
  <si>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</si>
  <si>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</si>
  <si>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</si>
  <si>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</si>
  <si>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</si>
  <si>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</si>
  <si>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</si>
  <si>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</si>
  <si>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</si>
  <si>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</si>
  <si>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</si>
  <si>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</si>
  <si>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</si>
  <si>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</si>
  <si>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</si>
  <si>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</si>
  <si>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</si>
  <si>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</si>
  <si>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</si>
  <si>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</si>
  <si>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</si>
  <si>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</si>
  <si>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</si>
  <si>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</si>
  <si>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</si>
  <si>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</si>
  <si>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</si>
  <si>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</si>
  <si>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</si>
  <si>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</si>
  <si>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</si>
  <si>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</si>
  <si>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</si>
  <si>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</si>
  <si>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</si>
  <si>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</si>
  <si>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</si>
  <si>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</si>
  <si>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</si>
  <si>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</si>
  <si>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</si>
  <si>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</si>
  <si>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</si>
  <si>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</si>
  <si>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</si>
  <si>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</si>
  <si>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</si>
  <si>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</si>
  <si>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</si>
  <si>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</si>
  <si>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</si>
  <si>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</si>
  <si>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</si>
  <si>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</si>
  <si>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</si>
  <si>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</si>
  <si>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</si>
  <si>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</si>
  <si>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</si>
  <si>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</si>
  <si>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>AR-252</t>
  </si>
  <si>
    <t>AR-127</t>
  </si>
  <si>
    <t>AR-125</t>
  </si>
  <si>
    <t>Non-Banking business numbers</t>
  </si>
  <si>
    <t>AR-126</t>
  </si>
  <si>
    <t>AR-128</t>
  </si>
  <si>
    <t>AR-256</t>
  </si>
  <si>
    <t>AR-240</t>
  </si>
  <si>
    <t>AR-149</t>
  </si>
  <si>
    <t>AR-148</t>
  </si>
  <si>
    <t>AR-37</t>
  </si>
  <si>
    <t>AR-40</t>
  </si>
  <si>
    <t>AR-36</t>
  </si>
  <si>
    <t>AR-39</t>
  </si>
  <si>
    <t>AR-23</t>
  </si>
  <si>
    <t>AR-24</t>
  </si>
  <si>
    <t>AR-50</t>
  </si>
  <si>
    <t>AR-74</t>
  </si>
  <si>
    <t>AR-54</t>
  </si>
  <si>
    <t>AR-25</t>
  </si>
  <si>
    <t>AR-49</t>
  </si>
  <si>
    <t>AR-58</t>
  </si>
  <si>
    <t>lost time injury frequency rate(AR-19 &amp; AR-20) while lost day rate for AR-15,AR-16, AR-17 &amp; AR-18</t>
  </si>
  <si>
    <t>AR-59</t>
  </si>
  <si>
    <t>They have complete section on human rights but not explicitely mentioned "Policy" in the report</t>
  </si>
  <si>
    <t>AR-63</t>
  </si>
  <si>
    <t>They have shared that have created a program that allows us to identify standardsand certifications proving the origin of the products. The +Green project identifies our products with at least 50% of their materials certified as sustainable by an internationally recognized entity</t>
  </si>
  <si>
    <t>They have discussed suppliers in almost every heading of their program. But there is no specific section for suppluier codes only. Discussed Human rights, ethics, environment, ETC.</t>
  </si>
  <si>
    <t>AR-44</t>
  </si>
  <si>
    <t>AR-43</t>
  </si>
  <si>
    <t>AR-45</t>
  </si>
  <si>
    <t>Member since</t>
  </si>
  <si>
    <t>Designation</t>
  </si>
  <si>
    <t>Total experience</t>
  </si>
  <si>
    <t>Relevant experience</t>
  </si>
  <si>
    <t>Other directorships (current)</t>
  </si>
  <si>
    <t>Other directorships (past)</t>
  </si>
  <si>
    <t>Link</t>
  </si>
  <si>
    <t>Chairman</t>
  </si>
  <si>
    <t>Director</t>
  </si>
  <si>
    <t>Independent Director</t>
  </si>
  <si>
    <t>Avg salary / employee</t>
  </si>
  <si>
    <t>Year</t>
  </si>
  <si>
    <t>Total  employeeS</t>
  </si>
  <si>
    <t>Temporary</t>
  </si>
  <si>
    <t>Women</t>
  </si>
  <si>
    <t>Attrition Rate</t>
  </si>
  <si>
    <t>Female</t>
  </si>
  <si>
    <t>Total Salaries</t>
  </si>
  <si>
    <t>Avg salary less CEO remun.</t>
  </si>
  <si>
    <t>Total Training Hours</t>
  </si>
  <si>
    <t>Avg hrs/employee</t>
  </si>
  <si>
    <t>Number of employees from indigenous communities and/or vulnerable sector</t>
  </si>
  <si>
    <t>Work related injuries</t>
  </si>
  <si>
    <t>Safety drills</t>
  </si>
  <si>
    <t>Safe Man Hours</t>
  </si>
  <si>
    <t xml:space="preserve">CSR Donations </t>
  </si>
  <si>
    <t>CEO</t>
  </si>
  <si>
    <t>Directors</t>
  </si>
  <si>
    <t>Carlo Solari Donaggio</t>
  </si>
  <si>
    <t>Vice Chairman</t>
  </si>
  <si>
    <t>Hernán Büchi Buc</t>
  </si>
  <si>
    <t>Sergio Cardone Solari</t>
  </si>
  <si>
    <t>Felipe Aurelio del Río Goudie</t>
  </si>
  <si>
    <t>José Luis del Río Goudie</t>
  </si>
  <si>
    <t>Carlos Heller Solari</t>
  </si>
  <si>
    <t>Paola Cúneo Queirolo</t>
  </si>
  <si>
    <t>AR-57</t>
  </si>
  <si>
    <t>IFRS</t>
  </si>
  <si>
    <t>AR-146</t>
  </si>
  <si>
    <t>AR-85</t>
  </si>
  <si>
    <t>https://www.sec.gov/Archives/edgar/data/912505/000104746919003916/a2239142z424b5.htm#:~:text=Under%20Chilean%20law%2C%20existing%20shareholders,their%20interest%20in%20the%20company.</t>
  </si>
  <si>
    <t>https://s22.q4cdn.com/351912490/files/doc_downloads/standard_policies/en/Corporate-Privacy-Notice_Falabella-S.pdf</t>
  </si>
  <si>
    <t>Corporate privacy notice of the company</t>
  </si>
  <si>
    <t>https://latamlist.com/rappi-and-falabella-fined-for-violating-information-privacy/</t>
  </si>
  <si>
    <t>Banco falabella was fined one of its subsidiary</t>
  </si>
  <si>
    <t>https://www.transparency.org/en/cpi/2020/index/chl</t>
  </si>
  <si>
    <t>AR-80</t>
  </si>
  <si>
    <t>Bonuses for employees</t>
  </si>
  <si>
    <t>LT incentives in the form of share based payments for executives</t>
  </si>
  <si>
    <t>They have a committee named as Directors committee which look into the matters related to audit(internal and external)</t>
  </si>
  <si>
    <t>Directors committee</t>
  </si>
  <si>
    <t xml:space="preserve"> Ernst &amp; Young Professional Services of Auditing and Consulting SpA</t>
  </si>
  <si>
    <t>I was not able to find audit fee</t>
  </si>
  <si>
    <t>AR-211</t>
  </si>
  <si>
    <t>AR-273</t>
  </si>
  <si>
    <t>AR-200</t>
  </si>
  <si>
    <t>AR-204</t>
  </si>
  <si>
    <t>AR-202</t>
  </si>
  <si>
    <t>AR-21</t>
  </si>
  <si>
    <t xml:space="preserve">Financial services (Banco Falabella, CMR </t>
  </si>
  <si>
    <t>This company is owned by different groups having a mutual agreemet which limits free availability of shares and it has cummulative stake of 70.58%</t>
  </si>
  <si>
    <t xml:space="preserve">AUGURI GROUP </t>
  </si>
  <si>
    <t>BETHIA GROUP</t>
  </si>
  <si>
    <t>CORSO GROUP</t>
  </si>
  <si>
    <t>SAN VITTO GROUP</t>
  </si>
  <si>
    <t>LIGURIA GROUP</t>
  </si>
  <si>
    <t>AMALFI GROUP</t>
  </si>
  <si>
    <t>DERSA GROUP</t>
  </si>
  <si>
    <t>Subsidiary Director</t>
  </si>
  <si>
    <t>AR-81</t>
  </si>
  <si>
    <t>AR-79</t>
  </si>
  <si>
    <t>https://www.financecolombia.com/colombian-government-issues-strong-rebuke-to-retail-chain-falabella-for-pandemic-web-failures-unethical-practices/</t>
  </si>
  <si>
    <t xml:space="preserve">Falabella colombia </t>
  </si>
  <si>
    <t>AR-89</t>
  </si>
  <si>
    <t>Strategy committee is functioning as risk committee</t>
  </si>
  <si>
    <t>AR-78</t>
  </si>
  <si>
    <t>Cummulatively stake held by groups</t>
  </si>
  <si>
    <t>Subsidiary</t>
  </si>
  <si>
    <t>Ownership</t>
  </si>
  <si>
    <t>Inversiones PARMIN SpA</t>
  </si>
  <si>
    <t>Inversiones Falabella Limitada</t>
  </si>
  <si>
    <t>AR-116</t>
  </si>
  <si>
    <t>AR-263</t>
  </si>
  <si>
    <t>Compenation and talent committee</t>
  </si>
  <si>
    <t>AR-192</t>
  </si>
  <si>
    <t>AR-193</t>
  </si>
  <si>
    <t>AR-181</t>
  </si>
  <si>
    <t>Nothing disclosed on this aspect</t>
  </si>
  <si>
    <t>Nothing disclosed</t>
  </si>
  <si>
    <t>AR-28</t>
  </si>
  <si>
    <t>AR-133</t>
  </si>
  <si>
    <t>AR-139</t>
  </si>
  <si>
    <t>AR-53</t>
  </si>
  <si>
    <t>Policy for the executives of the company</t>
  </si>
  <si>
    <t xml:space="preserve">Nothing disclosed </t>
  </si>
  <si>
    <t>No such program is mentioned but they have over 37000 suppliers around the world which means they are diversified</t>
  </si>
  <si>
    <t>CEO's salary is not mentioned specifically</t>
  </si>
  <si>
    <t>They offer large number of products its difficult assess the imact</t>
  </si>
  <si>
    <t>They are facing litigations as disclosed in contingency disclosure</t>
  </si>
  <si>
    <t>They have extensive community engangment and programs. But specifically not mentioned as policy</t>
  </si>
  <si>
    <t>They have disclosed different programs for community</t>
  </si>
  <si>
    <t>AR-56</t>
  </si>
  <si>
    <t>Currency unit not confirmed</t>
  </si>
  <si>
    <t>Tax related litigations disclosed in contingcy disclosure</t>
  </si>
  <si>
    <t>Policy for CEO exists</t>
  </si>
  <si>
    <t>AR-42</t>
  </si>
  <si>
    <t>AR-38</t>
  </si>
  <si>
    <t>AR-22</t>
  </si>
  <si>
    <t>Total employees</t>
  </si>
  <si>
    <t xml:space="preserve">they have anti competitve progrman but in the past they have acquired a store chain </t>
  </si>
  <si>
    <t>AR-69</t>
  </si>
  <si>
    <t>CLP</t>
  </si>
  <si>
    <t>AR-134</t>
  </si>
  <si>
    <t>AR-71</t>
  </si>
  <si>
    <t>Audit was carried out in this context</t>
  </si>
  <si>
    <t>AR-132</t>
  </si>
  <si>
    <t>This is enenrgy consumed from fossil fuel as compared tot toal energy requirement</t>
  </si>
  <si>
    <t>CRI Rank 87</t>
  </si>
  <si>
    <t>AR-65</t>
  </si>
  <si>
    <t>Sustainable sourcing program</t>
  </si>
  <si>
    <t>But they have some percentage of suppliers which are following environmental policies</t>
  </si>
  <si>
    <t>AR-72</t>
  </si>
  <si>
    <t>I am fining it gifficult bto interpret data</t>
  </si>
  <si>
    <t>AR-140</t>
  </si>
  <si>
    <t>It is covered under non financial audit</t>
  </si>
  <si>
    <t>https://www.globalslaveryindex.org/2018/data/country-data/chile/</t>
  </si>
  <si>
    <t>https://www.archyde.com/sernac-files-class-action-lawsuits-against-falabella-and-paris-for-problems-in-their-online-purchases-during-the-pandemic/</t>
  </si>
  <si>
    <t>Delivery related issues</t>
  </si>
  <si>
    <t>AR-6</t>
  </si>
  <si>
    <t>Company acquired different related and unrelated busineses in 2018 (amount 128007.5mn) departmental store and distribution but it is 3% of the total equity in 2018</t>
  </si>
  <si>
    <t>AR-270</t>
  </si>
  <si>
    <t>AR-328</t>
  </si>
  <si>
    <t>AR-257</t>
  </si>
  <si>
    <t>AR-274</t>
  </si>
  <si>
    <t>AR-255</t>
  </si>
  <si>
    <t>Falabella Perú S.A.A.</t>
  </si>
  <si>
    <t>Plaza S.A.</t>
  </si>
  <si>
    <t>Banco Falabella S.A.</t>
  </si>
  <si>
    <t>Sodimac S.A.</t>
  </si>
  <si>
    <t>Blumar S.A.</t>
  </si>
  <si>
    <t>Banco de Chile</t>
  </si>
  <si>
    <t>Compañía Sud Americana de Vapores S.A.</t>
  </si>
  <si>
    <t>Consorcio Financiero S.A.,</t>
  </si>
  <si>
    <t>Invexans S.A.</t>
  </si>
  <si>
    <t>Quiñenco SA</t>
  </si>
  <si>
    <t>Sociedad Química y Minera de Chile S.A.</t>
  </si>
  <si>
    <t>Sudamericana, Agencias Aereas y Maritimas S.A.,</t>
  </si>
  <si>
    <t>Tech Pack S.A.,</t>
  </si>
  <si>
    <t>Empresa Eléctrica Pilmaiquén S.A.</t>
  </si>
  <si>
    <t>IRSA Propiedades Comerciales S.A.</t>
  </si>
  <si>
    <t>Sociedad Matriz SAAM S.A.</t>
  </si>
  <si>
    <t>Plaza del Trebol S.A.,</t>
  </si>
  <si>
    <t>Plaza La Serena S.A.,</t>
  </si>
  <si>
    <t>Plaza Oeste S.A.,</t>
  </si>
  <si>
    <t>Puente Alto Sa,</t>
  </si>
  <si>
    <t>Tricolor S.A.</t>
  </si>
  <si>
    <t>Rigel Perú S.A.</t>
  </si>
  <si>
    <t>Compañía de Seguros de Vida</t>
  </si>
  <si>
    <t>Empresas Conosur S.A.,</t>
  </si>
  <si>
    <t>Club Hipico de Santiago S.A.</t>
  </si>
  <si>
    <t>Axxdos S.A.Axxdos S.A.</t>
  </si>
  <si>
    <t>Axxion S.A.</t>
  </si>
  <si>
    <t>Azul Azul S.A.</t>
  </si>
  <si>
    <t>Betlan Dos S.A.</t>
  </si>
  <si>
    <t>Clínica Las Condes S.A.</t>
  </si>
  <si>
    <t>Grupo Empresas Navieras S.A.</t>
  </si>
  <si>
    <t>Inmobiliaria Titanium S.A.</t>
  </si>
  <si>
    <t>LATAM Airlines Group S.A.</t>
  </si>
  <si>
    <t>Sodimac S.A</t>
  </si>
  <si>
    <t>18+</t>
  </si>
  <si>
    <t>Itata SA</t>
  </si>
  <si>
    <t>cousin</t>
  </si>
  <si>
    <t>49 years old. Means 24 years total experience</t>
  </si>
  <si>
    <t>2 years further education</t>
  </si>
  <si>
    <t>Inversiones Corso SA</t>
  </si>
  <si>
    <t>Tottus SA</t>
  </si>
  <si>
    <t>Juan Carlos Cortés Solari</t>
  </si>
  <si>
    <t>https://relationshipscience.com/person/juan-carlos-cortes-solari-3316755</t>
  </si>
  <si>
    <t>https://en.wikipedia.org/wiki/Hern%C3%A1n_B%C3%BCchi</t>
  </si>
  <si>
    <t>date of birth couldn’t find</t>
  </si>
  <si>
    <t>AR 116</t>
  </si>
  <si>
    <t>58 years</t>
  </si>
  <si>
    <t>María Cecilia Karlezi Solari</t>
  </si>
  <si>
    <t>57 years</t>
  </si>
  <si>
    <t>https://www.latercera.com/pulso/noticia/el-reservado-estilo-de-cecilia-karlezi-la-empresaria-que-busca-controlar-clinica-las-condes/849422/</t>
  </si>
  <si>
    <t>daughter of Jaun Solari</t>
  </si>
  <si>
    <t>Sociedad de Inversiones y Rentas Liguria Ltda Exec. Director)</t>
  </si>
  <si>
    <t>Inversiones Aguas Metropolitanas (IAM).</t>
  </si>
  <si>
    <t>Data historically is not quantifiable. We are focusin on retail only</t>
  </si>
  <si>
    <t>no details provided</t>
  </si>
  <si>
    <t>AR -65</t>
  </si>
  <si>
    <t>AR 61 38000 suppliers</t>
  </si>
  <si>
    <t>created inverfal subsidiary by spinning off retail business in 2019</t>
  </si>
  <si>
    <t>LUCEC TRES S A</t>
  </si>
  <si>
    <t>this is related to banking segment</t>
  </si>
  <si>
    <t>DELOITTE</t>
  </si>
  <si>
    <t>Sergio Cardone Solari is cousin</t>
  </si>
  <si>
    <t>taken from bloomberg only for 2020 its available</t>
  </si>
  <si>
    <t>AR 263</t>
  </si>
  <si>
    <t>AR  264</t>
  </si>
  <si>
    <t>These are the number of litigations filed against the company and have been pursued in last 5 years</t>
  </si>
  <si>
    <t>https://www.nbcnews.com/news/latino/peru-store-s-ad-stirs-outrage-pulled-over-racist-message-n910856</t>
  </si>
  <si>
    <t>numbers in RED are estimated</t>
  </si>
  <si>
    <t>58 YEARS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</si>
</sst>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Calibri Light"/>
      <family val="2"/>
    </font>
    <font>
      <sz val="8"/>
      <name val="Calibri Light"/>
      <family val="2"/>
      <scheme val="major"/>
    </font>
    <font>
      <sz val="8"/>
      <color rgb="FFFF0000"/>
      <name val="Calibri Light"/>
      <family val="2"/>
    </font>
    <font>
      <sz val="9"/>
      <color theme="1"/>
      <name val="Calibri"/>
      <family val="2"/>
      <scheme val="minor"/>
    </font>
    <font>
      <sz val="9"/>
      <color rgb="FF262626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 style="medium">
        <color rgb="FFD9E2F3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3" fontId="0" fillId="0" borderId="0" xfId="0" applyNumberFormat="1" applyFill="1"/>
    <xf numFmtId="164" fontId="0" fillId="0" borderId="0" xfId="0" applyNumberFormat="1" applyFill="1"/>
    <xf numFmtId="0" fontId="0" fillId="4" borderId="0" xfId="0" applyFill="1"/>
    <xf numFmtId="3" fontId="0" fillId="0" borderId="0" xfId="0" applyNumberFormat="1"/>
    <xf numFmtId="3" fontId="0" fillId="0" borderId="0" xfId="0" applyNumberFormat="1" applyFill="1"/>
    <xf numFmtId="0" fontId="0" fillId="5" borderId="0" xfId="0" applyFill="1"/>
    <xf numFmtId="0" fontId="0" fillId="6" borderId="3" xfId="0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6" fontId="0" fillId="0" borderId="0" xfId="1" applyNumberFormat="1" applyFont="1"/>
    <xf numFmtId="0" fontId="4" fillId="0" borderId="0" xfId="0" applyFont="1" applyAlignment="1">
      <alignment horizontal="center" vertical="center"/>
    </xf>
    <xf numFmtId="9" fontId="0" fillId="0" borderId="0" xfId="1" applyFont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10" fontId="0" fillId="0" borderId="0" xfId="1" applyNumberFormat="1" applyFont="1"/>
    <xf numFmtId="0" fontId="4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0" fillId="3" borderId="0" xfId="2" applyNumberFormat="1" applyFont="1" applyFill="1"/>
    <xf numFmtId="43" fontId="0" fillId="0" borderId="0" xfId="0" applyNumberFormat="1"/>
    <xf numFmtId="0" fontId="2" fillId="0" borderId="0" xfId="0" applyFont="1"/>
    <xf numFmtId="9" fontId="0" fillId="0" borderId="0" xfId="0" applyNumberFormat="1"/>
    <xf numFmtId="164" fontId="0" fillId="0" borderId="0" xfId="2" applyNumberFormat="1" applyFo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5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9" fontId="0" fillId="0" borderId="0" xfId="1" applyFont="1" applyFill="1"/>
    <xf numFmtId="0" fontId="3" fillId="0" borderId="3" xfId="0" applyFont="1" applyFill="1" applyBorder="1" applyAlignment="1">
      <alignment horizontal="center" vertical="center"/>
    </xf>
    <xf numFmtId="0" fontId="5" fillId="0" borderId="0" xfId="3" applyFill="1"/>
    <xf numFmtId="165" fontId="0" fillId="0" borderId="0" xfId="0" applyNumberFormat="1" applyFill="1"/>
    <xf numFmtId="0" fontId="11" fillId="0" borderId="0" xfId="0" applyFont="1"/>
    <xf numFmtId="0" fontId="12" fillId="0" borderId="0" xfId="0" applyFont="1"/>
    <xf numFmtId="10" fontId="4" fillId="0" borderId="3" xfId="0" applyNumberFormat="1" applyFont="1" applyFill="1" applyBorder="1" applyAlignment="1">
      <alignment horizontal="center" vertical="center"/>
    </xf>
    <xf numFmtId="9" fontId="0" fillId="0" borderId="0" xfId="0" applyNumberFormat="1" applyFill="1"/>
    <xf numFmtId="0" fontId="0" fillId="0" borderId="0" xfId="0" applyFill="1" applyAlignment="1">
      <alignment wrapText="1"/>
    </xf>
    <xf numFmtId="167" fontId="0" fillId="0" borderId="0" xfId="0" applyNumberFormat="1" applyFill="1"/>
    <xf numFmtId="10" fontId="3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/>
    <xf numFmtId="0" fontId="0" fillId="0" borderId="0" xfId="0" applyFill="1" applyBorder="1"/>
    <xf numFmtId="0" fontId="0" fillId="0" borderId="0" xfId="0" applyFont="1" applyFill="1" applyBorder="1"/>
    <xf numFmtId="166" fontId="0" fillId="0" borderId="0" xfId="1" applyNumberFormat="1" applyFont="1" applyFill="1"/>
    <xf numFmtId="0" fontId="13" fillId="0" borderId="0" xfId="0" applyFont="1" applyFill="1"/>
    <xf numFmtId="10" fontId="3" fillId="0" borderId="3" xfId="0" applyNumberFormat="1" applyFont="1" applyFill="1" applyBorder="1" applyAlignment="1">
      <alignment horizontal="center" vertical="center"/>
    </xf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3" fillId="0" borderId="0" xfId="0" applyFont="1"/>
    <xf numFmtId="1" fontId="0" fillId="0" borderId="0" xfId="0" applyNumberFormat="1"/>
    <xf numFmtId="1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22.q4cdn.com/351912490/files/doc_downloads/standard_policies/en/Corporate-Privacy-Notice_Falabella-S.pdf" TargetMode="External"/><Relationship Id="rId2" Type="http://schemas.openxmlformats.org/officeDocument/2006/relationships/hyperlink" Target="https://www.financecolombia.com/colombian-government-issues-strong-rebuke-to-retail-chain-falabella-for-pandemic-web-failures-unethical-practices/" TargetMode="External"/><Relationship Id="rId1" Type="http://schemas.openxmlformats.org/officeDocument/2006/relationships/hyperlink" Target="https://www.transparency.org/en/cpi/2020/index/ch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E318"/>
  <sheetViews>
    <sheetView tabSelected="1" zoomScale="55" zoomScaleNormal="5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M3" sqref="M3:S318"/>
    </sheetView>
  </sheetViews>
  <sheetFormatPr defaultColWidth="8.88671875" defaultRowHeight="14.4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8" width="15.44140625" style="7" bestFit="1" customWidth="1"/>
    <col min="9" max="9" width="20.44140625" style="7" bestFit="1" customWidth="1"/>
    <col min="10" max="10" width="12.5546875" style="7" bestFit="1" customWidth="1"/>
    <col min="11" max="11" width="5.88671875" style="7" bestFit="1" customWidth="1"/>
    <col min="12" max="12" width="2.88671875" style="7" customWidth="1"/>
    <col min="13" max="13" width="22.44140625" style="7" bestFit="1" customWidth="1"/>
    <col min="14" max="14" width="22.33203125" style="7" bestFit="1" customWidth="1"/>
    <col min="15" max="15" width="21.6640625" style="7" bestFit="1" customWidth="1"/>
    <col min="16" max="16" width="22.33203125" style="7" bestFit="1" customWidth="1"/>
    <col min="17" max="17" width="22.44140625" style="7" bestFit="1" customWidth="1"/>
    <col min="18" max="18" width="22.6640625" style="7" bestFit="1" customWidth="1"/>
    <col min="19" max="19" width="18.5546875" style="7" customWidth="1"/>
    <col min="20" max="20" width="3.6640625" style="7" customWidth="1"/>
    <col min="21" max="24" width="8.88671875" style="7"/>
    <col min="25" max="25" width="13.33203125" style="7" bestFit="1" customWidth="1"/>
    <col min="26" max="26" width="16.6640625" style="7" bestFit="1" customWidth="1"/>
    <col min="27" max="27" width="10" style="7" bestFit="1" customWidth="1"/>
    <col min="28" max="28" width="8.88671875" style="7"/>
    <col min="29" max="29" width="29.3320312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650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643</v>
      </c>
      <c r="C3" s="7" t="s">
        <v>73</v>
      </c>
      <c r="D3" s="7" t="s">
        <v>647</v>
      </c>
      <c r="E3" s="7" t="s">
        <v>74</v>
      </c>
      <c r="F3" s="7" t="str">
        <f>+E3</f>
        <v>Revenue</v>
      </c>
      <c r="G3" s="7" t="s">
        <v>5</v>
      </c>
      <c r="H3" s="13" t="s">
        <v>977</v>
      </c>
      <c r="I3" s="7" t="s">
        <v>647</v>
      </c>
      <c r="J3" s="13" t="s">
        <v>799</v>
      </c>
      <c r="M3" s="8">
        <v>7753209572000</v>
      </c>
      <c r="N3" s="8">
        <v>7898301784000</v>
      </c>
      <c r="O3" s="8">
        <v>7742635463000</v>
      </c>
      <c r="P3" s="8">
        <v>7976898405000</v>
      </c>
      <c r="Q3" s="8">
        <v>8053582835000</v>
      </c>
      <c r="R3" s="8">
        <v>8281049949000</v>
      </c>
      <c r="V3" s="7" t="s">
        <v>840</v>
      </c>
      <c r="Y3" s="7" t="s">
        <v>843</v>
      </c>
      <c r="Z3" s="7" t="s">
        <v>836</v>
      </c>
      <c r="AC3" s="7" t="s">
        <v>838</v>
      </c>
    </row>
    <row r="4" spans="2:29" x14ac:dyDescent="0.3">
      <c r="B4" s="7" t="s">
        <v>705</v>
      </c>
      <c r="C4" s="7" t="s">
        <v>73</v>
      </c>
      <c r="D4" s="7" t="s">
        <v>647</v>
      </c>
      <c r="E4" s="7" t="s">
        <v>706</v>
      </c>
      <c r="F4" s="7" t="str">
        <f>+E4</f>
        <v>Cost of sales</v>
      </c>
      <c r="G4" s="7" t="str">
        <f>+G3</f>
        <v>Numeric</v>
      </c>
      <c r="H4" s="7" t="str">
        <f>+H3</f>
        <v>CLP</v>
      </c>
      <c r="I4" s="7" t="s">
        <v>647</v>
      </c>
      <c r="J4" s="7" t="str">
        <f>J3</f>
        <v>December</v>
      </c>
      <c r="M4" s="8">
        <v>5098131631000</v>
      </c>
      <c r="N4" s="8">
        <v>5180719944000</v>
      </c>
      <c r="O4" s="14">
        <v>5065381226000</v>
      </c>
      <c r="P4" s="8">
        <v>5255756353000</v>
      </c>
      <c r="Q4" s="8">
        <v>5433070250000</v>
      </c>
      <c r="R4" s="8">
        <v>5790733690000</v>
      </c>
      <c r="V4" s="7" t="s">
        <v>840</v>
      </c>
      <c r="Y4" s="7" t="s">
        <v>843</v>
      </c>
      <c r="Z4" s="7" t="s">
        <v>836</v>
      </c>
      <c r="AC4" s="7" t="s">
        <v>838</v>
      </c>
    </row>
    <row r="5" spans="2:29" x14ac:dyDescent="0.3">
      <c r="B5" s="7" t="s">
        <v>644</v>
      </c>
      <c r="C5" s="7" t="s">
        <v>73</v>
      </c>
      <c r="D5" s="7" t="s">
        <v>647</v>
      </c>
      <c r="E5" s="7" t="s">
        <v>353</v>
      </c>
      <c r="F5" s="7" t="s">
        <v>353</v>
      </c>
      <c r="G5" s="7" t="s">
        <v>5</v>
      </c>
      <c r="H5" s="7" t="str">
        <f>H3</f>
        <v>CLP</v>
      </c>
      <c r="I5" s="7" t="s">
        <v>647</v>
      </c>
      <c r="J5" s="7" t="str">
        <f>J3</f>
        <v>December</v>
      </c>
      <c r="M5" s="8">
        <v>479754550000</v>
      </c>
      <c r="N5" s="8">
        <v>594669138000</v>
      </c>
      <c r="O5" s="8">
        <v>334980356000</v>
      </c>
      <c r="P5" s="8">
        <v>309817214000</v>
      </c>
      <c r="Q5" s="8">
        <v>122883972000</v>
      </c>
      <c r="R5" s="8">
        <v>-93037773000</v>
      </c>
      <c r="V5" s="7" t="s">
        <v>840</v>
      </c>
      <c r="Y5" s="7" t="s">
        <v>843</v>
      </c>
      <c r="Z5" s="7" t="s">
        <v>836</v>
      </c>
      <c r="AC5" s="7" t="s">
        <v>838</v>
      </c>
    </row>
    <row r="6" spans="2:29" x14ac:dyDescent="0.3">
      <c r="B6" s="7" t="s">
        <v>732</v>
      </c>
      <c r="C6" s="7" t="s">
        <v>73</v>
      </c>
      <c r="D6" s="7" t="s">
        <v>647</v>
      </c>
      <c r="E6" s="7" t="s">
        <v>731</v>
      </c>
      <c r="F6" s="7" t="str">
        <f>+E6</f>
        <v>Total salary expense</v>
      </c>
      <c r="G6" s="7" t="s">
        <v>5</v>
      </c>
      <c r="H6" s="7" t="str">
        <f>H3</f>
        <v>CLP</v>
      </c>
      <c r="I6" s="7" t="s">
        <v>647</v>
      </c>
      <c r="J6" s="7" t="str">
        <f>J3</f>
        <v>December</v>
      </c>
      <c r="M6" s="8">
        <v>922148470000</v>
      </c>
      <c r="N6" s="8">
        <v>949595839000</v>
      </c>
      <c r="O6" s="8">
        <v>1002621484000</v>
      </c>
      <c r="P6" s="8">
        <v>1039098423000</v>
      </c>
      <c r="Q6" s="8">
        <v>1086728027000</v>
      </c>
      <c r="R6" s="8">
        <v>1085309683000</v>
      </c>
      <c r="V6" s="7" t="s">
        <v>841</v>
      </c>
      <c r="Y6" s="7" t="s">
        <v>835</v>
      </c>
      <c r="Z6" s="7" t="s">
        <v>842</v>
      </c>
      <c r="AC6" s="7" t="s">
        <v>838</v>
      </c>
    </row>
    <row r="7" spans="2:29" x14ac:dyDescent="0.3">
      <c r="B7" s="7" t="s">
        <v>645</v>
      </c>
      <c r="C7" s="7" t="s">
        <v>73</v>
      </c>
      <c r="D7" s="7" t="s">
        <v>648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CLP</v>
      </c>
      <c r="I7" s="7" t="s">
        <v>648</v>
      </c>
      <c r="J7" s="7" t="str">
        <f>J3</f>
        <v>December</v>
      </c>
      <c r="M7" s="8">
        <v>9598569421000</v>
      </c>
      <c r="N7" s="8">
        <v>10142093193000</v>
      </c>
      <c r="O7" s="8">
        <v>8880817122000</v>
      </c>
      <c r="P7" s="8">
        <v>9713602222000</v>
      </c>
      <c r="Q7" s="8">
        <v>11093268598000</v>
      </c>
      <c r="R7" s="8">
        <v>11462420017000</v>
      </c>
      <c r="S7" s="8"/>
      <c r="V7" s="7" t="s">
        <v>839</v>
      </c>
      <c r="Y7" s="7" t="s">
        <v>844</v>
      </c>
      <c r="Z7" s="7" t="s">
        <v>837</v>
      </c>
      <c r="AA7" s="8"/>
      <c r="AC7" s="7" t="s">
        <v>838</v>
      </c>
    </row>
    <row r="8" spans="2:29" x14ac:dyDescent="0.3">
      <c r="B8" s="7" t="s">
        <v>646</v>
      </c>
      <c r="C8" s="7" t="s">
        <v>73</v>
      </c>
      <c r="D8" s="7" t="s">
        <v>648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CLP</v>
      </c>
      <c r="I8" s="7" t="s">
        <v>648</v>
      </c>
      <c r="J8" s="7" t="str">
        <f>J3</f>
        <v>December</v>
      </c>
      <c r="M8" s="8">
        <v>5361633161000</v>
      </c>
      <c r="N8" s="15">
        <v>5779799015000</v>
      </c>
      <c r="O8" s="8">
        <v>5698261906000</v>
      </c>
      <c r="P8" s="8">
        <v>5446273978000</v>
      </c>
      <c r="Q8" s="8">
        <v>6472849634000</v>
      </c>
      <c r="R8" s="8">
        <v>6941970078000</v>
      </c>
      <c r="V8" s="7" t="s">
        <v>839</v>
      </c>
      <c r="Y8" s="7" t="s">
        <v>844</v>
      </c>
      <c r="Z8" s="7" t="s">
        <v>837</v>
      </c>
      <c r="AC8" s="7" t="s">
        <v>838</v>
      </c>
    </row>
    <row r="9" spans="2:29" x14ac:dyDescent="0.3">
      <c r="B9" s="7" t="s">
        <v>651</v>
      </c>
      <c r="C9" s="7" t="s">
        <v>73</v>
      </c>
      <c r="D9" s="7" t="s">
        <v>648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CLP</v>
      </c>
      <c r="I9" s="7" t="s">
        <v>648</v>
      </c>
      <c r="J9" s="7" t="str">
        <f>J3</f>
        <v>December</v>
      </c>
      <c r="L9" s="8"/>
      <c r="M9" s="8">
        <v>4236936260000</v>
      </c>
      <c r="N9" s="8">
        <v>4362294178000</v>
      </c>
      <c r="O9" s="8">
        <v>3182555216000</v>
      </c>
      <c r="P9" s="8">
        <v>4267328244000</v>
      </c>
      <c r="Q9" s="8">
        <v>4620418964000</v>
      </c>
      <c r="R9" s="8">
        <v>4520449939000</v>
      </c>
      <c r="V9" s="7" t="s">
        <v>839</v>
      </c>
      <c r="Y9" s="7" t="s">
        <v>844</v>
      </c>
      <c r="Z9" s="7" t="s">
        <v>837</v>
      </c>
      <c r="AC9" s="7" t="s">
        <v>838</v>
      </c>
    </row>
    <row r="10" spans="2:29" x14ac:dyDescent="0.3">
      <c r="B10" s="7" t="s">
        <v>721</v>
      </c>
      <c r="C10" s="7" t="s">
        <v>73</v>
      </c>
      <c r="D10" s="7" t="s">
        <v>719</v>
      </c>
      <c r="E10" s="7" t="s">
        <v>720</v>
      </c>
      <c r="F10" s="7" t="str">
        <f>E10</f>
        <v>Total number of shares</v>
      </c>
      <c r="G10" s="7" t="s">
        <v>5</v>
      </c>
      <c r="M10" s="8">
        <v>2434465103</v>
      </c>
      <c r="N10" s="8">
        <v>2434465103</v>
      </c>
      <c r="O10" s="8">
        <v>2434465103</v>
      </c>
      <c r="P10" s="8">
        <v>2508844629</v>
      </c>
      <c r="Q10" s="8">
        <v>2508844629</v>
      </c>
      <c r="R10" s="8">
        <v>2508844629</v>
      </c>
      <c r="U10" s="7" t="s">
        <v>1000</v>
      </c>
      <c r="V10" s="7" t="s">
        <v>999</v>
      </c>
      <c r="W10" s="7" t="s">
        <v>998</v>
      </c>
      <c r="X10" s="7" t="s">
        <v>997</v>
      </c>
      <c r="Y10" s="7" t="s">
        <v>996</v>
      </c>
      <c r="Z10" s="7" t="s">
        <v>1000</v>
      </c>
    </row>
    <row r="11" spans="2:29" x14ac:dyDescent="0.3">
      <c r="B11" s="7" t="s">
        <v>722</v>
      </c>
      <c r="C11" s="7" t="s">
        <v>73</v>
      </c>
      <c r="D11" s="7" t="s">
        <v>723</v>
      </c>
      <c r="E11" s="7" t="s">
        <v>723</v>
      </c>
      <c r="G11" s="7" t="s">
        <v>5</v>
      </c>
      <c r="H11" s="7" t="str">
        <f>H3</f>
        <v>CLP</v>
      </c>
      <c r="I11" s="7" t="s">
        <v>648</v>
      </c>
      <c r="J11" s="7" t="str">
        <f>J3</f>
        <v>December</v>
      </c>
      <c r="M11" s="8">
        <v>4457.75</v>
      </c>
      <c r="N11" s="8">
        <v>4875.34</v>
      </c>
      <c r="O11" s="8">
        <v>5705.76</v>
      </c>
      <c r="P11" s="8">
        <v>5722.58</v>
      </c>
      <c r="Q11" s="8">
        <v>4427.78</v>
      </c>
      <c r="R11" s="8">
        <v>2519.5700000000002</v>
      </c>
    </row>
    <row r="12" spans="2:29" x14ac:dyDescent="0.3">
      <c r="B12" s="7" t="s">
        <v>652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55" t="s">
        <v>649</v>
      </c>
      <c r="M12" s="56"/>
      <c r="N12" s="56"/>
      <c r="O12" s="56"/>
      <c r="P12" s="56"/>
      <c r="Q12" s="56"/>
      <c r="R12" s="56"/>
    </row>
    <row r="13" spans="2:29" x14ac:dyDescent="0.3">
      <c r="B13" s="7" t="s">
        <v>653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55" t="s">
        <v>649</v>
      </c>
      <c r="Q13" s="57">
        <v>72185</v>
      </c>
      <c r="R13" s="8">
        <v>54321</v>
      </c>
      <c r="Z13" s="7" t="s">
        <v>976</v>
      </c>
    </row>
    <row r="14" spans="2:29" x14ac:dyDescent="0.3">
      <c r="B14" s="7" t="s">
        <v>654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55" t="s">
        <v>649</v>
      </c>
      <c r="M14" s="57"/>
      <c r="N14" s="57"/>
      <c r="O14" s="57"/>
      <c r="P14" s="57"/>
      <c r="Q14" s="57">
        <v>159635</v>
      </c>
      <c r="R14" s="8">
        <v>172770</v>
      </c>
      <c r="Z14" s="7" t="s">
        <v>976</v>
      </c>
    </row>
    <row r="15" spans="2:29" x14ac:dyDescent="0.3">
      <c r="B15" s="7" t="s">
        <v>655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55" t="s">
        <v>649</v>
      </c>
      <c r="O15" s="57"/>
      <c r="P15" s="57"/>
      <c r="Q15" s="57"/>
      <c r="R15" s="57"/>
    </row>
    <row r="16" spans="2:29" x14ac:dyDescent="0.3">
      <c r="B16" s="7" t="s">
        <v>656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55" t="s">
        <v>649</v>
      </c>
      <c r="M16" s="57"/>
      <c r="N16" s="57"/>
      <c r="O16" s="57"/>
      <c r="P16" s="57"/>
      <c r="Q16" s="57">
        <v>231820</v>
      </c>
      <c r="R16" s="57">
        <v>227091</v>
      </c>
    </row>
    <row r="17" spans="2:2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1"/>
      <c r="S17" s="7" t="s">
        <v>800</v>
      </c>
      <c r="Z17" s="7" t="s">
        <v>978</v>
      </c>
    </row>
    <row r="18" spans="2:2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1"/>
      <c r="S18" s="7" t="s">
        <v>800</v>
      </c>
      <c r="Z18" s="7" t="s">
        <v>979</v>
      </c>
      <c r="AC18" s="7" t="s">
        <v>980</v>
      </c>
    </row>
    <row r="19" spans="2:2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1"/>
      <c r="S19" s="7" t="s">
        <v>801</v>
      </c>
      <c r="Z19" s="7" t="s">
        <v>981</v>
      </c>
      <c r="AC19" s="7" t="s">
        <v>1055</v>
      </c>
    </row>
    <row r="20" spans="2:29" x14ac:dyDescent="0.3">
      <c r="B20" s="7" t="s">
        <v>559</v>
      </c>
      <c r="C20" s="7" t="s">
        <v>13</v>
      </c>
      <c r="D20" s="7" t="s">
        <v>14</v>
      </c>
      <c r="E20" s="7" t="s">
        <v>23</v>
      </c>
      <c r="F20" s="7" t="s">
        <v>665</v>
      </c>
      <c r="G20" s="7" t="s">
        <v>5</v>
      </c>
      <c r="H20" s="7" t="s">
        <v>4</v>
      </c>
      <c r="S20" s="58">
        <v>-2.0399447847467833E-2</v>
      </c>
    </row>
    <row r="21" spans="2:29" x14ac:dyDescent="0.3">
      <c r="B21" s="7" t="s">
        <v>657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  <c r="S21" s="7" t="s">
        <v>800</v>
      </c>
      <c r="Z21" s="7" t="s">
        <v>979</v>
      </c>
      <c r="AC21" s="7" t="s">
        <v>982</v>
      </c>
    </row>
    <row r="22" spans="2:29" x14ac:dyDescent="0.3">
      <c r="B22" s="7" t="s">
        <v>658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29" x14ac:dyDescent="0.3">
      <c r="B23" s="7" t="s">
        <v>659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</row>
    <row r="24" spans="2:29" x14ac:dyDescent="0.3">
      <c r="B24" s="7" t="s">
        <v>660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</row>
    <row r="25" spans="2:29" x14ac:dyDescent="0.3">
      <c r="B25" s="7" t="s">
        <v>661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</row>
    <row r="26" spans="2:29" x14ac:dyDescent="0.3">
      <c r="B26" s="7" t="s">
        <v>662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29" x14ac:dyDescent="0.3">
      <c r="B27" s="7" t="s">
        <v>663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57"/>
      <c r="P27" s="57"/>
    </row>
    <row r="28" spans="2:29" x14ac:dyDescent="0.3">
      <c r="B28" s="7" t="s">
        <v>664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57"/>
      <c r="P28" s="57"/>
    </row>
    <row r="29" spans="2:29" x14ac:dyDescent="0.3">
      <c r="B29" s="7" t="s">
        <v>733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29" x14ac:dyDescent="0.3">
      <c r="B30" s="7" t="s">
        <v>734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29" x14ac:dyDescent="0.3">
      <c r="B31" s="7" t="s">
        <v>560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834</v>
      </c>
      <c r="R31" s="57">
        <v>282.14100000000002</v>
      </c>
      <c r="Z31" s="7" t="s">
        <v>979</v>
      </c>
      <c r="AC31" s="7" t="s">
        <v>1054</v>
      </c>
    </row>
    <row r="32" spans="2:29" x14ac:dyDescent="0.3">
      <c r="B32" s="7" t="s">
        <v>561</v>
      </c>
      <c r="C32" s="7" t="s">
        <v>13</v>
      </c>
      <c r="D32" s="7" t="s">
        <v>35</v>
      </c>
      <c r="E32" s="7" t="s">
        <v>36</v>
      </c>
      <c r="F32" s="7" t="s">
        <v>570</v>
      </c>
      <c r="G32" s="7" t="s">
        <v>5</v>
      </c>
      <c r="H32" s="7" t="s">
        <v>4</v>
      </c>
      <c r="R32" s="58">
        <v>0.3314077437830435</v>
      </c>
      <c r="Z32" s="7" t="s">
        <v>979</v>
      </c>
    </row>
    <row r="33" spans="2:19" x14ac:dyDescent="0.3">
      <c r="B33" s="7" t="s">
        <v>735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</row>
    <row r="34" spans="2:19" x14ac:dyDescent="0.3">
      <c r="B34" s="7" t="s">
        <v>736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19" x14ac:dyDescent="0.3">
      <c r="B35" s="7" t="s">
        <v>737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666</v>
      </c>
      <c r="K35" s="79">
        <v>0</v>
      </c>
      <c r="N35" s="11"/>
      <c r="S35" s="7" t="s">
        <v>805</v>
      </c>
    </row>
    <row r="36" spans="2:1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668</v>
      </c>
      <c r="H36" s="7" t="s">
        <v>3</v>
      </c>
      <c r="N36" s="11"/>
      <c r="S36" s="7" t="s">
        <v>801</v>
      </c>
    </row>
    <row r="37" spans="2:19" x14ac:dyDescent="0.3">
      <c r="B37" s="7" t="s">
        <v>667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1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K38" s="48">
        <v>0</v>
      </c>
    </row>
    <row r="39" spans="2:1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  <c r="K39" s="48">
        <v>0</v>
      </c>
    </row>
    <row r="40" spans="2:19" x14ac:dyDescent="0.3">
      <c r="B40" s="7" t="s">
        <v>738</v>
      </c>
      <c r="C40" s="7" t="s">
        <v>13</v>
      </c>
      <c r="D40" s="7" t="s">
        <v>354</v>
      </c>
      <c r="E40" s="7" t="s">
        <v>355</v>
      </c>
      <c r="F40" s="7" t="s">
        <v>669</v>
      </c>
      <c r="G40" s="7" t="s">
        <v>5</v>
      </c>
      <c r="K40" s="79">
        <v>0</v>
      </c>
      <c r="S40" s="7">
        <v>0</v>
      </c>
    </row>
    <row r="41" spans="2:19" x14ac:dyDescent="0.3">
      <c r="B41" s="7" t="s">
        <v>563</v>
      </c>
      <c r="C41" s="7" t="s">
        <v>13</v>
      </c>
      <c r="D41" s="7" t="s">
        <v>354</v>
      </c>
      <c r="E41" s="7" t="s">
        <v>356</v>
      </c>
      <c r="F41" s="7" t="s">
        <v>569</v>
      </c>
      <c r="G41" s="7" t="s">
        <v>567</v>
      </c>
      <c r="H41" s="7" t="s">
        <v>3</v>
      </c>
      <c r="K41" s="48">
        <v>0</v>
      </c>
      <c r="N41" s="11"/>
      <c r="S41" s="7" t="s">
        <v>801</v>
      </c>
    </row>
    <row r="42" spans="2:19" x14ac:dyDescent="0.3">
      <c r="B42" s="7" t="s">
        <v>562</v>
      </c>
      <c r="C42" s="7" t="s">
        <v>13</v>
      </c>
      <c r="D42" s="7" t="s">
        <v>354</v>
      </c>
      <c r="E42" s="7" t="s">
        <v>356</v>
      </c>
      <c r="F42" s="7" t="s">
        <v>569</v>
      </c>
      <c r="G42" s="7" t="s">
        <v>568</v>
      </c>
      <c r="H42" s="7" t="s">
        <v>3</v>
      </c>
      <c r="K42" s="48">
        <v>0</v>
      </c>
      <c r="N42" s="11"/>
      <c r="S42" s="7" t="s">
        <v>801</v>
      </c>
    </row>
    <row r="43" spans="2:19" x14ac:dyDescent="0.3">
      <c r="B43" s="7" t="s">
        <v>565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567</v>
      </c>
      <c r="H43" s="7" t="s">
        <v>3</v>
      </c>
      <c r="K43" s="48">
        <v>0</v>
      </c>
      <c r="N43" s="11"/>
      <c r="S43" s="7" t="s">
        <v>801</v>
      </c>
    </row>
    <row r="44" spans="2:19" x14ac:dyDescent="0.3">
      <c r="B44" s="7" t="s">
        <v>564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568</v>
      </c>
      <c r="H44" s="7" t="s">
        <v>3</v>
      </c>
      <c r="K44" s="48">
        <v>0</v>
      </c>
      <c r="N44" s="11"/>
      <c r="S44" s="7" t="s">
        <v>801</v>
      </c>
    </row>
    <row r="45" spans="2:19" x14ac:dyDescent="0.3">
      <c r="B45" s="7" t="s">
        <v>739</v>
      </c>
      <c r="C45" s="7" t="s">
        <v>13</v>
      </c>
      <c r="D45" s="7" t="s">
        <v>354</v>
      </c>
      <c r="E45" s="7" t="s">
        <v>358</v>
      </c>
      <c r="F45" s="7" t="s">
        <v>566</v>
      </c>
      <c r="G45" s="7" t="s">
        <v>567</v>
      </c>
      <c r="H45" s="7" t="s">
        <v>3</v>
      </c>
      <c r="K45" s="48">
        <v>0</v>
      </c>
      <c r="N45" s="11"/>
      <c r="S45" s="7" t="s">
        <v>801</v>
      </c>
    </row>
    <row r="46" spans="2:19" x14ac:dyDescent="0.3">
      <c r="B46" s="7" t="s">
        <v>740</v>
      </c>
      <c r="C46" s="7" t="s">
        <v>13</v>
      </c>
      <c r="D46" s="7" t="s">
        <v>354</v>
      </c>
      <c r="E46" s="7" t="s">
        <v>358</v>
      </c>
      <c r="F46" s="7" t="s">
        <v>566</v>
      </c>
      <c r="G46" s="7" t="s">
        <v>568</v>
      </c>
      <c r="H46" s="7" t="s">
        <v>3</v>
      </c>
      <c r="K46" s="48">
        <v>0</v>
      </c>
      <c r="N46" s="11"/>
      <c r="S46" s="7" t="s">
        <v>801</v>
      </c>
    </row>
    <row r="47" spans="2:1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R47" s="7">
        <v>1423</v>
      </c>
    </row>
    <row r="48" spans="2:1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P48" s="69"/>
      <c r="Q48" s="69"/>
      <c r="R48" s="69">
        <v>1.4108525594630234E-2</v>
      </c>
    </row>
    <row r="49" spans="2:29" x14ac:dyDescent="0.3">
      <c r="B49" s="7" t="s">
        <v>571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  <c r="R49" s="7">
        <v>61927</v>
      </c>
    </row>
    <row r="50" spans="2:29" x14ac:dyDescent="0.3">
      <c r="B50" s="7" t="s">
        <v>572</v>
      </c>
      <c r="C50" s="7" t="s">
        <v>13</v>
      </c>
      <c r="D50" s="7" t="s">
        <v>40</v>
      </c>
      <c r="E50" s="7" t="s">
        <v>47</v>
      </c>
      <c r="F50" s="7" t="s">
        <v>573</v>
      </c>
      <c r="G50" s="7" t="s">
        <v>5</v>
      </c>
      <c r="H50" s="7" t="s">
        <v>4</v>
      </c>
      <c r="R50" s="58">
        <v>0.61398360119372208</v>
      </c>
      <c r="AC50" s="7" t="s">
        <v>988</v>
      </c>
    </row>
    <row r="51" spans="2:29" x14ac:dyDescent="0.3">
      <c r="B51" s="7" t="s">
        <v>741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1"/>
      <c r="S51" s="7" t="s">
        <v>800</v>
      </c>
      <c r="Z51" s="7" t="s">
        <v>984</v>
      </c>
    </row>
    <row r="52" spans="2:29" x14ac:dyDescent="0.3">
      <c r="B52" s="7" t="s">
        <v>742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57"/>
      <c r="N52" s="57"/>
      <c r="O52" s="57"/>
      <c r="P52" s="57"/>
      <c r="Q52" s="57"/>
      <c r="R52" s="57">
        <v>851.34100000000001</v>
      </c>
      <c r="Z52" s="7" t="s">
        <v>979</v>
      </c>
    </row>
    <row r="53" spans="2:29" x14ac:dyDescent="0.3">
      <c r="B53" s="7" t="s">
        <v>670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R53" s="15">
        <v>569.20100000000002</v>
      </c>
      <c r="Z53" s="7" t="s">
        <v>979</v>
      </c>
    </row>
    <row r="54" spans="2:29" x14ac:dyDescent="0.3">
      <c r="B54" s="7" t="s">
        <v>671</v>
      </c>
      <c r="C54" s="7" t="s">
        <v>13</v>
      </c>
      <c r="D54" s="7" t="s">
        <v>49</v>
      </c>
      <c r="E54" s="7" t="s">
        <v>52</v>
      </c>
      <c r="F54" s="7" t="s">
        <v>672</v>
      </c>
      <c r="G54" s="7" t="s">
        <v>5</v>
      </c>
      <c r="H54" s="7" t="s">
        <v>4</v>
      </c>
      <c r="R54" s="58">
        <v>0.66859343083441303</v>
      </c>
    </row>
    <row r="55" spans="2:29" x14ac:dyDescent="0.3">
      <c r="B55" s="7" t="s">
        <v>574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567</v>
      </c>
      <c r="H55" s="7" t="s">
        <v>3</v>
      </c>
      <c r="N55" s="11"/>
      <c r="S55" s="7" t="s">
        <v>801</v>
      </c>
    </row>
    <row r="56" spans="2:29" x14ac:dyDescent="0.3">
      <c r="B56" s="7" t="s">
        <v>575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568</v>
      </c>
      <c r="H56" s="7" t="s">
        <v>3</v>
      </c>
      <c r="N56" s="11"/>
      <c r="S56" s="7" t="s">
        <v>801</v>
      </c>
    </row>
    <row r="57" spans="2:29" x14ac:dyDescent="0.3">
      <c r="B57" s="7" t="s">
        <v>577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567</v>
      </c>
      <c r="H57" s="7" t="s">
        <v>3</v>
      </c>
      <c r="N57" s="11"/>
      <c r="S57" s="7" t="s">
        <v>801</v>
      </c>
    </row>
    <row r="58" spans="2:29" x14ac:dyDescent="0.3">
      <c r="B58" s="7" t="s">
        <v>576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568</v>
      </c>
      <c r="H58" s="7" t="s">
        <v>3</v>
      </c>
      <c r="N58" s="11"/>
      <c r="S58" s="7" t="s">
        <v>801</v>
      </c>
    </row>
    <row r="59" spans="2:29" x14ac:dyDescent="0.3">
      <c r="B59" s="7" t="s">
        <v>578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568</v>
      </c>
      <c r="H59" s="7" t="s">
        <v>3</v>
      </c>
      <c r="N59" s="11"/>
      <c r="S59" s="7" t="s">
        <v>801</v>
      </c>
    </row>
    <row r="60" spans="2:29" x14ac:dyDescent="0.3">
      <c r="B60" s="7" t="s">
        <v>580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567</v>
      </c>
      <c r="H60" s="7" t="s">
        <v>3</v>
      </c>
      <c r="N60" s="11"/>
      <c r="S60" s="7" t="s">
        <v>801</v>
      </c>
    </row>
    <row r="61" spans="2:29" x14ac:dyDescent="0.3">
      <c r="B61" s="7" t="s">
        <v>581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568</v>
      </c>
      <c r="H61" s="7" t="s">
        <v>3</v>
      </c>
      <c r="N61" s="11"/>
      <c r="S61" s="7" t="s">
        <v>801</v>
      </c>
    </row>
    <row r="62" spans="2:29" x14ac:dyDescent="0.3">
      <c r="B62" s="7" t="s">
        <v>743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9" x14ac:dyDescent="0.3">
      <c r="B63" s="7" t="s">
        <v>744</v>
      </c>
      <c r="C63" s="7" t="s">
        <v>13</v>
      </c>
      <c r="D63" s="7" t="s">
        <v>53</v>
      </c>
      <c r="E63" s="7" t="s">
        <v>59</v>
      </c>
      <c r="F63" s="7" t="s">
        <v>579</v>
      </c>
      <c r="G63" s="7" t="s">
        <v>5</v>
      </c>
      <c r="H63" s="7" t="s">
        <v>4</v>
      </c>
    </row>
    <row r="64" spans="2:29" x14ac:dyDescent="0.3">
      <c r="B64" s="7" t="s">
        <v>745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  <c r="K64" s="7">
        <v>0</v>
      </c>
    </row>
    <row r="65" spans="2:29" x14ac:dyDescent="0.3">
      <c r="B65" s="7" t="s">
        <v>582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567</v>
      </c>
      <c r="H65" s="7" t="s">
        <v>3</v>
      </c>
      <c r="K65" s="7">
        <v>0</v>
      </c>
      <c r="N65" s="11"/>
      <c r="S65" s="7" t="s">
        <v>801</v>
      </c>
    </row>
    <row r="66" spans="2:29" x14ac:dyDescent="0.3">
      <c r="B66" s="7" t="s">
        <v>583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568</v>
      </c>
      <c r="H66" s="7" t="s">
        <v>3</v>
      </c>
      <c r="N66" s="11"/>
      <c r="S66" s="7" t="s">
        <v>801</v>
      </c>
    </row>
    <row r="67" spans="2:29" x14ac:dyDescent="0.3">
      <c r="B67" s="7" t="s">
        <v>584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567</v>
      </c>
      <c r="H67" s="7" t="s">
        <v>3</v>
      </c>
      <c r="N67" s="11"/>
      <c r="S67" s="7" t="s">
        <v>800</v>
      </c>
      <c r="Z67" s="7" t="s">
        <v>860</v>
      </c>
      <c r="AC67" s="7" t="s">
        <v>985</v>
      </c>
    </row>
    <row r="68" spans="2:29" x14ac:dyDescent="0.3">
      <c r="B68" s="7" t="s">
        <v>585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568</v>
      </c>
      <c r="H68" s="7" t="s">
        <v>3</v>
      </c>
      <c r="N68" s="11"/>
      <c r="S68" s="7" t="s">
        <v>800</v>
      </c>
      <c r="Z68" s="7" t="s">
        <v>860</v>
      </c>
    </row>
    <row r="69" spans="2:29" x14ac:dyDescent="0.3">
      <c r="B69" s="7" t="s">
        <v>746</v>
      </c>
      <c r="C69" s="7" t="s">
        <v>13</v>
      </c>
      <c r="D69" s="7" t="s">
        <v>61</v>
      </c>
      <c r="E69" s="7" t="s">
        <v>64</v>
      </c>
      <c r="F69" s="7" t="s">
        <v>586</v>
      </c>
      <c r="G69" s="7" t="s">
        <v>5</v>
      </c>
      <c r="H69" s="7" t="s">
        <v>16</v>
      </c>
    </row>
    <row r="70" spans="2:29" x14ac:dyDescent="0.3">
      <c r="B70" s="7" t="s">
        <v>747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  <c r="R70" s="7">
        <v>38.817</v>
      </c>
      <c r="Z70" s="7" t="s">
        <v>1056</v>
      </c>
    </row>
    <row r="71" spans="2:29" x14ac:dyDescent="0.3">
      <c r="B71" s="7" t="s">
        <v>587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567</v>
      </c>
      <c r="H71" s="7" t="s">
        <v>3</v>
      </c>
      <c r="N71" s="11"/>
      <c r="S71" s="7" t="s">
        <v>800</v>
      </c>
      <c r="Z71" s="7" t="s">
        <v>860</v>
      </c>
    </row>
    <row r="72" spans="2:29" x14ac:dyDescent="0.3">
      <c r="B72" s="7" t="s">
        <v>588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568</v>
      </c>
      <c r="H72" s="7" t="s">
        <v>3</v>
      </c>
      <c r="N72" s="11"/>
      <c r="S72" s="7" t="s">
        <v>801</v>
      </c>
    </row>
    <row r="73" spans="2:29" x14ac:dyDescent="0.3">
      <c r="B73" s="7" t="s">
        <v>748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760</v>
      </c>
      <c r="H73" s="7" t="s">
        <v>3</v>
      </c>
      <c r="N73" s="11"/>
      <c r="S73" s="7" t="s">
        <v>801</v>
      </c>
      <c r="Z73" s="7" t="s">
        <v>860</v>
      </c>
      <c r="AC73" s="7" t="s">
        <v>986</v>
      </c>
    </row>
    <row r="74" spans="2:29" x14ac:dyDescent="0.3">
      <c r="B74" s="7" t="s">
        <v>749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673</v>
      </c>
      <c r="H74" s="7" t="s">
        <v>3</v>
      </c>
      <c r="N74" s="11"/>
      <c r="S74" s="7" t="s">
        <v>800</v>
      </c>
      <c r="Z74" s="7" t="s">
        <v>987</v>
      </c>
    </row>
    <row r="75" spans="2:29" x14ac:dyDescent="0.3">
      <c r="B75" s="7" t="s">
        <v>750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674</v>
      </c>
      <c r="H75" s="7" t="s">
        <v>3</v>
      </c>
      <c r="K75" s="7">
        <v>0</v>
      </c>
      <c r="N75" s="11"/>
      <c r="S75" s="7" t="s">
        <v>801</v>
      </c>
    </row>
    <row r="76" spans="2:29" x14ac:dyDescent="0.3">
      <c r="B76" s="7" t="s">
        <v>751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675</v>
      </c>
      <c r="H76" s="7" t="s">
        <v>3</v>
      </c>
      <c r="K76" s="7">
        <v>0</v>
      </c>
      <c r="N76" s="11"/>
      <c r="S76" s="7" t="s">
        <v>801</v>
      </c>
    </row>
    <row r="77" spans="2:29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567</v>
      </c>
      <c r="H77" s="7" t="s">
        <v>3</v>
      </c>
      <c r="K77" s="7">
        <v>0</v>
      </c>
      <c r="N77" s="11"/>
      <c r="S77" s="7" t="s">
        <v>801</v>
      </c>
    </row>
    <row r="78" spans="2:29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568</v>
      </c>
      <c r="H78" s="7" t="s">
        <v>3</v>
      </c>
      <c r="K78" s="7">
        <v>0</v>
      </c>
      <c r="N78" s="11"/>
      <c r="S78" s="7" t="s">
        <v>801</v>
      </c>
    </row>
    <row r="79" spans="2:29" x14ac:dyDescent="0.3">
      <c r="B79" s="7" t="s">
        <v>752</v>
      </c>
      <c r="C79" s="7" t="s">
        <v>13</v>
      </c>
      <c r="D79" s="7" t="s">
        <v>361</v>
      </c>
      <c r="E79" s="7" t="s">
        <v>362</v>
      </c>
      <c r="G79" s="7" t="s">
        <v>676</v>
      </c>
      <c r="H79" s="7" t="s">
        <v>3</v>
      </c>
      <c r="K79" s="7">
        <v>0</v>
      </c>
      <c r="N79" s="11"/>
      <c r="S79" s="7" t="s">
        <v>801</v>
      </c>
    </row>
    <row r="80" spans="2:29" x14ac:dyDescent="0.3">
      <c r="B80" s="7" t="s">
        <v>589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567</v>
      </c>
      <c r="H80" s="7" t="s">
        <v>3</v>
      </c>
      <c r="K80" s="7">
        <v>0</v>
      </c>
      <c r="N80" s="11"/>
      <c r="S80" s="7" t="s">
        <v>801</v>
      </c>
    </row>
    <row r="81" spans="2:29" x14ac:dyDescent="0.3">
      <c r="B81" s="7" t="s">
        <v>590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568</v>
      </c>
      <c r="H81" s="7" t="s">
        <v>3</v>
      </c>
      <c r="K81" s="7">
        <v>0</v>
      </c>
      <c r="N81" s="11"/>
      <c r="S81" s="7" t="s">
        <v>801</v>
      </c>
    </row>
    <row r="82" spans="2:2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677</v>
      </c>
      <c r="G82" s="7" t="s">
        <v>5</v>
      </c>
      <c r="H82" s="7" t="str">
        <f>H3</f>
        <v>CLP</v>
      </c>
      <c r="I82" s="7" t="s">
        <v>647</v>
      </c>
      <c r="J82" s="7" t="str">
        <f>J3</f>
        <v>December</v>
      </c>
      <c r="K82" s="7">
        <v>0</v>
      </c>
      <c r="R82" s="61"/>
    </row>
    <row r="83" spans="2:2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65"/>
      <c r="Q83" s="65"/>
      <c r="R83" s="69">
        <v>1.4108525594630234E-2</v>
      </c>
    </row>
    <row r="84" spans="2:29" x14ac:dyDescent="0.3">
      <c r="B84" s="7" t="s">
        <v>591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567</v>
      </c>
      <c r="H84" s="7" t="s">
        <v>3</v>
      </c>
      <c r="K84" s="7">
        <v>0</v>
      </c>
      <c r="N84" s="11"/>
      <c r="S84" s="7" t="s">
        <v>801</v>
      </c>
    </row>
    <row r="85" spans="2:29" x14ac:dyDescent="0.3">
      <c r="B85" s="7" t="s">
        <v>592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568</v>
      </c>
      <c r="H85" s="7" t="s">
        <v>3</v>
      </c>
      <c r="K85" s="7">
        <v>0</v>
      </c>
      <c r="N85" s="11"/>
      <c r="S85" s="7" t="s">
        <v>801</v>
      </c>
    </row>
    <row r="86" spans="2:2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K86" s="7">
        <v>0</v>
      </c>
      <c r="R86" s="61"/>
    </row>
    <row r="87" spans="2:2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2"/>
      <c r="N87" s="12"/>
      <c r="O87" s="12"/>
      <c r="P87" s="12"/>
      <c r="Q87" s="12"/>
      <c r="R87" s="61"/>
    </row>
    <row r="88" spans="2:2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1"/>
      <c r="S88" s="7" t="s">
        <v>801</v>
      </c>
    </row>
    <row r="89" spans="2:29" x14ac:dyDescent="0.3">
      <c r="B89" s="7" t="s">
        <v>593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567</v>
      </c>
      <c r="H89" s="7" t="s">
        <v>3</v>
      </c>
      <c r="N89" s="11"/>
      <c r="S89" s="7" t="s">
        <v>800</v>
      </c>
      <c r="Z89" s="7" t="s">
        <v>850</v>
      </c>
    </row>
    <row r="90" spans="2:29" x14ac:dyDescent="0.3">
      <c r="B90" s="7" t="s">
        <v>594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568</v>
      </c>
      <c r="H90" s="7" t="s">
        <v>3</v>
      </c>
      <c r="N90" s="11"/>
      <c r="S90" s="7" t="s">
        <v>800</v>
      </c>
      <c r="Z90" s="7" t="s">
        <v>856</v>
      </c>
    </row>
    <row r="91" spans="2:2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CLP</v>
      </c>
      <c r="I91" s="7" t="s">
        <v>648</v>
      </c>
      <c r="J91" s="7" t="str">
        <f>J3</f>
        <v>December</v>
      </c>
      <c r="R91" s="61"/>
    </row>
    <row r="92" spans="2:29" x14ac:dyDescent="0.3">
      <c r="B92" s="7" t="s">
        <v>678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1"/>
      <c r="S92" s="7" t="s">
        <v>803</v>
      </c>
      <c r="AC92" s="7" t="s">
        <v>983</v>
      </c>
    </row>
    <row r="93" spans="2:29" x14ac:dyDescent="0.3">
      <c r="B93" s="7" t="s">
        <v>681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1"/>
      <c r="S93" s="7" t="s">
        <v>801</v>
      </c>
    </row>
    <row r="94" spans="2:29" x14ac:dyDescent="0.3">
      <c r="B94" s="7" t="s">
        <v>682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CLP</v>
      </c>
      <c r="I94" s="7" t="s">
        <v>648</v>
      </c>
      <c r="J94" s="7" t="str">
        <f>J3</f>
        <v>December</v>
      </c>
    </row>
    <row r="95" spans="2:2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649</v>
      </c>
      <c r="P95" s="15">
        <v>6866493</v>
      </c>
      <c r="Q95" s="15">
        <v>7289964</v>
      </c>
      <c r="R95" s="8">
        <v>4755646</v>
      </c>
      <c r="Z95" s="7" t="s">
        <v>979</v>
      </c>
    </row>
    <row r="96" spans="2:2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649</v>
      </c>
      <c r="R96" s="8"/>
    </row>
    <row r="97" spans="2:2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595</v>
      </c>
      <c r="H97" s="7" t="s">
        <v>352</v>
      </c>
      <c r="N97" s="11"/>
      <c r="S97" s="7" t="s">
        <v>803</v>
      </c>
    </row>
    <row r="98" spans="2:29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649</v>
      </c>
      <c r="R98" s="61"/>
    </row>
    <row r="99" spans="2:29" x14ac:dyDescent="0.3">
      <c r="B99" s="7" t="s">
        <v>596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567</v>
      </c>
      <c r="H99" s="7" t="s">
        <v>3</v>
      </c>
      <c r="N99" s="11"/>
      <c r="S99" s="7" t="s">
        <v>800</v>
      </c>
      <c r="Z99" s="7" t="s">
        <v>979</v>
      </c>
    </row>
    <row r="100" spans="2:29" x14ac:dyDescent="0.3">
      <c r="B100" s="7" t="s">
        <v>597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568</v>
      </c>
      <c r="H100" s="7" t="s">
        <v>3</v>
      </c>
      <c r="N100" s="11"/>
      <c r="S100" s="7" t="s">
        <v>801</v>
      </c>
    </row>
    <row r="101" spans="2:29" x14ac:dyDescent="0.3">
      <c r="B101" s="7" t="s">
        <v>598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567</v>
      </c>
      <c r="H101" s="7" t="s">
        <v>3</v>
      </c>
      <c r="K101" s="7">
        <v>0</v>
      </c>
      <c r="N101" s="11"/>
      <c r="S101" s="7" t="s">
        <v>801</v>
      </c>
    </row>
    <row r="102" spans="2:29" x14ac:dyDescent="0.3">
      <c r="B102" s="7" t="s">
        <v>599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568</v>
      </c>
      <c r="H102" s="7" t="s">
        <v>3</v>
      </c>
      <c r="K102" s="7">
        <v>0</v>
      </c>
      <c r="N102" s="11"/>
      <c r="S102" s="7" t="s">
        <v>801</v>
      </c>
    </row>
    <row r="103" spans="2:2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N103" s="69"/>
      <c r="O103" s="69"/>
      <c r="P103" s="69"/>
      <c r="Q103" s="69"/>
      <c r="R103" s="61"/>
    </row>
    <row r="104" spans="2:2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679</v>
      </c>
      <c r="S104" s="7">
        <v>0</v>
      </c>
    </row>
    <row r="105" spans="2:29" x14ac:dyDescent="0.3">
      <c r="B105" s="7" t="s">
        <v>600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1"/>
      <c r="S105" s="7" t="s">
        <v>801</v>
      </c>
      <c r="Z105" s="7" t="s">
        <v>957</v>
      </c>
      <c r="AC105" s="7" t="s">
        <v>990</v>
      </c>
    </row>
    <row r="106" spans="2:29" x14ac:dyDescent="0.3">
      <c r="B106" s="7" t="s">
        <v>601</v>
      </c>
      <c r="C106" s="7" t="s">
        <v>13</v>
      </c>
      <c r="D106" s="7" t="s">
        <v>109</v>
      </c>
      <c r="E106" s="7" t="s">
        <v>112</v>
      </c>
      <c r="F106" s="7" t="s">
        <v>680</v>
      </c>
      <c r="G106" s="7" t="s">
        <v>70</v>
      </c>
      <c r="H106" s="7" t="s">
        <v>3</v>
      </c>
      <c r="N106" s="11"/>
      <c r="S106" s="7" t="s">
        <v>801</v>
      </c>
      <c r="Z106" s="7" t="s">
        <v>957</v>
      </c>
    </row>
    <row r="107" spans="2:29" x14ac:dyDescent="0.3">
      <c r="B107" s="7" t="s">
        <v>602</v>
      </c>
      <c r="C107" s="7" t="s">
        <v>114</v>
      </c>
      <c r="D107" s="7" t="s">
        <v>115</v>
      </c>
      <c r="E107" s="7" t="s">
        <v>116</v>
      </c>
      <c r="F107" s="7" t="s">
        <v>567</v>
      </c>
      <c r="G107" s="7" t="s">
        <v>567</v>
      </c>
      <c r="H107" s="7" t="s">
        <v>3</v>
      </c>
      <c r="N107" s="11"/>
      <c r="S107" s="7" t="s">
        <v>800</v>
      </c>
      <c r="Z107" s="7" t="s">
        <v>845</v>
      </c>
    </row>
    <row r="108" spans="2:29" x14ac:dyDescent="0.3">
      <c r="B108" s="7" t="s">
        <v>603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568</v>
      </c>
      <c r="H108" s="7" t="s">
        <v>3</v>
      </c>
      <c r="N108" s="11"/>
      <c r="S108" s="7" t="s">
        <v>800</v>
      </c>
      <c r="Z108" s="7" t="s">
        <v>845</v>
      </c>
    </row>
    <row r="109" spans="2:2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M109" s="58">
        <v>0.42399999999999999</v>
      </c>
      <c r="N109" s="58">
        <v>0.40300000000000002</v>
      </c>
      <c r="O109" s="58">
        <v>0.41</v>
      </c>
      <c r="P109" s="58"/>
      <c r="Q109" s="58">
        <v>0.43</v>
      </c>
      <c r="R109" s="58">
        <v>0.46</v>
      </c>
      <c r="U109" s="7" t="s">
        <v>850</v>
      </c>
      <c r="V109" s="7" t="s">
        <v>849</v>
      </c>
      <c r="W109" s="7" t="s">
        <v>848</v>
      </c>
      <c r="Y109" s="7" t="s">
        <v>847</v>
      </c>
      <c r="Z109" s="7" t="s">
        <v>846</v>
      </c>
    </row>
    <row r="110" spans="2:29" x14ac:dyDescent="0.3">
      <c r="B110" s="7" t="s">
        <v>604</v>
      </c>
      <c r="C110" s="7" t="s">
        <v>114</v>
      </c>
      <c r="D110" s="7" t="s">
        <v>115</v>
      </c>
      <c r="E110" s="7" t="s">
        <v>119</v>
      </c>
      <c r="F110" s="7" t="s">
        <v>567</v>
      </c>
      <c r="G110" s="7" t="s">
        <v>567</v>
      </c>
      <c r="H110" s="7" t="s">
        <v>3</v>
      </c>
      <c r="N110" s="11"/>
      <c r="S110" s="7" t="s">
        <v>800</v>
      </c>
      <c r="Z110" s="7" t="s">
        <v>851</v>
      </c>
    </row>
    <row r="111" spans="2:29" x14ac:dyDescent="0.3">
      <c r="B111" s="7" t="s">
        <v>605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568</v>
      </c>
      <c r="H111" s="7" t="s">
        <v>3</v>
      </c>
      <c r="N111" s="11"/>
      <c r="S111" s="7" t="s">
        <v>801</v>
      </c>
      <c r="Z111" s="7" t="s">
        <v>851</v>
      </c>
    </row>
    <row r="112" spans="2:29" x14ac:dyDescent="0.3">
      <c r="B112" s="7" t="s">
        <v>608</v>
      </c>
      <c r="C112" s="7" t="s">
        <v>114</v>
      </c>
      <c r="D112" s="7" t="s">
        <v>115</v>
      </c>
      <c r="E112" s="7" t="s">
        <v>120</v>
      </c>
      <c r="F112" s="7" t="s">
        <v>567</v>
      </c>
      <c r="G112" s="7" t="s">
        <v>567</v>
      </c>
      <c r="H112" s="7" t="s">
        <v>3</v>
      </c>
      <c r="N112" s="11"/>
      <c r="S112" s="7" t="s">
        <v>800</v>
      </c>
      <c r="Z112" s="7" t="s">
        <v>851</v>
      </c>
    </row>
    <row r="113" spans="2:29" x14ac:dyDescent="0.3">
      <c r="B113" s="7" t="s">
        <v>609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568</v>
      </c>
      <c r="H113" s="7" t="s">
        <v>3</v>
      </c>
      <c r="N113" s="11"/>
      <c r="S113" s="7" t="s">
        <v>801</v>
      </c>
    </row>
    <row r="114" spans="2:29" x14ac:dyDescent="0.3">
      <c r="B114" s="7" t="s">
        <v>610</v>
      </c>
      <c r="C114" s="7" t="s">
        <v>114</v>
      </c>
      <c r="D114" s="7" t="s">
        <v>115</v>
      </c>
      <c r="E114" s="7" t="s">
        <v>121</v>
      </c>
      <c r="F114" s="7" t="s">
        <v>606</v>
      </c>
      <c r="G114" s="7" t="s">
        <v>567</v>
      </c>
      <c r="H114" s="7" t="s">
        <v>3</v>
      </c>
      <c r="N114" s="11"/>
      <c r="S114" s="7" t="s">
        <v>801</v>
      </c>
    </row>
    <row r="115" spans="2:29" x14ac:dyDescent="0.3">
      <c r="B115" s="7" t="s">
        <v>611</v>
      </c>
      <c r="C115" s="7" t="s">
        <v>114</v>
      </c>
      <c r="D115" s="7" t="s">
        <v>115</v>
      </c>
      <c r="E115" s="7" t="s">
        <v>121</v>
      </c>
      <c r="F115" s="7" t="s">
        <v>607</v>
      </c>
      <c r="G115" s="7" t="s">
        <v>568</v>
      </c>
      <c r="H115" s="7" t="s">
        <v>3</v>
      </c>
      <c r="N115" s="11"/>
      <c r="S115" s="7" t="s">
        <v>801</v>
      </c>
    </row>
    <row r="116" spans="2:2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61"/>
    </row>
    <row r="117" spans="2:2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M117" s="7">
        <v>37.6</v>
      </c>
      <c r="N117" s="7">
        <v>39.299999999999997</v>
      </c>
      <c r="O117" s="7">
        <v>36.4</v>
      </c>
      <c r="P117" s="7">
        <v>37</v>
      </c>
      <c r="Q117" s="7">
        <v>38</v>
      </c>
      <c r="R117" s="70">
        <v>34</v>
      </c>
      <c r="U117" s="7" t="s">
        <v>854</v>
      </c>
      <c r="V117" s="7" t="s">
        <v>849</v>
      </c>
      <c r="W117" s="7" t="s">
        <v>846</v>
      </c>
      <c r="X117" s="7" t="s">
        <v>853</v>
      </c>
      <c r="Y117" s="7" t="s">
        <v>847</v>
      </c>
      <c r="Z117" s="7" t="s">
        <v>852</v>
      </c>
    </row>
    <row r="118" spans="2:2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1"/>
      <c r="S118" s="7" t="s">
        <v>801</v>
      </c>
    </row>
    <row r="119" spans="2:29" x14ac:dyDescent="0.3">
      <c r="B119" s="7" t="s">
        <v>612</v>
      </c>
      <c r="C119" s="7" t="s">
        <v>114</v>
      </c>
      <c r="D119" s="7" t="s">
        <v>115</v>
      </c>
      <c r="E119" s="7" t="s">
        <v>129</v>
      </c>
      <c r="F119" s="7" t="s">
        <v>567</v>
      </c>
      <c r="G119" s="7" t="s">
        <v>567</v>
      </c>
      <c r="H119" s="7" t="s">
        <v>3</v>
      </c>
      <c r="N119" s="11"/>
      <c r="S119" s="7" t="s">
        <v>801</v>
      </c>
    </row>
    <row r="120" spans="2:29" x14ac:dyDescent="0.3">
      <c r="B120" s="7" t="s">
        <v>613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568</v>
      </c>
      <c r="H120" s="7" t="s">
        <v>3</v>
      </c>
      <c r="N120" s="11"/>
      <c r="S120" s="7" t="s">
        <v>801</v>
      </c>
    </row>
    <row r="121" spans="2:2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567</v>
      </c>
      <c r="G121" s="7" t="s">
        <v>567</v>
      </c>
      <c r="H121" s="7" t="s">
        <v>3</v>
      </c>
      <c r="N121" s="11"/>
      <c r="S121" s="7" t="s">
        <v>800</v>
      </c>
      <c r="Z121" s="7" t="s">
        <v>855</v>
      </c>
    </row>
    <row r="122" spans="2:29" x14ac:dyDescent="0.3">
      <c r="B122" s="7" t="s">
        <v>615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568</v>
      </c>
      <c r="H122" s="7" t="s">
        <v>3</v>
      </c>
      <c r="N122" s="11"/>
      <c r="S122" s="7" t="s">
        <v>800</v>
      </c>
      <c r="Z122" s="7" t="s">
        <v>855</v>
      </c>
    </row>
    <row r="123" spans="2:29" x14ac:dyDescent="0.3">
      <c r="B123" s="7" t="s">
        <v>614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760</v>
      </c>
      <c r="H123" s="7" t="s">
        <v>3</v>
      </c>
      <c r="N123" s="11"/>
      <c r="S123" s="7" t="s">
        <v>801</v>
      </c>
    </row>
    <row r="124" spans="2:29" x14ac:dyDescent="0.3">
      <c r="B124" s="7" t="s">
        <v>616</v>
      </c>
      <c r="C124" s="7" t="s">
        <v>114</v>
      </c>
      <c r="D124" s="7" t="s">
        <v>115</v>
      </c>
      <c r="E124" s="7" t="s">
        <v>132</v>
      </c>
      <c r="F124" s="7" t="s">
        <v>567</v>
      </c>
      <c r="G124" s="7" t="s">
        <v>567</v>
      </c>
      <c r="H124" s="7" t="s">
        <v>3</v>
      </c>
      <c r="N124" s="11"/>
      <c r="S124" s="7" t="s">
        <v>801</v>
      </c>
      <c r="Z124" s="7" t="s">
        <v>851</v>
      </c>
    </row>
    <row r="125" spans="2:29" x14ac:dyDescent="0.3">
      <c r="B125" s="7" t="s">
        <v>617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568</v>
      </c>
      <c r="H125" s="7" t="s">
        <v>3</v>
      </c>
      <c r="N125" s="11"/>
      <c r="S125" s="7" t="s">
        <v>801</v>
      </c>
      <c r="Z125" s="7" t="s">
        <v>851</v>
      </c>
    </row>
    <row r="126" spans="2:2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1"/>
      <c r="S126" s="7" t="s">
        <v>800</v>
      </c>
      <c r="Z126" s="7" t="s">
        <v>855</v>
      </c>
    </row>
    <row r="127" spans="2:2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S127" s="7">
        <v>21896</v>
      </c>
      <c r="U127" s="7" t="s">
        <v>854</v>
      </c>
      <c r="V127" s="7" t="s">
        <v>849</v>
      </c>
      <c r="W127" s="7" t="s">
        <v>846</v>
      </c>
      <c r="Z127" s="7" t="s">
        <v>851</v>
      </c>
    </row>
    <row r="128" spans="2:2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57"/>
      <c r="S128" s="7">
        <v>167.55</v>
      </c>
      <c r="U128" s="7" t="s">
        <v>854</v>
      </c>
      <c r="V128" s="7" t="s">
        <v>849</v>
      </c>
      <c r="W128" s="7" t="s">
        <v>846</v>
      </c>
      <c r="X128" s="7" t="s">
        <v>856</v>
      </c>
      <c r="Y128" s="7" t="s">
        <v>846</v>
      </c>
      <c r="Z128" s="7" t="s">
        <v>851</v>
      </c>
      <c r="AC128" s="7" t="s">
        <v>857</v>
      </c>
    </row>
    <row r="129" spans="2:29" x14ac:dyDescent="0.3">
      <c r="B129" s="7" t="s">
        <v>619</v>
      </c>
      <c r="C129" s="7" t="s">
        <v>114</v>
      </c>
      <c r="D129" s="7" t="s">
        <v>115</v>
      </c>
      <c r="E129" s="7" t="s">
        <v>137</v>
      </c>
      <c r="F129" s="7" t="s">
        <v>567</v>
      </c>
      <c r="G129" s="7" t="s">
        <v>567</v>
      </c>
      <c r="H129" s="7" t="s">
        <v>3</v>
      </c>
      <c r="N129" s="11"/>
      <c r="S129" s="7" t="s">
        <v>800</v>
      </c>
      <c r="Z129" s="7" t="s">
        <v>851</v>
      </c>
    </row>
    <row r="130" spans="2:29" x14ac:dyDescent="0.3">
      <c r="B130" s="7" t="s">
        <v>618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568</v>
      </c>
      <c r="H130" s="7" t="s">
        <v>3</v>
      </c>
      <c r="N130" s="11"/>
      <c r="S130" s="7" t="s">
        <v>801</v>
      </c>
    </row>
    <row r="131" spans="2:29" x14ac:dyDescent="0.3">
      <c r="B131" s="7" t="s">
        <v>620</v>
      </c>
      <c r="C131" s="7" t="s">
        <v>114</v>
      </c>
      <c r="D131" s="7" t="s">
        <v>138</v>
      </c>
      <c r="E131" s="7" t="s">
        <v>139</v>
      </c>
      <c r="F131" s="7" t="s">
        <v>567</v>
      </c>
      <c r="G131" s="7" t="s">
        <v>567</v>
      </c>
      <c r="H131" s="7" t="s">
        <v>3</v>
      </c>
      <c r="N131" s="11"/>
      <c r="S131" s="7" t="s">
        <v>800</v>
      </c>
      <c r="Z131" s="7" t="s">
        <v>858</v>
      </c>
      <c r="AC131" s="7" t="s">
        <v>859</v>
      </c>
    </row>
    <row r="132" spans="2:29" x14ac:dyDescent="0.3">
      <c r="B132" s="7" t="s">
        <v>621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568</v>
      </c>
      <c r="H132" s="7" t="s">
        <v>3</v>
      </c>
      <c r="N132" s="11"/>
      <c r="S132" s="7" t="s">
        <v>800</v>
      </c>
      <c r="Z132" s="7" t="s">
        <v>858</v>
      </c>
    </row>
    <row r="133" spans="2:29" x14ac:dyDescent="0.3">
      <c r="B133" s="7" t="s">
        <v>622</v>
      </c>
      <c r="C133" s="7" t="s">
        <v>114</v>
      </c>
      <c r="D133" s="7" t="s">
        <v>138</v>
      </c>
      <c r="E133" s="7" t="s">
        <v>140</v>
      </c>
      <c r="F133" s="7" t="s">
        <v>567</v>
      </c>
      <c r="G133" s="7" t="s">
        <v>567</v>
      </c>
      <c r="H133" s="7" t="s">
        <v>3</v>
      </c>
      <c r="N133" s="11"/>
      <c r="S133" s="7" t="s">
        <v>800</v>
      </c>
      <c r="Z133" s="7" t="s">
        <v>858</v>
      </c>
      <c r="AB133" s="60"/>
    </row>
    <row r="134" spans="2:29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567</v>
      </c>
      <c r="G134" s="7" t="s">
        <v>567</v>
      </c>
      <c r="H134" s="7" t="s">
        <v>3</v>
      </c>
      <c r="N134" s="11"/>
      <c r="S134" s="7" t="s">
        <v>801</v>
      </c>
    </row>
    <row r="135" spans="2:29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1"/>
      <c r="S135" s="7" t="s">
        <v>804</v>
      </c>
    </row>
    <row r="136" spans="2:29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623</v>
      </c>
      <c r="G136" s="7" t="s">
        <v>567</v>
      </c>
      <c r="H136" s="7" t="s">
        <v>3</v>
      </c>
      <c r="N136" s="11"/>
      <c r="S136" s="7" t="s">
        <v>801</v>
      </c>
    </row>
    <row r="137" spans="2:29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1"/>
      <c r="S137" s="7" t="s">
        <v>802</v>
      </c>
      <c r="AB137" s="7" t="s">
        <v>991</v>
      </c>
    </row>
    <row r="138" spans="2:29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624</v>
      </c>
      <c r="G138" s="7" t="s">
        <v>567</v>
      </c>
      <c r="H138" s="7" t="s">
        <v>3</v>
      </c>
      <c r="N138" s="11"/>
      <c r="S138" s="7" t="s">
        <v>801</v>
      </c>
    </row>
    <row r="139" spans="2:29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61"/>
      <c r="S139" s="7">
        <v>0</v>
      </c>
    </row>
    <row r="140" spans="2:29" x14ac:dyDescent="0.3">
      <c r="B140" s="7" t="s">
        <v>625</v>
      </c>
      <c r="C140" s="7" t="s">
        <v>114</v>
      </c>
      <c r="D140" s="7" t="s">
        <v>138</v>
      </c>
      <c r="E140" s="7" t="s">
        <v>151</v>
      </c>
      <c r="F140" s="7" t="s">
        <v>627</v>
      </c>
      <c r="H140" s="7" t="s">
        <v>3</v>
      </c>
      <c r="S140" s="7" t="s">
        <v>801</v>
      </c>
    </row>
    <row r="141" spans="2:29" x14ac:dyDescent="0.3">
      <c r="B141" s="7" t="s">
        <v>626</v>
      </c>
      <c r="C141" s="7" t="s">
        <v>114</v>
      </c>
      <c r="D141" s="7" t="s">
        <v>364</v>
      </c>
      <c r="E141" s="7" t="s">
        <v>151</v>
      </c>
      <c r="F141" s="7" t="s">
        <v>628</v>
      </c>
      <c r="H141" s="7" t="s">
        <v>3</v>
      </c>
      <c r="S141" s="7" t="s">
        <v>801</v>
      </c>
    </row>
    <row r="142" spans="2:29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629</v>
      </c>
      <c r="G142" s="7" t="s">
        <v>567</v>
      </c>
      <c r="H142" s="7" t="s">
        <v>3</v>
      </c>
      <c r="N142" s="11"/>
      <c r="S142" s="7" t="s">
        <v>800</v>
      </c>
      <c r="Z142" s="7" t="s">
        <v>860</v>
      </c>
    </row>
    <row r="143" spans="2:29" x14ac:dyDescent="0.3">
      <c r="B143" s="7" t="s">
        <v>683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1"/>
      <c r="S143" s="7" t="s">
        <v>800</v>
      </c>
      <c r="Z143" s="7" t="s">
        <v>860</v>
      </c>
    </row>
    <row r="144" spans="2:29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1"/>
      <c r="S144" s="7" t="s">
        <v>801</v>
      </c>
      <c r="Z144" s="7" t="s">
        <v>860</v>
      </c>
      <c r="AC144" s="7" t="s">
        <v>861</v>
      </c>
    </row>
    <row r="145" spans="2:29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61"/>
      <c r="S145" s="7">
        <v>0</v>
      </c>
    </row>
    <row r="146" spans="2:29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631</v>
      </c>
      <c r="G146" s="7" t="s">
        <v>567</v>
      </c>
      <c r="H146" s="7" t="s">
        <v>3</v>
      </c>
      <c r="N146" s="11"/>
      <c r="S146" s="7" t="s">
        <v>801</v>
      </c>
      <c r="Z146" s="7" t="s">
        <v>858</v>
      </c>
      <c r="AC146" s="7" t="s">
        <v>862</v>
      </c>
    </row>
    <row r="147" spans="2:29" x14ac:dyDescent="0.3">
      <c r="B147" s="7" t="s">
        <v>684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568</v>
      </c>
      <c r="H147" s="7" t="s">
        <v>3</v>
      </c>
      <c r="N147" s="11"/>
      <c r="S147" s="7" t="s">
        <v>801</v>
      </c>
    </row>
    <row r="148" spans="2:29" x14ac:dyDescent="0.3">
      <c r="B148" s="7" t="s">
        <v>437</v>
      </c>
      <c r="C148" s="7" t="s">
        <v>114</v>
      </c>
      <c r="D148" s="7" t="s">
        <v>365</v>
      </c>
      <c r="E148" s="7" t="s">
        <v>366</v>
      </c>
      <c r="K148" s="7">
        <v>0</v>
      </c>
    </row>
    <row r="149" spans="2:29" x14ac:dyDescent="0.3">
      <c r="B149" s="7" t="s">
        <v>685</v>
      </c>
      <c r="C149" s="7" t="s">
        <v>114</v>
      </c>
      <c r="D149" s="7" t="s">
        <v>365</v>
      </c>
      <c r="E149" s="7" t="s">
        <v>367</v>
      </c>
      <c r="F149" s="7" t="s">
        <v>632</v>
      </c>
      <c r="G149" s="7" t="s">
        <v>5</v>
      </c>
      <c r="H149" s="7" t="s">
        <v>4</v>
      </c>
      <c r="K149" s="7">
        <v>0</v>
      </c>
    </row>
    <row r="150" spans="2:29" x14ac:dyDescent="0.3">
      <c r="B150" s="7" t="s">
        <v>686</v>
      </c>
      <c r="C150" s="7" t="s">
        <v>114</v>
      </c>
      <c r="D150" s="7" t="s">
        <v>365</v>
      </c>
      <c r="E150" s="7" t="s">
        <v>367</v>
      </c>
      <c r="F150" s="7" t="s">
        <v>633</v>
      </c>
      <c r="H150" s="7" t="s">
        <v>3</v>
      </c>
      <c r="K150" s="7">
        <v>0</v>
      </c>
      <c r="N150" s="11"/>
      <c r="S150" s="7" t="s">
        <v>801</v>
      </c>
    </row>
    <row r="151" spans="2:29" x14ac:dyDescent="0.3">
      <c r="B151" s="7" t="s">
        <v>438</v>
      </c>
      <c r="C151" s="7" t="s">
        <v>114</v>
      </c>
      <c r="D151" s="7" t="s">
        <v>365</v>
      </c>
      <c r="E151" s="7" t="s">
        <v>368</v>
      </c>
      <c r="K151" s="7">
        <v>0</v>
      </c>
    </row>
    <row r="152" spans="2:29" x14ac:dyDescent="0.3">
      <c r="B152" s="7" t="s">
        <v>815</v>
      </c>
      <c r="C152" s="7" t="s">
        <v>114</v>
      </c>
      <c r="D152" s="7" t="s">
        <v>365</v>
      </c>
      <c r="E152" s="7" t="s">
        <v>816</v>
      </c>
      <c r="K152" s="7">
        <v>0</v>
      </c>
    </row>
    <row r="153" spans="2:29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629</v>
      </c>
      <c r="G153" s="7" t="s">
        <v>567</v>
      </c>
      <c r="H153" s="7" t="s">
        <v>3</v>
      </c>
      <c r="N153" s="11"/>
      <c r="S153" s="7" t="s">
        <v>801</v>
      </c>
    </row>
    <row r="154" spans="2:29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630</v>
      </c>
      <c r="G154" s="7" t="s">
        <v>568</v>
      </c>
      <c r="H154" s="7" t="s">
        <v>3</v>
      </c>
      <c r="N154" s="11"/>
      <c r="S154" s="7" t="s">
        <v>801</v>
      </c>
    </row>
    <row r="155" spans="2:29" x14ac:dyDescent="0.3">
      <c r="B155" s="7" t="s">
        <v>634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61"/>
      <c r="S155" s="7">
        <v>1</v>
      </c>
      <c r="AB155" s="7" t="s">
        <v>992</v>
      </c>
      <c r="AC155" s="7" t="s">
        <v>993</v>
      </c>
    </row>
    <row r="156" spans="2:29" x14ac:dyDescent="0.3">
      <c r="B156" s="7" t="s">
        <v>441</v>
      </c>
      <c r="C156" s="7" t="s">
        <v>114</v>
      </c>
      <c r="D156" s="7" t="s">
        <v>369</v>
      </c>
      <c r="E156" s="7" t="s">
        <v>370</v>
      </c>
      <c r="K156" s="7">
        <v>0</v>
      </c>
    </row>
    <row r="157" spans="2:29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N157" s="58">
        <v>0.33333333333333331</v>
      </c>
      <c r="O157" s="58">
        <v>0.22222222222222221</v>
      </c>
      <c r="P157" s="58">
        <v>0.22222222222222221</v>
      </c>
      <c r="Q157" s="58">
        <v>0.22222222222222221</v>
      </c>
      <c r="R157" s="58">
        <v>0.22222222222222221</v>
      </c>
      <c r="S157" s="59"/>
      <c r="X157" s="7" t="s">
        <v>855</v>
      </c>
      <c r="Z157" s="7" t="s">
        <v>989</v>
      </c>
      <c r="AA157" s="59"/>
    </row>
    <row r="158" spans="2:29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66" t="s">
        <v>168</v>
      </c>
      <c r="G158" s="7" t="s">
        <v>5</v>
      </c>
      <c r="H158" s="7" t="s">
        <v>4</v>
      </c>
      <c r="R158" s="58">
        <v>0.36</v>
      </c>
      <c r="S158" s="59"/>
      <c r="Z158" s="7" t="s">
        <v>863</v>
      </c>
      <c r="AA158" s="59"/>
    </row>
    <row r="159" spans="2:29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66" t="s">
        <v>170</v>
      </c>
      <c r="G159" s="7" t="s">
        <v>5</v>
      </c>
      <c r="H159" s="7" t="s">
        <v>4</v>
      </c>
      <c r="M159" s="58">
        <v>0.50980745006298367</v>
      </c>
      <c r="N159" s="58">
        <v>0.51503804919849849</v>
      </c>
      <c r="O159" s="58">
        <v>0.51644057930109899</v>
      </c>
      <c r="P159" s="58">
        <v>0.51290453288233528</v>
      </c>
      <c r="Q159" s="58">
        <v>0.50860953604890458</v>
      </c>
      <c r="R159" s="58">
        <v>0.50000467599996257</v>
      </c>
      <c r="S159" s="59"/>
      <c r="U159" s="7" t="s">
        <v>849</v>
      </c>
      <c r="V159" s="67" t="s">
        <v>973</v>
      </c>
      <c r="W159" s="7" t="s">
        <v>972</v>
      </c>
      <c r="X159" s="7" t="s">
        <v>851</v>
      </c>
      <c r="Y159" s="7" t="s">
        <v>971</v>
      </c>
      <c r="Z159" s="7" t="s">
        <v>865</v>
      </c>
      <c r="AA159" s="59"/>
      <c r="AC159" s="7" t="s">
        <v>974</v>
      </c>
    </row>
    <row r="160" spans="2:29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629</v>
      </c>
      <c r="G160" s="7" t="s">
        <v>567</v>
      </c>
      <c r="H160" s="7" t="s">
        <v>3</v>
      </c>
      <c r="N160" s="11"/>
      <c r="S160" s="7" t="s">
        <v>800</v>
      </c>
      <c r="Z160" s="7" t="s">
        <v>994</v>
      </c>
    </row>
    <row r="161" spans="2:29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630</v>
      </c>
      <c r="G161" s="7" t="s">
        <v>568</v>
      </c>
      <c r="H161" s="7" t="s">
        <v>3</v>
      </c>
      <c r="N161" s="11"/>
      <c r="S161" s="7" t="s">
        <v>801</v>
      </c>
    </row>
    <row r="162" spans="2:29" x14ac:dyDescent="0.3">
      <c r="B162" s="7" t="s">
        <v>637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9" x14ac:dyDescent="0.3">
      <c r="B163" s="7" t="s">
        <v>635</v>
      </c>
      <c r="C163" s="7" t="s">
        <v>114</v>
      </c>
      <c r="D163" s="7" t="s">
        <v>164</v>
      </c>
      <c r="E163" s="10" t="s">
        <v>173</v>
      </c>
      <c r="F163" s="7" t="s">
        <v>629</v>
      </c>
      <c r="G163" s="7" t="s">
        <v>567</v>
      </c>
      <c r="H163" s="7" t="s">
        <v>3</v>
      </c>
      <c r="N163" s="11"/>
      <c r="S163" s="7" t="s">
        <v>800</v>
      </c>
      <c r="Z163" s="7" t="s">
        <v>850</v>
      </c>
    </row>
    <row r="164" spans="2:29" x14ac:dyDescent="0.3">
      <c r="B164" s="7" t="s">
        <v>636</v>
      </c>
      <c r="C164" s="7" t="s">
        <v>114</v>
      </c>
      <c r="D164" s="7" t="s">
        <v>164</v>
      </c>
      <c r="E164" s="10" t="s">
        <v>173</v>
      </c>
      <c r="F164" s="7" t="s">
        <v>630</v>
      </c>
      <c r="G164" s="7" t="s">
        <v>568</v>
      </c>
      <c r="H164" s="7" t="s">
        <v>3</v>
      </c>
      <c r="N164" s="11"/>
      <c r="S164" s="7" t="s">
        <v>800</v>
      </c>
      <c r="Z164" s="7" t="s">
        <v>864</v>
      </c>
    </row>
    <row r="165" spans="2:29" x14ac:dyDescent="0.3">
      <c r="B165" s="7" t="s">
        <v>638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61"/>
      <c r="S165" s="7">
        <v>0</v>
      </c>
    </row>
    <row r="166" spans="2:29" x14ac:dyDescent="0.3">
      <c r="B166" s="7" t="s">
        <v>639</v>
      </c>
      <c r="C166" s="7" t="s">
        <v>114</v>
      </c>
      <c r="D166" s="7" t="s">
        <v>164</v>
      </c>
      <c r="E166" s="10" t="s">
        <v>175</v>
      </c>
      <c r="F166" s="7" t="s">
        <v>629</v>
      </c>
      <c r="G166" s="7" t="s">
        <v>567</v>
      </c>
      <c r="H166" s="7" t="s">
        <v>3</v>
      </c>
      <c r="N166" s="11"/>
      <c r="S166" s="7" t="s">
        <v>800</v>
      </c>
      <c r="Z166" s="7" t="s">
        <v>936</v>
      </c>
      <c r="AC166" s="7" t="s">
        <v>959</v>
      </c>
    </row>
    <row r="167" spans="2:29" x14ac:dyDescent="0.3">
      <c r="B167" s="7" t="s">
        <v>640</v>
      </c>
      <c r="C167" s="7" t="s">
        <v>114</v>
      </c>
      <c r="D167" s="7" t="s">
        <v>164</v>
      </c>
      <c r="E167" s="10" t="s">
        <v>175</v>
      </c>
      <c r="F167" s="7" t="s">
        <v>630</v>
      </c>
      <c r="G167" s="7" t="s">
        <v>568</v>
      </c>
      <c r="H167" s="7" t="s">
        <v>3</v>
      </c>
      <c r="N167" s="11"/>
      <c r="S167" s="7" t="s">
        <v>801</v>
      </c>
    </row>
    <row r="168" spans="2:29" x14ac:dyDescent="0.3">
      <c r="B168" s="7" t="s">
        <v>641</v>
      </c>
      <c r="C168" s="7" t="s">
        <v>114</v>
      </c>
      <c r="D168" s="7" t="s">
        <v>164</v>
      </c>
      <c r="E168" s="10" t="s">
        <v>176</v>
      </c>
      <c r="F168" s="7" t="s">
        <v>629</v>
      </c>
      <c r="G168" s="7" t="s">
        <v>567</v>
      </c>
      <c r="H168" s="7" t="s">
        <v>3</v>
      </c>
      <c r="N168" s="11"/>
      <c r="S168" s="7" t="s">
        <v>800</v>
      </c>
      <c r="Z168" s="7" t="s">
        <v>850</v>
      </c>
    </row>
    <row r="169" spans="2:29" x14ac:dyDescent="0.3">
      <c r="B169" s="7" t="s">
        <v>642</v>
      </c>
      <c r="C169" s="7" t="s">
        <v>114</v>
      </c>
      <c r="D169" s="7" t="s">
        <v>164</v>
      </c>
      <c r="E169" s="10" t="s">
        <v>176</v>
      </c>
      <c r="F169" s="7" t="s">
        <v>630</v>
      </c>
      <c r="G169" s="7" t="s">
        <v>568</v>
      </c>
      <c r="H169" s="7" t="s">
        <v>3</v>
      </c>
      <c r="N169" s="11"/>
      <c r="S169" s="7" t="s">
        <v>801</v>
      </c>
    </row>
    <row r="170" spans="2:29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1"/>
      <c r="S170" s="7" t="s">
        <v>801</v>
      </c>
      <c r="Z170" s="7" t="s">
        <v>1057</v>
      </c>
      <c r="AC170" s="7" t="s">
        <v>960</v>
      </c>
    </row>
    <row r="171" spans="2:29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1"/>
      <c r="S171" s="7" t="s">
        <v>800</v>
      </c>
      <c r="AC171" s="7" t="s">
        <v>961</v>
      </c>
    </row>
    <row r="172" spans="2:29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9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CLP</v>
      </c>
      <c r="I173" s="7" t="s">
        <v>647</v>
      </c>
      <c r="J173" s="7" t="str">
        <f>J3</f>
        <v>December</v>
      </c>
      <c r="AC173" s="7" t="s">
        <v>962</v>
      </c>
    </row>
    <row r="174" spans="2:29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CLP</v>
      </c>
      <c r="I174" s="7" t="s">
        <v>647</v>
      </c>
      <c r="J174" s="7" t="str">
        <f>J3</f>
        <v>December</v>
      </c>
      <c r="M174" s="11">
        <v>8733872.5931257866</v>
      </c>
      <c r="N174" s="11">
        <v>8844886.3088085987</v>
      </c>
      <c r="O174" s="11">
        <v>8843174.901656406</v>
      </c>
      <c r="P174" s="11">
        <v>9152955.4727551397</v>
      </c>
      <c r="Q174" s="11">
        <v>9436433.8112067245</v>
      </c>
      <c r="R174" s="11">
        <v>10149816.074217472</v>
      </c>
      <c r="AB174" s="60"/>
    </row>
    <row r="175" spans="2:29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R175" s="70"/>
      <c r="AB175" s="60"/>
    </row>
    <row r="176" spans="2:29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K176" s="7">
        <v>0</v>
      </c>
      <c r="N176" s="11"/>
      <c r="S176" s="7" t="s">
        <v>805</v>
      </c>
      <c r="AC176" s="7" t="s">
        <v>963</v>
      </c>
    </row>
    <row r="177" spans="2:29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CLP</v>
      </c>
      <c r="I177" s="7" t="s">
        <v>647</v>
      </c>
      <c r="J177" s="7" t="str">
        <f>J3</f>
        <v>December</v>
      </c>
      <c r="M177" s="8"/>
      <c r="N177" s="8"/>
      <c r="O177" s="8"/>
      <c r="P177" s="8"/>
      <c r="Q177" s="8"/>
    </row>
    <row r="178" spans="2:29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1"/>
      <c r="S178" s="7" t="s">
        <v>800</v>
      </c>
      <c r="AC178" s="7" t="s">
        <v>964</v>
      </c>
    </row>
    <row r="179" spans="2:29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760</v>
      </c>
      <c r="H179" s="7" t="s">
        <v>3</v>
      </c>
      <c r="N179" s="11"/>
      <c r="S179" s="7" t="s">
        <v>801</v>
      </c>
    </row>
    <row r="180" spans="2:29" x14ac:dyDescent="0.3">
      <c r="B180" s="7" t="s">
        <v>688</v>
      </c>
      <c r="C180" s="7" t="s">
        <v>114</v>
      </c>
      <c r="D180" s="7" t="s">
        <v>197</v>
      </c>
      <c r="E180" s="10" t="s">
        <v>198</v>
      </c>
      <c r="F180" s="10" t="s">
        <v>629</v>
      </c>
      <c r="G180" s="7" t="s">
        <v>21</v>
      </c>
      <c r="H180" s="7" t="s">
        <v>3</v>
      </c>
      <c r="N180" s="11"/>
      <c r="S180" s="7" t="s">
        <v>800</v>
      </c>
      <c r="Z180" s="7" t="s">
        <v>850</v>
      </c>
      <c r="AC180" s="7" t="s">
        <v>965</v>
      </c>
    </row>
    <row r="181" spans="2:29" x14ac:dyDescent="0.3">
      <c r="B181" s="7" t="s">
        <v>687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1"/>
      <c r="S181" s="7" t="s">
        <v>801</v>
      </c>
      <c r="Z181" s="7" t="s">
        <v>958</v>
      </c>
      <c r="AC181" s="7" t="s">
        <v>966</v>
      </c>
    </row>
    <row r="182" spans="2:29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CLP</v>
      </c>
      <c r="I182" s="7" t="s">
        <v>647</v>
      </c>
      <c r="J182" s="7" t="str">
        <f>J3</f>
        <v>December</v>
      </c>
      <c r="M182" s="8"/>
      <c r="N182" s="8"/>
      <c r="O182" s="8"/>
      <c r="P182" s="8">
        <v>8909000000</v>
      </c>
      <c r="Q182" s="8">
        <v>7842000000</v>
      </c>
      <c r="R182" s="15">
        <v>7710000000</v>
      </c>
      <c r="Z182" s="7" t="s">
        <v>967</v>
      </c>
      <c r="AC182" s="7" t="s">
        <v>968</v>
      </c>
    </row>
    <row r="183" spans="2:29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N183" s="12">
        <v>1778</v>
      </c>
      <c r="O183" s="12">
        <v>6017</v>
      </c>
      <c r="P183" s="12">
        <v>148</v>
      </c>
      <c r="Q183" s="12">
        <v>1637</v>
      </c>
      <c r="R183" s="12">
        <v>-8234</v>
      </c>
      <c r="V183" s="7" t="s">
        <v>973</v>
      </c>
      <c r="W183" s="7" t="s">
        <v>972</v>
      </c>
      <c r="X183" s="7" t="s">
        <v>851</v>
      </c>
      <c r="Y183" s="7" t="s">
        <v>971</v>
      </c>
    </row>
    <row r="184" spans="2:29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61"/>
      <c r="S184" s="7">
        <v>77</v>
      </c>
      <c r="Z184" s="7" t="s">
        <v>948</v>
      </c>
      <c r="AC184" s="7" t="s">
        <v>969</v>
      </c>
    </row>
    <row r="185" spans="2:29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83"/>
      <c r="S185" s="7">
        <v>2</v>
      </c>
      <c r="V185" s="60"/>
      <c r="AB185" s="60"/>
    </row>
    <row r="186" spans="2:29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1"/>
      <c r="S186" s="7" t="s">
        <v>801</v>
      </c>
      <c r="Z186" s="7" t="s">
        <v>924</v>
      </c>
      <c r="AC186" s="7" t="s">
        <v>995</v>
      </c>
    </row>
    <row r="187" spans="2:29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CLP</v>
      </c>
      <c r="I187" s="7" t="s">
        <v>648</v>
      </c>
      <c r="J187" s="8" t="str">
        <f>J3</f>
        <v>December</v>
      </c>
      <c r="M187" s="15">
        <v>2592396392000</v>
      </c>
      <c r="N187" s="8">
        <v>2822793360000</v>
      </c>
      <c r="O187" s="8">
        <v>2908777208000</v>
      </c>
      <c r="P187" s="8">
        <v>2972046449000</v>
      </c>
      <c r="Q187" s="8">
        <v>3235069703000</v>
      </c>
      <c r="R187" s="8">
        <v>3315319472000</v>
      </c>
      <c r="U187" s="7" t="s">
        <v>923</v>
      </c>
      <c r="V187" s="7" t="s">
        <v>922</v>
      </c>
      <c r="W187" s="7" t="s">
        <v>921</v>
      </c>
      <c r="X187" s="7" t="s">
        <v>920</v>
      </c>
      <c r="Y187" s="7" t="s">
        <v>919</v>
      </c>
      <c r="Z187" s="7" t="s">
        <v>919</v>
      </c>
    </row>
    <row r="188" spans="2:29" x14ac:dyDescent="0.3">
      <c r="B188" s="7" t="s">
        <v>689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74"/>
      <c r="R188" s="61"/>
      <c r="S188" s="7">
        <v>0</v>
      </c>
      <c r="AC188" s="7" t="s">
        <v>925</v>
      </c>
    </row>
    <row r="189" spans="2:29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71"/>
      <c r="S189" s="7">
        <v>1</v>
      </c>
      <c r="AC189" s="7" t="s">
        <v>1058</v>
      </c>
    </row>
    <row r="190" spans="2:29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690</v>
      </c>
      <c r="G190" s="10"/>
      <c r="H190" s="7" t="s">
        <v>3</v>
      </c>
      <c r="R190" s="71"/>
      <c r="S190" s="7" t="s">
        <v>800</v>
      </c>
    </row>
    <row r="191" spans="2:29" x14ac:dyDescent="0.3">
      <c r="B191" s="7" t="s">
        <v>694</v>
      </c>
      <c r="C191" s="7" t="s">
        <v>205</v>
      </c>
      <c r="D191" s="7" t="s">
        <v>216</v>
      </c>
      <c r="E191" s="10" t="s">
        <v>217</v>
      </c>
      <c r="F191" s="10" t="s">
        <v>691</v>
      </c>
      <c r="G191" s="10" t="s">
        <v>5</v>
      </c>
      <c r="H191" s="10" t="s">
        <v>4</v>
      </c>
      <c r="L191" s="58"/>
      <c r="M191" s="58"/>
      <c r="N191" s="58"/>
      <c r="O191" s="58"/>
      <c r="P191" s="58"/>
      <c r="Q191" s="58"/>
      <c r="R191" s="58"/>
      <c r="S191" s="58">
        <v>0.1067</v>
      </c>
      <c r="Z191" s="7" t="s">
        <v>935</v>
      </c>
    </row>
    <row r="192" spans="2:29" x14ac:dyDescent="0.3">
      <c r="B192" s="7" t="s">
        <v>695</v>
      </c>
      <c r="C192" s="7" t="s">
        <v>205</v>
      </c>
      <c r="D192" s="7" t="s">
        <v>216</v>
      </c>
      <c r="E192" s="10" t="s">
        <v>217</v>
      </c>
      <c r="F192" s="10" t="s">
        <v>692</v>
      </c>
      <c r="H192" s="7" t="s">
        <v>693</v>
      </c>
      <c r="R192" s="65"/>
      <c r="S192" s="7" t="s">
        <v>819</v>
      </c>
      <c r="AC192" s="7" t="s">
        <v>926</v>
      </c>
    </row>
    <row r="193" spans="2:29" x14ac:dyDescent="0.3">
      <c r="B193" s="7" t="s">
        <v>696</v>
      </c>
      <c r="C193" s="7" t="s">
        <v>205</v>
      </c>
      <c r="D193" s="7" t="s">
        <v>216</v>
      </c>
      <c r="E193" s="10" t="s">
        <v>217</v>
      </c>
      <c r="F193" s="10" t="s">
        <v>697</v>
      </c>
      <c r="G193" s="10" t="s">
        <v>350</v>
      </c>
      <c r="R193" s="65"/>
      <c r="S193" s="7" t="s">
        <v>1059</v>
      </c>
    </row>
    <row r="194" spans="2:29" x14ac:dyDescent="0.3">
      <c r="B194" s="7" t="s">
        <v>698</v>
      </c>
      <c r="C194" s="7" t="s">
        <v>205</v>
      </c>
      <c r="D194" s="7" t="s">
        <v>216</v>
      </c>
      <c r="E194" s="10" t="s">
        <v>699</v>
      </c>
      <c r="F194" s="7" t="str">
        <f>+E194</f>
        <v>Politcical connections</v>
      </c>
      <c r="H194" s="7" t="s">
        <v>3</v>
      </c>
      <c r="R194" s="65"/>
      <c r="S194" s="7" t="s">
        <v>801</v>
      </c>
    </row>
    <row r="195" spans="2:29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61"/>
      <c r="S195" s="7">
        <v>5</v>
      </c>
    </row>
    <row r="196" spans="2:29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629</v>
      </c>
      <c r="G196" s="7" t="s">
        <v>21</v>
      </c>
      <c r="H196" s="7" t="s">
        <v>3</v>
      </c>
      <c r="N196" s="11"/>
      <c r="S196" s="7" t="s">
        <v>801</v>
      </c>
      <c r="Z196" s="7" t="s">
        <v>936</v>
      </c>
      <c r="AC196" s="7" t="s">
        <v>970</v>
      </c>
    </row>
    <row r="197" spans="2:29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702</v>
      </c>
      <c r="G197" s="7" t="s">
        <v>5</v>
      </c>
      <c r="H197" s="7" t="s">
        <v>4</v>
      </c>
      <c r="R197" s="61"/>
      <c r="S197" s="77">
        <v>0</v>
      </c>
    </row>
    <row r="198" spans="2:29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700</v>
      </c>
      <c r="G198" s="10" t="s">
        <v>350</v>
      </c>
      <c r="R198" s="61"/>
      <c r="S198" s="7">
        <v>0</v>
      </c>
    </row>
    <row r="199" spans="2:29" x14ac:dyDescent="0.3">
      <c r="B199" s="7" t="s">
        <v>703</v>
      </c>
      <c r="C199" s="7" t="s">
        <v>205</v>
      </c>
      <c r="D199" s="7" t="s">
        <v>216</v>
      </c>
      <c r="E199" s="10" t="s">
        <v>220</v>
      </c>
      <c r="F199" s="7" t="s">
        <v>701</v>
      </c>
      <c r="G199" s="7" t="s">
        <v>5</v>
      </c>
      <c r="H199" s="7" t="s">
        <v>4</v>
      </c>
      <c r="R199" s="61"/>
      <c r="S199" s="77">
        <v>0</v>
      </c>
    </row>
    <row r="200" spans="2:29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61"/>
      <c r="S200" s="7" t="s">
        <v>800</v>
      </c>
    </row>
    <row r="201" spans="2:29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704</v>
      </c>
      <c r="G201" s="7" t="s">
        <v>5</v>
      </c>
      <c r="H201" s="7" t="str">
        <f>H3</f>
        <v>CLP</v>
      </c>
      <c r="I201" s="7" t="s">
        <v>647</v>
      </c>
      <c r="J201" s="7" t="str">
        <f>J3</f>
        <v>December</v>
      </c>
      <c r="R201" s="61"/>
      <c r="S201" s="7">
        <v>0</v>
      </c>
    </row>
    <row r="202" spans="2:29" ht="15" thickBot="1" x14ac:dyDescent="0.35">
      <c r="B202" s="7" t="s">
        <v>813</v>
      </c>
      <c r="C202" s="7" t="s">
        <v>205</v>
      </c>
      <c r="D202" s="7" t="s">
        <v>221</v>
      </c>
      <c r="E202" s="10" t="s">
        <v>223</v>
      </c>
      <c r="F202" s="10" t="s">
        <v>814</v>
      </c>
      <c r="G202" s="7" t="s">
        <v>5</v>
      </c>
      <c r="H202" s="7" t="str">
        <f>H3</f>
        <v>CLP</v>
      </c>
      <c r="I202" s="7" t="s">
        <v>647</v>
      </c>
      <c r="J202" s="7" t="str">
        <f>J3</f>
        <v>December</v>
      </c>
      <c r="R202" s="61"/>
      <c r="S202" s="7">
        <v>0</v>
      </c>
    </row>
    <row r="203" spans="2:29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707</v>
      </c>
      <c r="G203" s="7" t="s">
        <v>5</v>
      </c>
      <c r="H203" s="7" t="s">
        <v>86</v>
      </c>
      <c r="M203" s="78"/>
      <c r="P203" s="7">
        <v>1</v>
      </c>
      <c r="R203" s="61"/>
      <c r="S203" s="7">
        <v>1</v>
      </c>
      <c r="AC203" s="7" t="s">
        <v>1067</v>
      </c>
    </row>
    <row r="204" spans="2:29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1"/>
      <c r="S204" s="7" t="s">
        <v>800</v>
      </c>
      <c r="Z204" s="7" t="s">
        <v>939</v>
      </c>
      <c r="AC204" s="7" t="s">
        <v>940</v>
      </c>
    </row>
    <row r="205" spans="2:29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1"/>
      <c r="S205" s="7" t="s">
        <v>800</v>
      </c>
      <c r="Z205" s="7" t="s">
        <v>939</v>
      </c>
    </row>
    <row r="206" spans="2:29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1"/>
      <c r="S206" s="7" t="s">
        <v>800</v>
      </c>
      <c r="Z206" s="7" t="s">
        <v>941</v>
      </c>
    </row>
    <row r="207" spans="2:29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76"/>
      <c r="Q207" s="77"/>
      <c r="S207" s="77">
        <v>0.70579999999999998</v>
      </c>
      <c r="AB207" s="60"/>
    </row>
    <row r="208" spans="2:29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77"/>
      <c r="S208" s="77">
        <v>0</v>
      </c>
      <c r="AB208" s="60"/>
      <c r="AC208" s="7" t="s">
        <v>942</v>
      </c>
    </row>
    <row r="209" spans="2:29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708</v>
      </c>
      <c r="G209" s="7" t="s">
        <v>5</v>
      </c>
      <c r="H209" s="7" t="s">
        <v>4</v>
      </c>
      <c r="Q209" s="77"/>
      <c r="S209" s="77">
        <v>0</v>
      </c>
      <c r="AB209" s="60"/>
    </row>
    <row r="210" spans="2:29" x14ac:dyDescent="0.3">
      <c r="B210" s="7" t="s">
        <v>710</v>
      </c>
      <c r="C210" s="7" t="s">
        <v>205</v>
      </c>
      <c r="D210" s="7" t="s">
        <v>224</v>
      </c>
      <c r="E210" s="10" t="s">
        <v>231</v>
      </c>
      <c r="F210" s="10" t="s">
        <v>709</v>
      </c>
      <c r="G210" s="7" t="s">
        <v>5</v>
      </c>
      <c r="H210" s="7" t="s">
        <v>4</v>
      </c>
      <c r="Q210" s="77"/>
      <c r="R210" s="61"/>
      <c r="S210" s="77">
        <v>0.29420000000000002</v>
      </c>
    </row>
    <row r="211" spans="2:29" x14ac:dyDescent="0.3">
      <c r="B211" s="7" t="s">
        <v>714</v>
      </c>
      <c r="C211" s="7" t="s">
        <v>205</v>
      </c>
      <c r="D211" s="7" t="s">
        <v>224</v>
      </c>
      <c r="E211" s="10" t="s">
        <v>234</v>
      </c>
      <c r="F211" s="10" t="s">
        <v>629</v>
      </c>
      <c r="G211" s="7" t="s">
        <v>21</v>
      </c>
      <c r="H211" s="7" t="s">
        <v>3</v>
      </c>
      <c r="N211" s="11"/>
      <c r="S211" s="7" t="s">
        <v>801</v>
      </c>
    </row>
    <row r="212" spans="2:29" x14ac:dyDescent="0.3">
      <c r="B212" s="7" t="s">
        <v>711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1"/>
      <c r="S212" s="7" t="s">
        <v>801</v>
      </c>
    </row>
    <row r="213" spans="2:29" x14ac:dyDescent="0.3">
      <c r="B213" s="7" t="s">
        <v>712</v>
      </c>
      <c r="C213" s="7" t="s">
        <v>205</v>
      </c>
      <c r="D213" s="7" t="s">
        <v>224</v>
      </c>
      <c r="E213" s="10" t="s">
        <v>236</v>
      </c>
      <c r="F213" s="10" t="s">
        <v>629</v>
      </c>
      <c r="G213" s="7" t="s">
        <v>21</v>
      </c>
      <c r="H213" s="7" t="s">
        <v>3</v>
      </c>
      <c r="N213" s="11"/>
      <c r="S213" s="7" t="s">
        <v>801</v>
      </c>
    </row>
    <row r="214" spans="2:29" x14ac:dyDescent="0.3">
      <c r="B214" s="7" t="s">
        <v>713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1"/>
      <c r="S214" s="7" t="s">
        <v>801</v>
      </c>
    </row>
    <row r="215" spans="2:29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1"/>
      <c r="S215" s="7" t="s">
        <v>800</v>
      </c>
      <c r="Z215" s="7" t="s">
        <v>852</v>
      </c>
    </row>
    <row r="216" spans="2:29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61"/>
      <c r="S216" s="7">
        <v>0</v>
      </c>
    </row>
    <row r="217" spans="2:29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2"/>
      <c r="S217" s="7">
        <v>1</v>
      </c>
      <c r="Z217" s="7" t="s">
        <v>947</v>
      </c>
      <c r="AB217" s="60"/>
    </row>
    <row r="218" spans="2:29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1</v>
      </c>
      <c r="Z218" s="7" t="s">
        <v>947</v>
      </c>
      <c r="AB218" s="60"/>
    </row>
    <row r="219" spans="2:29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801</v>
      </c>
    </row>
    <row r="220" spans="2:29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61"/>
      <c r="S220" s="7">
        <v>0</v>
      </c>
      <c r="Z220" s="7" t="s">
        <v>948</v>
      </c>
      <c r="AC220" s="7" t="s">
        <v>1066</v>
      </c>
    </row>
    <row r="221" spans="2:29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CLP</v>
      </c>
      <c r="I221" s="7" t="s">
        <v>647</v>
      </c>
      <c r="J221" s="7" t="str">
        <f>J3</f>
        <v>December</v>
      </c>
      <c r="R221" s="61"/>
      <c r="S221" s="7">
        <v>0</v>
      </c>
    </row>
    <row r="222" spans="2:29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2"/>
      <c r="S222" s="7">
        <v>216</v>
      </c>
    </row>
    <row r="223" spans="2:29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22</v>
      </c>
    </row>
    <row r="224" spans="2:29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2"/>
      <c r="S224" s="7">
        <v>174</v>
      </c>
    </row>
    <row r="225" spans="2:2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82"/>
      <c r="S225" s="7">
        <v>17</v>
      </c>
    </row>
    <row r="226" spans="2:29" x14ac:dyDescent="0.3">
      <c r="B226" s="7" t="s">
        <v>716</v>
      </c>
      <c r="C226" s="7" t="s">
        <v>205</v>
      </c>
      <c r="D226" s="7" t="s">
        <v>247</v>
      </c>
      <c r="E226" s="10" t="s">
        <v>248</v>
      </c>
      <c r="F226" s="10" t="s">
        <v>717</v>
      </c>
      <c r="G226" s="7" t="s">
        <v>5</v>
      </c>
      <c r="H226" s="7" t="s">
        <v>4</v>
      </c>
      <c r="R226" s="57"/>
      <c r="S226" s="77">
        <v>0.1111111111111111</v>
      </c>
    </row>
    <row r="227" spans="2:2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801</v>
      </c>
    </row>
    <row r="228" spans="2:2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801</v>
      </c>
    </row>
    <row r="229" spans="2:2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1"/>
      <c r="S229" s="7" t="s">
        <v>802</v>
      </c>
    </row>
    <row r="230" spans="2:2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O230" s="77"/>
      <c r="P230" s="77"/>
      <c r="Q230" s="77"/>
      <c r="R230" s="77">
        <v>5.5802578757458803E-3</v>
      </c>
      <c r="S230" s="77"/>
      <c r="AC230" s="7" t="s">
        <v>1063</v>
      </c>
    </row>
    <row r="231" spans="2:29" x14ac:dyDescent="0.3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718</v>
      </c>
      <c r="G231" s="7" t="s">
        <v>5</v>
      </c>
      <c r="H231" s="10" t="str">
        <f>H3</f>
        <v>CLP</v>
      </c>
      <c r="I231" s="10" t="s">
        <v>647</v>
      </c>
      <c r="J231" s="7" t="str">
        <f>J3</f>
        <v>December</v>
      </c>
      <c r="M231" s="15">
        <v>365179000</v>
      </c>
      <c r="N231" s="15">
        <v>391817000</v>
      </c>
      <c r="O231" s="15">
        <v>398562000</v>
      </c>
      <c r="P231" s="15">
        <v>411389000</v>
      </c>
      <c r="Q231" s="15">
        <v>416533000</v>
      </c>
      <c r="R231" s="15">
        <v>364454000</v>
      </c>
    </row>
    <row r="232" spans="2:2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64"/>
      <c r="R232" s="61"/>
      <c r="S232" s="7">
        <v>0</v>
      </c>
    </row>
    <row r="233" spans="2:29" ht="15" thickBot="1" x14ac:dyDescent="0.35">
      <c r="B233" s="7" t="s">
        <v>727</v>
      </c>
      <c r="C233" s="7" t="s">
        <v>205</v>
      </c>
      <c r="D233" s="7" t="s">
        <v>247</v>
      </c>
      <c r="E233" s="10" t="s">
        <v>263</v>
      </c>
      <c r="F233" s="10" t="s">
        <v>724</v>
      </c>
      <c r="G233" s="7" t="s">
        <v>86</v>
      </c>
      <c r="M233" s="64"/>
      <c r="R233" s="61"/>
      <c r="S233" s="7">
        <v>1</v>
      </c>
    </row>
    <row r="234" spans="2:29" ht="15" thickBot="1" x14ac:dyDescent="0.35">
      <c r="B234" s="7" t="s">
        <v>726</v>
      </c>
      <c r="C234" s="7" t="s">
        <v>205</v>
      </c>
      <c r="D234" s="7" t="s">
        <v>247</v>
      </c>
      <c r="E234" s="10" t="s">
        <v>263</v>
      </c>
      <c r="F234" s="10" t="s">
        <v>725</v>
      </c>
      <c r="G234" s="7" t="s">
        <v>86</v>
      </c>
      <c r="M234" s="64"/>
      <c r="R234" s="61"/>
      <c r="S234" s="7">
        <v>8</v>
      </c>
    </row>
    <row r="235" spans="2:29" ht="15" thickBot="1" x14ac:dyDescent="0.35">
      <c r="B235" s="7" t="s">
        <v>728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64"/>
      <c r="S235" s="7" t="s">
        <v>801</v>
      </c>
    </row>
    <row r="236" spans="2:2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64"/>
      <c r="S236" s="7" t="s">
        <v>800</v>
      </c>
    </row>
    <row r="237" spans="2:2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729</v>
      </c>
      <c r="H237" s="7" t="s">
        <v>3</v>
      </c>
      <c r="S237" s="7" t="s">
        <v>800</v>
      </c>
    </row>
    <row r="238" spans="2:2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730</v>
      </c>
      <c r="H238" s="7" t="s">
        <v>3</v>
      </c>
      <c r="S238" s="7" t="s">
        <v>800</v>
      </c>
    </row>
    <row r="239" spans="2:2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800</v>
      </c>
      <c r="Z239" s="7" t="s">
        <v>936</v>
      </c>
      <c r="AC239" s="7" t="s">
        <v>949</v>
      </c>
    </row>
    <row r="240" spans="2:2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800</v>
      </c>
    </row>
    <row r="241" spans="2:29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CLP</v>
      </c>
      <c r="I241" s="10" t="s">
        <v>647</v>
      </c>
      <c r="J241" s="7" t="str">
        <f>J3</f>
        <v>December</v>
      </c>
      <c r="M241" s="15">
        <v>365179000</v>
      </c>
      <c r="N241" s="15">
        <v>391817000</v>
      </c>
      <c r="O241" s="15">
        <v>398562000</v>
      </c>
      <c r="P241" s="15">
        <v>411389000</v>
      </c>
      <c r="Q241" s="15">
        <v>416533000</v>
      </c>
      <c r="R241" s="15">
        <v>364454000</v>
      </c>
      <c r="V241" s="7" t="s">
        <v>952</v>
      </c>
      <c r="W241" s="7" t="s">
        <v>950</v>
      </c>
      <c r="X241" s="7" t="s">
        <v>950</v>
      </c>
      <c r="Y241" s="7" t="s">
        <v>950</v>
      </c>
      <c r="Z241" s="7" t="s">
        <v>951</v>
      </c>
    </row>
    <row r="242" spans="2:2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K242" s="7">
        <v>0</v>
      </c>
      <c r="M242" s="77"/>
      <c r="N242" s="77"/>
      <c r="O242" s="77"/>
      <c r="P242" s="77"/>
      <c r="Q242" s="77"/>
    </row>
    <row r="243" spans="2:2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753</v>
      </c>
      <c r="G243" s="10"/>
      <c r="H243" s="7" t="s">
        <v>3</v>
      </c>
      <c r="K243" s="7">
        <v>0</v>
      </c>
      <c r="N243" s="11"/>
      <c r="S243" s="7" t="s">
        <v>801</v>
      </c>
    </row>
    <row r="244" spans="2:29" x14ac:dyDescent="0.3">
      <c r="B244" s="7" t="s">
        <v>822</v>
      </c>
      <c r="C244" s="7" t="s">
        <v>205</v>
      </c>
      <c r="D244" s="7" t="s">
        <v>374</v>
      </c>
      <c r="E244" s="7" t="s">
        <v>377</v>
      </c>
      <c r="F244" s="10" t="s">
        <v>754</v>
      </c>
      <c r="G244" s="10" t="s">
        <v>5</v>
      </c>
      <c r="H244" s="10" t="str">
        <f>H3</f>
        <v>CLP</v>
      </c>
      <c r="I244" s="10" t="s">
        <v>648</v>
      </c>
      <c r="J244" s="7" t="str">
        <f>J3</f>
        <v>December</v>
      </c>
      <c r="K244" s="7">
        <v>0</v>
      </c>
      <c r="M244" s="77"/>
      <c r="N244" s="77"/>
      <c r="O244" s="77"/>
      <c r="P244" s="77"/>
      <c r="Q244" s="77"/>
    </row>
    <row r="245" spans="2:29" x14ac:dyDescent="0.3">
      <c r="B245" s="7" t="s">
        <v>823</v>
      </c>
      <c r="C245" s="7" t="s">
        <v>205</v>
      </c>
      <c r="D245" s="7" t="s">
        <v>374</v>
      </c>
      <c r="E245" s="7" t="s">
        <v>377</v>
      </c>
      <c r="F245" s="10" t="s">
        <v>755</v>
      </c>
      <c r="G245" s="10" t="s">
        <v>5</v>
      </c>
      <c r="H245" s="10" t="str">
        <f>H3</f>
        <v>CLP</v>
      </c>
      <c r="I245" s="10" t="s">
        <v>648</v>
      </c>
      <c r="J245" s="7" t="str">
        <f>J3</f>
        <v>December</v>
      </c>
      <c r="K245" s="7">
        <v>0</v>
      </c>
      <c r="M245" s="77"/>
      <c r="N245" s="77"/>
      <c r="O245" s="77"/>
      <c r="P245" s="77"/>
      <c r="Q245" s="77"/>
    </row>
    <row r="246" spans="2:29" x14ac:dyDescent="0.3">
      <c r="B246" s="7" t="s">
        <v>500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K246" s="7">
        <v>0</v>
      </c>
      <c r="M246" s="77"/>
      <c r="N246" s="77"/>
      <c r="O246" s="77"/>
      <c r="P246" s="77"/>
      <c r="Q246" s="77"/>
      <c r="S246" s="7" t="s">
        <v>801</v>
      </c>
    </row>
    <row r="247" spans="2:29" x14ac:dyDescent="0.3">
      <c r="B247" s="7" t="s">
        <v>501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K247" s="7">
        <v>0</v>
      </c>
      <c r="M247" s="77"/>
      <c r="N247" s="77"/>
      <c r="O247" s="77"/>
      <c r="P247" s="77"/>
      <c r="Q247" s="77"/>
      <c r="S247" s="7" t="s">
        <v>801</v>
      </c>
    </row>
    <row r="248" spans="2:29" x14ac:dyDescent="0.3">
      <c r="B248" s="7" t="s">
        <v>502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K248" s="7">
        <v>0</v>
      </c>
      <c r="M248" s="77"/>
      <c r="N248" s="77"/>
      <c r="O248" s="77"/>
      <c r="P248" s="77"/>
      <c r="Q248" s="77"/>
    </row>
    <row r="249" spans="2:29" ht="15" thickBot="1" x14ac:dyDescent="0.35">
      <c r="B249" s="7" t="s">
        <v>503</v>
      </c>
      <c r="C249" s="7" t="s">
        <v>205</v>
      </c>
      <c r="D249" s="7" t="s">
        <v>272</v>
      </c>
      <c r="E249" s="10" t="s">
        <v>273</v>
      </c>
      <c r="F249" s="10" t="s">
        <v>756</v>
      </c>
      <c r="G249" s="10"/>
      <c r="H249" s="10" t="s">
        <v>3</v>
      </c>
      <c r="M249" s="76"/>
      <c r="S249" s="7" t="s">
        <v>801</v>
      </c>
      <c r="AC249" s="7" t="s">
        <v>953</v>
      </c>
    </row>
    <row r="250" spans="2:29" ht="15" thickBot="1" x14ac:dyDescent="0.35">
      <c r="B250" s="7" t="s">
        <v>504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76"/>
      <c r="R250" s="61"/>
      <c r="S250" s="7">
        <v>0</v>
      </c>
    </row>
    <row r="251" spans="2:29" ht="15" thickBot="1" x14ac:dyDescent="0.35">
      <c r="B251" s="7" t="s">
        <v>505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76"/>
      <c r="R251" s="61"/>
      <c r="S251" s="7">
        <v>1</v>
      </c>
      <c r="AB251" s="60" t="s">
        <v>937</v>
      </c>
      <c r="AC251" s="7" t="s">
        <v>938</v>
      </c>
    </row>
    <row r="252" spans="2:29" ht="15" thickBot="1" x14ac:dyDescent="0.35">
      <c r="B252" s="7" t="s">
        <v>506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76"/>
      <c r="S252" s="7" t="s">
        <v>801</v>
      </c>
    </row>
    <row r="253" spans="2:29" ht="15" thickBot="1" x14ac:dyDescent="0.35">
      <c r="B253" s="7" t="s">
        <v>507</v>
      </c>
      <c r="C253" s="7" t="s">
        <v>205</v>
      </c>
      <c r="D253" s="7" t="s">
        <v>272</v>
      </c>
      <c r="E253" s="10" t="s">
        <v>277</v>
      </c>
      <c r="F253" s="10" t="s">
        <v>760</v>
      </c>
      <c r="G253" s="10"/>
      <c r="H253" s="10" t="s">
        <v>3</v>
      </c>
      <c r="M253" s="76"/>
      <c r="S253" s="7" t="s">
        <v>801</v>
      </c>
      <c r="AC253" s="7" t="s">
        <v>954</v>
      </c>
    </row>
    <row r="254" spans="2:29" ht="15" thickBot="1" x14ac:dyDescent="0.35">
      <c r="B254" s="7" t="s">
        <v>759</v>
      </c>
      <c r="C254" s="7" t="s">
        <v>205</v>
      </c>
      <c r="D254" s="7" t="s">
        <v>272</v>
      </c>
      <c r="E254" s="10" t="s">
        <v>277</v>
      </c>
      <c r="F254" s="10" t="s">
        <v>757</v>
      </c>
      <c r="G254" s="10"/>
      <c r="H254" s="10" t="s">
        <v>758</v>
      </c>
      <c r="M254" s="76"/>
    </row>
    <row r="255" spans="2:29" x14ac:dyDescent="0.3">
      <c r="B255" s="7" t="s">
        <v>508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68"/>
    </row>
    <row r="256" spans="2:29" x14ac:dyDescent="0.3">
      <c r="B256" s="7" t="s">
        <v>509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800</v>
      </c>
      <c r="Z256" s="7" t="s">
        <v>955</v>
      </c>
    </row>
    <row r="257" spans="2:29" x14ac:dyDescent="0.3">
      <c r="B257" s="7" t="s">
        <v>510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801</v>
      </c>
    </row>
    <row r="258" spans="2:29" x14ac:dyDescent="0.3">
      <c r="B258" s="7" t="s">
        <v>511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800</v>
      </c>
      <c r="Z258" s="7" t="s">
        <v>956</v>
      </c>
    </row>
    <row r="259" spans="2:29" x14ac:dyDescent="0.3">
      <c r="B259" s="7" t="s">
        <v>512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800</v>
      </c>
    </row>
    <row r="260" spans="2:29" x14ac:dyDescent="0.3">
      <c r="B260" s="7" t="s">
        <v>513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800</v>
      </c>
      <c r="AC260" s="7" t="s">
        <v>1061</v>
      </c>
    </row>
    <row r="261" spans="2:29" x14ac:dyDescent="0.3">
      <c r="B261" s="7" t="s">
        <v>514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800</v>
      </c>
      <c r="Z261" s="7" t="s">
        <v>957</v>
      </c>
    </row>
    <row r="262" spans="2:29" x14ac:dyDescent="0.3">
      <c r="B262" s="7" t="s">
        <v>515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801</v>
      </c>
    </row>
    <row r="263" spans="2:29" x14ac:dyDescent="0.3">
      <c r="B263" s="7" t="s">
        <v>516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61"/>
    </row>
    <row r="264" spans="2:29" x14ac:dyDescent="0.3">
      <c r="B264" s="7" t="s">
        <v>517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1"/>
      <c r="S264" s="7" t="s">
        <v>800</v>
      </c>
      <c r="Z264" s="7" t="s">
        <v>958</v>
      </c>
    </row>
    <row r="265" spans="2:29" x14ac:dyDescent="0.3">
      <c r="B265" s="7" t="s">
        <v>518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1"/>
      <c r="S265" s="7" t="s">
        <v>801</v>
      </c>
    </row>
    <row r="266" spans="2:29" x14ac:dyDescent="0.3">
      <c r="B266" s="7" t="s">
        <v>519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61"/>
    </row>
    <row r="267" spans="2:29" x14ac:dyDescent="0.3">
      <c r="B267" s="7" t="s">
        <v>520</v>
      </c>
      <c r="C267" s="7" t="s">
        <v>205</v>
      </c>
      <c r="D267" s="7" t="s">
        <v>383</v>
      </c>
      <c r="E267" s="7" t="s">
        <v>384</v>
      </c>
      <c r="F267" s="10"/>
      <c r="K267" s="7">
        <v>0</v>
      </c>
    </row>
    <row r="268" spans="2:29" x14ac:dyDescent="0.3">
      <c r="B268" s="7" t="s">
        <v>521</v>
      </c>
      <c r="C268" s="7" t="s">
        <v>205</v>
      </c>
      <c r="D268" s="7" t="s">
        <v>383</v>
      </c>
      <c r="E268" s="7" t="s">
        <v>385</v>
      </c>
      <c r="F268" s="10"/>
      <c r="K268" s="7">
        <v>0</v>
      </c>
    </row>
    <row r="269" spans="2:29" x14ac:dyDescent="0.3">
      <c r="B269" s="7" t="s">
        <v>522</v>
      </c>
      <c r="C269" s="7" t="s">
        <v>205</v>
      </c>
      <c r="D269" s="7" t="s">
        <v>383</v>
      </c>
      <c r="E269" s="7" t="s">
        <v>386</v>
      </c>
      <c r="F269" s="10"/>
      <c r="K269" s="7">
        <v>0</v>
      </c>
    </row>
    <row r="270" spans="2:29" x14ac:dyDescent="0.3">
      <c r="B270" s="7" t="s">
        <v>523</v>
      </c>
      <c r="C270" s="7" t="s">
        <v>205</v>
      </c>
      <c r="D270" s="7" t="s">
        <v>383</v>
      </c>
      <c r="E270" s="7" t="s">
        <v>387</v>
      </c>
      <c r="F270" s="10"/>
      <c r="K270" s="7">
        <v>0</v>
      </c>
    </row>
    <row r="271" spans="2:29" x14ac:dyDescent="0.3">
      <c r="B271" s="7" t="s">
        <v>524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761</v>
      </c>
      <c r="N271" s="11"/>
      <c r="S271" s="7" t="s">
        <v>821</v>
      </c>
      <c r="Z271" s="7" t="s">
        <v>904</v>
      </c>
    </row>
    <row r="272" spans="2:29" x14ac:dyDescent="0.3">
      <c r="B272" s="7" t="s">
        <v>525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762</v>
      </c>
      <c r="N272" s="11"/>
      <c r="S272" s="7" t="s">
        <v>903</v>
      </c>
    </row>
    <row r="273" spans="2:29" x14ac:dyDescent="0.3">
      <c r="B273" s="7" t="s">
        <v>763</v>
      </c>
      <c r="C273" s="7" t="s">
        <v>205</v>
      </c>
      <c r="D273" s="10" t="s">
        <v>294</v>
      </c>
      <c r="E273" s="10" t="s">
        <v>295</v>
      </c>
      <c r="F273" s="10" t="s">
        <v>764</v>
      </c>
      <c r="G273" s="10"/>
      <c r="H273" s="10" t="s">
        <v>3</v>
      </c>
      <c r="N273" s="11"/>
      <c r="S273" s="7" t="s">
        <v>800</v>
      </c>
    </row>
    <row r="274" spans="2:29" x14ac:dyDescent="0.3">
      <c r="B274" s="7" t="s">
        <v>526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61"/>
      <c r="S274" s="7">
        <v>0</v>
      </c>
      <c r="AC274" s="7" t="s">
        <v>975</v>
      </c>
    </row>
    <row r="275" spans="2:29" x14ac:dyDescent="0.3">
      <c r="B275" s="7" t="s">
        <v>527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1"/>
      <c r="S275" s="7" t="s">
        <v>801</v>
      </c>
    </row>
    <row r="276" spans="2:29" x14ac:dyDescent="0.3">
      <c r="B276" s="7" t="s">
        <v>765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61"/>
    </row>
    <row r="277" spans="2:29" x14ac:dyDescent="0.3">
      <c r="B277" s="7" t="s">
        <v>766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1"/>
      <c r="S277" s="7" t="s">
        <v>800</v>
      </c>
      <c r="Z277" s="7" t="s">
        <v>856</v>
      </c>
    </row>
    <row r="278" spans="2:29" x14ac:dyDescent="0.3">
      <c r="B278" s="7" t="s">
        <v>528</v>
      </c>
      <c r="C278" s="7" t="s">
        <v>205</v>
      </c>
      <c r="D278" s="7" t="s">
        <v>388</v>
      </c>
      <c r="E278" s="7" t="s">
        <v>389</v>
      </c>
      <c r="K278" s="7">
        <v>0</v>
      </c>
      <c r="Z278" s="7" t="s">
        <v>902</v>
      </c>
    </row>
    <row r="279" spans="2:29" x14ac:dyDescent="0.3">
      <c r="B279" s="7" t="s">
        <v>529</v>
      </c>
      <c r="C279" s="7" t="s">
        <v>205</v>
      </c>
      <c r="D279" s="7" t="s">
        <v>388</v>
      </c>
      <c r="E279" s="7" t="s">
        <v>390</v>
      </c>
      <c r="K279" s="7">
        <v>0</v>
      </c>
    </row>
    <row r="280" spans="2:29" x14ac:dyDescent="0.3">
      <c r="B280" s="7" t="s">
        <v>530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1"/>
      <c r="S280" s="7" t="s">
        <v>800</v>
      </c>
      <c r="Z280" s="7" t="s">
        <v>850</v>
      </c>
    </row>
    <row r="281" spans="2:29" x14ac:dyDescent="0.3">
      <c r="B281" s="7" t="s">
        <v>531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K281" s="7">
        <v>0</v>
      </c>
      <c r="N281" s="11"/>
      <c r="S281" s="7" t="s">
        <v>801</v>
      </c>
    </row>
    <row r="282" spans="2:29" x14ac:dyDescent="0.3">
      <c r="B282" s="7" t="s">
        <v>532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1"/>
      <c r="S282" s="7" t="s">
        <v>801</v>
      </c>
    </row>
    <row r="283" spans="2:29" s="72" customFormat="1" x14ac:dyDescent="0.3">
      <c r="B283" s="72" t="s">
        <v>833</v>
      </c>
      <c r="C283" s="72" t="s">
        <v>205</v>
      </c>
      <c r="D283" s="73" t="s">
        <v>294</v>
      </c>
      <c r="E283" s="73" t="s">
        <v>304</v>
      </c>
      <c r="F283" s="73" t="s">
        <v>305</v>
      </c>
      <c r="G283" s="73" t="s">
        <v>5</v>
      </c>
      <c r="H283" s="73" t="s">
        <v>86</v>
      </c>
      <c r="S283" s="72">
        <v>550</v>
      </c>
      <c r="Y283" s="72" t="s">
        <v>1065</v>
      </c>
      <c r="Z283" s="72" t="s">
        <v>1064</v>
      </c>
    </row>
    <row r="284" spans="2:29" x14ac:dyDescent="0.3">
      <c r="B284" s="7" t="s">
        <v>533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1"/>
      <c r="S284" s="7" t="s">
        <v>801</v>
      </c>
    </row>
    <row r="285" spans="2:29" x14ac:dyDescent="0.3">
      <c r="B285" s="7" t="s">
        <v>767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770</v>
      </c>
      <c r="N285" s="11"/>
      <c r="S285" s="7" t="s">
        <v>807</v>
      </c>
      <c r="Z285" s="7" t="s">
        <v>905</v>
      </c>
    </row>
    <row r="286" spans="2:29" x14ac:dyDescent="0.3">
      <c r="B286" s="7" t="s">
        <v>768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769</v>
      </c>
      <c r="N286" s="11"/>
      <c r="S286" s="7" t="s">
        <v>809</v>
      </c>
      <c r="Z286" s="7" t="s">
        <v>905</v>
      </c>
    </row>
    <row r="287" spans="2:29" x14ac:dyDescent="0.3">
      <c r="B287" s="7" t="s">
        <v>534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74">
        <v>0.30159999999999998</v>
      </c>
      <c r="N287" s="74">
        <v>0.10390000000000001</v>
      </c>
      <c r="O287" s="74">
        <v>0.1242</v>
      </c>
      <c r="P287" s="74">
        <v>8.9099999999999999E-2</v>
      </c>
      <c r="Q287" s="74">
        <v>0.14430000000000001</v>
      </c>
      <c r="R287" s="74">
        <v>1.5044</v>
      </c>
    </row>
    <row r="288" spans="2:29" x14ac:dyDescent="0.3">
      <c r="B288" s="7" t="s">
        <v>535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801</v>
      </c>
    </row>
    <row r="289" spans="2:31" x14ac:dyDescent="0.3">
      <c r="B289" s="7" t="s">
        <v>536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800</v>
      </c>
      <c r="AB289" s="7" t="s">
        <v>906</v>
      </c>
    </row>
    <row r="290" spans="2:31" x14ac:dyDescent="0.3">
      <c r="B290" s="7" t="s">
        <v>771</v>
      </c>
      <c r="C290" s="7" t="s">
        <v>205</v>
      </c>
      <c r="D290" s="10" t="s">
        <v>316</v>
      </c>
      <c r="E290" s="10" t="s">
        <v>317</v>
      </c>
      <c r="F290" s="10" t="s">
        <v>629</v>
      </c>
      <c r="G290" s="10"/>
      <c r="H290" s="10" t="s">
        <v>3</v>
      </c>
      <c r="S290" s="7" t="s">
        <v>800</v>
      </c>
      <c r="Z290" s="7" t="s">
        <v>1046</v>
      </c>
    </row>
    <row r="291" spans="2:31" x14ac:dyDescent="0.3">
      <c r="B291" s="7" t="s">
        <v>772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801</v>
      </c>
      <c r="AB291" s="60" t="s">
        <v>907</v>
      </c>
      <c r="AC291" s="7" t="s">
        <v>908</v>
      </c>
    </row>
    <row r="292" spans="2:31" x14ac:dyDescent="0.3">
      <c r="B292" s="7" t="s">
        <v>537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60"/>
      <c r="AB292" s="7" t="s">
        <v>909</v>
      </c>
      <c r="AC292" s="7" t="s">
        <v>910</v>
      </c>
      <c r="AE292" s="75" t="s">
        <v>1060</v>
      </c>
    </row>
    <row r="293" spans="2:31" x14ac:dyDescent="0.3">
      <c r="B293" s="7" t="s">
        <v>538</v>
      </c>
      <c r="C293" s="7" t="s">
        <v>205</v>
      </c>
      <c r="D293" s="10" t="s">
        <v>319</v>
      </c>
      <c r="E293" s="10" t="s">
        <v>320</v>
      </c>
      <c r="F293" s="10" t="s">
        <v>773</v>
      </c>
      <c r="G293" s="7" t="s">
        <v>5</v>
      </c>
      <c r="H293" s="7" t="s">
        <v>86</v>
      </c>
      <c r="S293" s="7">
        <v>67</v>
      </c>
      <c r="Z293" s="60"/>
      <c r="AB293" s="60" t="s">
        <v>911</v>
      </c>
    </row>
    <row r="294" spans="2:31" x14ac:dyDescent="0.3">
      <c r="B294" s="7" t="s">
        <v>824</v>
      </c>
      <c r="C294" s="7" t="s">
        <v>205</v>
      </c>
      <c r="D294" s="10" t="s">
        <v>319</v>
      </c>
      <c r="E294" s="10" t="s">
        <v>321</v>
      </c>
      <c r="F294" s="10" t="s">
        <v>825</v>
      </c>
      <c r="G294" s="10" t="s">
        <v>21</v>
      </c>
      <c r="H294" s="10" t="s">
        <v>3</v>
      </c>
      <c r="N294" s="11"/>
      <c r="S294" s="7" t="s">
        <v>800</v>
      </c>
      <c r="Z294" s="7" t="s">
        <v>856</v>
      </c>
    </row>
    <row r="295" spans="2:31" x14ac:dyDescent="0.3">
      <c r="B295" s="7" t="s">
        <v>539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61"/>
      <c r="S295" s="7">
        <v>0</v>
      </c>
    </row>
    <row r="296" spans="2:31" x14ac:dyDescent="0.3">
      <c r="B296" s="7" t="s">
        <v>540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801</v>
      </c>
    </row>
    <row r="297" spans="2:31" x14ac:dyDescent="0.3">
      <c r="B297" s="7" t="s">
        <v>541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1"/>
      <c r="S297" s="7" t="s">
        <v>800</v>
      </c>
      <c r="Z297" s="7" t="s">
        <v>912</v>
      </c>
    </row>
    <row r="298" spans="2:31" x14ac:dyDescent="0.3">
      <c r="B298" s="7" t="s">
        <v>542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1"/>
      <c r="S298" s="7" t="s">
        <v>800</v>
      </c>
      <c r="Z298" s="7" t="s">
        <v>912</v>
      </c>
    </row>
    <row r="299" spans="2:31" x14ac:dyDescent="0.3">
      <c r="B299" s="7" t="s">
        <v>543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1"/>
      <c r="S299" s="7" t="s">
        <v>801</v>
      </c>
    </row>
    <row r="300" spans="2:31" x14ac:dyDescent="0.3">
      <c r="B300" s="7" t="s">
        <v>544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1"/>
      <c r="S300" s="7" t="s">
        <v>801</v>
      </c>
    </row>
    <row r="301" spans="2:31" x14ac:dyDescent="0.3">
      <c r="B301" s="7" t="s">
        <v>545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61"/>
      <c r="S301" s="7">
        <v>0</v>
      </c>
    </row>
    <row r="302" spans="2:31" x14ac:dyDescent="0.3">
      <c r="B302" s="7" t="s">
        <v>546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1"/>
      <c r="S302" s="7" t="s">
        <v>800</v>
      </c>
      <c r="Z302" s="7" t="s">
        <v>912</v>
      </c>
      <c r="AC302" s="7" t="s">
        <v>913</v>
      </c>
    </row>
    <row r="303" spans="2:31" x14ac:dyDescent="0.3">
      <c r="B303" s="7" t="s">
        <v>547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1"/>
      <c r="S303" s="7" t="s">
        <v>800</v>
      </c>
      <c r="Z303" s="7" t="s">
        <v>912</v>
      </c>
      <c r="AC303" s="7" t="s">
        <v>914</v>
      </c>
    </row>
    <row r="304" spans="2:31" x14ac:dyDescent="0.3">
      <c r="B304" s="7" t="s">
        <v>548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65"/>
      <c r="R304" s="57"/>
      <c r="S304" s="58">
        <f>1/3</f>
        <v>0.33333333333333331</v>
      </c>
      <c r="AC304" s="7" t="s">
        <v>915</v>
      </c>
    </row>
    <row r="305" spans="2:29" x14ac:dyDescent="0.3">
      <c r="B305" s="7" t="s">
        <v>549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1"/>
      <c r="S305" s="7" t="s">
        <v>800</v>
      </c>
      <c r="AC305" s="7" t="s">
        <v>1062</v>
      </c>
    </row>
    <row r="306" spans="2:29" x14ac:dyDescent="0.3">
      <c r="B306" s="7" t="s">
        <v>550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1"/>
      <c r="S306" s="7" t="s">
        <v>801</v>
      </c>
    </row>
    <row r="307" spans="2:29" x14ac:dyDescent="0.3">
      <c r="B307" s="7" t="s">
        <v>551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1"/>
      <c r="S307" s="7" t="s">
        <v>800</v>
      </c>
    </row>
    <row r="308" spans="2:29" x14ac:dyDescent="0.3">
      <c r="B308" s="7" t="s">
        <v>552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CLP</v>
      </c>
      <c r="I308" s="10" t="s">
        <v>647</v>
      </c>
      <c r="J308" s="7" t="str">
        <f>J3</f>
        <v>December</v>
      </c>
      <c r="AC308" s="7" t="s">
        <v>918</v>
      </c>
    </row>
    <row r="309" spans="2:29" x14ac:dyDescent="0.3">
      <c r="B309" s="7" t="s">
        <v>553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CLP</v>
      </c>
      <c r="I309" s="10" t="s">
        <v>647</v>
      </c>
      <c r="J309" s="7" t="str">
        <f>J3</f>
        <v>December</v>
      </c>
    </row>
    <row r="310" spans="2:29" x14ac:dyDescent="0.3">
      <c r="B310" s="7" t="s">
        <v>554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1"/>
      <c r="S310" s="7" t="s">
        <v>801</v>
      </c>
    </row>
    <row r="311" spans="2:29" ht="15" thickBot="1" x14ac:dyDescent="0.35">
      <c r="B311" s="7" t="s">
        <v>555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59"/>
      <c r="S311" s="7" t="s">
        <v>917</v>
      </c>
      <c r="Z311" s="60"/>
    </row>
    <row r="312" spans="2:29" ht="15" thickBot="1" x14ac:dyDescent="0.35">
      <c r="B312" s="7" t="s">
        <v>556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59"/>
      <c r="S312" s="7" t="s">
        <v>1035</v>
      </c>
    </row>
    <row r="313" spans="2:29" ht="15" thickBot="1" x14ac:dyDescent="0.35">
      <c r="B313" s="7" t="s">
        <v>557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59"/>
    </row>
    <row r="314" spans="2:29" ht="15" thickBot="1" x14ac:dyDescent="0.35">
      <c r="B314" s="7" t="s">
        <v>558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59"/>
      <c r="R314" s="61"/>
      <c r="S314" s="7">
        <v>0</v>
      </c>
    </row>
    <row r="315" spans="2:29" x14ac:dyDescent="0.3">
      <c r="B315" s="7" t="s">
        <v>826</v>
      </c>
      <c r="C315" s="7" t="s">
        <v>205</v>
      </c>
      <c r="D315" s="10" t="s">
        <v>319</v>
      </c>
      <c r="E315" s="10" t="s">
        <v>321</v>
      </c>
      <c r="F315" s="10" t="s">
        <v>117</v>
      </c>
      <c r="G315" s="10" t="s">
        <v>21</v>
      </c>
      <c r="H315" s="10" t="s">
        <v>3</v>
      </c>
      <c r="S315" s="7" t="s">
        <v>800</v>
      </c>
      <c r="Z315" s="7" t="s">
        <v>902</v>
      </c>
    </row>
    <row r="316" spans="2:29" x14ac:dyDescent="0.3">
      <c r="B316" s="7" t="s">
        <v>827</v>
      </c>
      <c r="C316" s="7" t="s">
        <v>205</v>
      </c>
      <c r="D316" s="7" t="s">
        <v>306</v>
      </c>
      <c r="E316" s="7" t="s">
        <v>312</v>
      </c>
      <c r="F316" s="7" t="s">
        <v>629</v>
      </c>
      <c r="G316" s="7" t="s">
        <v>21</v>
      </c>
      <c r="H316" s="7" t="s">
        <v>3</v>
      </c>
      <c r="S316" s="7" t="s">
        <v>800</v>
      </c>
      <c r="Z316" s="7" t="s">
        <v>905</v>
      </c>
    </row>
    <row r="317" spans="2:29" x14ac:dyDescent="0.3">
      <c r="B317" s="7" t="s">
        <v>828</v>
      </c>
      <c r="C317" s="7" t="s">
        <v>73</v>
      </c>
      <c r="D317" s="7" t="s">
        <v>829</v>
      </c>
      <c r="E317" s="7" t="s">
        <v>830</v>
      </c>
      <c r="F317" s="7" t="s">
        <v>831</v>
      </c>
      <c r="G317" s="7" t="s">
        <v>5</v>
      </c>
      <c r="H317" s="7" t="s">
        <v>86</v>
      </c>
      <c r="M317" s="8">
        <v>105583</v>
      </c>
      <c r="N317" s="8">
        <v>107361</v>
      </c>
      <c r="O317" s="8">
        <v>113378</v>
      </c>
      <c r="P317" s="8">
        <v>113526</v>
      </c>
      <c r="Q317" s="8">
        <v>115163</v>
      </c>
      <c r="R317" s="8">
        <v>106929</v>
      </c>
      <c r="U317" s="7" t="s">
        <v>849</v>
      </c>
      <c r="V317" s="7" t="s">
        <v>973</v>
      </c>
      <c r="W317" s="7" t="s">
        <v>972</v>
      </c>
      <c r="X317" s="7" t="s">
        <v>851</v>
      </c>
      <c r="Y317" s="7" t="s">
        <v>971</v>
      </c>
      <c r="Z317" s="7" t="s">
        <v>865</v>
      </c>
    </row>
    <row r="318" spans="2:29" x14ac:dyDescent="0.3">
      <c r="B318" s="7" t="s">
        <v>832</v>
      </c>
      <c r="C318" s="7" t="s">
        <v>205</v>
      </c>
      <c r="D318" s="10" t="s">
        <v>294</v>
      </c>
      <c r="E318" s="10" t="s">
        <v>304</v>
      </c>
      <c r="F318" s="10" t="s">
        <v>246</v>
      </c>
      <c r="G318" s="7" t="s">
        <v>5</v>
      </c>
      <c r="H318" s="7" t="str">
        <f>H3</f>
        <v>CLP</v>
      </c>
      <c r="I318" s="7" t="s">
        <v>647</v>
      </c>
      <c r="J318" s="7" t="str">
        <f>J3</f>
        <v>December</v>
      </c>
      <c r="N318" s="15"/>
      <c r="O318" s="15"/>
      <c r="P318" s="15"/>
      <c r="Q318" s="15"/>
      <c r="R318" s="15"/>
      <c r="S318" s="15">
        <v>11125593000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hyperlinks>
    <hyperlink ref="AB293" r:id="rId1" xr:uid="{6B510F54-C888-4D28-8D1E-6C29C6BC547B}"/>
    <hyperlink ref="AB251" r:id="rId2" xr:uid="{B1691FEF-7C2F-4AFF-85C5-A17AA1EB66C0}"/>
    <hyperlink ref="AB291" r:id="rId3" xr:uid="{51C4D56F-058B-49DE-80E5-B2E38798F48C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validation'!$B$3:$B$26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S194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6"/>
  <sheetViews>
    <sheetView workbookViewId="0">
      <selection activeCell="C26" sqref="C26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708</v>
      </c>
      <c r="K3" t="s">
        <v>820</v>
      </c>
    </row>
    <row r="4" spans="2:11" x14ac:dyDescent="0.3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 x14ac:dyDescent="0.3">
      <c r="B5" t="s">
        <v>776</v>
      </c>
      <c r="C5" t="s">
        <v>798</v>
      </c>
      <c r="E5" t="s">
        <v>804</v>
      </c>
      <c r="J5" t="s">
        <v>819</v>
      </c>
    </row>
    <row r="6" spans="2:11" x14ac:dyDescent="0.3">
      <c r="B6" t="s">
        <v>777</v>
      </c>
      <c r="C6" t="s">
        <v>799</v>
      </c>
    </row>
    <row r="7" spans="2:11" x14ac:dyDescent="0.3">
      <c r="B7" t="s">
        <v>778</v>
      </c>
    </row>
    <row r="8" spans="2:11" x14ac:dyDescent="0.3">
      <c r="B8" t="s">
        <v>779</v>
      </c>
    </row>
    <row r="9" spans="2:11" x14ac:dyDescent="0.3">
      <c r="B9" t="s">
        <v>780</v>
      </c>
    </row>
    <row r="10" spans="2:11" x14ac:dyDescent="0.3">
      <c r="B10" t="s">
        <v>781</v>
      </c>
    </row>
    <row r="11" spans="2:11" x14ac:dyDescent="0.3">
      <c r="B11" t="s">
        <v>782</v>
      </c>
    </row>
    <row r="12" spans="2:11" x14ac:dyDescent="0.3">
      <c r="B12" t="s">
        <v>783</v>
      </c>
    </row>
    <row r="13" spans="2:11" x14ac:dyDescent="0.3">
      <c r="B13" t="s">
        <v>784</v>
      </c>
    </row>
    <row r="14" spans="2:11" x14ac:dyDescent="0.3">
      <c r="B14" t="s">
        <v>785</v>
      </c>
    </row>
    <row r="15" spans="2:11" x14ac:dyDescent="0.3">
      <c r="B15" t="s">
        <v>786</v>
      </c>
    </row>
    <row r="16" spans="2:11" x14ac:dyDescent="0.3">
      <c r="B16" t="s">
        <v>787</v>
      </c>
    </row>
    <row r="17" spans="2:2" x14ac:dyDescent="0.3">
      <c r="B17" t="s">
        <v>788</v>
      </c>
    </row>
    <row r="18" spans="2:2" x14ac:dyDescent="0.3">
      <c r="B18" t="s">
        <v>789</v>
      </c>
    </row>
    <row r="19" spans="2:2" x14ac:dyDescent="0.3">
      <c r="B19" t="s">
        <v>790</v>
      </c>
    </row>
    <row r="20" spans="2:2" x14ac:dyDescent="0.3">
      <c r="B20" t="s">
        <v>791</v>
      </c>
    </row>
    <row r="21" spans="2:2" x14ac:dyDescent="0.3">
      <c r="B21" t="s">
        <v>792</v>
      </c>
    </row>
    <row r="22" spans="2:2" x14ac:dyDescent="0.3">
      <c r="B22" t="s">
        <v>793</v>
      </c>
    </row>
    <row r="23" spans="2:2" x14ac:dyDescent="0.3">
      <c r="B23" t="s">
        <v>794</v>
      </c>
    </row>
    <row r="24" spans="2:2" x14ac:dyDescent="0.3">
      <c r="B24" t="s">
        <v>795</v>
      </c>
    </row>
    <row r="25" spans="2:2" x14ac:dyDescent="0.3">
      <c r="B25" t="s">
        <v>817</v>
      </c>
    </row>
    <row r="26" spans="2:2" x14ac:dyDescent="0.3">
      <c r="B26" t="s">
        <v>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 x14ac:dyDescent="0.3"/>
  <sheetData>
    <row r="2" spans="2:6" x14ac:dyDescent="0.3">
      <c r="B2" t="s">
        <v>371</v>
      </c>
      <c r="C2" t="s">
        <v>715</v>
      </c>
    </row>
    <row r="5" spans="2:6" x14ac:dyDescent="0.3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C1E4-ECEF-41D1-9410-169BFEA23D9F}">
  <dimension ref="A1:K87"/>
  <sheetViews>
    <sheetView zoomScale="85" zoomScaleNormal="85" workbookViewId="0">
      <pane ySplit="1" topLeftCell="A14" activePane="bottomLeft" state="frozen"/>
      <selection pane="bottomLeft" activeCell="C29" sqref="C29:C36"/>
    </sheetView>
  </sheetViews>
  <sheetFormatPr defaultRowHeight="14.4" x14ac:dyDescent="0.3"/>
  <cols>
    <col min="2" max="2" width="30.33203125" customWidth="1"/>
    <col min="3" max="3" width="23.5546875" customWidth="1"/>
    <col min="4" max="4" width="8.5546875" customWidth="1"/>
    <col min="5" max="5" width="27.109375" bestFit="1" customWidth="1"/>
    <col min="6" max="6" width="15.6640625" bestFit="1" customWidth="1"/>
    <col min="7" max="7" width="19" bestFit="1" customWidth="1"/>
    <col min="8" max="8" width="76.6640625" bestFit="1" customWidth="1"/>
    <col min="9" max="9" width="27.109375" bestFit="1" customWidth="1"/>
  </cols>
  <sheetData>
    <row r="1" spans="2:10" ht="21" thickBot="1" x14ac:dyDescent="0.35">
      <c r="C1" s="17" t="s">
        <v>350</v>
      </c>
      <c r="D1" s="18" t="s">
        <v>866</v>
      </c>
      <c r="E1" s="19" t="s">
        <v>867</v>
      </c>
      <c r="F1" s="20" t="s">
        <v>868</v>
      </c>
      <c r="G1" s="19" t="s">
        <v>869</v>
      </c>
      <c r="H1" s="54" t="s">
        <v>870</v>
      </c>
      <c r="I1" s="19" t="s">
        <v>871</v>
      </c>
      <c r="J1" s="21" t="s">
        <v>872</v>
      </c>
    </row>
    <row r="2" spans="2:10" x14ac:dyDescent="0.3">
      <c r="C2" s="84" t="s">
        <v>894</v>
      </c>
      <c r="D2" s="85">
        <v>2011</v>
      </c>
      <c r="E2" s="86" t="s">
        <v>873</v>
      </c>
      <c r="F2" s="87">
        <v>22</v>
      </c>
      <c r="G2" s="86">
        <v>10</v>
      </c>
      <c r="H2" s="23" t="s">
        <v>1001</v>
      </c>
      <c r="I2" s="23" t="s">
        <v>1003</v>
      </c>
    </row>
    <row r="3" spans="2:10" x14ac:dyDescent="0.3">
      <c r="C3" s="84"/>
      <c r="D3" s="85"/>
      <c r="E3" s="86"/>
      <c r="F3" s="87"/>
      <c r="G3" s="86"/>
      <c r="H3" s="23" t="s">
        <v>1002</v>
      </c>
      <c r="I3" s="23" t="s">
        <v>1004</v>
      </c>
    </row>
    <row r="4" spans="2:10" x14ac:dyDescent="0.3">
      <c r="B4" t="s">
        <v>930</v>
      </c>
      <c r="C4" s="84"/>
      <c r="D4" s="85"/>
      <c r="E4" s="86"/>
      <c r="F4" s="87"/>
      <c r="G4" s="86"/>
      <c r="I4" s="23"/>
    </row>
    <row r="5" spans="2:10" x14ac:dyDescent="0.3">
      <c r="B5" s="62" t="s">
        <v>1038</v>
      </c>
      <c r="C5" s="84"/>
      <c r="D5" s="85"/>
      <c r="E5" s="86"/>
      <c r="F5" s="87"/>
      <c r="G5" s="86"/>
      <c r="I5" s="23"/>
    </row>
    <row r="6" spans="2:10" x14ac:dyDescent="0.3">
      <c r="B6" t="s">
        <v>1039</v>
      </c>
      <c r="C6" s="84"/>
      <c r="D6" s="85"/>
      <c r="E6" s="86"/>
      <c r="F6" s="87"/>
      <c r="G6" s="86"/>
      <c r="H6" s="23"/>
      <c r="I6" s="23"/>
    </row>
    <row r="7" spans="2:10" x14ac:dyDescent="0.3">
      <c r="C7" s="84"/>
      <c r="D7" s="85"/>
      <c r="E7" s="86"/>
      <c r="F7" s="87"/>
      <c r="G7" s="86"/>
      <c r="H7" s="23"/>
      <c r="I7" s="23"/>
    </row>
    <row r="8" spans="2:10" x14ac:dyDescent="0.3">
      <c r="B8" s="14"/>
      <c r="C8" s="84"/>
      <c r="D8" s="85"/>
      <c r="E8" s="86"/>
      <c r="F8" s="87"/>
      <c r="G8" s="86"/>
      <c r="H8" s="23"/>
      <c r="I8" s="23"/>
    </row>
    <row r="9" spans="2:10" ht="15" thickBot="1" x14ac:dyDescent="0.35">
      <c r="B9" s="24"/>
      <c r="C9" s="84"/>
      <c r="D9" s="85"/>
      <c r="E9" s="86"/>
      <c r="F9" s="87"/>
      <c r="G9" s="86"/>
      <c r="H9" s="23"/>
      <c r="I9" s="23"/>
    </row>
    <row r="10" spans="2:10" x14ac:dyDescent="0.3">
      <c r="C10" s="88" t="s">
        <v>1042</v>
      </c>
      <c r="D10" s="89">
        <v>2002</v>
      </c>
      <c r="E10" s="90" t="s">
        <v>895</v>
      </c>
      <c r="F10" s="90">
        <v>41</v>
      </c>
      <c r="G10" s="90">
        <v>41</v>
      </c>
      <c r="H10" s="63" t="s">
        <v>1040</v>
      </c>
      <c r="I10" s="42" t="s">
        <v>1005</v>
      </c>
      <c r="J10" t="s">
        <v>1043</v>
      </c>
    </row>
    <row r="11" spans="2:10" x14ac:dyDescent="0.3">
      <c r="C11" s="84"/>
      <c r="D11" s="85"/>
      <c r="E11" s="86"/>
      <c r="F11" s="86"/>
      <c r="G11" s="86"/>
      <c r="H11" s="52" t="s">
        <v>1041</v>
      </c>
      <c r="I11" s="43" t="s">
        <v>1004</v>
      </c>
    </row>
    <row r="12" spans="2:10" x14ac:dyDescent="0.3">
      <c r="B12" t="s">
        <v>929</v>
      </c>
      <c r="C12" s="84"/>
      <c r="D12" s="85"/>
      <c r="E12" s="86"/>
      <c r="F12" s="86"/>
      <c r="G12" s="86"/>
      <c r="H12" s="52"/>
      <c r="I12" s="52" t="s">
        <v>1036</v>
      </c>
    </row>
    <row r="13" spans="2:10" x14ac:dyDescent="0.3">
      <c r="B13" t="s">
        <v>1037</v>
      </c>
      <c r="C13" s="84"/>
      <c r="D13" s="85"/>
      <c r="E13" s="86"/>
      <c r="F13" s="86"/>
      <c r="G13" s="86"/>
      <c r="H13" s="22"/>
      <c r="I13" s="43"/>
    </row>
    <row r="14" spans="2:10" x14ac:dyDescent="0.3">
      <c r="C14" s="84"/>
      <c r="D14" s="85"/>
      <c r="E14" s="86"/>
      <c r="F14" s="86"/>
      <c r="G14" s="86"/>
      <c r="H14" s="22"/>
      <c r="I14" s="43"/>
    </row>
    <row r="15" spans="2:10" x14ac:dyDescent="0.3">
      <c r="C15" s="84"/>
      <c r="D15" s="85"/>
      <c r="E15" s="86"/>
      <c r="F15" s="86"/>
      <c r="G15" s="86"/>
      <c r="H15" s="22"/>
      <c r="I15" s="43"/>
    </row>
    <row r="16" spans="2:10" ht="15" thickBot="1" x14ac:dyDescent="0.35">
      <c r="C16" s="84"/>
      <c r="D16" s="85"/>
      <c r="E16" s="86"/>
      <c r="F16" s="86"/>
      <c r="G16" s="86"/>
      <c r="H16" s="22"/>
      <c r="I16" s="43"/>
    </row>
    <row r="17" spans="2:10" ht="15" thickBot="1" x14ac:dyDescent="0.35">
      <c r="C17" s="88" t="s">
        <v>896</v>
      </c>
      <c r="D17" s="89">
        <v>1996</v>
      </c>
      <c r="E17" s="90" t="s">
        <v>875</v>
      </c>
      <c r="F17" s="90">
        <v>46</v>
      </c>
      <c r="G17" s="90">
        <v>25</v>
      </c>
      <c r="H17" s="43" t="s">
        <v>1006</v>
      </c>
      <c r="I17" s="42" t="s">
        <v>1014</v>
      </c>
    </row>
    <row r="18" spans="2:10" x14ac:dyDescent="0.3">
      <c r="C18" s="84"/>
      <c r="D18" s="85"/>
      <c r="E18" s="86"/>
      <c r="F18" s="86"/>
      <c r="G18" s="86"/>
      <c r="H18" s="43" t="s">
        <v>1007</v>
      </c>
      <c r="I18" s="42" t="s">
        <v>1015</v>
      </c>
    </row>
    <row r="19" spans="2:10" x14ac:dyDescent="0.3">
      <c r="C19" s="84"/>
      <c r="D19" s="85"/>
      <c r="E19" s="86"/>
      <c r="F19" s="86"/>
      <c r="G19" s="86"/>
      <c r="H19" s="43" t="s">
        <v>1008</v>
      </c>
      <c r="I19" s="25" t="s">
        <v>1016</v>
      </c>
    </row>
    <row r="20" spans="2:10" x14ac:dyDescent="0.3">
      <c r="C20" s="84"/>
      <c r="D20" s="85"/>
      <c r="E20" s="86"/>
      <c r="F20" s="86"/>
      <c r="G20" s="86"/>
      <c r="H20" s="43" t="s">
        <v>1009</v>
      </c>
      <c r="I20" s="25"/>
      <c r="J20" t="s">
        <v>1044</v>
      </c>
    </row>
    <row r="21" spans="2:10" x14ac:dyDescent="0.3">
      <c r="B21" t="s">
        <v>916</v>
      </c>
      <c r="C21" s="84"/>
      <c r="D21" s="85"/>
      <c r="E21" s="86"/>
      <c r="F21" s="86"/>
      <c r="G21" s="86"/>
      <c r="H21" s="47" t="s">
        <v>1010</v>
      </c>
      <c r="I21" s="25"/>
    </row>
    <row r="22" spans="2:10" x14ac:dyDescent="0.3">
      <c r="C22" s="84"/>
      <c r="D22" s="85"/>
      <c r="E22" s="86"/>
      <c r="F22" s="86"/>
      <c r="G22" s="86"/>
      <c r="H22" s="43" t="s">
        <v>1011</v>
      </c>
      <c r="I22" s="25"/>
    </row>
    <row r="23" spans="2:10" x14ac:dyDescent="0.3">
      <c r="C23" s="84"/>
      <c r="D23" s="85"/>
      <c r="E23" s="86"/>
      <c r="F23" s="86"/>
      <c r="G23" s="86"/>
      <c r="H23" s="43" t="s">
        <v>1012</v>
      </c>
      <c r="I23" s="25"/>
    </row>
    <row r="24" spans="2:10" x14ac:dyDescent="0.3">
      <c r="C24" s="84"/>
      <c r="D24" s="85"/>
      <c r="E24" s="86"/>
      <c r="F24" s="86"/>
      <c r="G24" s="86"/>
      <c r="H24" s="43" t="s">
        <v>1013</v>
      </c>
      <c r="I24" s="25"/>
    </row>
    <row r="25" spans="2:10" x14ac:dyDescent="0.3">
      <c r="C25" s="84"/>
      <c r="D25" s="85"/>
      <c r="E25" s="86"/>
      <c r="F25" s="86"/>
      <c r="G25" s="86"/>
      <c r="H25" s="43"/>
      <c r="I25" s="25"/>
    </row>
    <row r="26" spans="2:10" x14ac:dyDescent="0.3">
      <c r="C26" s="84"/>
      <c r="D26" s="85"/>
      <c r="E26" s="86"/>
      <c r="F26" s="86"/>
      <c r="G26" s="86"/>
      <c r="H26" s="43"/>
      <c r="I26" s="25"/>
    </row>
    <row r="27" spans="2:10" x14ac:dyDescent="0.3">
      <c r="C27" s="84"/>
      <c r="D27" s="85"/>
      <c r="E27" s="86"/>
      <c r="F27" s="86"/>
      <c r="G27" s="86"/>
      <c r="H27" s="43"/>
      <c r="I27" s="25"/>
    </row>
    <row r="28" spans="2:10" ht="15" thickBot="1" x14ac:dyDescent="0.35">
      <c r="C28" s="84"/>
      <c r="D28" s="85"/>
      <c r="E28" s="86"/>
      <c r="F28" s="86"/>
      <c r="G28" s="86"/>
      <c r="H28" s="23"/>
      <c r="I28" s="25"/>
    </row>
    <row r="29" spans="2:10" x14ac:dyDescent="0.3">
      <c r="C29" s="88" t="s">
        <v>897</v>
      </c>
      <c r="D29" s="89">
        <v>1986</v>
      </c>
      <c r="E29" s="90" t="s">
        <v>874</v>
      </c>
      <c r="F29" s="94">
        <v>35</v>
      </c>
      <c r="G29" s="90">
        <v>35</v>
      </c>
      <c r="H29" s="44" t="s">
        <v>1017</v>
      </c>
      <c r="I29" s="42"/>
    </row>
    <row r="30" spans="2:10" x14ac:dyDescent="0.3">
      <c r="C30" s="84"/>
      <c r="D30" s="85"/>
      <c r="E30" s="86"/>
      <c r="F30" s="87"/>
      <c r="G30" s="86"/>
      <c r="H30" s="44" t="s">
        <v>1018</v>
      </c>
      <c r="I30" s="43"/>
      <c r="J30" t="s">
        <v>1045</v>
      </c>
    </row>
    <row r="31" spans="2:10" ht="15" thickBot="1" x14ac:dyDescent="0.35">
      <c r="B31" t="s">
        <v>932</v>
      </c>
      <c r="C31" s="84"/>
      <c r="D31" s="85"/>
      <c r="E31" s="86"/>
      <c r="F31" s="87"/>
      <c r="G31" s="86"/>
      <c r="H31" s="46" t="s">
        <v>1019</v>
      </c>
      <c r="I31" s="43"/>
    </row>
    <row r="32" spans="2:10" ht="15" thickBot="1" x14ac:dyDescent="0.35">
      <c r="B32" t="s">
        <v>916</v>
      </c>
      <c r="C32" s="84"/>
      <c r="D32" s="85"/>
      <c r="E32" s="86"/>
      <c r="F32" s="87"/>
      <c r="G32" s="86"/>
      <c r="H32" s="46" t="s">
        <v>1002</v>
      </c>
      <c r="I32" s="43"/>
    </row>
    <row r="33" spans="2:9" ht="15" thickBot="1" x14ac:dyDescent="0.35">
      <c r="B33" t="s">
        <v>1037</v>
      </c>
      <c r="C33" s="84"/>
      <c r="D33" s="85"/>
      <c r="E33" s="86"/>
      <c r="F33" s="87"/>
      <c r="G33" s="86"/>
      <c r="H33" s="46" t="s">
        <v>1020</v>
      </c>
      <c r="I33" s="43"/>
    </row>
    <row r="34" spans="2:9" ht="15" thickBot="1" x14ac:dyDescent="0.35">
      <c r="C34" s="84"/>
      <c r="D34" s="85"/>
      <c r="E34" s="86"/>
      <c r="F34" s="87"/>
      <c r="G34" s="86"/>
      <c r="H34" s="46" t="s">
        <v>1021</v>
      </c>
      <c r="I34" s="43"/>
    </row>
    <row r="35" spans="2:9" ht="15" thickBot="1" x14ac:dyDescent="0.35">
      <c r="C35" s="84"/>
      <c r="D35" s="85"/>
      <c r="E35" s="86"/>
      <c r="F35" s="87"/>
      <c r="G35" s="86"/>
      <c r="H35" s="28"/>
      <c r="I35" s="43"/>
    </row>
    <row r="36" spans="2:9" ht="15" thickBot="1" x14ac:dyDescent="0.35">
      <c r="C36" s="91"/>
      <c r="D36" s="92"/>
      <c r="E36" s="93"/>
      <c r="F36" s="95"/>
      <c r="G36" s="93"/>
      <c r="H36" s="27"/>
      <c r="I36" s="45"/>
    </row>
    <row r="37" spans="2:9" x14ac:dyDescent="0.3">
      <c r="C37" s="88" t="s">
        <v>898</v>
      </c>
      <c r="D37" s="89">
        <v>2020</v>
      </c>
      <c r="E37" s="89" t="s">
        <v>874</v>
      </c>
      <c r="F37" s="90"/>
      <c r="G37" s="90">
        <v>1</v>
      </c>
      <c r="H37" s="44" t="s">
        <v>1022</v>
      </c>
      <c r="I37" s="50"/>
    </row>
    <row r="38" spans="2:9" x14ac:dyDescent="0.3">
      <c r="C38" s="84"/>
      <c r="D38" s="85"/>
      <c r="E38" s="85"/>
      <c r="F38" s="86"/>
      <c r="G38" s="86"/>
      <c r="H38" s="47" t="s">
        <v>1023</v>
      </c>
      <c r="I38" s="49"/>
    </row>
    <row r="39" spans="2:9" x14ac:dyDescent="0.3">
      <c r="C39" s="84"/>
      <c r="D39" s="85"/>
      <c r="E39" s="85"/>
      <c r="F39" s="86"/>
      <c r="G39" s="86"/>
      <c r="H39" s="23"/>
      <c r="I39" s="23"/>
    </row>
    <row r="40" spans="2:9" x14ac:dyDescent="0.3">
      <c r="C40" s="84"/>
      <c r="D40" s="85"/>
      <c r="E40" s="85"/>
      <c r="F40" s="86"/>
      <c r="G40" s="86"/>
      <c r="H40" s="23"/>
      <c r="I40" s="23"/>
    </row>
    <row r="41" spans="2:9" ht="15" thickBot="1" x14ac:dyDescent="0.35">
      <c r="C41" s="91"/>
      <c r="D41" s="92"/>
      <c r="E41" s="92"/>
      <c r="F41" s="93"/>
      <c r="G41" s="93"/>
      <c r="H41" s="30"/>
      <c r="I41" s="49"/>
    </row>
    <row r="42" spans="2:9" x14ac:dyDescent="0.3">
      <c r="C42" s="88" t="s">
        <v>899</v>
      </c>
      <c r="D42" s="89">
        <v>2003</v>
      </c>
      <c r="E42" s="89" t="s">
        <v>874</v>
      </c>
      <c r="F42" s="90"/>
      <c r="G42" s="90">
        <v>18</v>
      </c>
      <c r="H42" s="44" t="s">
        <v>1024</v>
      </c>
      <c r="I42" s="50"/>
    </row>
    <row r="43" spans="2:9" x14ac:dyDescent="0.3">
      <c r="B43" t="s">
        <v>933</v>
      </c>
      <c r="C43" s="84"/>
      <c r="D43" s="85"/>
      <c r="E43" s="85"/>
      <c r="F43" s="86"/>
      <c r="G43" s="86"/>
      <c r="H43" s="43" t="s">
        <v>1004</v>
      </c>
      <c r="I43" s="49"/>
    </row>
    <row r="44" spans="2:9" x14ac:dyDescent="0.3">
      <c r="B44" t="s">
        <v>916</v>
      </c>
      <c r="C44" s="84"/>
      <c r="D44" s="85"/>
      <c r="E44" s="85"/>
      <c r="F44" s="86"/>
      <c r="G44" s="86"/>
      <c r="H44" s="23"/>
      <c r="I44" s="23"/>
    </row>
    <row r="45" spans="2:9" x14ac:dyDescent="0.3">
      <c r="C45" s="84"/>
      <c r="D45" s="85"/>
      <c r="E45" s="85"/>
      <c r="F45" s="86"/>
      <c r="G45" s="86"/>
      <c r="H45" s="23"/>
      <c r="I45" s="23"/>
    </row>
    <row r="46" spans="2:9" ht="15" thickBot="1" x14ac:dyDescent="0.35">
      <c r="C46" s="84"/>
      <c r="D46" s="85"/>
      <c r="E46" s="92"/>
      <c r="F46" s="86"/>
      <c r="G46" s="86"/>
      <c r="H46" s="23"/>
      <c r="I46" s="23"/>
    </row>
    <row r="47" spans="2:9" x14ac:dyDescent="0.3">
      <c r="B47" t="s">
        <v>934</v>
      </c>
      <c r="C47" s="88" t="s">
        <v>900</v>
      </c>
      <c r="D47" s="89">
        <v>2002</v>
      </c>
      <c r="E47" s="89" t="s">
        <v>874</v>
      </c>
      <c r="F47" s="94">
        <v>33</v>
      </c>
      <c r="G47" s="90">
        <v>19</v>
      </c>
      <c r="H47" s="44" t="s">
        <v>1025</v>
      </c>
      <c r="I47" s="50" t="s">
        <v>1026</v>
      </c>
    </row>
    <row r="48" spans="2:9" x14ac:dyDescent="0.3">
      <c r="C48" s="84"/>
      <c r="D48" s="85"/>
      <c r="E48" s="85"/>
      <c r="F48" s="87"/>
      <c r="G48" s="86"/>
      <c r="H48" s="23"/>
      <c r="I48" s="49" t="s">
        <v>1027</v>
      </c>
    </row>
    <row r="49" spans="1:11" x14ac:dyDescent="0.3">
      <c r="C49" s="84"/>
      <c r="D49" s="85"/>
      <c r="E49" s="85"/>
      <c r="F49" s="87"/>
      <c r="G49" s="86"/>
      <c r="H49" s="23"/>
      <c r="I49" s="49" t="s">
        <v>1028</v>
      </c>
    </row>
    <row r="50" spans="1:11" x14ac:dyDescent="0.3">
      <c r="C50" s="84"/>
      <c r="D50" s="85"/>
      <c r="E50" s="85"/>
      <c r="F50" s="87"/>
      <c r="G50" s="86"/>
      <c r="H50" s="43"/>
      <c r="I50" s="49" t="s">
        <v>1029</v>
      </c>
    </row>
    <row r="51" spans="1:11" x14ac:dyDescent="0.3">
      <c r="B51" t="s">
        <v>1047</v>
      </c>
      <c r="C51" s="84"/>
      <c r="D51" s="85"/>
      <c r="E51" s="85"/>
      <c r="F51" s="87"/>
      <c r="G51" s="86"/>
      <c r="H51" s="43"/>
      <c r="I51" s="49" t="s">
        <v>1030</v>
      </c>
    </row>
    <row r="52" spans="1:11" x14ac:dyDescent="0.3">
      <c r="C52" s="84"/>
      <c r="D52" s="85"/>
      <c r="E52" s="85"/>
      <c r="F52" s="87"/>
      <c r="G52" s="86"/>
      <c r="H52" s="43"/>
      <c r="I52" s="49" t="s">
        <v>1031</v>
      </c>
    </row>
    <row r="53" spans="1:11" x14ac:dyDescent="0.3">
      <c r="C53" s="84"/>
      <c r="D53" s="85"/>
      <c r="E53" s="85"/>
      <c r="F53" s="87"/>
      <c r="G53" s="86"/>
      <c r="H53" s="43"/>
      <c r="I53" s="49" t="s">
        <v>1032</v>
      </c>
    </row>
    <row r="54" spans="1:11" ht="15" thickBot="1" x14ac:dyDescent="0.35">
      <c r="C54" s="84"/>
      <c r="D54" s="85"/>
      <c r="E54" s="85"/>
      <c r="F54" s="87"/>
      <c r="G54" s="86"/>
      <c r="H54" s="43"/>
      <c r="I54" s="49" t="s">
        <v>1033</v>
      </c>
    </row>
    <row r="55" spans="1:11" ht="15" thickBot="1" x14ac:dyDescent="0.35">
      <c r="C55" s="84"/>
      <c r="D55" s="85"/>
      <c r="E55" s="85"/>
      <c r="F55" s="87"/>
      <c r="G55" s="86"/>
      <c r="H55" s="23"/>
      <c r="I55" s="53" t="s">
        <v>1034</v>
      </c>
    </row>
    <row r="56" spans="1:11" x14ac:dyDescent="0.3">
      <c r="C56" s="96" t="s">
        <v>1048</v>
      </c>
      <c r="D56" s="98">
        <v>2003</v>
      </c>
      <c r="E56" s="98" t="s">
        <v>874</v>
      </c>
      <c r="F56" s="100">
        <v>32</v>
      </c>
      <c r="G56" s="102">
        <v>18</v>
      </c>
      <c r="H56" s="39"/>
      <c r="I56" s="53"/>
      <c r="J56" s="7" t="s">
        <v>1050</v>
      </c>
      <c r="K56" s="7"/>
    </row>
    <row r="57" spans="1:11" x14ac:dyDescent="0.3">
      <c r="C57" s="97"/>
      <c r="D57" s="99"/>
      <c r="E57" s="99"/>
      <c r="F57" s="101"/>
      <c r="G57" s="103"/>
      <c r="H57" s="40"/>
      <c r="I57" s="51"/>
      <c r="J57" s="7"/>
      <c r="K57" s="7"/>
    </row>
    <row r="58" spans="1:11" x14ac:dyDescent="0.3">
      <c r="B58" t="s">
        <v>927</v>
      </c>
      <c r="C58" s="97"/>
      <c r="D58" s="99"/>
      <c r="E58" s="99"/>
      <c r="F58" s="101"/>
      <c r="G58" s="103"/>
      <c r="H58" s="40"/>
      <c r="I58" s="51"/>
      <c r="J58" s="7"/>
      <c r="K58" s="7"/>
    </row>
    <row r="59" spans="1:11" x14ac:dyDescent="0.3">
      <c r="A59">
        <v>2019</v>
      </c>
      <c r="B59" t="s">
        <v>1049</v>
      </c>
      <c r="C59" s="97"/>
      <c r="D59" s="99"/>
      <c r="E59" s="99"/>
      <c r="F59" s="101"/>
      <c r="G59" s="103"/>
      <c r="H59" s="40"/>
      <c r="I59" s="51"/>
      <c r="J59" s="7"/>
      <c r="K59" s="7"/>
    </row>
    <row r="60" spans="1:11" x14ac:dyDescent="0.3">
      <c r="A60">
        <v>14</v>
      </c>
      <c r="C60" s="97"/>
      <c r="D60" s="99"/>
      <c r="E60" s="99"/>
      <c r="F60" s="101"/>
      <c r="G60" s="103"/>
      <c r="H60" s="41"/>
      <c r="I60" s="51"/>
      <c r="J60" s="7"/>
      <c r="K60" s="7"/>
    </row>
    <row r="61" spans="1:11" ht="15" thickBot="1" x14ac:dyDescent="0.35">
      <c r="C61" s="97"/>
      <c r="D61" s="99"/>
      <c r="E61" s="99"/>
      <c r="F61" s="101"/>
      <c r="G61" s="103"/>
      <c r="H61" s="40"/>
      <c r="I61" s="40"/>
      <c r="J61" s="7"/>
      <c r="K61" s="7"/>
    </row>
    <row r="62" spans="1:11" x14ac:dyDescent="0.3">
      <c r="C62" s="96" t="s">
        <v>901</v>
      </c>
      <c r="D62" s="89">
        <v>2014</v>
      </c>
      <c r="E62" s="98" t="s">
        <v>874</v>
      </c>
      <c r="F62" s="94">
        <v>7</v>
      </c>
      <c r="G62" s="90">
        <v>7</v>
      </c>
      <c r="H62" t="s">
        <v>1052</v>
      </c>
      <c r="I62" s="50"/>
    </row>
    <row r="63" spans="1:11" x14ac:dyDescent="0.3">
      <c r="C63" s="97"/>
      <c r="D63" s="85"/>
      <c r="E63" s="99"/>
      <c r="F63" s="87"/>
      <c r="G63" s="86"/>
      <c r="H63" t="s">
        <v>1053</v>
      </c>
      <c r="I63" s="49"/>
    </row>
    <row r="64" spans="1:11" x14ac:dyDescent="0.3">
      <c r="B64" t="s">
        <v>931</v>
      </c>
      <c r="C64" s="97"/>
      <c r="D64" s="85"/>
      <c r="E64" s="99"/>
      <c r="F64" s="87"/>
      <c r="G64" s="86"/>
      <c r="H64" s="23"/>
      <c r="I64" s="49"/>
    </row>
    <row r="65" spans="2:9" x14ac:dyDescent="0.3">
      <c r="B65" t="s">
        <v>1051</v>
      </c>
      <c r="C65" s="97"/>
      <c r="D65" s="85"/>
      <c r="E65" s="99"/>
      <c r="F65" s="87"/>
      <c r="G65" s="86"/>
      <c r="H65" s="23"/>
      <c r="I65" s="49"/>
    </row>
    <row r="66" spans="2:9" x14ac:dyDescent="0.3">
      <c r="B66" t="s">
        <v>1069</v>
      </c>
      <c r="C66" s="97"/>
      <c r="D66" s="85"/>
      <c r="E66" s="99"/>
      <c r="F66" s="87"/>
      <c r="G66" s="86"/>
      <c r="H66" s="23"/>
      <c r="I66" s="49"/>
    </row>
    <row r="67" spans="2:9" ht="15" thickBot="1" x14ac:dyDescent="0.35">
      <c r="C67" s="97"/>
      <c r="D67" s="85"/>
      <c r="E67" s="99"/>
      <c r="F67" s="87"/>
      <c r="G67" s="86"/>
      <c r="H67" s="23"/>
      <c r="I67" s="49"/>
    </row>
    <row r="68" spans="2:9" x14ac:dyDescent="0.3">
      <c r="C68" s="31"/>
      <c r="D68" s="32"/>
      <c r="E68" s="32"/>
      <c r="F68" s="33"/>
      <c r="G68" s="33"/>
      <c r="H68" s="23"/>
      <c r="I68" s="50"/>
    </row>
    <row r="69" spans="2:9" x14ac:dyDescent="0.3">
      <c r="C69" s="80" t="s">
        <v>1068</v>
      </c>
    </row>
    <row r="70" spans="2:9" x14ac:dyDescent="0.3">
      <c r="F70">
        <f>SUM(F2:F68)</f>
        <v>216</v>
      </c>
      <c r="G70">
        <f>SUM(G2:G68)</f>
        <v>174</v>
      </c>
    </row>
    <row r="71" spans="2:9" x14ac:dyDescent="0.3">
      <c r="F71" s="81">
        <f>F70/10</f>
        <v>21.6</v>
      </c>
      <c r="G71" s="81">
        <f>G70/10</f>
        <v>17.399999999999999</v>
      </c>
    </row>
    <row r="72" spans="2:9" x14ac:dyDescent="0.3">
      <c r="B72" s="34"/>
    </row>
    <row r="74" spans="2:9" x14ac:dyDescent="0.3">
      <c r="B74" s="24"/>
    </row>
    <row r="75" spans="2:9" x14ac:dyDescent="0.3">
      <c r="B75" t="s">
        <v>927</v>
      </c>
      <c r="C75">
        <f>0.56+1.5+10.67</f>
        <v>12.73</v>
      </c>
    </row>
    <row r="76" spans="2:9" x14ac:dyDescent="0.3">
      <c r="B76" s="16" t="s">
        <v>928</v>
      </c>
      <c r="C76">
        <f>9.19+0.11</f>
        <v>9.2999999999999989</v>
      </c>
    </row>
    <row r="77" spans="2:9" x14ac:dyDescent="0.3">
      <c r="B77" t="s">
        <v>929</v>
      </c>
      <c r="C77">
        <f>0.08+0.09+0.08+0.25+0.73+6.02+1.79+2.52</f>
        <v>11.559999999999999</v>
      </c>
    </row>
    <row r="78" spans="2:9" x14ac:dyDescent="0.3">
      <c r="B78" t="s">
        <v>930</v>
      </c>
      <c r="C78">
        <f>9.71+0.35+0.35+0.35+0.01</f>
        <v>10.77</v>
      </c>
    </row>
    <row r="79" spans="2:9" x14ac:dyDescent="0.3">
      <c r="B79" t="s">
        <v>931</v>
      </c>
      <c r="C79">
        <v>8.74</v>
      </c>
    </row>
    <row r="80" spans="2:9" x14ac:dyDescent="0.3">
      <c r="B80" t="s">
        <v>932</v>
      </c>
      <c r="C80">
        <f>1.8+0.45</f>
        <v>2.25</v>
      </c>
    </row>
    <row r="81" spans="2:3" x14ac:dyDescent="0.3">
      <c r="B81" t="s">
        <v>933</v>
      </c>
      <c r="C81">
        <f>5.44+1.43+0.89+0.89+1.36+0.89+1.35+0.21+0.21+0.57+1.97</f>
        <v>15.210000000000003</v>
      </c>
    </row>
    <row r="82" spans="2:3" x14ac:dyDescent="0.3">
      <c r="C82">
        <f t="shared" ref="C82" si="0">SUM(C75:C81)</f>
        <v>70.56</v>
      </c>
    </row>
    <row r="85" spans="2:3" x14ac:dyDescent="0.3">
      <c r="B85" t="s">
        <v>943</v>
      </c>
      <c r="C85" t="s">
        <v>944</v>
      </c>
    </row>
    <row r="86" spans="2:3" x14ac:dyDescent="0.3">
      <c r="B86" t="s">
        <v>945</v>
      </c>
      <c r="C86">
        <v>100</v>
      </c>
    </row>
    <row r="87" spans="2:3" x14ac:dyDescent="0.3">
      <c r="B87" t="s">
        <v>946</v>
      </c>
      <c r="C87">
        <v>99.992000000000004</v>
      </c>
    </row>
  </sheetData>
  <mergeCells count="45">
    <mergeCell ref="C62:C67"/>
    <mergeCell ref="D62:D67"/>
    <mergeCell ref="E62:E67"/>
    <mergeCell ref="F62:F67"/>
    <mergeCell ref="G62:G67"/>
    <mergeCell ref="C56:C61"/>
    <mergeCell ref="D56:D61"/>
    <mergeCell ref="E56:E61"/>
    <mergeCell ref="F56:F61"/>
    <mergeCell ref="G56:G61"/>
    <mergeCell ref="C47:C55"/>
    <mergeCell ref="D47:D55"/>
    <mergeCell ref="E47:E55"/>
    <mergeCell ref="F47:F55"/>
    <mergeCell ref="G47:G55"/>
    <mergeCell ref="C42:C46"/>
    <mergeCell ref="D42:D46"/>
    <mergeCell ref="E42:E46"/>
    <mergeCell ref="F42:F46"/>
    <mergeCell ref="G42:G46"/>
    <mergeCell ref="C37:C41"/>
    <mergeCell ref="D37:D41"/>
    <mergeCell ref="E37:E41"/>
    <mergeCell ref="F37:F41"/>
    <mergeCell ref="G37:G41"/>
    <mergeCell ref="C29:C36"/>
    <mergeCell ref="D29:D36"/>
    <mergeCell ref="E29:E36"/>
    <mergeCell ref="F29:F36"/>
    <mergeCell ref="G29:G36"/>
    <mergeCell ref="C17:C28"/>
    <mergeCell ref="D17:D28"/>
    <mergeCell ref="E17:E28"/>
    <mergeCell ref="F17:F28"/>
    <mergeCell ref="G17:G28"/>
    <mergeCell ref="C10:C16"/>
    <mergeCell ref="D10:D16"/>
    <mergeCell ref="E10:E16"/>
    <mergeCell ref="F10:F16"/>
    <mergeCell ref="G10:G16"/>
    <mergeCell ref="C2:C9"/>
    <mergeCell ref="D2:D9"/>
    <mergeCell ref="E2:E9"/>
    <mergeCell ref="F2:F9"/>
    <mergeCell ref="G2:G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E5FA-B44D-463F-8C13-312A1FF89241}">
  <dimension ref="C1:J25"/>
  <sheetViews>
    <sheetView zoomScale="70" zoomScaleNormal="70" workbookViewId="0">
      <selection activeCell="I16" sqref="I16"/>
    </sheetView>
  </sheetViews>
  <sheetFormatPr defaultRowHeight="14.4" x14ac:dyDescent="0.3"/>
  <cols>
    <col min="3" max="3" width="74.5546875" bestFit="1" customWidth="1"/>
    <col min="5" max="5" width="18.88671875" bestFit="1" customWidth="1"/>
    <col min="6" max="6" width="19.33203125" bestFit="1" customWidth="1"/>
    <col min="7" max="7" width="20.33203125" bestFit="1" customWidth="1"/>
    <col min="8" max="10" width="20.6640625" bestFit="1" customWidth="1"/>
  </cols>
  <sheetData>
    <row r="1" spans="3:10" x14ac:dyDescent="0.3">
      <c r="E1" t="s">
        <v>849</v>
      </c>
      <c r="F1" t="s">
        <v>973</v>
      </c>
      <c r="G1" t="s">
        <v>972</v>
      </c>
      <c r="H1" t="s">
        <v>851</v>
      </c>
      <c r="I1" t="s">
        <v>971</v>
      </c>
      <c r="J1" t="s">
        <v>865</v>
      </c>
    </row>
    <row r="2" spans="3:10" x14ac:dyDescent="0.3">
      <c r="C2" t="s">
        <v>876</v>
      </c>
      <c r="E2" s="35">
        <f t="shared" ref="E2:H2" si="0">E16/E6</f>
        <v>8733872.5931257866</v>
      </c>
      <c r="F2" s="35">
        <f t="shared" si="0"/>
        <v>8844886.3088085987</v>
      </c>
      <c r="G2" s="35">
        <f t="shared" si="0"/>
        <v>8843174.901656406</v>
      </c>
      <c r="H2" s="35">
        <f t="shared" si="0"/>
        <v>9152955.4727551397</v>
      </c>
      <c r="I2" s="35">
        <f>I16/I6</f>
        <v>9436433.8112067245</v>
      </c>
      <c r="J2" s="35">
        <f>J16/J6</f>
        <v>10149816.074217472</v>
      </c>
    </row>
    <row r="4" spans="3:10" x14ac:dyDescent="0.3">
      <c r="F4">
        <f>F6-E6</f>
        <v>1778</v>
      </c>
      <c r="G4">
        <f>G6-F6</f>
        <v>6017</v>
      </c>
      <c r="H4">
        <f>H6-G6</f>
        <v>148</v>
      </c>
      <c r="I4">
        <f>I6-H6</f>
        <v>1637</v>
      </c>
      <c r="J4">
        <f>J6-I6</f>
        <v>-8234</v>
      </c>
    </row>
    <row r="5" spans="3:10" s="36" customFormat="1" x14ac:dyDescent="0.3">
      <c r="C5" s="36" t="s">
        <v>877</v>
      </c>
      <c r="E5" s="36">
        <v>2015</v>
      </c>
      <c r="F5" s="36">
        <v>2016</v>
      </c>
      <c r="G5" s="36">
        <v>2017</v>
      </c>
      <c r="H5" s="36">
        <v>2018</v>
      </c>
      <c r="I5" s="36">
        <v>2019</v>
      </c>
      <c r="J5" s="36">
        <v>2020</v>
      </c>
    </row>
    <row r="6" spans="3:10" x14ac:dyDescent="0.3">
      <c r="C6" t="s">
        <v>878</v>
      </c>
      <c r="E6">
        <v>105583</v>
      </c>
      <c r="F6">
        <v>107361</v>
      </c>
      <c r="G6">
        <v>113378</v>
      </c>
      <c r="H6">
        <v>113526</v>
      </c>
      <c r="I6">
        <v>115163</v>
      </c>
      <c r="J6">
        <v>106929</v>
      </c>
    </row>
    <row r="7" spans="3:10" x14ac:dyDescent="0.3">
      <c r="C7" t="s">
        <v>879</v>
      </c>
    </row>
    <row r="8" spans="3:10" x14ac:dyDescent="0.3">
      <c r="C8" t="s">
        <v>880</v>
      </c>
      <c r="E8">
        <v>53827</v>
      </c>
      <c r="F8">
        <v>55295</v>
      </c>
      <c r="G8">
        <v>58553</v>
      </c>
      <c r="H8">
        <v>58228</v>
      </c>
      <c r="I8">
        <v>58573</v>
      </c>
      <c r="J8">
        <v>53465</v>
      </c>
    </row>
    <row r="9" spans="3:10" x14ac:dyDescent="0.3">
      <c r="C9" t="s">
        <v>881</v>
      </c>
      <c r="I9" s="37"/>
    </row>
    <row r="11" spans="3:10" x14ac:dyDescent="0.3">
      <c r="C11" t="s">
        <v>879</v>
      </c>
      <c r="E11" s="29">
        <f t="shared" ref="E11:J11" si="1">E7/E6</f>
        <v>0</v>
      </c>
      <c r="F11" s="29">
        <f t="shared" si="1"/>
        <v>0</v>
      </c>
      <c r="G11" s="29">
        <f t="shared" si="1"/>
        <v>0</v>
      </c>
      <c r="H11" s="29">
        <f t="shared" si="1"/>
        <v>0</v>
      </c>
      <c r="I11" s="29">
        <f t="shared" si="1"/>
        <v>0</v>
      </c>
      <c r="J11" s="29">
        <f t="shared" si="1"/>
        <v>0</v>
      </c>
    </row>
    <row r="13" spans="3:10" x14ac:dyDescent="0.3">
      <c r="C13" t="s">
        <v>882</v>
      </c>
      <c r="E13" s="26">
        <f t="shared" ref="E13:J13" si="2">E8/E6</f>
        <v>0.50980745006298367</v>
      </c>
      <c r="F13" s="26">
        <f t="shared" si="2"/>
        <v>0.51503804919849849</v>
      </c>
      <c r="G13" s="26">
        <f t="shared" si="2"/>
        <v>0.51644057930109899</v>
      </c>
      <c r="H13" s="26">
        <f t="shared" si="2"/>
        <v>0.51290453288233528</v>
      </c>
      <c r="I13" s="26">
        <f t="shared" si="2"/>
        <v>0.50860953604890458</v>
      </c>
      <c r="J13" s="26">
        <f t="shared" si="2"/>
        <v>0.50000467599996257</v>
      </c>
    </row>
    <row r="14" spans="3:10" x14ac:dyDescent="0.3">
      <c r="C14" t="s">
        <v>892</v>
      </c>
      <c r="E14" s="38"/>
      <c r="F14" s="38"/>
      <c r="G14" s="38"/>
      <c r="H14" s="38"/>
      <c r="I14" s="38"/>
      <c r="J14" s="38"/>
    </row>
    <row r="15" spans="3:10" x14ac:dyDescent="0.3">
      <c r="C15" t="s">
        <v>893</v>
      </c>
      <c r="E15" s="38"/>
      <c r="F15" s="38"/>
      <c r="G15" s="38"/>
      <c r="H15" s="38"/>
      <c r="I15" s="38">
        <v>2050566000</v>
      </c>
      <c r="J15" s="38">
        <v>1344547000</v>
      </c>
    </row>
    <row r="16" spans="3:10" x14ac:dyDescent="0.3">
      <c r="C16" t="s">
        <v>883</v>
      </c>
      <c r="E16" s="38">
        <v>922148470000</v>
      </c>
      <c r="F16" s="38">
        <v>949595839000</v>
      </c>
      <c r="G16" s="38">
        <v>1002621484000</v>
      </c>
      <c r="H16" s="38">
        <v>1039098423000</v>
      </c>
      <c r="I16" s="38">
        <v>1086728027000</v>
      </c>
      <c r="J16" s="38">
        <v>1085309683000</v>
      </c>
    </row>
    <row r="17" spans="3:10" x14ac:dyDescent="0.3">
      <c r="C17" t="s">
        <v>884</v>
      </c>
      <c r="E17" s="35">
        <f>(E16-E14)/E6</f>
        <v>8733872.5931257866</v>
      </c>
      <c r="F17" s="35">
        <f t="shared" ref="F17:J17" si="3">(F16-F14)/F6</f>
        <v>8844886.3088085987</v>
      </c>
      <c r="G17" s="35">
        <f t="shared" si="3"/>
        <v>8843174.901656406</v>
      </c>
      <c r="H17" s="35">
        <f t="shared" si="3"/>
        <v>9152955.4727551397</v>
      </c>
      <c r="I17" s="35">
        <f t="shared" si="3"/>
        <v>9436433.8112067245</v>
      </c>
      <c r="J17" s="35">
        <f t="shared" si="3"/>
        <v>10149816.074217472</v>
      </c>
    </row>
    <row r="18" spans="3:10" x14ac:dyDescent="0.3">
      <c r="C18" t="s">
        <v>885</v>
      </c>
      <c r="E18" s="35"/>
      <c r="F18" s="35"/>
      <c r="G18" s="35"/>
      <c r="H18" s="35"/>
      <c r="I18" s="35"/>
      <c r="J18" s="35"/>
    </row>
    <row r="19" spans="3:10" x14ac:dyDescent="0.3">
      <c r="C19" t="s">
        <v>886</v>
      </c>
      <c r="E19" s="35"/>
      <c r="F19" s="35"/>
      <c r="G19" s="35"/>
      <c r="H19" s="35"/>
      <c r="I19" s="35"/>
      <c r="J19" s="35"/>
    </row>
    <row r="20" spans="3:10" x14ac:dyDescent="0.3">
      <c r="C20" t="s">
        <v>887</v>
      </c>
    </row>
    <row r="21" spans="3:10" x14ac:dyDescent="0.3">
      <c r="C21" t="s">
        <v>888</v>
      </c>
    </row>
    <row r="22" spans="3:10" x14ac:dyDescent="0.3">
      <c r="C22" t="s">
        <v>889</v>
      </c>
      <c r="I22" s="35"/>
    </row>
    <row r="23" spans="3:10" x14ac:dyDescent="0.3">
      <c r="C23" t="s">
        <v>890</v>
      </c>
      <c r="I23" s="35"/>
    </row>
    <row r="25" spans="3:10" x14ac:dyDescent="0.3">
      <c r="C25" t="s">
        <v>891</v>
      </c>
      <c r="I25" s="3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Data validation</vt:lpstr>
      <vt:lpstr>Other Data</vt:lpstr>
      <vt:lpstr>G5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Rakesh</cp:lastModifiedBy>
  <dcterms:created xsi:type="dcterms:W3CDTF">2015-06-05T18:17:20Z</dcterms:created>
  <dcterms:modified xsi:type="dcterms:W3CDTF">2021-05-24T12:29:19Z</dcterms:modified>
</cp:coreProperties>
</file>