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4020" yWindow="-60" windowWidth="11280" windowHeight="8580" tabRatio="821" firstSheet="4" activeTab="10"/>
  </bookViews>
  <sheets>
    <sheet name="Phase-Wise-Estimate" sheetId="10" state="hidden" r:id="rId1"/>
    <sheet name="Drop1" sheetId="39" state="hidden" r:id="rId2"/>
    <sheet name="Drop0" sheetId="38" state="hidden" r:id="rId3"/>
    <sheet name="Res Load - Summary" sheetId="37" state="hidden" r:id="rId4"/>
    <sheet name="Cover Page" sheetId="17" r:id="rId5"/>
    <sheet name="Summary" sheetId="1" r:id="rId6"/>
    <sheet name="Overall1" sheetId="2" state="hidden" r:id="rId7"/>
    <sheet name="Input Sheet" sheetId="36" r:id="rId8"/>
    <sheet name="Janus_Estimation" sheetId="19" r:id="rId9"/>
    <sheet name="Estimation_Assumptions" sheetId="11" r:id="rId10"/>
    <sheet name="ChangeHistory" sheetId="12" r:id="rId11"/>
    <sheet name="Annexture" sheetId="40" r:id="rId12"/>
  </sheets>
  <definedNames>
    <definedName name="cause">#REF!</definedName>
    <definedName name="Comments">#REF!</definedName>
    <definedName name="Ltst_TestLog">"'Test log'"</definedName>
    <definedName name="Severity">#REF!</definedName>
    <definedName name="State_of_Origin">#REF!</definedName>
  </definedNames>
  <calcPr calcId="125725"/>
  <customWorkbookViews>
    <customWorkbookView name="DESAIN03 - Personal View" guid="{A395BA6A-E03A-4D49-825B-7032E513A8DD}" mergeInterval="0" personalView="1" maximized="1" windowWidth="1020" windowHeight="578" tabRatio="821" activeSheetId="1"/>
    <customWorkbookView name="Vijay Gokula Krishnan. P - Personal View" guid="{ACF19C38-8B66-41CE-B967-4A0CADADCEFE}" mergeInterval="0" personalView="1" maximized="1" xWindow="1" yWindow="1" windowWidth="1024" windowHeight="551" tabRatio="821" activeSheetId="1"/>
    <customWorkbookView name="Sasikumar - Personal View" guid="{A57F4D57-0299-4C36-ADCB-2254F08BEE54}" mergeInterval="0" personalView="1" maximized="1" xWindow="1" yWindow="1" windowWidth="1024" windowHeight="468" tabRatio="821" activeSheetId="4"/>
    <customWorkbookView name="136134 - Personal View" guid="{8F6D4D51-C132-47B8-9921-60143C7C0F0B}" mergeInterval="0" personalView="1" maximized="1" xWindow="1" yWindow="1" windowWidth="1024" windowHeight="484" tabRatio="821" activeSheetId="1"/>
    <customWorkbookView name="170301 - Personal View" guid="{E2D87BA7-D589-4CD6-B946-BB44A37CD36F}" mergeInterval="0" personalView="1" maximized="1" xWindow="1" yWindow="1" windowWidth="1280" windowHeight="540" tabRatio="821" activeSheetId="1"/>
    <customWorkbookView name="MADHAV03 - Personal View" guid="{46A772BA-5871-4269-B132-DB28891F3651}" mergeInterval="0" personalView="1" maximized="1" windowWidth="1020" windowHeight="578" tabRatio="821" activeSheetId="1"/>
  </customWorkbookViews>
  <fileRecoveryPr autoRecover="0"/>
</workbook>
</file>

<file path=xl/calcChain.xml><?xml version="1.0" encoding="utf-8"?>
<calcChain xmlns="http://schemas.openxmlformats.org/spreadsheetml/2006/main">
  <c r="H49" i="19"/>
  <c r="E49" s="1"/>
  <c r="H53"/>
  <c r="E53" s="1"/>
  <c r="H52"/>
  <c r="G52" s="1"/>
  <c r="H51"/>
  <c r="E51" s="1"/>
  <c r="H50"/>
  <c r="G50" s="1"/>
  <c r="C49" l="1"/>
  <c r="D220" s="1"/>
  <c r="C51"/>
  <c r="F236"/>
  <c r="F234"/>
  <c r="F233"/>
  <c r="F235"/>
  <c r="F232"/>
  <c r="H230"/>
  <c r="H228"/>
  <c r="H226"/>
  <c r="H229"/>
  <c r="H227"/>
  <c r="G53"/>
  <c r="D233"/>
  <c r="D234"/>
  <c r="D232"/>
  <c r="D236"/>
  <c r="D235"/>
  <c r="D221"/>
  <c r="H242"/>
  <c r="H241"/>
  <c r="H240"/>
  <c r="H239"/>
  <c r="H238"/>
  <c r="D50"/>
  <c r="D52"/>
  <c r="F53"/>
  <c r="D51"/>
  <c r="F51"/>
  <c r="G51"/>
  <c r="C53"/>
  <c r="D49"/>
  <c r="F49"/>
  <c r="G49"/>
  <c r="D53"/>
  <c r="N50"/>
  <c r="K50" s="1"/>
  <c r="N52"/>
  <c r="K52" s="1"/>
  <c r="E50"/>
  <c r="E52"/>
  <c r="N49"/>
  <c r="F50"/>
  <c r="N51"/>
  <c r="F52"/>
  <c r="N53"/>
  <c r="C50"/>
  <c r="C52"/>
  <c r="D223" l="1"/>
  <c r="D222"/>
  <c r="D224"/>
  <c r="L242"/>
  <c r="L241"/>
  <c r="L240"/>
  <c r="L239"/>
  <c r="L238"/>
  <c r="G236"/>
  <c r="G235"/>
  <c r="G234"/>
  <c r="G233"/>
  <c r="G232"/>
  <c r="G242"/>
  <c r="G241"/>
  <c r="G240"/>
  <c r="G239"/>
  <c r="G238"/>
  <c r="F242"/>
  <c r="F241"/>
  <c r="F240"/>
  <c r="F239"/>
  <c r="F238"/>
  <c r="L230"/>
  <c r="L229"/>
  <c r="L228"/>
  <c r="L227"/>
  <c r="L226"/>
  <c r="E236"/>
  <c r="E235"/>
  <c r="E234"/>
  <c r="E233"/>
  <c r="E232"/>
  <c r="D229"/>
  <c r="D230"/>
  <c r="D226"/>
  <c r="D227"/>
  <c r="D228"/>
  <c r="G230"/>
  <c r="G229"/>
  <c r="G228"/>
  <c r="G227"/>
  <c r="G226"/>
  <c r="E230"/>
  <c r="E229"/>
  <c r="E228"/>
  <c r="E227"/>
  <c r="E226"/>
  <c r="D240"/>
  <c r="D241"/>
  <c r="D242"/>
  <c r="D238"/>
  <c r="D239"/>
  <c r="F230"/>
  <c r="F227"/>
  <c r="F229"/>
  <c r="F228"/>
  <c r="F226"/>
  <c r="H234"/>
  <c r="H235"/>
  <c r="H236"/>
  <c r="H233"/>
  <c r="H232"/>
  <c r="E242"/>
  <c r="E240"/>
  <c r="E238"/>
  <c r="E241"/>
  <c r="E239"/>
  <c r="L51"/>
  <c r="J51"/>
  <c r="I51"/>
  <c r="M51"/>
  <c r="K51"/>
  <c r="L52"/>
  <c r="M52"/>
  <c r="J52"/>
  <c r="I52"/>
  <c r="L53"/>
  <c r="J53"/>
  <c r="I53"/>
  <c r="M53"/>
  <c r="L49"/>
  <c r="J49"/>
  <c r="I49"/>
  <c r="M49"/>
  <c r="L50"/>
  <c r="M50"/>
  <c r="J50"/>
  <c r="I50"/>
  <c r="K53"/>
  <c r="K49"/>
  <c r="K227" l="1"/>
  <c r="K228"/>
  <c r="K230"/>
  <c r="K226"/>
  <c r="K229"/>
  <c r="J224"/>
  <c r="J220"/>
  <c r="J221"/>
  <c r="J222"/>
  <c r="J223"/>
  <c r="K242"/>
  <c r="K241"/>
  <c r="K240"/>
  <c r="K239"/>
  <c r="K238"/>
  <c r="N233"/>
  <c r="N236"/>
  <c r="N235"/>
  <c r="N234"/>
  <c r="N232"/>
  <c r="J228"/>
  <c r="J229"/>
  <c r="J230"/>
  <c r="J226"/>
  <c r="J227"/>
  <c r="J239"/>
  <c r="J240"/>
  <c r="J241"/>
  <c r="J242"/>
  <c r="J238"/>
  <c r="L236"/>
  <c r="L235"/>
  <c r="L233"/>
  <c r="L234"/>
  <c r="L232"/>
  <c r="M236"/>
  <c r="M235"/>
  <c r="M234"/>
  <c r="M233"/>
  <c r="M232"/>
  <c r="N224"/>
  <c r="N223"/>
  <c r="N222"/>
  <c r="N221"/>
  <c r="N220"/>
  <c r="M229"/>
  <c r="M228"/>
  <c r="M226"/>
  <c r="M230"/>
  <c r="M227"/>
  <c r="K236"/>
  <c r="K235"/>
  <c r="K234"/>
  <c r="K233"/>
  <c r="K232"/>
  <c r="M222"/>
  <c r="M220"/>
  <c r="M224"/>
  <c r="M221"/>
  <c r="M223"/>
  <c r="M242"/>
  <c r="M241"/>
  <c r="M240"/>
  <c r="M239"/>
  <c r="M238"/>
  <c r="L224"/>
  <c r="L223"/>
  <c r="L222"/>
  <c r="L221"/>
  <c r="L220"/>
  <c r="N230"/>
  <c r="N229"/>
  <c r="N228"/>
  <c r="N227"/>
  <c r="N226"/>
  <c r="K223"/>
  <c r="K221"/>
  <c r="K220"/>
  <c r="K224"/>
  <c r="K222"/>
  <c r="N240"/>
  <c r="N242"/>
  <c r="N241"/>
  <c r="N239"/>
  <c r="N238"/>
  <c r="J235"/>
  <c r="J236"/>
  <c r="J232"/>
  <c r="J233"/>
  <c r="J234"/>
  <c r="H48"/>
  <c r="F48" s="1"/>
  <c r="G218" s="1"/>
  <c r="H47"/>
  <c r="E47" s="1"/>
  <c r="H46"/>
  <c r="F46" s="1"/>
  <c r="H45"/>
  <c r="F45" s="1"/>
  <c r="H44"/>
  <c r="F44" s="1"/>
  <c r="H43"/>
  <c r="E43" s="1"/>
  <c r="H42"/>
  <c r="F42" s="1"/>
  <c r="G182" s="1"/>
  <c r="H41"/>
  <c r="F41" s="1"/>
  <c r="G176" s="1"/>
  <c r="H40"/>
  <c r="N40" s="1"/>
  <c r="M40" s="1"/>
  <c r="N170" s="1"/>
  <c r="H39"/>
  <c r="E39" s="1"/>
  <c r="F164" s="1"/>
  <c r="H38"/>
  <c r="F38" s="1"/>
  <c r="G158" s="1"/>
  <c r="H37"/>
  <c r="H36"/>
  <c r="F36" s="1"/>
  <c r="G146" s="1"/>
  <c r="H35"/>
  <c r="E35" s="1"/>
  <c r="F140" s="1"/>
  <c r="H34"/>
  <c r="F34" s="1"/>
  <c r="G134" s="1"/>
  <c r="H33"/>
  <c r="F33" s="1"/>
  <c r="G128" s="1"/>
  <c r="H32"/>
  <c r="F32" s="1"/>
  <c r="G122" s="1"/>
  <c r="H31"/>
  <c r="E31" s="1"/>
  <c r="F116" s="1"/>
  <c r="H30"/>
  <c r="F30" s="1"/>
  <c r="G110" s="1"/>
  <c r="H29"/>
  <c r="F29" s="1"/>
  <c r="G104" s="1"/>
  <c r="H28"/>
  <c r="F28" s="1"/>
  <c r="G98" s="1"/>
  <c r="H27"/>
  <c r="E27" s="1"/>
  <c r="F92" s="1"/>
  <c r="H26"/>
  <c r="F26" s="1"/>
  <c r="G86" s="1"/>
  <c r="H25"/>
  <c r="F25" s="1"/>
  <c r="H24"/>
  <c r="F24" s="1"/>
  <c r="H23"/>
  <c r="E23" s="1"/>
  <c r="H22"/>
  <c r="N22" s="1"/>
  <c r="B5" i="36"/>
  <c r="B6" s="1"/>
  <c r="F188" i="19" l="1"/>
  <c r="F223"/>
  <c r="F224"/>
  <c r="F212"/>
  <c r="G194"/>
  <c r="G200"/>
  <c r="G206"/>
  <c r="E42"/>
  <c r="F182" s="1"/>
  <c r="D27"/>
  <c r="E92" s="1"/>
  <c r="N30"/>
  <c r="K30" s="1"/>
  <c r="L110" s="1"/>
  <c r="E30"/>
  <c r="F110" s="1"/>
  <c r="D43"/>
  <c r="D39"/>
  <c r="E164" s="1"/>
  <c r="N43"/>
  <c r="J43" s="1"/>
  <c r="D31"/>
  <c r="E116" s="1"/>
  <c r="D47"/>
  <c r="D35"/>
  <c r="E140" s="1"/>
  <c r="N35"/>
  <c r="J35" s="1"/>
  <c r="K140" s="1"/>
  <c r="C24"/>
  <c r="D28"/>
  <c r="E98" s="1"/>
  <c r="G36"/>
  <c r="H146" s="1"/>
  <c r="D40"/>
  <c r="E170" s="1"/>
  <c r="N24"/>
  <c r="M24" s="1"/>
  <c r="N74" s="1"/>
  <c r="N36"/>
  <c r="M36" s="1"/>
  <c r="N146" s="1"/>
  <c r="N46"/>
  <c r="K46" s="1"/>
  <c r="E24"/>
  <c r="G28"/>
  <c r="H98" s="1"/>
  <c r="C32"/>
  <c r="D122" s="1"/>
  <c r="D36"/>
  <c r="E146" s="1"/>
  <c r="G40"/>
  <c r="H170" s="1"/>
  <c r="C44"/>
  <c r="D48"/>
  <c r="E218" s="1"/>
  <c r="N26"/>
  <c r="K26" s="1"/>
  <c r="L86" s="1"/>
  <c r="N38"/>
  <c r="K38" s="1"/>
  <c r="L158" s="1"/>
  <c r="D23"/>
  <c r="G24"/>
  <c r="C28"/>
  <c r="D98" s="1"/>
  <c r="D32"/>
  <c r="E122" s="1"/>
  <c r="E34"/>
  <c r="F134" s="1"/>
  <c r="E36"/>
  <c r="F146" s="1"/>
  <c r="C40"/>
  <c r="D170" s="1"/>
  <c r="D44"/>
  <c r="E46"/>
  <c r="E48"/>
  <c r="F218" s="1"/>
  <c r="E32"/>
  <c r="F122" s="1"/>
  <c r="E44"/>
  <c r="G48"/>
  <c r="H218" s="1"/>
  <c r="N44"/>
  <c r="I44" s="1"/>
  <c r="D24"/>
  <c r="E26"/>
  <c r="F86" s="1"/>
  <c r="E28"/>
  <c r="F98" s="1"/>
  <c r="G32"/>
  <c r="H122" s="1"/>
  <c r="C36"/>
  <c r="D146" s="1"/>
  <c r="E38"/>
  <c r="F158" s="1"/>
  <c r="E40"/>
  <c r="F170" s="1"/>
  <c r="G44"/>
  <c r="C48"/>
  <c r="D218" s="1"/>
  <c r="G25"/>
  <c r="H80" s="1"/>
  <c r="C25"/>
  <c r="D80" s="1"/>
  <c r="E25"/>
  <c r="F80" s="1"/>
  <c r="N25"/>
  <c r="J25" s="1"/>
  <c r="K80" s="1"/>
  <c r="D25"/>
  <c r="E80" s="1"/>
  <c r="G29"/>
  <c r="H104" s="1"/>
  <c r="C29"/>
  <c r="D104" s="1"/>
  <c r="E29"/>
  <c r="F104" s="1"/>
  <c r="D29"/>
  <c r="E104" s="1"/>
  <c r="G33"/>
  <c r="H128" s="1"/>
  <c r="C33"/>
  <c r="D128" s="1"/>
  <c r="E33"/>
  <c r="F128" s="1"/>
  <c r="D33"/>
  <c r="E128" s="1"/>
  <c r="G37"/>
  <c r="H152" s="1"/>
  <c r="C37"/>
  <c r="D152" s="1"/>
  <c r="E37"/>
  <c r="F152" s="1"/>
  <c r="D37"/>
  <c r="E152" s="1"/>
  <c r="N41"/>
  <c r="L41" s="1"/>
  <c r="M176" s="1"/>
  <c r="G41"/>
  <c r="H176" s="1"/>
  <c r="C41"/>
  <c r="D176" s="1"/>
  <c r="E41"/>
  <c r="F176" s="1"/>
  <c r="D41"/>
  <c r="E176" s="1"/>
  <c r="N45"/>
  <c r="L45" s="1"/>
  <c r="G45"/>
  <c r="C45"/>
  <c r="E45"/>
  <c r="D45"/>
  <c r="F37"/>
  <c r="G152" s="1"/>
  <c r="F23"/>
  <c r="C26"/>
  <c r="D86" s="1"/>
  <c r="G26"/>
  <c r="H86" s="1"/>
  <c r="F27"/>
  <c r="G92" s="1"/>
  <c r="C30"/>
  <c r="D110" s="1"/>
  <c r="G30"/>
  <c r="H110" s="1"/>
  <c r="F31"/>
  <c r="G116" s="1"/>
  <c r="C34"/>
  <c r="D134" s="1"/>
  <c r="G34"/>
  <c r="H134" s="1"/>
  <c r="F35"/>
  <c r="G140" s="1"/>
  <c r="C38"/>
  <c r="D158" s="1"/>
  <c r="G38"/>
  <c r="H158" s="1"/>
  <c r="F39"/>
  <c r="G164" s="1"/>
  <c r="C42"/>
  <c r="D182" s="1"/>
  <c r="G42"/>
  <c r="H182" s="1"/>
  <c r="F43"/>
  <c r="C46"/>
  <c r="G46"/>
  <c r="F47"/>
  <c r="N31"/>
  <c r="I31" s="1"/>
  <c r="J116" s="1"/>
  <c r="N39"/>
  <c r="K39" s="1"/>
  <c r="L164" s="1"/>
  <c r="C23"/>
  <c r="G23"/>
  <c r="D26"/>
  <c r="E86" s="1"/>
  <c r="C27"/>
  <c r="D92" s="1"/>
  <c r="G27"/>
  <c r="H92" s="1"/>
  <c r="D30"/>
  <c r="E110" s="1"/>
  <c r="C31"/>
  <c r="D116" s="1"/>
  <c r="G31"/>
  <c r="H116" s="1"/>
  <c r="D34"/>
  <c r="E134" s="1"/>
  <c r="C35"/>
  <c r="D140" s="1"/>
  <c r="G35"/>
  <c r="H140" s="1"/>
  <c r="D38"/>
  <c r="E158" s="1"/>
  <c r="C39"/>
  <c r="D164" s="1"/>
  <c r="G39"/>
  <c r="H164" s="1"/>
  <c r="F40"/>
  <c r="G170" s="1"/>
  <c r="D42"/>
  <c r="E182" s="1"/>
  <c r="C43"/>
  <c r="G43"/>
  <c r="D46"/>
  <c r="C47"/>
  <c r="G47"/>
  <c r="N23"/>
  <c r="L23" s="1"/>
  <c r="M68" s="1"/>
  <c r="N27"/>
  <c r="J27" s="1"/>
  <c r="K92" s="1"/>
  <c r="L40"/>
  <c r="M170" s="1"/>
  <c r="G80"/>
  <c r="J40"/>
  <c r="K170" s="1"/>
  <c r="K40"/>
  <c r="L170" s="1"/>
  <c r="J38"/>
  <c r="K158" s="1"/>
  <c r="I40"/>
  <c r="J170" s="1"/>
  <c r="N47"/>
  <c r="N42"/>
  <c r="N37"/>
  <c r="N34"/>
  <c r="N33"/>
  <c r="N32"/>
  <c r="N29"/>
  <c r="N28"/>
  <c r="N48"/>
  <c r="C5" i="1"/>
  <c r="C4"/>
  <c r="G22" i="19"/>
  <c r="K22"/>
  <c r="L62" s="1"/>
  <c r="G16"/>
  <c r="F16"/>
  <c r="E16"/>
  <c r="D16"/>
  <c r="C16"/>
  <c r="G15"/>
  <c r="F15"/>
  <c r="E15"/>
  <c r="D15"/>
  <c r="C15"/>
  <c r="G14"/>
  <c r="F14"/>
  <c r="E14"/>
  <c r="F221" s="1"/>
  <c r="D14"/>
  <c r="C14"/>
  <c r="G13"/>
  <c r="F13"/>
  <c r="E13"/>
  <c r="F220" s="1"/>
  <c r="D13"/>
  <c r="C13"/>
  <c r="D40" i="10"/>
  <c r="D39"/>
  <c r="D38"/>
  <c r="C2" i="2"/>
  <c r="C7"/>
  <c r="C9"/>
  <c r="B14"/>
  <c r="B15"/>
  <c r="F22"/>
  <c r="C25"/>
  <c r="D25"/>
  <c r="D23"/>
  <c r="E25"/>
  <c r="E23"/>
  <c r="D18" i="10"/>
  <c r="D17"/>
  <c r="D15"/>
  <c r="D22" s="1"/>
  <c r="D16"/>
  <c r="B16" i="2"/>
  <c r="C14"/>
  <c r="D16"/>
  <c r="D17"/>
  <c r="E17"/>
  <c r="D14"/>
  <c r="C15"/>
  <c r="F25"/>
  <c r="F26"/>
  <c r="I6"/>
  <c r="I15"/>
  <c r="C23"/>
  <c r="C16"/>
  <c r="D15"/>
  <c r="E16"/>
  <c r="I13"/>
  <c r="I12"/>
  <c r="I8"/>
  <c r="I4"/>
  <c r="I3"/>
  <c r="I11"/>
  <c r="I14"/>
  <c r="I5"/>
  <c r="I7"/>
  <c r="I10"/>
  <c r="I9"/>
  <c r="E11"/>
  <c r="E8"/>
  <c r="E7"/>
  <c r="E10"/>
  <c r="E9"/>
  <c r="E5"/>
  <c r="E4"/>
  <c r="E6"/>
  <c r="E13"/>
  <c r="E2"/>
  <c r="E3"/>
  <c r="E12"/>
  <c r="M38" i="19" l="1"/>
  <c r="N158" s="1"/>
  <c r="F222"/>
  <c r="F225" s="1"/>
  <c r="G231"/>
  <c r="G237"/>
  <c r="D188"/>
  <c r="F200"/>
  <c r="D194"/>
  <c r="E206"/>
  <c r="G188"/>
  <c r="G224"/>
  <c r="G223"/>
  <c r="G222"/>
  <c r="G220"/>
  <c r="G221"/>
  <c r="H200"/>
  <c r="L206"/>
  <c r="H188"/>
  <c r="H222"/>
  <c r="H224"/>
  <c r="H221"/>
  <c r="H223"/>
  <c r="H220"/>
  <c r="G212"/>
  <c r="E200"/>
  <c r="M200"/>
  <c r="H194"/>
  <c r="J194"/>
  <c r="E212"/>
  <c r="E188"/>
  <c r="E224"/>
  <c r="E221"/>
  <c r="E222"/>
  <c r="E223"/>
  <c r="E220"/>
  <c r="H212"/>
  <c r="H206"/>
  <c r="F206"/>
  <c r="D212"/>
  <c r="D206"/>
  <c r="D200"/>
  <c r="F194"/>
  <c r="E194"/>
  <c r="K188"/>
  <c r="L24"/>
  <c r="M74" s="1"/>
  <c r="I24"/>
  <c r="J74" s="1"/>
  <c r="K24"/>
  <c r="L74" s="1"/>
  <c r="M41"/>
  <c r="N176" s="1"/>
  <c r="M27"/>
  <c r="N92" s="1"/>
  <c r="M26"/>
  <c r="N86" s="1"/>
  <c r="J44"/>
  <c r="J45"/>
  <c r="K198" s="1"/>
  <c r="M23"/>
  <c r="N68" s="1"/>
  <c r="L46"/>
  <c r="K31"/>
  <c r="L116" s="1"/>
  <c r="I46"/>
  <c r="J203" s="1"/>
  <c r="L27"/>
  <c r="M92" s="1"/>
  <c r="I45"/>
  <c r="J24"/>
  <c r="K74" s="1"/>
  <c r="J26"/>
  <c r="K86" s="1"/>
  <c r="K41"/>
  <c r="L176" s="1"/>
  <c r="J46"/>
  <c r="J30"/>
  <c r="K110" s="1"/>
  <c r="L43"/>
  <c r="L35"/>
  <c r="M140" s="1"/>
  <c r="L30"/>
  <c r="M110" s="1"/>
  <c r="M46"/>
  <c r="M30"/>
  <c r="N110" s="1"/>
  <c r="I26"/>
  <c r="J86" s="1"/>
  <c r="L38"/>
  <c r="M158" s="1"/>
  <c r="L26"/>
  <c r="M86" s="1"/>
  <c r="I43"/>
  <c r="M43"/>
  <c r="I158"/>
  <c r="L39"/>
  <c r="M164" s="1"/>
  <c r="I30"/>
  <c r="J110" s="1"/>
  <c r="K43"/>
  <c r="K35"/>
  <c r="L140" s="1"/>
  <c r="I35"/>
  <c r="J140" s="1"/>
  <c r="M35"/>
  <c r="N140" s="1"/>
  <c r="K36"/>
  <c r="L146" s="1"/>
  <c r="J36"/>
  <c r="K146" s="1"/>
  <c r="L36"/>
  <c r="M146" s="1"/>
  <c r="J41"/>
  <c r="K176" s="1"/>
  <c r="I38"/>
  <c r="J158" s="1"/>
  <c r="M45"/>
  <c r="N199" s="1"/>
  <c r="I23"/>
  <c r="J68" s="1"/>
  <c r="I170"/>
  <c r="M44"/>
  <c r="L44"/>
  <c r="I36"/>
  <c r="J146" s="1"/>
  <c r="K44"/>
  <c r="K45"/>
  <c r="I164"/>
  <c r="L202"/>
  <c r="L166"/>
  <c r="L160"/>
  <c r="F202"/>
  <c r="L106"/>
  <c r="L58"/>
  <c r="L154"/>
  <c r="L82"/>
  <c r="F208"/>
  <c r="F190"/>
  <c r="F172"/>
  <c r="F148"/>
  <c r="F124"/>
  <c r="F100"/>
  <c r="F184"/>
  <c r="F166"/>
  <c r="F106"/>
  <c r="F88"/>
  <c r="F154"/>
  <c r="F136"/>
  <c r="F118"/>
  <c r="F178"/>
  <c r="F160"/>
  <c r="F142"/>
  <c r="F112"/>
  <c r="F196"/>
  <c r="F214"/>
  <c r="F130"/>
  <c r="F94"/>
  <c r="F82"/>
  <c r="K185"/>
  <c r="E209"/>
  <c r="K77"/>
  <c r="K137"/>
  <c r="K89"/>
  <c r="E203"/>
  <c r="E179"/>
  <c r="E155"/>
  <c r="E131"/>
  <c r="E107"/>
  <c r="E215"/>
  <c r="E197"/>
  <c r="E137"/>
  <c r="E119"/>
  <c r="E101"/>
  <c r="K155"/>
  <c r="E191"/>
  <c r="E185"/>
  <c r="E167"/>
  <c r="E149"/>
  <c r="E89"/>
  <c r="K167"/>
  <c r="E173"/>
  <c r="E113"/>
  <c r="E95"/>
  <c r="E143"/>
  <c r="E83"/>
  <c r="E125"/>
  <c r="E161"/>
  <c r="J192"/>
  <c r="J168"/>
  <c r="J114"/>
  <c r="D204"/>
  <c r="D216"/>
  <c r="D198"/>
  <c r="D174"/>
  <c r="D150"/>
  <c r="D126"/>
  <c r="D102"/>
  <c r="D210"/>
  <c r="D132"/>
  <c r="D114"/>
  <c r="D96"/>
  <c r="D90"/>
  <c r="D192"/>
  <c r="D180"/>
  <c r="D168"/>
  <c r="D162"/>
  <c r="D144"/>
  <c r="D186"/>
  <c r="D108"/>
  <c r="D156"/>
  <c r="D120"/>
  <c r="D84"/>
  <c r="D138"/>
  <c r="M199"/>
  <c r="M169"/>
  <c r="G199"/>
  <c r="G211"/>
  <c r="G193"/>
  <c r="G169"/>
  <c r="G163"/>
  <c r="G145"/>
  <c r="G121"/>
  <c r="G97"/>
  <c r="M67"/>
  <c r="G217"/>
  <c r="G175"/>
  <c r="G157"/>
  <c r="G139"/>
  <c r="G187"/>
  <c r="G127"/>
  <c r="G109"/>
  <c r="G91"/>
  <c r="M175"/>
  <c r="G205"/>
  <c r="G151"/>
  <c r="G133"/>
  <c r="G115"/>
  <c r="G181"/>
  <c r="G85"/>
  <c r="G103"/>
  <c r="L203"/>
  <c r="L167"/>
  <c r="L155"/>
  <c r="F203"/>
  <c r="L161"/>
  <c r="L83"/>
  <c r="F215"/>
  <c r="F197"/>
  <c r="F173"/>
  <c r="F149"/>
  <c r="F125"/>
  <c r="F101"/>
  <c r="F179"/>
  <c r="F161"/>
  <c r="F143"/>
  <c r="F83"/>
  <c r="L59"/>
  <c r="F131"/>
  <c r="F113"/>
  <c r="F95"/>
  <c r="F155"/>
  <c r="F137"/>
  <c r="F119"/>
  <c r="F209"/>
  <c r="F107"/>
  <c r="F167"/>
  <c r="F89"/>
  <c r="F191"/>
  <c r="F185"/>
  <c r="L107"/>
  <c r="K186"/>
  <c r="K156"/>
  <c r="K138"/>
  <c r="K168"/>
  <c r="E210"/>
  <c r="K90"/>
  <c r="K78"/>
  <c r="E216"/>
  <c r="E198"/>
  <c r="E180"/>
  <c r="E156"/>
  <c r="E132"/>
  <c r="E108"/>
  <c r="E192"/>
  <c r="E174"/>
  <c r="E114"/>
  <c r="E96"/>
  <c r="E84"/>
  <c r="E162"/>
  <c r="E144"/>
  <c r="E126"/>
  <c r="E186"/>
  <c r="E168"/>
  <c r="E150"/>
  <c r="E90"/>
  <c r="E138"/>
  <c r="E102"/>
  <c r="E204"/>
  <c r="E120"/>
  <c r="J190"/>
  <c r="J166"/>
  <c r="D214"/>
  <c r="D190"/>
  <c r="D196"/>
  <c r="D208"/>
  <c r="D184"/>
  <c r="D160"/>
  <c r="D136"/>
  <c r="D112"/>
  <c r="D166"/>
  <c r="D142"/>
  <c r="D124"/>
  <c r="D106"/>
  <c r="D202"/>
  <c r="D172"/>
  <c r="D154"/>
  <c r="D94"/>
  <c r="D88"/>
  <c r="D178"/>
  <c r="D118"/>
  <c r="D100"/>
  <c r="D82"/>
  <c r="J112"/>
  <c r="D148"/>
  <c r="D130"/>
  <c r="N166"/>
  <c r="H214"/>
  <c r="H190"/>
  <c r="H208"/>
  <c r="H196"/>
  <c r="H184"/>
  <c r="H136"/>
  <c r="H112"/>
  <c r="N70"/>
  <c r="H172"/>
  <c r="H154"/>
  <c r="H94"/>
  <c r="N142"/>
  <c r="H160"/>
  <c r="H142"/>
  <c r="H124"/>
  <c r="H106"/>
  <c r="H88"/>
  <c r="H202"/>
  <c r="H166"/>
  <c r="H148"/>
  <c r="H130"/>
  <c r="H82"/>
  <c r="H178"/>
  <c r="H100"/>
  <c r="H118"/>
  <c r="M197"/>
  <c r="M167"/>
  <c r="G197"/>
  <c r="M65"/>
  <c r="M173"/>
  <c r="G209"/>
  <c r="G191"/>
  <c r="G167"/>
  <c r="G161"/>
  <c r="G143"/>
  <c r="G119"/>
  <c r="G95"/>
  <c r="G185"/>
  <c r="G125"/>
  <c r="G107"/>
  <c r="G89"/>
  <c r="G203"/>
  <c r="G173"/>
  <c r="G155"/>
  <c r="G137"/>
  <c r="G215"/>
  <c r="G179"/>
  <c r="G101"/>
  <c r="G83"/>
  <c r="G149"/>
  <c r="G113"/>
  <c r="G131"/>
  <c r="L204"/>
  <c r="L168"/>
  <c r="L162"/>
  <c r="F204"/>
  <c r="L156"/>
  <c r="F210"/>
  <c r="F192"/>
  <c r="L60"/>
  <c r="F174"/>
  <c r="F150"/>
  <c r="F126"/>
  <c r="F102"/>
  <c r="L108"/>
  <c r="L84"/>
  <c r="F156"/>
  <c r="F138"/>
  <c r="F120"/>
  <c r="F216"/>
  <c r="F198"/>
  <c r="F186"/>
  <c r="F168"/>
  <c r="F108"/>
  <c r="F90"/>
  <c r="F132"/>
  <c r="F114"/>
  <c r="F96"/>
  <c r="F84"/>
  <c r="F162"/>
  <c r="F180"/>
  <c r="F144"/>
  <c r="K187"/>
  <c r="E211"/>
  <c r="K169"/>
  <c r="K91"/>
  <c r="K139"/>
  <c r="E205"/>
  <c r="K79"/>
  <c r="E193"/>
  <c r="E181"/>
  <c r="E157"/>
  <c r="E133"/>
  <c r="E109"/>
  <c r="E187"/>
  <c r="E169"/>
  <c r="E151"/>
  <c r="E91"/>
  <c r="K157"/>
  <c r="E139"/>
  <c r="E121"/>
  <c r="E103"/>
  <c r="E163"/>
  <c r="E145"/>
  <c r="E127"/>
  <c r="E85"/>
  <c r="E199"/>
  <c r="E97"/>
  <c r="E217"/>
  <c r="E115"/>
  <c r="E175"/>
  <c r="J31"/>
  <c r="K116" s="1"/>
  <c r="M31"/>
  <c r="N116" s="1"/>
  <c r="L25"/>
  <c r="M80" s="1"/>
  <c r="M25"/>
  <c r="N80" s="1"/>
  <c r="I25"/>
  <c r="J80" s="1"/>
  <c r="K184"/>
  <c r="K166"/>
  <c r="K154"/>
  <c r="E208"/>
  <c r="K136"/>
  <c r="K88"/>
  <c r="E214"/>
  <c r="E196"/>
  <c r="E178"/>
  <c r="E154"/>
  <c r="E130"/>
  <c r="E106"/>
  <c r="E202"/>
  <c r="E190"/>
  <c r="E160"/>
  <c r="E142"/>
  <c r="E124"/>
  <c r="K76"/>
  <c r="E172"/>
  <c r="E112"/>
  <c r="E94"/>
  <c r="E82"/>
  <c r="E136"/>
  <c r="E118"/>
  <c r="E100"/>
  <c r="E184"/>
  <c r="E148"/>
  <c r="E88"/>
  <c r="E166"/>
  <c r="D209"/>
  <c r="D203"/>
  <c r="J191"/>
  <c r="J113"/>
  <c r="D191"/>
  <c r="D179"/>
  <c r="D155"/>
  <c r="D131"/>
  <c r="D107"/>
  <c r="J167"/>
  <c r="D185"/>
  <c r="D149"/>
  <c r="D137"/>
  <c r="D119"/>
  <c r="D101"/>
  <c r="D83"/>
  <c r="D215"/>
  <c r="D197"/>
  <c r="D167"/>
  <c r="D161"/>
  <c r="D143"/>
  <c r="D125"/>
  <c r="D113"/>
  <c r="D173"/>
  <c r="D95"/>
  <c r="D89"/>
  <c r="N143"/>
  <c r="H215"/>
  <c r="H191"/>
  <c r="N71"/>
  <c r="H203"/>
  <c r="N167"/>
  <c r="H185"/>
  <c r="H137"/>
  <c r="H113"/>
  <c r="H89"/>
  <c r="H209"/>
  <c r="H167"/>
  <c r="H149"/>
  <c r="H131"/>
  <c r="H59"/>
  <c r="H179"/>
  <c r="H119"/>
  <c r="H101"/>
  <c r="H83"/>
  <c r="H197"/>
  <c r="H161"/>
  <c r="H143"/>
  <c r="H125"/>
  <c r="H107"/>
  <c r="H173"/>
  <c r="H155"/>
  <c r="H95"/>
  <c r="M198"/>
  <c r="M174"/>
  <c r="G198"/>
  <c r="G216"/>
  <c r="G204"/>
  <c r="G168"/>
  <c r="G162"/>
  <c r="G144"/>
  <c r="G120"/>
  <c r="G96"/>
  <c r="G180"/>
  <c r="G102"/>
  <c r="M168"/>
  <c r="G150"/>
  <c r="G132"/>
  <c r="G114"/>
  <c r="G84"/>
  <c r="G210"/>
  <c r="G192"/>
  <c r="G174"/>
  <c r="G156"/>
  <c r="G138"/>
  <c r="G126"/>
  <c r="G90"/>
  <c r="G186"/>
  <c r="G108"/>
  <c r="M66"/>
  <c r="L205"/>
  <c r="L169"/>
  <c r="L157"/>
  <c r="F205"/>
  <c r="F217"/>
  <c r="F199"/>
  <c r="F175"/>
  <c r="F151"/>
  <c r="F127"/>
  <c r="F103"/>
  <c r="F133"/>
  <c r="F115"/>
  <c r="F97"/>
  <c r="L163"/>
  <c r="F211"/>
  <c r="F193"/>
  <c r="F181"/>
  <c r="F163"/>
  <c r="F145"/>
  <c r="F85"/>
  <c r="L109"/>
  <c r="L85"/>
  <c r="L61"/>
  <c r="F187"/>
  <c r="F169"/>
  <c r="F109"/>
  <c r="F91"/>
  <c r="F157"/>
  <c r="F121"/>
  <c r="F139"/>
  <c r="L31"/>
  <c r="M116" s="1"/>
  <c r="K25"/>
  <c r="L80" s="1"/>
  <c r="K27"/>
  <c r="L92" s="1"/>
  <c r="I27"/>
  <c r="J92" s="1"/>
  <c r="J23"/>
  <c r="K68" s="1"/>
  <c r="K23"/>
  <c r="L68" s="1"/>
  <c r="N168"/>
  <c r="H216"/>
  <c r="H192"/>
  <c r="N72"/>
  <c r="H198"/>
  <c r="H210"/>
  <c r="H186"/>
  <c r="H138"/>
  <c r="H114"/>
  <c r="H90"/>
  <c r="N144"/>
  <c r="H204"/>
  <c r="H162"/>
  <c r="H144"/>
  <c r="H126"/>
  <c r="H108"/>
  <c r="H174"/>
  <c r="H156"/>
  <c r="H96"/>
  <c r="H180"/>
  <c r="H120"/>
  <c r="H102"/>
  <c r="H168"/>
  <c r="H132"/>
  <c r="H150"/>
  <c r="H84"/>
  <c r="M196"/>
  <c r="M172"/>
  <c r="G196"/>
  <c r="M166"/>
  <c r="M64"/>
  <c r="G202"/>
  <c r="G214"/>
  <c r="G166"/>
  <c r="G160"/>
  <c r="G142"/>
  <c r="G118"/>
  <c r="G94"/>
  <c r="G148"/>
  <c r="G130"/>
  <c r="G112"/>
  <c r="G82"/>
  <c r="G208"/>
  <c r="G178"/>
  <c r="G100"/>
  <c r="G190"/>
  <c r="G184"/>
  <c r="G124"/>
  <c r="G106"/>
  <c r="G88"/>
  <c r="G136"/>
  <c r="G154"/>
  <c r="G172"/>
  <c r="J193"/>
  <c r="J169"/>
  <c r="D199"/>
  <c r="J115"/>
  <c r="D211"/>
  <c r="D169"/>
  <c r="D145"/>
  <c r="D121"/>
  <c r="D97"/>
  <c r="D175"/>
  <c r="D157"/>
  <c r="D139"/>
  <c r="D85"/>
  <c r="D217"/>
  <c r="D187"/>
  <c r="D127"/>
  <c r="D109"/>
  <c r="D151"/>
  <c r="D133"/>
  <c r="D115"/>
  <c r="D91"/>
  <c r="D193"/>
  <c r="D103"/>
  <c r="D205"/>
  <c r="D163"/>
  <c r="D181"/>
  <c r="N145"/>
  <c r="H217"/>
  <c r="H193"/>
  <c r="N169"/>
  <c r="N73"/>
  <c r="H205"/>
  <c r="H187"/>
  <c r="H139"/>
  <c r="H115"/>
  <c r="H91"/>
  <c r="H199"/>
  <c r="H181"/>
  <c r="H121"/>
  <c r="H103"/>
  <c r="H85"/>
  <c r="H169"/>
  <c r="H151"/>
  <c r="H133"/>
  <c r="H175"/>
  <c r="H157"/>
  <c r="H97"/>
  <c r="H127"/>
  <c r="H145"/>
  <c r="H109"/>
  <c r="H211"/>
  <c r="H163"/>
  <c r="I41"/>
  <c r="J176" s="1"/>
  <c r="J39"/>
  <c r="K164" s="1"/>
  <c r="M39"/>
  <c r="N164" s="1"/>
  <c r="I39"/>
  <c r="J164" s="1"/>
  <c r="I176"/>
  <c r="I128"/>
  <c r="I104"/>
  <c r="I182"/>
  <c r="M48"/>
  <c r="N218" s="1"/>
  <c r="I48"/>
  <c r="J218" s="1"/>
  <c r="L48"/>
  <c r="M218" s="1"/>
  <c r="K48"/>
  <c r="L218" s="1"/>
  <c r="J48"/>
  <c r="K218" s="1"/>
  <c r="L33"/>
  <c r="M128" s="1"/>
  <c r="K33"/>
  <c r="L128" s="1"/>
  <c r="J33"/>
  <c r="K128" s="1"/>
  <c r="M33"/>
  <c r="N128" s="1"/>
  <c r="I33"/>
  <c r="J128" s="1"/>
  <c r="L29"/>
  <c r="M104" s="1"/>
  <c r="K29"/>
  <c r="L104" s="1"/>
  <c r="J29"/>
  <c r="K104" s="1"/>
  <c r="M29"/>
  <c r="N104" s="1"/>
  <c r="I29"/>
  <c r="J104" s="1"/>
  <c r="L37"/>
  <c r="M152" s="1"/>
  <c r="K37"/>
  <c r="L152" s="1"/>
  <c r="J37"/>
  <c r="K152" s="1"/>
  <c r="M37"/>
  <c r="N152" s="1"/>
  <c r="I37"/>
  <c r="J152" s="1"/>
  <c r="I200"/>
  <c r="M32"/>
  <c r="N122" s="1"/>
  <c r="I32"/>
  <c r="J122" s="1"/>
  <c r="L32"/>
  <c r="M122" s="1"/>
  <c r="K32"/>
  <c r="L122" s="1"/>
  <c r="J32"/>
  <c r="K122" s="1"/>
  <c r="K42"/>
  <c r="L182" s="1"/>
  <c r="J42"/>
  <c r="K182" s="1"/>
  <c r="M42"/>
  <c r="N182" s="1"/>
  <c r="I42"/>
  <c r="J182" s="1"/>
  <c r="L42"/>
  <c r="M182" s="1"/>
  <c r="J47"/>
  <c r="M47"/>
  <c r="I47"/>
  <c r="L47"/>
  <c r="K47"/>
  <c r="M28"/>
  <c r="N98" s="1"/>
  <c r="I28"/>
  <c r="J98" s="1"/>
  <c r="L28"/>
  <c r="M98" s="1"/>
  <c r="K28"/>
  <c r="L98" s="1"/>
  <c r="J28"/>
  <c r="K98" s="1"/>
  <c r="K34"/>
  <c r="L134" s="1"/>
  <c r="J34"/>
  <c r="K134" s="1"/>
  <c r="M34"/>
  <c r="N134" s="1"/>
  <c r="I34"/>
  <c r="J134" s="1"/>
  <c r="L34"/>
  <c r="M134" s="1"/>
  <c r="I152"/>
  <c r="I218"/>
  <c r="F68"/>
  <c r="H62"/>
  <c r="G74"/>
  <c r="D78"/>
  <c r="E77"/>
  <c r="G73"/>
  <c r="G79"/>
  <c r="G70"/>
  <c r="G76"/>
  <c r="F65"/>
  <c r="F77"/>
  <c r="E78"/>
  <c r="H61"/>
  <c r="H79"/>
  <c r="H58"/>
  <c r="H76"/>
  <c r="G71"/>
  <c r="G77"/>
  <c r="F66"/>
  <c r="F78"/>
  <c r="E79"/>
  <c r="E76"/>
  <c r="H77"/>
  <c r="G72"/>
  <c r="G78"/>
  <c r="F67"/>
  <c r="F79"/>
  <c r="F76"/>
  <c r="F64"/>
  <c r="H60"/>
  <c r="H78"/>
  <c r="D79"/>
  <c r="F22"/>
  <c r="G59" s="1"/>
  <c r="D77"/>
  <c r="C22"/>
  <c r="D59" s="1"/>
  <c r="D22"/>
  <c r="E59" s="1"/>
  <c r="E22"/>
  <c r="F59" s="1"/>
  <c r="I80"/>
  <c r="D76"/>
  <c r="I22"/>
  <c r="J62" s="1"/>
  <c r="J22"/>
  <c r="K62" s="1"/>
  <c r="L22"/>
  <c r="M62" s="1"/>
  <c r="M22"/>
  <c r="N62" s="1"/>
  <c r="D21" i="10"/>
  <c r="D23" s="1"/>
  <c r="D24" s="1"/>
  <c r="I212" i="19" l="1"/>
  <c r="I206"/>
  <c r="I234"/>
  <c r="N174"/>
  <c r="N156"/>
  <c r="N172"/>
  <c r="M73"/>
  <c r="I188"/>
  <c r="N157"/>
  <c r="N155"/>
  <c r="M71"/>
  <c r="N154"/>
  <c r="I241"/>
  <c r="I240"/>
  <c r="I194"/>
  <c r="E231"/>
  <c r="I236"/>
  <c r="M155"/>
  <c r="M237"/>
  <c r="H225"/>
  <c r="M106"/>
  <c r="I223"/>
  <c r="I228"/>
  <c r="D225"/>
  <c r="I220"/>
  <c r="L212"/>
  <c r="K212"/>
  <c r="N206"/>
  <c r="I235"/>
  <c r="M212"/>
  <c r="M194"/>
  <c r="N200"/>
  <c r="K206"/>
  <c r="J206"/>
  <c r="K200"/>
  <c r="D237"/>
  <c r="I232"/>
  <c r="I238"/>
  <c r="E225"/>
  <c r="E237"/>
  <c r="H237"/>
  <c r="I227"/>
  <c r="I224"/>
  <c r="N212"/>
  <c r="L194"/>
  <c r="J188"/>
  <c r="M188"/>
  <c r="J200"/>
  <c r="M206"/>
  <c r="I230"/>
  <c r="I242"/>
  <c r="H231"/>
  <c r="G225"/>
  <c r="I226"/>
  <c r="D231"/>
  <c r="F237"/>
  <c r="I221"/>
  <c r="J212"/>
  <c r="M70"/>
  <c r="M72"/>
  <c r="L200"/>
  <c r="N194"/>
  <c r="L188"/>
  <c r="N188"/>
  <c r="K194"/>
  <c r="O226"/>
  <c r="K225"/>
  <c r="F231"/>
  <c r="I233"/>
  <c r="I239"/>
  <c r="J231"/>
  <c r="I229"/>
  <c r="I222"/>
  <c r="K82"/>
  <c r="K202"/>
  <c r="K205"/>
  <c r="M108"/>
  <c r="J202"/>
  <c r="K204"/>
  <c r="M163"/>
  <c r="N67"/>
  <c r="M160"/>
  <c r="N196"/>
  <c r="M157"/>
  <c r="J204"/>
  <c r="M161"/>
  <c r="J143"/>
  <c r="N66"/>
  <c r="N202"/>
  <c r="K203"/>
  <c r="N83"/>
  <c r="L70"/>
  <c r="N184"/>
  <c r="K144"/>
  <c r="J72"/>
  <c r="K83"/>
  <c r="M204"/>
  <c r="L72"/>
  <c r="M203"/>
  <c r="L73"/>
  <c r="L198"/>
  <c r="N108"/>
  <c r="N113"/>
  <c r="J71"/>
  <c r="J82"/>
  <c r="M205"/>
  <c r="L136"/>
  <c r="L145"/>
  <c r="L71"/>
  <c r="J73"/>
  <c r="N114"/>
  <c r="L115"/>
  <c r="K190"/>
  <c r="K193"/>
  <c r="J70"/>
  <c r="K192"/>
  <c r="M142"/>
  <c r="M83"/>
  <c r="N115"/>
  <c r="N175"/>
  <c r="J205"/>
  <c r="M190"/>
  <c r="N198"/>
  <c r="N89"/>
  <c r="K85"/>
  <c r="K109"/>
  <c r="K199"/>
  <c r="K84"/>
  <c r="M109"/>
  <c r="K197"/>
  <c r="N91"/>
  <c r="N205"/>
  <c r="M89"/>
  <c r="K107"/>
  <c r="N90"/>
  <c r="N197"/>
  <c r="N173"/>
  <c r="K106"/>
  <c r="K142"/>
  <c r="K196"/>
  <c r="M191"/>
  <c r="J136"/>
  <c r="K108"/>
  <c r="L173"/>
  <c r="K191"/>
  <c r="J187"/>
  <c r="M184"/>
  <c r="O128"/>
  <c r="P128" s="1"/>
  <c r="J139"/>
  <c r="J67"/>
  <c r="J199"/>
  <c r="N84"/>
  <c r="N204"/>
  <c r="M90"/>
  <c r="M162"/>
  <c r="N65"/>
  <c r="J137"/>
  <c r="J107"/>
  <c r="L174"/>
  <c r="N64"/>
  <c r="N136"/>
  <c r="J106"/>
  <c r="J196"/>
  <c r="M85"/>
  <c r="M187"/>
  <c r="J84"/>
  <c r="J138"/>
  <c r="M202"/>
  <c r="N82"/>
  <c r="O176"/>
  <c r="P176" s="1"/>
  <c r="N85"/>
  <c r="J121"/>
  <c r="M88"/>
  <c r="M82"/>
  <c r="N138"/>
  <c r="L175"/>
  <c r="M84"/>
  <c r="M186"/>
  <c r="N203"/>
  <c r="J197"/>
  <c r="K133"/>
  <c r="N88"/>
  <c r="L191"/>
  <c r="M91"/>
  <c r="L172"/>
  <c r="O218"/>
  <c r="P218" s="1"/>
  <c r="J157"/>
  <c r="M136"/>
  <c r="N185"/>
  <c r="K70"/>
  <c r="L186"/>
  <c r="N109"/>
  <c r="N193"/>
  <c r="L187"/>
  <c r="L181"/>
  <c r="N77"/>
  <c r="J155"/>
  <c r="J83"/>
  <c r="J185"/>
  <c r="K175"/>
  <c r="L144"/>
  <c r="M137"/>
  <c r="J154"/>
  <c r="K72"/>
  <c r="L197"/>
  <c r="M139"/>
  <c r="J198"/>
  <c r="L196"/>
  <c r="J85"/>
  <c r="N186"/>
  <c r="J156"/>
  <c r="K71"/>
  <c r="L184"/>
  <c r="N187"/>
  <c r="N78"/>
  <c r="L199"/>
  <c r="M138"/>
  <c r="K73"/>
  <c r="L114"/>
  <c r="M149"/>
  <c r="K174"/>
  <c r="L185"/>
  <c r="L113"/>
  <c r="L112"/>
  <c r="L142"/>
  <c r="J61"/>
  <c r="M114"/>
  <c r="N125"/>
  <c r="N139"/>
  <c r="M112"/>
  <c r="M178"/>
  <c r="L151"/>
  <c r="L139"/>
  <c r="M150"/>
  <c r="M192"/>
  <c r="N137"/>
  <c r="K172"/>
  <c r="K145"/>
  <c r="L138"/>
  <c r="M185"/>
  <c r="L137"/>
  <c r="J186"/>
  <c r="K173"/>
  <c r="L190"/>
  <c r="O158"/>
  <c r="P158" s="1"/>
  <c r="L211"/>
  <c r="N215"/>
  <c r="K65"/>
  <c r="L88"/>
  <c r="J109"/>
  <c r="M154"/>
  <c r="N132"/>
  <c r="L193"/>
  <c r="M96"/>
  <c r="M156"/>
  <c r="N107"/>
  <c r="J59"/>
  <c r="L192"/>
  <c r="M107"/>
  <c r="N106"/>
  <c r="J184"/>
  <c r="K66"/>
  <c r="J108"/>
  <c r="K143"/>
  <c r="M144"/>
  <c r="L143"/>
  <c r="J97"/>
  <c r="N120"/>
  <c r="O182"/>
  <c r="P182" s="1"/>
  <c r="J103"/>
  <c r="J181"/>
  <c r="L127"/>
  <c r="L133"/>
  <c r="M78"/>
  <c r="M132"/>
  <c r="N161"/>
  <c r="J173"/>
  <c r="O80"/>
  <c r="P80" s="1"/>
  <c r="K121"/>
  <c r="N160"/>
  <c r="N130"/>
  <c r="J142"/>
  <c r="J100"/>
  <c r="M103"/>
  <c r="M61"/>
  <c r="M217"/>
  <c r="J144"/>
  <c r="O152"/>
  <c r="P152" s="1"/>
  <c r="N133"/>
  <c r="N121"/>
  <c r="J145"/>
  <c r="N150"/>
  <c r="N192"/>
  <c r="L91"/>
  <c r="M60"/>
  <c r="M216"/>
  <c r="N191"/>
  <c r="J101"/>
  <c r="J65"/>
  <c r="J119"/>
  <c r="K124"/>
  <c r="K100"/>
  <c r="K103"/>
  <c r="K217"/>
  <c r="L90"/>
  <c r="M113"/>
  <c r="M143"/>
  <c r="N190"/>
  <c r="J208"/>
  <c r="M145"/>
  <c r="M193"/>
  <c r="K119"/>
  <c r="L124"/>
  <c r="L148"/>
  <c r="N163"/>
  <c r="N149"/>
  <c r="L78"/>
  <c r="M101"/>
  <c r="L125"/>
  <c r="L149"/>
  <c r="O104"/>
  <c r="P104" s="1"/>
  <c r="O164"/>
  <c r="P164" s="1"/>
  <c r="N151"/>
  <c r="J211"/>
  <c r="M100"/>
  <c r="M130"/>
  <c r="N162"/>
  <c r="M120"/>
  <c r="N119"/>
  <c r="J209"/>
  <c r="K64"/>
  <c r="K67"/>
  <c r="K211"/>
  <c r="L132"/>
  <c r="L150"/>
  <c r="M59"/>
  <c r="N112"/>
  <c r="N148"/>
  <c r="J64"/>
  <c r="J148"/>
  <c r="J178"/>
  <c r="L89"/>
  <c r="J66"/>
  <c r="J60"/>
  <c r="J210"/>
  <c r="L130"/>
  <c r="L208"/>
  <c r="N103"/>
  <c r="J133"/>
  <c r="N210"/>
  <c r="L121"/>
  <c r="J127"/>
  <c r="J163"/>
  <c r="M94"/>
  <c r="M208"/>
  <c r="N102"/>
  <c r="N180"/>
  <c r="L79"/>
  <c r="M180"/>
  <c r="M210"/>
  <c r="N59"/>
  <c r="J161"/>
  <c r="K94"/>
  <c r="K115"/>
  <c r="K127"/>
  <c r="K163"/>
  <c r="K151"/>
  <c r="L102"/>
  <c r="L120"/>
  <c r="M95"/>
  <c r="M179"/>
  <c r="M209"/>
  <c r="N100"/>
  <c r="N178"/>
  <c r="J118"/>
  <c r="K114"/>
  <c r="K96"/>
  <c r="K132"/>
  <c r="L179"/>
  <c r="M97"/>
  <c r="M151"/>
  <c r="J126"/>
  <c r="J132"/>
  <c r="J90"/>
  <c r="J174"/>
  <c r="K101"/>
  <c r="L94"/>
  <c r="L76"/>
  <c r="L178"/>
  <c r="N61"/>
  <c r="N79"/>
  <c r="N211"/>
  <c r="N217"/>
  <c r="J217"/>
  <c r="M118"/>
  <c r="M148"/>
  <c r="M58"/>
  <c r="M214"/>
  <c r="N60"/>
  <c r="N96"/>
  <c r="N126"/>
  <c r="L97"/>
  <c r="L103"/>
  <c r="L217"/>
  <c r="M126"/>
  <c r="M102"/>
  <c r="N131"/>
  <c r="N101"/>
  <c r="N209"/>
  <c r="N179"/>
  <c r="J131"/>
  <c r="J125"/>
  <c r="J95"/>
  <c r="J179"/>
  <c r="K178"/>
  <c r="K130"/>
  <c r="K112"/>
  <c r="K214"/>
  <c r="K118"/>
  <c r="K148"/>
  <c r="K208"/>
  <c r="K97"/>
  <c r="K181"/>
  <c r="L126"/>
  <c r="L210"/>
  <c r="L180"/>
  <c r="L216"/>
  <c r="M119"/>
  <c r="M77"/>
  <c r="M125"/>
  <c r="M215"/>
  <c r="N118"/>
  <c r="N124"/>
  <c r="J88"/>
  <c r="J58"/>
  <c r="J172"/>
  <c r="J160"/>
  <c r="J76"/>
  <c r="J214"/>
  <c r="K102"/>
  <c r="K180"/>
  <c r="K120"/>
  <c r="L77"/>
  <c r="L95"/>
  <c r="L101"/>
  <c r="L209"/>
  <c r="L215"/>
  <c r="M181"/>
  <c r="M127"/>
  <c r="M115"/>
  <c r="J150"/>
  <c r="J120"/>
  <c r="J180"/>
  <c r="J216"/>
  <c r="K59"/>
  <c r="K113"/>
  <c r="K149"/>
  <c r="K209"/>
  <c r="L118"/>
  <c r="L100"/>
  <c r="N181"/>
  <c r="J215"/>
  <c r="K61"/>
  <c r="N58"/>
  <c r="N94"/>
  <c r="N208"/>
  <c r="K60"/>
  <c r="K162"/>
  <c r="K126"/>
  <c r="L119"/>
  <c r="J78"/>
  <c r="J162"/>
  <c r="K125"/>
  <c r="K129" s="1"/>
  <c r="K131"/>
  <c r="K161"/>
  <c r="L214"/>
  <c r="N97"/>
  <c r="N127"/>
  <c r="J91"/>
  <c r="J79"/>
  <c r="J175"/>
  <c r="J151"/>
  <c r="M76"/>
  <c r="M124"/>
  <c r="N216"/>
  <c r="L67"/>
  <c r="N95"/>
  <c r="J77"/>
  <c r="J89"/>
  <c r="J149"/>
  <c r="K160"/>
  <c r="K58"/>
  <c r="L96"/>
  <c r="L66"/>
  <c r="M131"/>
  <c r="N76"/>
  <c r="N214"/>
  <c r="J94"/>
  <c r="J130"/>
  <c r="J124"/>
  <c r="K216"/>
  <c r="K150"/>
  <c r="K210"/>
  <c r="L131"/>
  <c r="L65"/>
  <c r="M121"/>
  <c r="M79"/>
  <c r="M133"/>
  <c r="M211"/>
  <c r="J102"/>
  <c r="J96"/>
  <c r="K215"/>
  <c r="K95"/>
  <c r="K179"/>
  <c r="L64"/>
  <c r="O170"/>
  <c r="P170" s="1"/>
  <c r="E171"/>
  <c r="M201"/>
  <c r="H129"/>
  <c r="H201"/>
  <c r="M177"/>
  <c r="I181"/>
  <c r="H219"/>
  <c r="H189"/>
  <c r="H183"/>
  <c r="I186"/>
  <c r="F213"/>
  <c r="E183"/>
  <c r="E153"/>
  <c r="E207"/>
  <c r="E165"/>
  <c r="G177"/>
  <c r="E219"/>
  <c r="E195"/>
  <c r="I157"/>
  <c r="M171"/>
  <c r="I155"/>
  <c r="E129"/>
  <c r="E201"/>
  <c r="I197"/>
  <c r="O169"/>
  <c r="I151"/>
  <c r="I205"/>
  <c r="G105"/>
  <c r="G129"/>
  <c r="G153"/>
  <c r="G201"/>
  <c r="H177"/>
  <c r="H171"/>
  <c r="D189"/>
  <c r="I184"/>
  <c r="D195"/>
  <c r="I190"/>
  <c r="D159"/>
  <c r="I154"/>
  <c r="D177"/>
  <c r="I172"/>
  <c r="D105"/>
  <c r="I100"/>
  <c r="I204"/>
  <c r="I150"/>
  <c r="I180"/>
  <c r="F105"/>
  <c r="F177"/>
  <c r="F165"/>
  <c r="L207"/>
  <c r="E189"/>
  <c r="K189"/>
  <c r="K171"/>
  <c r="I191"/>
  <c r="E213"/>
  <c r="O167"/>
  <c r="I149"/>
  <c r="I125"/>
  <c r="I179"/>
  <c r="I203"/>
  <c r="I209"/>
  <c r="E159"/>
  <c r="I103"/>
  <c r="I163"/>
  <c r="I169"/>
  <c r="I187"/>
  <c r="I217"/>
  <c r="G165"/>
  <c r="G195"/>
  <c r="G183"/>
  <c r="G213"/>
  <c r="H207"/>
  <c r="H213"/>
  <c r="H165"/>
  <c r="D213"/>
  <c r="I208"/>
  <c r="D201"/>
  <c r="I196"/>
  <c r="D153"/>
  <c r="I148"/>
  <c r="D165"/>
  <c r="I160"/>
  <c r="I156"/>
  <c r="I198"/>
  <c r="I162"/>
  <c r="L159"/>
  <c r="F195"/>
  <c r="F207"/>
  <c r="F183"/>
  <c r="F201"/>
  <c r="I161"/>
  <c r="K159"/>
  <c r="I101"/>
  <c r="I215"/>
  <c r="I127"/>
  <c r="I175"/>
  <c r="I199"/>
  <c r="G207"/>
  <c r="H159"/>
  <c r="H105"/>
  <c r="D129"/>
  <c r="I124"/>
  <c r="J195"/>
  <c r="D207"/>
  <c r="I202"/>
  <c r="D171"/>
  <c r="I166"/>
  <c r="D183"/>
  <c r="I178"/>
  <c r="I216"/>
  <c r="I210"/>
  <c r="I174"/>
  <c r="O168"/>
  <c r="L165"/>
  <c r="F129"/>
  <c r="F219"/>
  <c r="E105"/>
  <c r="I167"/>
  <c r="I173"/>
  <c r="I185"/>
  <c r="E177"/>
  <c r="I193"/>
  <c r="I211"/>
  <c r="G171"/>
  <c r="G159"/>
  <c r="G189"/>
  <c r="G219"/>
  <c r="N171"/>
  <c r="H153"/>
  <c r="H195"/>
  <c r="J171"/>
  <c r="O166"/>
  <c r="D219"/>
  <c r="I214"/>
  <c r="I126"/>
  <c r="I168"/>
  <c r="I102"/>
  <c r="I192"/>
  <c r="F153"/>
  <c r="L171"/>
  <c r="F159"/>
  <c r="F171"/>
  <c r="F189"/>
  <c r="L87"/>
  <c r="H111"/>
  <c r="E68"/>
  <c r="L111"/>
  <c r="G68"/>
  <c r="O140"/>
  <c r="O92"/>
  <c r="O116"/>
  <c r="D72"/>
  <c r="E62"/>
  <c r="D60"/>
  <c r="G62"/>
  <c r="G99"/>
  <c r="F117"/>
  <c r="F141"/>
  <c r="H68"/>
  <c r="G147"/>
  <c r="H135"/>
  <c r="F93"/>
  <c r="F74"/>
  <c r="F62"/>
  <c r="E74"/>
  <c r="G123"/>
  <c r="H87"/>
  <c r="K93"/>
  <c r="K141"/>
  <c r="F72"/>
  <c r="F69"/>
  <c r="F73"/>
  <c r="E81"/>
  <c r="E73"/>
  <c r="H67"/>
  <c r="E72"/>
  <c r="H66"/>
  <c r="F81"/>
  <c r="F71"/>
  <c r="E64"/>
  <c r="G65"/>
  <c r="G64"/>
  <c r="E65"/>
  <c r="H74"/>
  <c r="H65"/>
  <c r="E61"/>
  <c r="H64"/>
  <c r="E60"/>
  <c r="G81"/>
  <c r="G67"/>
  <c r="H72"/>
  <c r="F70"/>
  <c r="E70"/>
  <c r="F60"/>
  <c r="H63"/>
  <c r="H73"/>
  <c r="G75"/>
  <c r="G61"/>
  <c r="E71"/>
  <c r="G66"/>
  <c r="H81"/>
  <c r="F58"/>
  <c r="F61"/>
  <c r="G60"/>
  <c r="H71"/>
  <c r="E58"/>
  <c r="E67"/>
  <c r="H70"/>
  <c r="E66"/>
  <c r="G58"/>
  <c r="D71"/>
  <c r="D70"/>
  <c r="D74"/>
  <c r="D73"/>
  <c r="D58"/>
  <c r="K81"/>
  <c r="I78"/>
  <c r="D61"/>
  <c r="D62"/>
  <c r="I76"/>
  <c r="D81"/>
  <c r="D68"/>
  <c r="D65"/>
  <c r="D67"/>
  <c r="D64"/>
  <c r="L63"/>
  <c r="I77"/>
  <c r="D66"/>
  <c r="I79"/>
  <c r="O157" l="1"/>
  <c r="P157" s="1"/>
  <c r="O200"/>
  <c r="P200" s="1"/>
  <c r="O155"/>
  <c r="P155" s="1"/>
  <c r="O229"/>
  <c r="P229" s="1"/>
  <c r="O241"/>
  <c r="P241" s="1"/>
  <c r="O206"/>
  <c r="P206" s="1"/>
  <c r="O188"/>
  <c r="P188" s="1"/>
  <c r="O194"/>
  <c r="P194" s="1"/>
  <c r="N159"/>
  <c r="O212"/>
  <c r="P212" s="1"/>
  <c r="O233"/>
  <c r="P233" s="1"/>
  <c r="O228"/>
  <c r="P228" s="1"/>
  <c r="O230"/>
  <c r="P230" s="1"/>
  <c r="O239"/>
  <c r="P239" s="1"/>
  <c r="O242"/>
  <c r="P242" s="1"/>
  <c r="O235"/>
  <c r="P235" s="1"/>
  <c r="M225"/>
  <c r="O227"/>
  <c r="L237"/>
  <c r="O236"/>
  <c r="P236" s="1"/>
  <c r="O224"/>
  <c r="P224" s="1"/>
  <c r="O223"/>
  <c r="P223" s="1"/>
  <c r="L231"/>
  <c r="I237"/>
  <c r="K237"/>
  <c r="M231"/>
  <c r="K231"/>
  <c r="N231"/>
  <c r="O238"/>
  <c r="P238" s="1"/>
  <c r="O234"/>
  <c r="P234" s="1"/>
  <c r="O221"/>
  <c r="P221" s="1"/>
  <c r="O222"/>
  <c r="P222" s="1"/>
  <c r="N225"/>
  <c r="L225"/>
  <c r="O240"/>
  <c r="P240" s="1"/>
  <c r="I231"/>
  <c r="P226"/>
  <c r="J237"/>
  <c r="O232"/>
  <c r="P232" s="1"/>
  <c r="J225"/>
  <c r="O220"/>
  <c r="P220" s="1"/>
  <c r="N237"/>
  <c r="I225"/>
  <c r="K207"/>
  <c r="M159"/>
  <c r="J207"/>
  <c r="M165"/>
  <c r="O139"/>
  <c r="K75"/>
  <c r="M207"/>
  <c r="K195"/>
  <c r="N219"/>
  <c r="J189"/>
  <c r="O186"/>
  <c r="P186" s="1"/>
  <c r="K147"/>
  <c r="O203"/>
  <c r="P203" s="1"/>
  <c r="K201"/>
  <c r="N201"/>
  <c r="O204"/>
  <c r="P204" s="1"/>
  <c r="O175"/>
  <c r="P175" s="1"/>
  <c r="O191"/>
  <c r="P191" s="1"/>
  <c r="O173"/>
  <c r="P173" s="1"/>
  <c r="O198"/>
  <c r="P198" s="1"/>
  <c r="O199"/>
  <c r="P199" s="1"/>
  <c r="O205"/>
  <c r="P205" s="1"/>
  <c r="N177"/>
  <c r="O127"/>
  <c r="P127" s="1"/>
  <c r="O202"/>
  <c r="P202" s="1"/>
  <c r="L201"/>
  <c r="O197"/>
  <c r="P197" s="1"/>
  <c r="K213"/>
  <c r="O174"/>
  <c r="P174" s="1"/>
  <c r="N183"/>
  <c r="O193"/>
  <c r="P193" s="1"/>
  <c r="O156"/>
  <c r="P156" s="1"/>
  <c r="O185"/>
  <c r="P185" s="1"/>
  <c r="J201"/>
  <c r="L177"/>
  <c r="M189"/>
  <c r="N207"/>
  <c r="O79"/>
  <c r="P79" s="1"/>
  <c r="L219"/>
  <c r="K105"/>
  <c r="O172"/>
  <c r="O190"/>
  <c r="P190" s="1"/>
  <c r="M219"/>
  <c r="N165"/>
  <c r="K177"/>
  <c r="N189"/>
  <c r="O91"/>
  <c r="M195"/>
  <c r="J213"/>
  <c r="J159"/>
  <c r="O196"/>
  <c r="P196" s="1"/>
  <c r="L189"/>
  <c r="O187"/>
  <c r="P187" s="1"/>
  <c r="O162"/>
  <c r="P162" s="1"/>
  <c r="K117"/>
  <c r="O181"/>
  <c r="P181" s="1"/>
  <c r="L129"/>
  <c r="N105"/>
  <c r="L195"/>
  <c r="O184"/>
  <c r="P184" s="1"/>
  <c r="O154"/>
  <c r="P154" s="1"/>
  <c r="L105"/>
  <c r="N195"/>
  <c r="O208"/>
  <c r="P208" s="1"/>
  <c r="L213"/>
  <c r="O178"/>
  <c r="P178" s="1"/>
  <c r="O163"/>
  <c r="P163" s="1"/>
  <c r="L135"/>
  <c r="N153"/>
  <c r="L153"/>
  <c r="O100"/>
  <c r="P100" s="1"/>
  <c r="J105"/>
  <c r="O78"/>
  <c r="P78" s="1"/>
  <c r="O192"/>
  <c r="P192" s="1"/>
  <c r="K219"/>
  <c r="J129"/>
  <c r="J81"/>
  <c r="O102"/>
  <c r="P102" s="1"/>
  <c r="O125"/>
  <c r="P125" s="1"/>
  <c r="L81"/>
  <c r="O115"/>
  <c r="J153"/>
  <c r="K69"/>
  <c r="K123"/>
  <c r="M105"/>
  <c r="O148"/>
  <c r="P148" s="1"/>
  <c r="O124"/>
  <c r="P124" s="1"/>
  <c r="O77"/>
  <c r="O211"/>
  <c r="P211" s="1"/>
  <c r="O216"/>
  <c r="P216" s="1"/>
  <c r="O214"/>
  <c r="P214" s="1"/>
  <c r="O126"/>
  <c r="O149"/>
  <c r="P149" s="1"/>
  <c r="J183"/>
  <c r="O101"/>
  <c r="P101" s="1"/>
  <c r="J165"/>
  <c r="N129"/>
  <c r="N213"/>
  <c r="M129"/>
  <c r="O217"/>
  <c r="P217" s="1"/>
  <c r="L183"/>
  <c r="J177"/>
  <c r="M153"/>
  <c r="O210"/>
  <c r="P210" s="1"/>
  <c r="K165"/>
  <c r="M81"/>
  <c r="O161"/>
  <c r="P161" s="1"/>
  <c r="O150"/>
  <c r="P150" s="1"/>
  <c r="J219"/>
  <c r="K183"/>
  <c r="O103"/>
  <c r="P103" s="1"/>
  <c r="N81"/>
  <c r="O179"/>
  <c r="P179" s="1"/>
  <c r="M183"/>
  <c r="K99"/>
  <c r="O160"/>
  <c r="O151"/>
  <c r="O209"/>
  <c r="P209" s="1"/>
  <c r="M213"/>
  <c r="K153"/>
  <c r="O76"/>
  <c r="P76" s="1"/>
  <c r="O180"/>
  <c r="P180" s="1"/>
  <c r="O215"/>
  <c r="P215" s="1"/>
  <c r="P126"/>
  <c r="P167"/>
  <c r="P168"/>
  <c r="I153"/>
  <c r="O171"/>
  <c r="I183"/>
  <c r="I207"/>
  <c r="I129"/>
  <c r="I105"/>
  <c r="I159"/>
  <c r="I189"/>
  <c r="I165"/>
  <c r="I201"/>
  <c r="I213"/>
  <c r="I219"/>
  <c r="P166"/>
  <c r="I171"/>
  <c r="P169"/>
  <c r="I177"/>
  <c r="I195"/>
  <c r="O97"/>
  <c r="O121"/>
  <c r="N93"/>
  <c r="F135"/>
  <c r="M87"/>
  <c r="I90"/>
  <c r="M135"/>
  <c r="O145"/>
  <c r="O107"/>
  <c r="G135"/>
  <c r="I107"/>
  <c r="I83"/>
  <c r="G93"/>
  <c r="G141"/>
  <c r="O108"/>
  <c r="E99"/>
  <c r="I114"/>
  <c r="E141"/>
  <c r="E147"/>
  <c r="E123"/>
  <c r="N117"/>
  <c r="M93"/>
  <c r="N99"/>
  <c r="N123"/>
  <c r="J99"/>
  <c r="O94"/>
  <c r="J123"/>
  <c r="O118"/>
  <c r="O144"/>
  <c r="O143"/>
  <c r="I116"/>
  <c r="P116" s="1"/>
  <c r="D117"/>
  <c r="I112"/>
  <c r="I137"/>
  <c r="H141"/>
  <c r="H117"/>
  <c r="M123"/>
  <c r="M99"/>
  <c r="J87"/>
  <c r="O82"/>
  <c r="O109"/>
  <c r="O86"/>
  <c r="O134"/>
  <c r="I84"/>
  <c r="I110"/>
  <c r="D135"/>
  <c r="I130"/>
  <c r="E87"/>
  <c r="E111"/>
  <c r="I120"/>
  <c r="I95"/>
  <c r="I98"/>
  <c r="L147"/>
  <c r="J93"/>
  <c r="O88"/>
  <c r="O137"/>
  <c r="E117"/>
  <c r="I97"/>
  <c r="I121"/>
  <c r="N141"/>
  <c r="F111"/>
  <c r="H99"/>
  <c r="M141"/>
  <c r="M111"/>
  <c r="O98"/>
  <c r="O120"/>
  <c r="O146"/>
  <c r="D93"/>
  <c r="I88"/>
  <c r="I113"/>
  <c r="I138"/>
  <c r="O84"/>
  <c r="J111"/>
  <c r="O106"/>
  <c r="O110"/>
  <c r="O131"/>
  <c r="N135"/>
  <c r="G87"/>
  <c r="G111"/>
  <c r="I86"/>
  <c r="D111"/>
  <c r="I106"/>
  <c r="I132"/>
  <c r="I134"/>
  <c r="I85"/>
  <c r="E135"/>
  <c r="D99"/>
  <c r="I94"/>
  <c r="I96"/>
  <c r="I119"/>
  <c r="L99"/>
  <c r="L141"/>
  <c r="O90"/>
  <c r="O114"/>
  <c r="K111"/>
  <c r="G117"/>
  <c r="E93"/>
  <c r="I115"/>
  <c r="H147"/>
  <c r="F147"/>
  <c r="O95"/>
  <c r="O122"/>
  <c r="O119"/>
  <c r="D141"/>
  <c r="I136"/>
  <c r="H93"/>
  <c r="O83"/>
  <c r="J135"/>
  <c r="O130"/>
  <c r="I131"/>
  <c r="I109"/>
  <c r="I133"/>
  <c r="D123"/>
  <c r="I118"/>
  <c r="D147"/>
  <c r="I142"/>
  <c r="I144"/>
  <c r="L117"/>
  <c r="O113"/>
  <c r="J141"/>
  <c r="O136"/>
  <c r="K135"/>
  <c r="I91"/>
  <c r="I145"/>
  <c r="P145" s="1"/>
  <c r="F87"/>
  <c r="H123"/>
  <c r="M117"/>
  <c r="N147"/>
  <c r="F99"/>
  <c r="F123"/>
  <c r="O96"/>
  <c r="J147"/>
  <c r="O142"/>
  <c r="I89"/>
  <c r="I92"/>
  <c r="P92" s="1"/>
  <c r="I140"/>
  <c r="P140" s="1"/>
  <c r="M147"/>
  <c r="O85"/>
  <c r="O132"/>
  <c r="N87"/>
  <c r="N111"/>
  <c r="D87"/>
  <c r="I82"/>
  <c r="I108"/>
  <c r="I143"/>
  <c r="I122"/>
  <c r="I146"/>
  <c r="L123"/>
  <c r="L93"/>
  <c r="J117"/>
  <c r="O112"/>
  <c r="O89"/>
  <c r="O138"/>
  <c r="K87"/>
  <c r="O133"/>
  <c r="I139"/>
  <c r="H69"/>
  <c r="F75"/>
  <c r="G63"/>
  <c r="H75"/>
  <c r="E63"/>
  <c r="F63"/>
  <c r="G69"/>
  <c r="E75"/>
  <c r="E69"/>
  <c r="N75"/>
  <c r="I59"/>
  <c r="I60"/>
  <c r="I72"/>
  <c r="D75"/>
  <c r="D63"/>
  <c r="I70"/>
  <c r="I58"/>
  <c r="I71"/>
  <c r="N69"/>
  <c r="I74"/>
  <c r="I62"/>
  <c r="O59"/>
  <c r="I61"/>
  <c r="I73"/>
  <c r="O68"/>
  <c r="O72"/>
  <c r="O71"/>
  <c r="M69"/>
  <c r="O73"/>
  <c r="L69"/>
  <c r="O67"/>
  <c r="I68"/>
  <c r="O66"/>
  <c r="J69"/>
  <c r="O64"/>
  <c r="I67"/>
  <c r="J63"/>
  <c r="O58"/>
  <c r="N63"/>
  <c r="L75"/>
  <c r="O65"/>
  <c r="I66"/>
  <c r="I65"/>
  <c r="O70"/>
  <c r="J75"/>
  <c r="O61"/>
  <c r="O62"/>
  <c r="D69"/>
  <c r="I64"/>
  <c r="I81"/>
  <c r="M75"/>
  <c r="K63"/>
  <c r="O74"/>
  <c r="O60"/>
  <c r="M63"/>
  <c r="O231" l="1"/>
  <c r="P231" s="1"/>
  <c r="P227"/>
  <c r="O225"/>
  <c r="P225" s="1"/>
  <c r="O237"/>
  <c r="P237" s="1"/>
  <c r="P91"/>
  <c r="P139"/>
  <c r="O189"/>
  <c r="O177"/>
  <c r="P177" s="1"/>
  <c r="O207"/>
  <c r="P207" s="1"/>
  <c r="O201"/>
  <c r="P201" s="1"/>
  <c r="P172"/>
  <c r="O195"/>
  <c r="P195" s="1"/>
  <c r="P115"/>
  <c r="O159"/>
  <c r="P159" s="1"/>
  <c r="O165"/>
  <c r="P165" s="1"/>
  <c r="O81"/>
  <c r="P81" s="1"/>
  <c r="P160"/>
  <c r="O105"/>
  <c r="P105" s="1"/>
  <c r="O129"/>
  <c r="P129" s="1"/>
  <c r="P77"/>
  <c r="O153"/>
  <c r="P153" s="1"/>
  <c r="O183"/>
  <c r="P183" s="1"/>
  <c r="O213"/>
  <c r="P213" s="1"/>
  <c r="P151"/>
  <c r="O219"/>
  <c r="P219" s="1"/>
  <c r="P171"/>
  <c r="P189"/>
  <c r="P108"/>
  <c r="P97"/>
  <c r="P107"/>
  <c r="P121"/>
  <c r="P143"/>
  <c r="P85"/>
  <c r="P83"/>
  <c r="P90"/>
  <c r="P114"/>
  <c r="O117"/>
  <c r="P109"/>
  <c r="P132"/>
  <c r="O93"/>
  <c r="P95"/>
  <c r="O147"/>
  <c r="P144"/>
  <c r="P131"/>
  <c r="P137"/>
  <c r="P146"/>
  <c r="P82"/>
  <c r="I87"/>
  <c r="P96"/>
  <c r="I93"/>
  <c r="P88"/>
  <c r="P110"/>
  <c r="P112"/>
  <c r="I117"/>
  <c r="P122"/>
  <c r="P89"/>
  <c r="P118"/>
  <c r="I123"/>
  <c r="P94"/>
  <c r="I99"/>
  <c r="P134"/>
  <c r="P86"/>
  <c r="P98"/>
  <c r="P84"/>
  <c r="O87"/>
  <c r="O123"/>
  <c r="O141"/>
  <c r="P138"/>
  <c r="I135"/>
  <c r="P130"/>
  <c r="P142"/>
  <c r="I147"/>
  <c r="P133"/>
  <c r="O135"/>
  <c r="I141"/>
  <c r="P136"/>
  <c r="P119"/>
  <c r="I111"/>
  <c r="P106"/>
  <c r="O111"/>
  <c r="P113"/>
  <c r="P120"/>
  <c r="O99"/>
  <c r="P70"/>
  <c r="P59"/>
  <c r="P58"/>
  <c r="P73"/>
  <c r="I63"/>
  <c r="I75"/>
  <c r="P71"/>
  <c r="P74"/>
  <c r="P62"/>
  <c r="P68"/>
  <c r="P72"/>
  <c r="P67"/>
  <c r="O75"/>
  <c r="P65"/>
  <c r="P60"/>
  <c r="O63"/>
  <c r="P66"/>
  <c r="O69"/>
  <c r="P64"/>
  <c r="I69"/>
  <c r="P61"/>
  <c r="C7" l="1"/>
  <c r="C8"/>
  <c r="C6"/>
  <c r="C4"/>
  <c r="C5"/>
  <c r="P147"/>
  <c r="P141"/>
  <c r="P117"/>
  <c r="P111"/>
  <c r="P93"/>
  <c r="P135"/>
  <c r="P99"/>
  <c r="P87"/>
  <c r="P123"/>
  <c r="P75"/>
  <c r="P63"/>
  <c r="P69"/>
  <c r="C9" l="1"/>
</calcChain>
</file>

<file path=xl/comments1.xml><?xml version="1.0" encoding="utf-8"?>
<comments xmlns="http://schemas.openxmlformats.org/spreadsheetml/2006/main">
  <authors>
    <author>MADHAV03</author>
  </authors>
  <commentList>
    <comment ref="B16" authorId="0">
      <text>
        <r>
          <rPr>
            <b/>
            <sz val="8"/>
            <color indexed="81"/>
            <rFont val="Tahoma"/>
            <family val="2"/>
            <charset val="128"/>
          </rPr>
          <t>Complexity 
50% simple
50% medium</t>
        </r>
        <r>
          <rPr>
            <sz val="8"/>
            <color indexed="81"/>
            <rFont val="Tahoma"/>
            <family val="2"/>
            <charset val="128"/>
          </rPr>
          <t xml:space="preserve">
</t>
        </r>
      </text>
    </comment>
    <comment ref="A22" authorId="0">
      <text>
        <r>
          <rPr>
            <sz val="8"/>
            <color indexed="81"/>
            <rFont val="Tahoma"/>
            <family val="2"/>
            <charset val="128"/>
          </rPr>
          <t xml:space="preserve">requiremen gathering to CUT
</t>
        </r>
      </text>
    </comment>
  </commentList>
</comments>
</file>

<file path=xl/sharedStrings.xml><?xml version="1.0" encoding="utf-8"?>
<sst xmlns="http://schemas.openxmlformats.org/spreadsheetml/2006/main" count="1427" uniqueCount="394">
  <si>
    <t>SIT</t>
  </si>
  <si>
    <t>Start Up</t>
  </si>
  <si>
    <t>PEC</t>
  </si>
  <si>
    <t>RqM</t>
  </si>
  <si>
    <t>Design</t>
  </si>
  <si>
    <t>CUT</t>
  </si>
  <si>
    <t>Delivery</t>
  </si>
  <si>
    <t>Acc Testing</t>
  </si>
  <si>
    <t>Impl Support</t>
  </si>
  <si>
    <t>PIS</t>
  </si>
  <si>
    <t>Proj Closure</t>
  </si>
  <si>
    <t>QA Support</t>
  </si>
  <si>
    <t>R34</t>
  </si>
  <si>
    <t>R5</t>
  </si>
  <si>
    <t>Person Days</t>
  </si>
  <si>
    <t>Person Hours</t>
  </si>
  <si>
    <t>Person Days (without Rqmts and Design)</t>
  </si>
  <si>
    <t>Final Rate</t>
  </si>
  <si>
    <t>% Distribution</t>
  </si>
  <si>
    <t>Simple</t>
  </si>
  <si>
    <t>Medium</t>
  </si>
  <si>
    <t>Complex</t>
  </si>
  <si>
    <t>Total</t>
  </si>
  <si>
    <t># of P Days / Code Unit</t>
  </si>
  <si>
    <t>Effort / Complexity</t>
  </si>
  <si>
    <t>S. No</t>
  </si>
  <si>
    <t>Phase</t>
  </si>
  <si>
    <t>Effort (Person Days)</t>
  </si>
  <si>
    <t>Project Startup</t>
  </si>
  <si>
    <t>Requirements Gathering &amp; Analysis</t>
  </si>
  <si>
    <t>Construction &amp; Unit Testing</t>
  </si>
  <si>
    <t>System &amp; Integration Testing</t>
  </si>
  <si>
    <t>Acceptance Testing</t>
  </si>
  <si>
    <t>Post Implementation Support</t>
  </si>
  <si>
    <t>Implementation Support</t>
  </si>
  <si>
    <t>Project Execution &amp; Control</t>
  </si>
  <si>
    <t>Project Closure</t>
  </si>
  <si>
    <t>Assumed Productivity (Code Units/Person Day)</t>
  </si>
  <si>
    <t>Buffer for CUT (1%)</t>
  </si>
  <si>
    <t>Total Project Effort</t>
  </si>
  <si>
    <t>Medium</t>
    <phoneticPr fontId="2" type="noConversion"/>
  </si>
  <si>
    <t>Unit testing</t>
    <phoneticPr fontId="2" type="noConversion"/>
  </si>
  <si>
    <t>Design</t>
    <phoneticPr fontId="2" type="noConversion"/>
  </si>
  <si>
    <t>Coding</t>
    <phoneticPr fontId="2" type="noConversion"/>
  </si>
  <si>
    <t xml:space="preserve">Total </t>
  </si>
  <si>
    <t>Requirement</t>
  </si>
  <si>
    <t xml:space="preserve">                                                </t>
    <phoneticPr fontId="2" type="noConversion"/>
  </si>
  <si>
    <t>Phase</t>
    <phoneticPr fontId="14"/>
  </si>
  <si>
    <t>Activity Details</t>
    <phoneticPr fontId="14"/>
  </si>
  <si>
    <t>Object #</t>
    <phoneticPr fontId="14"/>
  </si>
  <si>
    <t>Person days</t>
    <phoneticPr fontId="14"/>
  </si>
  <si>
    <t>Participants</t>
    <phoneticPr fontId="14"/>
  </si>
  <si>
    <t>Days</t>
    <phoneticPr fontId="14"/>
  </si>
  <si>
    <t>Requirement Gathering
KT Phase</t>
    <phoneticPr fontId="14"/>
  </si>
  <si>
    <r>
      <t xml:space="preserve">KT session on Master tables Day 1
</t>
    </r>
    <r>
      <rPr>
        <sz val="10"/>
        <color indexed="12"/>
        <rFont val="Calibri"/>
        <family val="2"/>
      </rPr>
      <t>( 2 hrs KT, 4 hrs analysis, 2 hrs questions and answers section)</t>
    </r>
    <phoneticPr fontId="14"/>
  </si>
  <si>
    <t>ETL Lead, BI lead, SIT lead</t>
    <phoneticPr fontId="14"/>
  </si>
  <si>
    <t>KT session on Master tables Day 2</t>
    <phoneticPr fontId="14"/>
  </si>
  <si>
    <t>ETL Lead, BI lead, SIT lead</t>
    <phoneticPr fontId="14"/>
  </si>
  <si>
    <t>Requirement Gathering 
Analysis and Freezing requirement</t>
    <phoneticPr fontId="14"/>
  </si>
  <si>
    <t>Day 2 (understanding document)</t>
    <phoneticPr fontId="14"/>
  </si>
  <si>
    <t>Day 3 (understanding document)</t>
    <phoneticPr fontId="14"/>
  </si>
  <si>
    <t>Design
Data Model Design</t>
    <phoneticPr fontId="14"/>
  </si>
  <si>
    <r>
      <t xml:space="preserve">Day 1 (ER diagram) </t>
    </r>
    <r>
      <rPr>
        <sz val="10"/>
        <color indexed="12"/>
        <rFont val="Calibri"/>
        <family val="2"/>
      </rPr>
      <t>Identifes exact number of warehouse tables and mappings</t>
    </r>
    <phoneticPr fontId="14"/>
  </si>
  <si>
    <t>ETL Lead, BI lead</t>
  </si>
  <si>
    <t>Day 2 (ER diagram)</t>
    <phoneticPr fontId="14"/>
  </si>
  <si>
    <t>Day 3 (ER diagram)</t>
    <phoneticPr fontId="14"/>
  </si>
  <si>
    <t>ETL Lead, BI lead</t>
    <phoneticPr fontId="14"/>
  </si>
  <si>
    <t>All ELC documents preparation</t>
    <phoneticPr fontId="14"/>
  </si>
  <si>
    <t>Design document, Traceability document</t>
    <phoneticPr fontId="14"/>
  </si>
  <si>
    <t>Exact UAT scope to be decided during requirement gathering and estimation to be revisited</t>
    <phoneticPr fontId="14"/>
  </si>
  <si>
    <t>Go Live</t>
    <phoneticPr fontId="14"/>
  </si>
  <si>
    <t>2 days 2 resource for each day 1 ETL, 1 BI</t>
    <phoneticPr fontId="14"/>
  </si>
  <si>
    <t>Estimation value</t>
    <phoneticPr fontId="14"/>
  </si>
  <si>
    <t>20% Contingency</t>
    <phoneticPr fontId="14"/>
  </si>
  <si>
    <t>Total Estimation value</t>
    <phoneticPr fontId="14"/>
  </si>
  <si>
    <t>SIT team</t>
    <phoneticPr fontId="2" type="noConversion"/>
  </si>
  <si>
    <t>BI team</t>
    <phoneticPr fontId="14"/>
  </si>
  <si>
    <t>ELT team</t>
    <phoneticPr fontId="2" type="noConversion"/>
  </si>
  <si>
    <r>
      <t xml:space="preserve">Estimation Management - Phasewise Estimate         </t>
    </r>
    <r>
      <rPr>
        <b/>
        <sz val="8"/>
        <color indexed="16"/>
        <rFont val="Arial"/>
        <family val="2"/>
      </rPr>
      <t xml:space="preserve">
</t>
    </r>
    <r>
      <rPr>
        <b/>
        <sz val="9"/>
        <color indexed="23"/>
        <rFont val="Arial"/>
        <family val="2"/>
      </rPr>
      <t>Release ID: FPS - Estimation.xls          C3: Protected          Controlled Copy
Project ID:                                   CR  - Estimation / Ver: 1.0</t>
    </r>
  </si>
  <si>
    <t>CUT Phase</t>
  </si>
  <si>
    <t>ETL</t>
  </si>
  <si>
    <t>BI</t>
  </si>
  <si>
    <t>Round 1 of SIT will be performed</t>
  </si>
  <si>
    <t>Total amount in yen (1 USD = 100 yen)</t>
  </si>
  <si>
    <t>DB Objects</t>
  </si>
  <si>
    <t>Developing dimensional model for reports takes more time. So it will have no shcedule and dead line.
If Report should be similar to that of existing cube, we need to implement drill down in the report.
Feasibility study should be completed for all possible cases.
Performance issue can be seen because of drill down option.
Multiple reports has to be created based on dimension and facts if drill down option is not considered.</t>
    <phoneticPr fontId="2" type="noConversion"/>
  </si>
  <si>
    <t>Complexity %</t>
    <phoneticPr fontId="2" type="noConversion"/>
  </si>
  <si>
    <t>Simple</t>
    <phoneticPr fontId="2" type="noConversion"/>
  </si>
  <si>
    <t>Complex</t>
    <phoneticPr fontId="2" type="noConversion"/>
  </si>
  <si>
    <t># of objects</t>
    <phoneticPr fontId="2" type="noConversion"/>
  </si>
  <si>
    <t>65 ETL
8 cubes</t>
    <phoneticPr fontId="2" type="noConversion"/>
  </si>
  <si>
    <t>55 ETL
8 cubes</t>
    <phoneticPr fontId="2" type="noConversion"/>
  </si>
  <si>
    <t>KT session on Transactional  tables Day 3</t>
    <phoneticPr fontId="14"/>
  </si>
  <si>
    <t>KT session on Transactional  tables Day 4</t>
    <phoneticPr fontId="14"/>
  </si>
  <si>
    <t>KT session on 8 cubes Day 5</t>
    <phoneticPr fontId="14"/>
  </si>
  <si>
    <t>65 ETL
8 Dimention Model</t>
  </si>
  <si>
    <t>Day 1 (understanding document), Deciding on the approach
FM Dimensional Model,  feasibilty study</t>
  </si>
  <si>
    <t>UAT/fixes</t>
  </si>
  <si>
    <t>2ETL ,1 BI</t>
  </si>
  <si>
    <t>Create Date:</t>
    <phoneticPr fontId="14"/>
  </si>
  <si>
    <t>Update Date:</t>
    <phoneticPr fontId="14"/>
  </si>
  <si>
    <t>Document Title :</t>
    <phoneticPr fontId="14"/>
  </si>
  <si>
    <t>Created by:</t>
    <phoneticPr fontId="14"/>
  </si>
  <si>
    <t>Updated by:</t>
    <phoneticPr fontId="14"/>
  </si>
  <si>
    <t>Version :</t>
    <phoneticPr fontId="14"/>
  </si>
  <si>
    <t>Date</t>
    <phoneticPr fontId="14"/>
  </si>
  <si>
    <t>Version</t>
    <phoneticPr fontId="14"/>
  </si>
  <si>
    <t>Revision Comments</t>
    <phoneticPr fontId="14"/>
  </si>
  <si>
    <t>Updated by</t>
    <phoneticPr fontId="14"/>
  </si>
  <si>
    <t>Change History</t>
    <phoneticPr fontId="14"/>
  </si>
  <si>
    <t>Unit Testing</t>
    <phoneticPr fontId="2" type="noConversion"/>
  </si>
  <si>
    <t xml:space="preserve">C3: Protected     </t>
  </si>
  <si>
    <t>Initial version</t>
    <phoneticPr fontId="14"/>
  </si>
  <si>
    <t>Very Complex</t>
  </si>
  <si>
    <t>Standard Template</t>
  </si>
  <si>
    <t>New Project Estimation Template</t>
  </si>
  <si>
    <t>High</t>
  </si>
  <si>
    <t>Very
Complex</t>
  </si>
  <si>
    <t>SIT&amp; UAT</t>
  </si>
  <si>
    <t>SIT &amp; UAT</t>
  </si>
  <si>
    <t>Coding</t>
  </si>
  <si>
    <t>Unit testing</t>
  </si>
  <si>
    <t xml:space="preserve"> </t>
  </si>
  <si>
    <t>DOD</t>
  </si>
  <si>
    <t>Migration Estimation Summary</t>
  </si>
  <si>
    <t>1. 1 -4 control tables process required
2. 5-7 tables  used  in the routines or  transformation to load target tables 
3. Transformation with   complex business rules  or  procedure / functions with high  complexity
4. Major changes in the data flow or processing logic 
5. Inclusion of additional loops and error handling
6. Expected voulme  &gt; 1 million across multiples tables</t>
  </si>
  <si>
    <t xml:space="preserve">1. 2 -5 control tables process required
2. 7-8 tables  used  in the routines or  transformation to load target tables 
3. Transformation with  very high complexity with  very complex  business rules  or  procedure / functions with very high complexity
4. Complex changes in the data flow or processing logic 
5. Inclusion of additional loops and error handling
6. Expected voulme  &gt; 2  million across multiples tables
</t>
  </si>
  <si>
    <t>1. 1 -2 control tables process required
2. 2-4 tables  used  in the routines or transformation to load target tables
3. Additional Intermediate table along with logic
4. No Major complexity  in the data flow or processing logic 
3. Expected volume &lt;= 1/2 million across tables</t>
  </si>
  <si>
    <t xml:space="preserve">1.  Less than 3 tables used in the source to target routines or mapping
2. No Major logic and the business rules are less complex
3. Expected volume &lt;= 1/2 million across 1 or 2 tables
</t>
  </si>
  <si>
    <t xml:space="preserve">1. 1 -3 control tables process required
2. 3-5 tables  used  in the routines or  transformation to load target tables 
3. Transformation with high complexity or  procedure / functions with moderate to high complexity
4. Moderate changes in the data flow or processing logic 
5. Inclusion of additional loops and error handling
6. Expected voulme &lt; = 1 million  across multiple tables
</t>
  </si>
  <si>
    <t xml:space="preserve">Total Effort </t>
  </si>
  <si>
    <t>Migration Estimation - Data Extraction &amp; Loading</t>
  </si>
  <si>
    <t>Migration Estimation - Transformation Mappings</t>
  </si>
  <si>
    <t>Total Effort ( Person days)</t>
  </si>
  <si>
    <t xml:space="preserve">Effort in Percentage 
</t>
  </si>
  <si>
    <t>Grand Total</t>
  </si>
  <si>
    <t>Input field</t>
  </si>
  <si>
    <t>Estimations are based on to available partial list of inventory</t>
  </si>
  <si>
    <t>This estimation does not include the SIT &amp; UAT support estimates</t>
  </si>
  <si>
    <t>We don’t have the complexity of the business rule for estimations.</t>
  </si>
  <si>
    <t>This estimation includes</t>
  </si>
  <si>
    <t>Estimation for data mappings from the source to target is included</t>
  </si>
  <si>
    <t xml:space="preserve"> complexity of mappings or routines are purely assumptions based</t>
  </si>
  <si>
    <t>Effort in % for each of the mappings or routines are as follows</t>
  </si>
  <si>
    <t>Requirement : 15%</t>
  </si>
  <si>
    <t>Design              : 25%</t>
  </si>
  <si>
    <t>Coding              : 40%</t>
  </si>
  <si>
    <t>Unit testing    : 20%</t>
  </si>
  <si>
    <t>a.) Extract from source to Staging ( Loading)</t>
  </si>
  <si>
    <t>b.) development of Data Profiling and Data Cleansing routines</t>
  </si>
  <si>
    <t>c.)  Development of Transformation mappings</t>
  </si>
  <si>
    <t>d.) Unit Testing</t>
  </si>
  <si>
    <t>Estimation for DQ (Reconcillation, Matching) are based on to
 the assumption on the total development efforts</t>
  </si>
  <si>
    <t>Effort for simple/medium/complex/very complex is as per 
Cognizant standards</t>
  </si>
  <si>
    <t>Any additional activity will be estimated seperately</t>
  </si>
  <si>
    <t>Business analyst effort is not part of this estimate and need to 
factored seperately</t>
  </si>
  <si>
    <t>Loading Transformed data is the responsibility of Respective 
application Owners</t>
  </si>
  <si>
    <t>This estimation includes analysis &amp; development of target data model for each of the application</t>
  </si>
  <si>
    <t>Complexity definition factors - Transformation Mappings</t>
  </si>
  <si>
    <t>Sl No</t>
  </si>
  <si>
    <t>Total 
( In Mandays)</t>
  </si>
  <si>
    <t>Support for SIT (Multiple Run on data migration)</t>
  </si>
  <si>
    <t>Transformation Mapping Development ( Abinitio)</t>
  </si>
  <si>
    <t>20 % of total Development effort</t>
  </si>
  <si>
    <t>Migration System</t>
  </si>
  <si>
    <t>Percentage</t>
  </si>
  <si>
    <t>Line &amp; Type of Business</t>
  </si>
  <si>
    <t>Drop 1</t>
  </si>
  <si>
    <t>Drop 2</t>
  </si>
  <si>
    <t>Drop 3</t>
  </si>
  <si>
    <t>Drop 4</t>
  </si>
  <si>
    <t>Drop 5</t>
  </si>
  <si>
    <t>Drop 6</t>
  </si>
  <si>
    <t>Drop 7</t>
  </si>
  <si>
    <t>Drop 8</t>
  </si>
  <si>
    <t>Drop 9</t>
  </si>
  <si>
    <t>Drop 10</t>
  </si>
  <si>
    <r>
      <rPr>
        <b/>
        <u/>
        <sz val="11"/>
        <rFont val="Calibri"/>
        <family val="2"/>
      </rPr>
      <t>Complexity Split Up for Transformation</t>
    </r>
    <r>
      <rPr>
        <sz val="11"/>
        <rFont val="Calibri"/>
        <family val="2"/>
      </rPr>
      <t xml:space="preserve">
Simple     : 20%
Medium  : 40%
High          : 0%
Complex : 40%
Very Complex :0%</t>
    </r>
  </si>
  <si>
    <t>As the migration happening in Drop wise the estimation 
factors are split across drops for the Transformations</t>
  </si>
  <si>
    <t>5 % of total Development effort</t>
  </si>
  <si>
    <t>Drop 0</t>
  </si>
  <si>
    <t>Mapping for Extract of Source and Loading (Abinitio)</t>
  </si>
  <si>
    <t>Error handling and Reconciliation</t>
  </si>
  <si>
    <t>Management of fallout records</t>
  </si>
  <si>
    <t>Migration roll back</t>
  </si>
  <si>
    <t xml:space="preserve">Data Model (Target Data Model) </t>
  </si>
  <si>
    <r>
      <rPr>
        <b/>
        <u/>
        <sz val="11"/>
        <rFont val="Calibri"/>
        <family val="2"/>
      </rPr>
      <t>Complexity Split Up for Extract and Loading</t>
    </r>
    <r>
      <rPr>
        <sz val="11"/>
        <rFont val="Calibri"/>
        <family val="2"/>
      </rPr>
      <t xml:space="preserve">
Simple     : 50%
Medium  : 40%
High          : 
Complex : 10%
Very Complex : 0%</t>
    </r>
  </si>
  <si>
    <t>Staging and Transformation has been proportioned for the total
 inventory against the source / target system for a particular Drops</t>
  </si>
  <si>
    <t>System Testing</t>
  </si>
  <si>
    <t>Perform Profiling &amp;  data cleansing in staging layer</t>
  </si>
  <si>
    <t>Operation Support, Warranty Support</t>
  </si>
  <si>
    <t>Total Pmonths</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</si>
  <si>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</si>
  <si>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</si>
  <si>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</si>
  <si>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</si>
  <si>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</si>
  <si>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</si>
  <si>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</si>
  <si>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</si>
  <si>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</si>
  <si>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</si>
  <si>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</si>
  <si>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</si>
  <si>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</si>
  <si>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</si>
  <si>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</si>
  <si>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</si>
  <si>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</si>
  <si>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</si>
  <si>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</si>
  <si>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</si>
  <si>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</si>
  <si>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</si>
  <si>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</si>
  <si>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</si>
  <si>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</si>
  <si>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</si>
  <si>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Offshore</t>
  </si>
  <si>
    <t>Onsite</t>
  </si>
  <si>
    <t>Estimated Man months</t>
  </si>
  <si>
    <t>Programmer Analyst Trainee</t>
  </si>
  <si>
    <t>Programmer Analyst</t>
  </si>
  <si>
    <t>Programmer Trainee</t>
  </si>
  <si>
    <t>Programmer</t>
  </si>
  <si>
    <t>Associate</t>
  </si>
  <si>
    <t>Sr. Associate</t>
  </si>
  <si>
    <t>Manager</t>
  </si>
  <si>
    <t>SPM</t>
  </si>
  <si>
    <t>As. Director</t>
  </si>
  <si>
    <t>Account Manager (Billed)</t>
  </si>
  <si>
    <t>Director</t>
  </si>
  <si>
    <t>Sr. Director</t>
  </si>
  <si>
    <t xml:space="preserve"> Analysis of Source system &amp; Identification of rules for data cleansing</t>
  </si>
  <si>
    <t xml:space="preserve">Data Model (SID - Common Data Model) </t>
  </si>
  <si>
    <t>DefineCleansing and Transformation rules</t>
  </si>
  <si>
    <t>Project Inititaion</t>
  </si>
  <si>
    <t>Requirement Gathering</t>
  </si>
  <si>
    <t>Design Phase</t>
  </si>
  <si>
    <t xml:space="preserve">  Analysis of Source system &amp; Identification of rules for data cleansing</t>
  </si>
  <si>
    <t xml:space="preserve">  Data Model (SID - Common Data Model) </t>
  </si>
  <si>
    <t xml:space="preserve">  DefineCleansing and Transformation rules</t>
  </si>
  <si>
    <t xml:space="preserve">  Customer Account Consolidation Approch</t>
  </si>
  <si>
    <t xml:space="preserve">  Migration roll back strategy</t>
  </si>
  <si>
    <t xml:space="preserve">  Source Interface specification finilization</t>
  </si>
  <si>
    <t xml:space="preserve">  Target Interface specification finilization</t>
  </si>
  <si>
    <t xml:space="preserve">  ETL Low level Design</t>
  </si>
  <si>
    <t xml:space="preserve">  Error Handling an recon Low level design</t>
  </si>
  <si>
    <t xml:space="preserve">  Customer Account Consolidation Low level design</t>
  </si>
  <si>
    <t>Coding and Unit Testing</t>
  </si>
  <si>
    <t xml:space="preserve">  Development source to Landing Area Data syncing Scripts</t>
  </si>
  <si>
    <t xml:space="preserve">  Development of ETL - Data Profiling and cleansing</t>
  </si>
  <si>
    <t xml:space="preserve">  Development to handle fallout records</t>
  </si>
  <si>
    <t xml:space="preserve">  Development Reconciliation Scripts</t>
  </si>
  <si>
    <t xml:space="preserve">  Physicalize Common Data Model</t>
  </si>
  <si>
    <t xml:space="preserve">  Loading Common Data Model</t>
  </si>
  <si>
    <t xml:space="preserve">  Testing of ETL and Reconciliation Scripts/reports</t>
  </si>
  <si>
    <t xml:space="preserve">  Testing of Transformation schema</t>
  </si>
  <si>
    <t xml:space="preserve">   Testing of fallout records</t>
  </si>
  <si>
    <t>System Integration an Preprod Support</t>
  </si>
  <si>
    <t>Operantional and Warranty Support</t>
  </si>
  <si>
    <t>M27</t>
  </si>
  <si>
    <t>M28</t>
  </si>
  <si>
    <t>M29</t>
  </si>
  <si>
    <t>M30</t>
  </si>
  <si>
    <t>M31</t>
  </si>
  <si>
    <t>M32</t>
  </si>
  <si>
    <t>M33</t>
  </si>
  <si>
    <t>M34</t>
  </si>
  <si>
    <t>M35</t>
  </si>
  <si>
    <t>M36</t>
  </si>
  <si>
    <t>M37</t>
  </si>
  <si>
    <t>M38</t>
  </si>
  <si>
    <t>M39</t>
  </si>
  <si>
    <t>M40</t>
  </si>
  <si>
    <t>M41</t>
  </si>
  <si>
    <t>M42</t>
  </si>
  <si>
    <t>M43</t>
  </si>
  <si>
    <t>M44</t>
  </si>
  <si>
    <t>M45</t>
  </si>
  <si>
    <t>M46</t>
  </si>
  <si>
    <t>M47</t>
  </si>
  <si>
    <t>Total Effort in Person Days</t>
  </si>
  <si>
    <t>No.</t>
  </si>
  <si>
    <t>Application Name</t>
  </si>
  <si>
    <t>Application Layer</t>
  </si>
  <si>
    <t>Platform</t>
  </si>
  <si>
    <t>System Type</t>
  </si>
  <si>
    <t>Application Description</t>
  </si>
  <si>
    <t>Owner</t>
  </si>
  <si>
    <t>Status</t>
  </si>
  <si>
    <t>Target App</t>
  </si>
  <si>
    <t>Target Platform</t>
  </si>
  <si>
    <t>Admission / Recert / Issues Tracking System</t>
  </si>
  <si>
    <t>Clinical Management</t>
  </si>
  <si>
    <t>AIX</t>
  </si>
  <si>
    <t>Issues tracking related to admissions and recertifications</t>
  </si>
  <si>
    <t>AVM</t>
  </si>
  <si>
    <t>Retire</t>
  </si>
  <si>
    <t>Crescendo</t>
  </si>
  <si>
    <t>SaaS</t>
  </si>
  <si>
    <t xml:space="preserve">CARES </t>
  </si>
  <si>
    <t>Clinical Back Office</t>
  </si>
  <si>
    <t>Web- based application that supports the assignment of field staff</t>
  </si>
  <si>
    <t>eCW</t>
  </si>
  <si>
    <t>Wintel</t>
  </si>
  <si>
    <t>Interim Tracking  System</t>
  </si>
  <si>
    <t>Inventory tool</t>
  </si>
  <si>
    <t>SAM</t>
  </si>
  <si>
    <t>Managed Care Browser</t>
  </si>
  <si>
    <t xml:space="preserve">Confirmation of fiscals, authorizing services and processing managed care reports  </t>
  </si>
  <si>
    <t>OASIS Web Browser</t>
  </si>
  <si>
    <t>Web application for completion of OASIS clinical assessments</t>
  </si>
  <si>
    <t>Online Patient Record (OPR)</t>
  </si>
  <si>
    <t>Web Based Application.PPS System Clinical Nursing Audit Print App</t>
  </si>
  <si>
    <t>Patient Complaints</t>
  </si>
  <si>
    <t>Web- based clinical application used to track agency wide patient complaints</t>
  </si>
  <si>
    <t>ITMC</t>
  </si>
  <si>
    <t xml:space="preserve">Patient Complaints Tracking </t>
  </si>
  <si>
    <t>Compliance tracking application</t>
  </si>
  <si>
    <t>Patient Wound Care</t>
  </si>
  <si>
    <t>Web  application for clinical review of wound images in back office</t>
  </si>
  <si>
    <t>Right Program, Right Time</t>
  </si>
  <si>
    <t>Ensure appropriate patient assignment</t>
  </si>
  <si>
    <t>Visit Accumulation System</t>
  </si>
  <si>
    <t>Web based Application</t>
  </si>
  <si>
    <t>Climate</t>
  </si>
  <si>
    <t>Ax</t>
  </si>
  <si>
    <t xml:space="preserve">Web Application, CMH Case Management </t>
  </si>
  <si>
    <t>Account Receivable Management System (ARMS)</t>
  </si>
  <si>
    <t>Mainframe</t>
  </si>
  <si>
    <t>Homegrown</t>
  </si>
  <si>
    <t>Accounts Receivables System used to track billing and receivables information</t>
  </si>
  <si>
    <t>ADT (Admission, Discharge and Transfer) System</t>
  </si>
  <si>
    <t>Clinical Admission System</t>
  </si>
  <si>
    <t>Daily Care Report</t>
  </si>
  <si>
    <t>Partners in Care VB.NET web application</t>
  </si>
  <si>
    <t>Discharge Letters</t>
  </si>
  <si>
    <t>EZCare</t>
  </si>
  <si>
    <t>Care management and scheduling for payor adult day care</t>
  </si>
  <si>
    <t>Foothold</t>
  </si>
  <si>
    <t>EMR application used by Comprehensive Care Mgmt. Dept.</t>
  </si>
  <si>
    <t>HC Plus</t>
  </si>
  <si>
    <t>Provides scheduling and compliance, payroll and billing component</t>
  </si>
  <si>
    <t>IVANS</t>
  </si>
  <si>
    <t>COTS</t>
  </si>
  <si>
    <t>IVANS value added network services for insurance eligibility and claims verification</t>
  </si>
  <si>
    <t>MD Orders Tracking/Master Log Continues Clients</t>
  </si>
  <si>
    <t>Nurse Assessment</t>
  </si>
  <si>
    <t>Mainframe
(Sandata)</t>
  </si>
  <si>
    <t>OPS</t>
  </si>
  <si>
    <t>Ordering for payor and Paraprofessional disciplines</t>
  </si>
  <si>
    <t>Partners in Care Schedule</t>
  </si>
  <si>
    <t>Provides in home clinical staff</t>
  </si>
  <si>
    <t>PCRS Host</t>
  </si>
  <si>
    <t>Patient Care Record Suite</t>
  </si>
  <si>
    <t>Service Charge Processing (SCP)</t>
  </si>
  <si>
    <t>Processes payments for visits made by both per diem clinicians, clinicians who are employees of vendors, paraprofessional services, supplies and DME and PERS.</t>
  </si>
  <si>
    <t>Suncoast</t>
  </si>
  <si>
    <t>EMR application used by Hospice. Determine work hours for Hospice staff. Interface with CellTrak application</t>
  </si>
  <si>
    <t>Staging - Data Extraction &amp; Loading</t>
  </si>
  <si>
    <t>Target Application</t>
  </si>
  <si>
    <t>No of Tables</t>
  </si>
  <si>
    <t>Remarks</t>
  </si>
  <si>
    <t xml:space="preserve"> Online Patient Record (OPR)</t>
  </si>
  <si>
    <t xml:space="preserve"> Patient Complaints</t>
  </si>
  <si>
    <t xml:space="preserve"> Patient Wound Care</t>
  </si>
  <si>
    <t xml:space="preserve"> Right Program, Right Time</t>
  </si>
  <si>
    <t xml:space="preserve">Visit Accumulation System </t>
  </si>
  <si>
    <t xml:space="preserve"> Account Receivable Management System (ARMS)</t>
  </si>
  <si>
    <t xml:space="preserve">ADT (Admission, Discharge and Transfer) System </t>
  </si>
  <si>
    <t xml:space="preserve"> Daily Care Report</t>
  </si>
  <si>
    <t xml:space="preserve">EZCare </t>
  </si>
  <si>
    <t xml:space="preserve">Foothold </t>
  </si>
  <si>
    <t xml:space="preserve">HC Plus </t>
  </si>
  <si>
    <t xml:space="preserve"> IVANS</t>
  </si>
  <si>
    <t xml:space="preserve">MD Orders Tracking/Master Log Continues Clients </t>
  </si>
  <si>
    <t xml:space="preserve">Nurse Assessment </t>
  </si>
  <si>
    <t>Application</t>
  </si>
  <si>
    <t>BLOB/CLOB</t>
  </si>
  <si>
    <t>Transformation-Target Loading</t>
  </si>
  <si>
    <t xml:space="preserve">Phase/Complexity </t>
  </si>
  <si>
    <t>Estmating Factors Migration Procedures/Mappings
( Person Days )</t>
  </si>
  <si>
    <t>Complexity - Split
Extract &amp; Loading to Staging Layer</t>
  </si>
  <si>
    <t>Complexity - Split
Transformation-Target Loading</t>
  </si>
  <si>
    <t>Total in Mandays</t>
  </si>
  <si>
    <t>JANUS Estimation</t>
  </si>
  <si>
    <t>Patient Incident Tracking System</t>
  </si>
  <si>
    <t>Patient Scheduling</t>
  </si>
  <si>
    <t xml:space="preserve">Homegrown TMG </t>
  </si>
  <si>
    <t>PCRS Mobile</t>
  </si>
  <si>
    <t xml:space="preserve"> BA effort (Cleansing and Transformation rules)</t>
  </si>
  <si>
    <t>Comcast DeepDive Estimation</t>
  </si>
  <si>
    <t>Comcast  Migration Estimation Template</t>
  </si>
</sst>
</file>

<file path=xl/styles.xml><?xml version="1.0" encoding="utf-8"?>
<styleSheet xmlns="http://schemas.openxmlformats.org/spreadsheetml/2006/main">
  <numFmts count="7">
    <numFmt numFmtId="164" formatCode="_(&quot;$&quot;* #,##0.00_);_(&quot;$&quot;* \(#,##0.00\);_(&quot;$&quot;* &quot;-&quot;??_);_(@_)"/>
    <numFmt numFmtId="165" formatCode="_(* #,##0.00_);_(* \(#,##0.00\);_(* &quot;-&quot;??_);_(@_)"/>
    <numFmt numFmtId="166" formatCode="0.0%"/>
    <numFmt numFmtId="167" formatCode="0.0"/>
    <numFmt numFmtId="168" formatCode="[$-409]d\-mmm\-yy;@"/>
    <numFmt numFmtId="169" formatCode="0.0_ "/>
    <numFmt numFmtId="170" formatCode="#,##0;[Red]#,##0"/>
  </numFmts>
  <fonts count="51">
    <font>
      <sz val="10"/>
      <name val="Arial"/>
      <family val="2"/>
    </font>
    <font>
      <sz val="10"/>
      <name val="Arial"/>
      <family val="2"/>
    </font>
    <font>
      <sz val="8"/>
      <name val="Arial"/>
      <family val="2"/>
    </font>
    <font>
      <b/>
      <sz val="10"/>
      <name val="Arial"/>
      <family val="2"/>
    </font>
    <font>
      <sz val="10"/>
      <name val="Arial"/>
      <family val="2"/>
    </font>
    <font>
      <sz val="10"/>
      <name val="Arial"/>
      <family val="2"/>
    </font>
    <font>
      <b/>
      <sz val="13"/>
      <color indexed="16"/>
      <name val="Arial"/>
      <family val="2"/>
    </font>
    <font>
      <b/>
      <sz val="8"/>
      <color indexed="16"/>
      <name val="Arial"/>
      <family val="2"/>
    </font>
    <font>
      <b/>
      <sz val="9"/>
      <color indexed="23"/>
      <name val="Arial"/>
      <family val="2"/>
    </font>
    <font>
      <b/>
      <sz val="8"/>
      <name val="Arial"/>
      <family val="2"/>
    </font>
    <font>
      <sz val="8"/>
      <color indexed="81"/>
      <name val="Tahoma"/>
      <family val="2"/>
      <charset val="128"/>
    </font>
    <font>
      <b/>
      <sz val="8"/>
      <color indexed="81"/>
      <name val="Tahoma"/>
      <family val="2"/>
      <charset val="128"/>
    </font>
    <font>
      <sz val="10"/>
      <color indexed="10"/>
      <name val="Arial"/>
      <family val="2"/>
    </font>
    <font>
      <b/>
      <sz val="10"/>
      <color indexed="9"/>
      <name val="Calibri"/>
      <family val="2"/>
    </font>
    <font>
      <sz val="6"/>
      <name val="ＭＳ Ｐゴシック"/>
      <family val="3"/>
      <charset val="128"/>
    </font>
    <font>
      <sz val="10"/>
      <name val="Calibri"/>
      <family val="2"/>
    </font>
    <font>
      <sz val="10"/>
      <color indexed="12"/>
      <name val="Calibri"/>
      <family val="2"/>
    </font>
    <font>
      <b/>
      <sz val="10"/>
      <name val="Calibri"/>
      <family val="2"/>
    </font>
    <font>
      <sz val="11"/>
      <name val="Calibri"/>
      <family val="2"/>
    </font>
    <font>
      <sz val="11"/>
      <color indexed="8"/>
      <name val="Calibri"/>
      <family val="2"/>
    </font>
    <font>
      <b/>
      <sz val="16"/>
      <color indexed="8"/>
      <name val="Tahoma"/>
      <family val="2"/>
    </font>
    <font>
      <sz val="11"/>
      <color indexed="8"/>
      <name val="Tahoma"/>
      <family val="2"/>
    </font>
    <font>
      <b/>
      <sz val="11"/>
      <name val="Calibri"/>
      <family val="2"/>
    </font>
    <font>
      <b/>
      <sz val="16"/>
      <color indexed="8"/>
      <name val="Calibri"/>
      <family val="2"/>
    </font>
    <font>
      <sz val="11"/>
      <name val="ＭＳ ゴシック"/>
      <family val="3"/>
      <charset val="128"/>
    </font>
    <font>
      <b/>
      <sz val="14"/>
      <name val="Arial"/>
      <family val="2"/>
    </font>
    <font>
      <b/>
      <sz val="18"/>
      <color indexed="18"/>
      <name val="Arial"/>
      <family val="2"/>
    </font>
    <font>
      <b/>
      <sz val="16"/>
      <color indexed="18"/>
      <name val="Arial"/>
      <family val="2"/>
    </font>
    <font>
      <u/>
      <sz val="11"/>
      <name val="Arial"/>
      <family val="2"/>
    </font>
    <font>
      <i/>
      <sz val="10"/>
      <name val="Arial"/>
      <family val="2"/>
    </font>
    <font>
      <sz val="9"/>
      <color indexed="23"/>
      <name val="Arial"/>
      <family val="2"/>
    </font>
    <font>
      <b/>
      <i/>
      <sz val="10"/>
      <name val="Arial"/>
      <family val="2"/>
    </font>
    <font>
      <b/>
      <sz val="16"/>
      <name val="Arial"/>
      <family val="2"/>
    </font>
    <font>
      <b/>
      <u/>
      <sz val="11"/>
      <name val="Calibri"/>
      <family val="2"/>
    </font>
    <font>
      <sz val="8"/>
      <color indexed="8"/>
      <name val="Arial"/>
      <family val="2"/>
    </font>
    <font>
      <sz val="8"/>
      <color indexed="10"/>
      <name val="Arial"/>
      <family val="2"/>
    </font>
    <font>
      <b/>
      <sz val="8"/>
      <color indexed="8"/>
      <name val="Arial"/>
      <family val="2"/>
    </font>
    <font>
      <sz val="11"/>
      <color theme="1"/>
      <name val="Calibri"/>
      <family val="2"/>
      <scheme val="minor"/>
    </font>
    <font>
      <sz val="11"/>
      <color theme="1"/>
      <name val="Calibri"/>
      <family val="2"/>
    </font>
    <font>
      <b/>
      <sz val="11"/>
      <color theme="1"/>
      <name val="Calibri"/>
      <family val="2"/>
      <scheme val="minor"/>
    </font>
    <font>
      <sz val="8"/>
      <color theme="1"/>
      <name val="Calibri"/>
      <family val="2"/>
      <scheme val="minor"/>
    </font>
    <font>
      <b/>
      <i/>
      <sz val="11"/>
      <color theme="1"/>
      <name val="Calibri"/>
      <family val="2"/>
      <scheme val="minor"/>
    </font>
    <font>
      <sz val="8"/>
      <color theme="1"/>
      <name val="Arial"/>
      <family val="2"/>
    </font>
    <font>
      <i/>
      <sz val="11"/>
      <color theme="1"/>
      <name val="Calibri"/>
      <family val="2"/>
      <scheme val="minor"/>
    </font>
    <font>
      <sz val="10"/>
      <name val="Calibri"/>
      <family val="2"/>
      <scheme val="minor"/>
    </font>
    <font>
      <sz val="8"/>
      <color indexed="8"/>
      <name val="Calibri"/>
      <family val="2"/>
      <scheme val="minor"/>
    </font>
    <font>
      <b/>
      <sz val="8"/>
      <color indexed="8"/>
      <name val="Calibri"/>
      <family val="2"/>
      <scheme val="minor"/>
    </font>
    <font>
      <b/>
      <sz val="9"/>
      <name val="Calibri"/>
      <family val="2"/>
      <scheme val="minor"/>
    </font>
    <font>
      <sz val="9"/>
      <color theme="1"/>
      <name val="Arial"/>
      <family val="2"/>
    </font>
    <font>
      <b/>
      <sz val="11"/>
      <color rgb="FFC00000"/>
      <name val="Calibri"/>
      <family val="2"/>
    </font>
    <font>
      <sz val="11"/>
      <color theme="1"/>
      <name val="Arial"/>
      <family val="2"/>
    </font>
  </fonts>
  <fills count="21">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21"/>
        <bgColor indexed="64"/>
      </patternFill>
    </fill>
    <fill>
      <patternFill patternType="solid">
        <fgColor indexed="13"/>
        <bgColor indexed="64"/>
      </patternFill>
    </fill>
    <fill>
      <patternFill patternType="solid">
        <fgColor indexed="42"/>
        <bgColor indexed="64"/>
      </patternFill>
    </fill>
    <fill>
      <patternFill patternType="solid">
        <fgColor indexed="31"/>
        <bgColor indexed="64"/>
      </patternFill>
    </fill>
    <fill>
      <patternFill patternType="solid">
        <fgColor indexed="55"/>
        <bgColor indexed="64"/>
      </patternFill>
    </fill>
    <fill>
      <patternFill patternType="solid">
        <fgColor indexed="47"/>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0"/>
        <bgColor indexed="26"/>
      </patternFill>
    </fill>
    <fill>
      <patternFill patternType="solid">
        <fgColor theme="7" tint="0.79998168889431442"/>
        <bgColor indexed="64"/>
      </patternFill>
    </fill>
    <fill>
      <patternFill patternType="solid">
        <fgColor theme="0" tint="-0.249977111117893"/>
        <bgColor indexed="64"/>
      </patternFill>
    </fill>
  </fills>
  <borders count="6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dashed">
        <color indexed="64"/>
      </bottom>
      <diagonal/>
    </border>
    <border>
      <left style="dashed">
        <color indexed="64"/>
      </left>
      <right/>
      <top style="medium">
        <color indexed="64"/>
      </top>
      <bottom style="dashed">
        <color indexed="64"/>
      </bottom>
      <diagonal/>
    </border>
    <border>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medium">
        <color indexed="64"/>
      </left>
      <right/>
      <top style="dashed">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thin">
        <color indexed="64"/>
      </top>
      <bottom style="medium">
        <color indexed="64"/>
      </bottom>
      <diagonal/>
    </border>
    <border>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top style="dashed">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5">
    <xf numFmtId="0" fontId="0" fillId="0" borderId="0" applyBorder="0"/>
    <xf numFmtId="165" fontId="37" fillId="0" borderId="0" applyFont="0" applyFill="0" applyBorder="0" applyAlignment="0" applyProtection="0"/>
    <xf numFmtId="164" fontId="4" fillId="0" borderId="0" applyFont="0" applyFill="0" applyBorder="0" applyAlignment="0" applyProtection="0"/>
    <xf numFmtId="0" fontId="4" fillId="0" borderId="0" applyBorder="0"/>
    <xf numFmtId="0" fontId="4" fillId="0" borderId="0"/>
    <xf numFmtId="0" fontId="37" fillId="0" borderId="0"/>
    <xf numFmtId="0" fontId="37" fillId="0" borderId="0"/>
    <xf numFmtId="0" fontId="4" fillId="0" borderId="0" applyBorder="0"/>
    <xf numFmtId="0" fontId="38" fillId="0" borderId="0"/>
    <xf numFmtId="0" fontId="1" fillId="0" borderId="0"/>
    <xf numFmtId="9" fontId="1" fillId="0" borderId="0" applyFont="0" applyFill="0" applyBorder="0" applyAlignment="0" applyProtection="0"/>
    <xf numFmtId="9" fontId="4" fillId="0" borderId="0" applyFont="0" applyFill="0" applyBorder="0" applyAlignment="0" applyProtection="0"/>
    <xf numFmtId="9" fontId="4" fillId="0" borderId="0" applyFill="0" applyBorder="0" applyAlignment="0" applyProtection="0"/>
    <xf numFmtId="9" fontId="37" fillId="0" borderId="0" applyFont="0" applyFill="0" applyBorder="0" applyAlignment="0" applyProtection="0"/>
    <xf numFmtId="0" fontId="24" fillId="0" borderId="0"/>
  </cellStyleXfs>
  <cellXfs count="327">
    <xf numFmtId="0" fontId="0" fillId="0" borderId="0" xfId="0"/>
    <xf numFmtId="9" fontId="0" fillId="0" borderId="0" xfId="0" applyNumberFormat="1"/>
    <xf numFmtId="10" fontId="0" fillId="0" borderId="0" xfId="10" applyNumberFormat="1" applyFont="1"/>
    <xf numFmtId="1" fontId="0" fillId="0" borderId="0" xfId="0" applyNumberFormat="1"/>
    <xf numFmtId="2" fontId="0" fillId="0" borderId="0" xfId="0" applyNumberFormat="1"/>
    <xf numFmtId="0" fontId="0" fillId="0" borderId="0" xfId="0" applyAlignment="1">
      <alignment wrapText="1"/>
    </xf>
    <xf numFmtId="1" fontId="0" fillId="0" borderId="0" xfId="0" applyNumberFormat="1" applyAlignment="1">
      <alignment wrapText="1"/>
    </xf>
    <xf numFmtId="0" fontId="3" fillId="2" borderId="0" xfId="0" applyFont="1" applyFill="1" applyAlignment="1">
      <alignment wrapText="1"/>
    </xf>
    <xf numFmtId="166" fontId="0" fillId="0" borderId="0" xfId="10" applyNumberFormat="1" applyFont="1" applyAlignment="1">
      <alignment wrapText="1"/>
    </xf>
    <xf numFmtId="0" fontId="1" fillId="0" borderId="0" xfId="0" applyFont="1"/>
    <xf numFmtId="0" fontId="5" fillId="0" borderId="0" xfId="0" applyFont="1"/>
    <xf numFmtId="0" fontId="3" fillId="3" borderId="0" xfId="0" applyFont="1" applyFill="1"/>
    <xf numFmtId="0" fontId="0" fillId="3" borderId="0" xfId="0" applyFill="1"/>
    <xf numFmtId="0" fontId="3" fillId="0" borderId="1" xfId="0" applyFont="1" applyBorder="1"/>
    <xf numFmtId="9" fontId="12" fillId="3" borderId="0" xfId="0" applyNumberFormat="1" applyFont="1" applyFill="1"/>
    <xf numFmtId="0" fontId="13" fillId="4" borderId="2" xfId="0" applyFont="1" applyFill="1" applyBorder="1"/>
    <xf numFmtId="0" fontId="15" fillId="3" borderId="2" xfId="0" applyFont="1" applyFill="1" applyBorder="1" applyAlignment="1">
      <alignment horizontal="center" vertical="center" wrapText="1"/>
    </xf>
    <xf numFmtId="0" fontId="15" fillId="3" borderId="2" xfId="0" applyFont="1" applyFill="1" applyBorder="1" applyAlignment="1">
      <alignment vertical="center" wrapText="1"/>
    </xf>
    <xf numFmtId="0" fontId="15" fillId="3" borderId="2" xfId="0" applyFont="1" applyFill="1" applyBorder="1" applyAlignment="1">
      <alignment vertical="center"/>
    </xf>
    <xf numFmtId="0" fontId="15" fillId="3" borderId="2" xfId="0" applyFont="1" applyFill="1" applyBorder="1"/>
    <xf numFmtId="0" fontId="16" fillId="3" borderId="2" xfId="0" applyFont="1" applyFill="1" applyBorder="1" applyAlignment="1">
      <alignment vertical="center" wrapText="1"/>
    </xf>
    <xf numFmtId="0" fontId="15" fillId="3" borderId="3" xfId="0" applyFont="1" applyFill="1" applyBorder="1"/>
    <xf numFmtId="0" fontId="15" fillId="3" borderId="0" xfId="0" applyFont="1" applyFill="1"/>
    <xf numFmtId="0" fontId="17" fillId="3" borderId="0" xfId="0" applyFont="1" applyFill="1"/>
    <xf numFmtId="0" fontId="17" fillId="5" borderId="2" xfId="0" applyFont="1" applyFill="1" applyBorder="1"/>
    <xf numFmtId="0" fontId="15" fillId="5" borderId="2" xfId="0" applyFont="1" applyFill="1" applyBorder="1"/>
    <xf numFmtId="170" fontId="17" fillId="3" borderId="2" xfId="0" applyNumberFormat="1" applyFont="1" applyFill="1" applyBorder="1"/>
    <xf numFmtId="0" fontId="0" fillId="3" borderId="2" xfId="0" applyFill="1" applyBorder="1"/>
    <xf numFmtId="0" fontId="0" fillId="3" borderId="4" xfId="0" applyFill="1" applyBorder="1"/>
    <xf numFmtId="9" fontId="0" fillId="3" borderId="2" xfId="0" applyNumberFormat="1" applyFill="1" applyBorder="1"/>
    <xf numFmtId="0" fontId="20" fillId="3" borderId="0" xfId="0" applyFont="1" applyFill="1"/>
    <xf numFmtId="0" fontId="21" fillId="3" borderId="0" xfId="0" applyFont="1" applyFill="1"/>
    <xf numFmtId="0" fontId="21" fillId="3" borderId="0" xfId="0" applyFont="1" applyFill="1" applyBorder="1"/>
    <xf numFmtId="0" fontId="21" fillId="3" borderId="5" xfId="0" applyFont="1" applyFill="1" applyBorder="1"/>
    <xf numFmtId="0" fontId="18" fillId="3" borderId="0" xfId="0" applyFont="1" applyFill="1"/>
    <xf numFmtId="0" fontId="18" fillId="0" borderId="0" xfId="0" applyFont="1"/>
    <xf numFmtId="0" fontId="18" fillId="0" borderId="0" xfId="0" applyFont="1" applyFill="1"/>
    <xf numFmtId="0" fontId="19" fillId="3" borderId="0" xfId="0" applyFont="1" applyFill="1" applyBorder="1"/>
    <xf numFmtId="0" fontId="19" fillId="3" borderId="0" xfId="0" applyFont="1" applyFill="1"/>
    <xf numFmtId="0" fontId="19" fillId="3" borderId="6" xfId="0" applyFont="1" applyFill="1" applyBorder="1"/>
    <xf numFmtId="0" fontId="1" fillId="3" borderId="0" xfId="9" applyFill="1" applyBorder="1"/>
    <xf numFmtId="0" fontId="25" fillId="3" borderId="0" xfId="9" applyFont="1" applyFill="1" applyBorder="1"/>
    <xf numFmtId="0" fontId="1" fillId="3" borderId="0" xfId="9" applyFill="1" applyBorder="1" applyAlignment="1">
      <alignment horizontal="center"/>
    </xf>
    <xf numFmtId="0" fontId="1" fillId="3" borderId="0" xfId="9" applyFill="1"/>
    <xf numFmtId="0" fontId="25" fillId="3" borderId="7" xfId="9" applyFont="1" applyFill="1" applyBorder="1"/>
    <xf numFmtId="0" fontId="25" fillId="3" borderId="8" xfId="9" applyFont="1" applyFill="1" applyBorder="1"/>
    <xf numFmtId="0" fontId="1" fillId="3" borderId="8" xfId="9" applyFill="1" applyBorder="1"/>
    <xf numFmtId="0" fontId="1" fillId="3" borderId="8" xfId="9" applyFill="1" applyBorder="1" applyAlignment="1">
      <alignment horizontal="center"/>
    </xf>
    <xf numFmtId="0" fontId="1" fillId="3" borderId="9" xfId="9" applyFill="1" applyBorder="1"/>
    <xf numFmtId="0" fontId="25" fillId="3" borderId="10" xfId="9" applyFont="1" applyFill="1" applyBorder="1"/>
    <xf numFmtId="0" fontId="1" fillId="3" borderId="11" xfId="9" applyFill="1" applyBorder="1"/>
    <xf numFmtId="0" fontId="1" fillId="3" borderId="0" xfId="9" applyFill="1" applyBorder="1" applyAlignment="1"/>
    <xf numFmtId="0" fontId="1" fillId="3" borderId="0" xfId="9" applyFill="1" applyAlignment="1"/>
    <xf numFmtId="0" fontId="1" fillId="3" borderId="10" xfId="9" applyFill="1" applyBorder="1" applyAlignment="1">
      <alignment horizontal="center"/>
    </xf>
    <xf numFmtId="0" fontId="1" fillId="3" borderId="10" xfId="9" applyFill="1" applyBorder="1"/>
    <xf numFmtId="0" fontId="1" fillId="3" borderId="0" xfId="9" applyFont="1" applyFill="1" applyBorder="1"/>
    <xf numFmtId="0" fontId="1" fillId="0" borderId="0" xfId="9"/>
    <xf numFmtId="0" fontId="29" fillId="3" borderId="0" xfId="9" applyFont="1" applyFill="1" applyBorder="1" applyAlignment="1">
      <alignment vertical="top"/>
    </xf>
    <xf numFmtId="14" fontId="29" fillId="3" borderId="0" xfId="9" applyNumberFormat="1" applyFont="1" applyFill="1" applyBorder="1" applyAlignment="1">
      <alignment horizontal="left"/>
    </xf>
    <xf numFmtId="0" fontId="29" fillId="3" borderId="0" xfId="9" applyFont="1" applyFill="1" applyBorder="1" applyAlignment="1">
      <alignment horizontal="center" vertical="top"/>
    </xf>
    <xf numFmtId="0" fontId="29" fillId="3" borderId="0" xfId="9" applyFont="1" applyFill="1" applyAlignment="1">
      <alignment vertical="top"/>
    </xf>
    <xf numFmtId="0" fontId="30" fillId="3" borderId="10" xfId="9" applyFont="1" applyFill="1" applyBorder="1"/>
    <xf numFmtId="0" fontId="3" fillId="3" borderId="0" xfId="9" applyFont="1" applyFill="1" applyBorder="1"/>
    <xf numFmtId="0" fontId="29" fillId="3" borderId="11" xfId="9" applyFont="1" applyFill="1" applyBorder="1" applyAlignment="1">
      <alignment vertical="top"/>
    </xf>
    <xf numFmtId="0" fontId="3" fillId="3" borderId="10" xfId="9" applyFont="1" applyFill="1" applyBorder="1"/>
    <xf numFmtId="0" fontId="29" fillId="3" borderId="0" xfId="9" applyFont="1" applyFill="1" applyBorder="1" applyAlignment="1">
      <alignment horizontal="center"/>
    </xf>
    <xf numFmtId="0" fontId="1" fillId="3" borderId="0" xfId="9" applyFont="1" applyFill="1" applyBorder="1" applyAlignment="1">
      <alignment horizontal="center"/>
    </xf>
    <xf numFmtId="0" fontId="30" fillId="3" borderId="12" xfId="9" applyFont="1" applyFill="1" applyBorder="1"/>
    <xf numFmtId="0" fontId="3" fillId="3" borderId="13" xfId="9" applyFont="1" applyFill="1" applyBorder="1"/>
    <xf numFmtId="0" fontId="1" fillId="3" borderId="13" xfId="9" applyFill="1" applyBorder="1"/>
    <xf numFmtId="0" fontId="30" fillId="3" borderId="13" xfId="9" applyFont="1" applyFill="1" applyBorder="1"/>
    <xf numFmtId="0" fontId="1" fillId="3" borderId="14" xfId="9" applyFill="1" applyBorder="1"/>
    <xf numFmtId="0" fontId="1" fillId="3" borderId="0" xfId="9" applyFont="1" applyFill="1"/>
    <xf numFmtId="0" fontId="1" fillId="3" borderId="0" xfId="9" applyFill="1" applyAlignment="1">
      <alignment horizontal="center"/>
    </xf>
    <xf numFmtId="0" fontId="31" fillId="3" borderId="0" xfId="9" applyFont="1" applyFill="1" applyAlignment="1">
      <alignment vertical="top"/>
    </xf>
    <xf numFmtId="0" fontId="3" fillId="3" borderId="0" xfId="9" applyFont="1" applyFill="1" applyAlignment="1">
      <alignment vertical="top"/>
    </xf>
    <xf numFmtId="0" fontId="3" fillId="3" borderId="0" xfId="9" applyFont="1" applyFill="1"/>
    <xf numFmtId="0" fontId="29" fillId="3" borderId="0" xfId="9" applyFont="1" applyFill="1"/>
    <xf numFmtId="0" fontId="30" fillId="3" borderId="0" xfId="9" applyFont="1" applyFill="1" applyBorder="1"/>
    <xf numFmtId="0" fontId="22" fillId="6" borderId="2" xfId="3" applyFont="1" applyFill="1" applyBorder="1" applyAlignment="1">
      <alignment horizontal="left"/>
    </xf>
    <xf numFmtId="9" fontId="37" fillId="0" borderId="2" xfId="6" applyNumberFormat="1" applyBorder="1" applyAlignment="1">
      <alignment horizontal="center"/>
    </xf>
    <xf numFmtId="3" fontId="9" fillId="0" borderId="0" xfId="0" applyNumberFormat="1" applyFont="1"/>
    <xf numFmtId="0" fontId="0" fillId="0" borderId="0" xfId="0" applyFont="1"/>
    <xf numFmtId="0" fontId="15" fillId="0" borderId="0" xfId="0" applyFont="1"/>
    <xf numFmtId="0" fontId="15" fillId="0" borderId="0" xfId="0" applyFont="1" applyFill="1"/>
    <xf numFmtId="0" fontId="15" fillId="0" borderId="0" xfId="0" applyFont="1" applyBorder="1"/>
    <xf numFmtId="0" fontId="15" fillId="0" borderId="2" xfId="3" applyFont="1" applyBorder="1" applyAlignment="1">
      <alignment horizontal="left"/>
    </xf>
    <xf numFmtId="0" fontId="17" fillId="0" borderId="0" xfId="0" applyFont="1" applyFill="1" applyBorder="1" applyAlignment="1">
      <alignment horizontal="left"/>
    </xf>
    <xf numFmtId="0" fontId="15" fillId="0" borderId="0" xfId="0" applyFont="1" applyFill="1" applyBorder="1" applyAlignment="1">
      <alignment horizontal="left"/>
    </xf>
    <xf numFmtId="0" fontId="17" fillId="0" borderId="2" xfId="3" applyFont="1" applyBorder="1" applyAlignment="1">
      <alignment horizontal="left"/>
    </xf>
    <xf numFmtId="0" fontId="17" fillId="10" borderId="2" xfId="0" applyFont="1" applyFill="1" applyBorder="1"/>
    <xf numFmtId="0" fontId="17" fillId="10" borderId="2" xfId="0" applyFont="1" applyFill="1" applyBorder="1" applyAlignment="1">
      <alignment horizontal="center"/>
    </xf>
    <xf numFmtId="0" fontId="17" fillId="10" borderId="15" xfId="0" applyFont="1" applyFill="1" applyBorder="1" applyAlignment="1">
      <alignment horizontal="left"/>
    </xf>
    <xf numFmtId="0" fontId="17" fillId="10" borderId="16" xfId="0" applyFont="1" applyFill="1" applyBorder="1" applyAlignment="1">
      <alignment horizontal="left"/>
    </xf>
    <xf numFmtId="0" fontId="17" fillId="10" borderId="16" xfId="0" applyFont="1" applyFill="1" applyBorder="1" applyAlignment="1">
      <alignment horizontal="left" wrapText="1"/>
    </xf>
    <xf numFmtId="0" fontId="17" fillId="10" borderId="17" xfId="0" applyFont="1" applyFill="1" applyBorder="1" applyAlignment="1">
      <alignment horizontal="left"/>
    </xf>
    <xf numFmtId="0" fontId="17" fillId="10" borderId="16" xfId="0" applyFont="1" applyFill="1" applyBorder="1" applyAlignment="1">
      <alignment horizontal="center" wrapText="1"/>
    </xf>
    <xf numFmtId="0" fontId="17" fillId="10" borderId="2" xfId="0" applyFont="1" applyFill="1" applyBorder="1" applyAlignment="1">
      <alignment horizontal="left" wrapText="1"/>
    </xf>
    <xf numFmtId="0" fontId="17" fillId="10" borderId="18" xfId="0" applyFont="1" applyFill="1" applyBorder="1" applyAlignment="1">
      <alignment horizontal="left"/>
    </xf>
    <xf numFmtId="0" fontId="17" fillId="10" borderId="18" xfId="0" applyFont="1" applyFill="1" applyBorder="1" applyAlignment="1">
      <alignment horizontal="left" wrapText="1"/>
    </xf>
    <xf numFmtId="0" fontId="17" fillId="10" borderId="18" xfId="0" applyFont="1" applyFill="1" applyBorder="1" applyAlignment="1">
      <alignment horizontal="center" wrapText="1"/>
    </xf>
    <xf numFmtId="0" fontId="17" fillId="10" borderId="2" xfId="0" applyFont="1" applyFill="1" applyBorder="1" applyAlignment="1">
      <alignment horizontal="left"/>
    </xf>
    <xf numFmtId="0" fontId="18" fillId="0" borderId="2" xfId="0" applyFont="1" applyFill="1" applyBorder="1"/>
    <xf numFmtId="0" fontId="15" fillId="0" borderId="2" xfId="0" applyFont="1" applyBorder="1"/>
    <xf numFmtId="0" fontId="9" fillId="3" borderId="0" xfId="0" applyFont="1" applyFill="1" applyBorder="1" applyAlignment="1">
      <alignment vertical="center" wrapText="1"/>
    </xf>
    <xf numFmtId="0" fontId="18" fillId="3" borderId="2" xfId="0" applyFont="1" applyFill="1" applyBorder="1"/>
    <xf numFmtId="0" fontId="18" fillId="3" borderId="2" xfId="0" applyFont="1" applyFill="1" applyBorder="1" applyAlignment="1">
      <alignment wrapText="1"/>
    </xf>
    <xf numFmtId="0" fontId="18" fillId="12" borderId="2" xfId="0" applyFont="1" applyFill="1" applyBorder="1"/>
    <xf numFmtId="0" fontId="18" fillId="15" borderId="2" xfId="0" applyFont="1" applyFill="1" applyBorder="1"/>
    <xf numFmtId="0" fontId="18" fillId="15" borderId="16" xfId="0" applyFont="1" applyFill="1" applyBorder="1" applyAlignment="1">
      <alignment horizontal="center" wrapText="1"/>
    </xf>
    <xf numFmtId="0" fontId="18" fillId="3" borderId="2" xfId="0" applyFont="1" applyFill="1" applyBorder="1" applyAlignment="1">
      <alignment vertical="top"/>
    </xf>
    <xf numFmtId="0" fontId="40" fillId="0" borderId="0" xfId="0" applyFont="1"/>
    <xf numFmtId="0" fontId="40" fillId="14" borderId="2" xfId="0" applyFont="1" applyFill="1" applyBorder="1" applyAlignment="1">
      <alignment vertical="center"/>
    </xf>
    <xf numFmtId="0" fontId="40" fillId="0" borderId="2" xfId="0" applyFont="1" applyBorder="1" applyAlignment="1">
      <alignment horizontal="center" vertical="center"/>
    </xf>
    <xf numFmtId="9" fontId="40" fillId="0" borderId="2" xfId="0" applyNumberFormat="1" applyFont="1" applyBorder="1" applyAlignment="1">
      <alignment horizontal="center" vertical="center"/>
    </xf>
    <xf numFmtId="1" fontId="15" fillId="13" borderId="2" xfId="3" applyNumberFormat="1" applyFont="1" applyFill="1" applyBorder="1" applyAlignment="1">
      <alignment horizontal="left"/>
    </xf>
    <xf numFmtId="2" fontId="15" fillId="11" borderId="2" xfId="3" applyNumberFormat="1" applyFont="1" applyFill="1" applyBorder="1" applyAlignment="1">
      <alignment horizontal="center"/>
    </xf>
    <xf numFmtId="2" fontId="15" fillId="0" borderId="2" xfId="3" applyNumberFormat="1" applyFont="1" applyBorder="1" applyAlignment="1">
      <alignment horizontal="center"/>
    </xf>
    <xf numFmtId="2" fontId="15" fillId="0" borderId="3" xfId="3" applyNumberFormat="1" applyFont="1" applyBorder="1" applyAlignment="1">
      <alignment horizontal="center"/>
    </xf>
    <xf numFmtId="2" fontId="15" fillId="11" borderId="15" xfId="3" applyNumberFormat="1" applyFont="1" applyFill="1" applyBorder="1" applyAlignment="1">
      <alignment horizontal="center"/>
    </xf>
    <xf numFmtId="2" fontId="15" fillId="10" borderId="20" xfId="0" applyNumberFormat="1" applyFont="1" applyFill="1" applyBorder="1" applyAlignment="1">
      <alignment horizontal="center"/>
    </xf>
    <xf numFmtId="2" fontId="15" fillId="10" borderId="18" xfId="0" applyNumberFormat="1" applyFont="1" applyFill="1" applyBorder="1" applyAlignment="1">
      <alignment horizontal="center"/>
    </xf>
    <xf numFmtId="2" fontId="15" fillId="11" borderId="18" xfId="0" applyNumberFormat="1" applyFont="1" applyFill="1" applyBorder="1" applyAlignment="1">
      <alignment horizontal="center"/>
    </xf>
    <xf numFmtId="2" fontId="15" fillId="11" borderId="19" xfId="0" applyNumberFormat="1" applyFont="1" applyFill="1" applyBorder="1" applyAlignment="1">
      <alignment horizontal="center"/>
    </xf>
    <xf numFmtId="2" fontId="15" fillId="10" borderId="3" xfId="3" applyNumberFormat="1" applyFont="1" applyFill="1" applyBorder="1" applyAlignment="1">
      <alignment horizontal="center"/>
    </xf>
    <xf numFmtId="2" fontId="15" fillId="10" borderId="2" xfId="3" applyNumberFormat="1" applyFont="1" applyFill="1" applyBorder="1" applyAlignment="1">
      <alignment horizontal="center"/>
    </xf>
    <xf numFmtId="2" fontId="15" fillId="0" borderId="2" xfId="3" applyNumberFormat="1" applyFont="1" applyBorder="1" applyAlignment="1">
      <alignment horizontal="left"/>
    </xf>
    <xf numFmtId="2" fontId="15" fillId="12" borderId="2" xfId="3" applyNumberFormat="1" applyFont="1" applyFill="1" applyBorder="1" applyAlignment="1">
      <alignment horizontal="left"/>
    </xf>
    <xf numFmtId="1" fontId="18" fillId="3" borderId="2" xfId="0" applyNumberFormat="1" applyFont="1" applyFill="1" applyBorder="1"/>
    <xf numFmtId="1" fontId="18" fillId="17" borderId="2" xfId="0" applyNumberFormat="1" applyFont="1" applyFill="1" applyBorder="1"/>
    <xf numFmtId="9" fontId="40" fillId="0" borderId="2" xfId="0" applyNumberFormat="1" applyFont="1" applyFill="1" applyBorder="1" applyAlignment="1">
      <alignment horizontal="center" vertical="center"/>
    </xf>
    <xf numFmtId="0" fontId="18" fillId="0" borderId="2" xfId="0" applyFont="1" applyFill="1" applyBorder="1" applyAlignment="1">
      <alignment horizontal="center"/>
    </xf>
    <xf numFmtId="0" fontId="18" fillId="0" borderId="2" xfId="0" applyFont="1" applyFill="1" applyBorder="1" applyAlignment="1">
      <alignment wrapText="1"/>
    </xf>
    <xf numFmtId="1" fontId="18" fillId="0" borderId="2" xfId="0" applyNumberFormat="1" applyFont="1" applyFill="1" applyBorder="1" applyAlignment="1">
      <alignment horizontal="center"/>
    </xf>
    <xf numFmtId="0" fontId="18" fillId="0" borderId="2" xfId="0" applyFont="1" applyFill="1" applyBorder="1" applyAlignment="1">
      <alignment horizontal="left" wrapText="1"/>
    </xf>
    <xf numFmtId="0" fontId="38" fillId="0" borderId="0" xfId="8" applyFill="1" applyBorder="1"/>
    <xf numFmtId="0" fontId="0" fillId="0" borderId="0" xfId="0" applyFill="1" applyBorder="1"/>
    <xf numFmtId="0" fontId="39" fillId="0" borderId="0" xfId="5" applyFont="1" applyFill="1" applyBorder="1" applyAlignment="1">
      <alignment horizontal="center"/>
    </xf>
    <xf numFmtId="0" fontId="39" fillId="0" borderId="0" xfId="5" applyFont="1" applyFill="1" applyBorder="1"/>
    <xf numFmtId="0" fontId="39" fillId="0" borderId="0" xfId="5" applyFont="1" applyFill="1" applyBorder="1" applyAlignment="1"/>
    <xf numFmtId="0" fontId="38" fillId="11" borderId="2" xfId="8" applyFill="1" applyBorder="1"/>
    <xf numFmtId="0" fontId="41" fillId="0" borderId="2" xfId="5" applyFont="1" applyFill="1" applyBorder="1" applyAlignment="1">
      <alignment horizontal="center"/>
    </xf>
    <xf numFmtId="0" fontId="9" fillId="8" borderId="15" xfId="4" applyFont="1" applyFill="1" applyBorder="1" applyAlignment="1">
      <alignment horizontal="center"/>
    </xf>
    <xf numFmtId="0" fontId="42" fillId="0" borderId="0" xfId="5" applyFont="1"/>
    <xf numFmtId="0" fontId="9" fillId="5" borderId="2" xfId="4" applyFont="1" applyFill="1" applyBorder="1"/>
    <xf numFmtId="0" fontId="9" fillId="5" borderId="0" xfId="4" applyFont="1" applyFill="1" applyBorder="1"/>
    <xf numFmtId="0" fontId="9" fillId="8" borderId="21" xfId="4" applyFont="1" applyFill="1" applyBorder="1" applyAlignment="1">
      <alignment horizontal="center"/>
    </xf>
    <xf numFmtId="0" fontId="2" fillId="0" borderId="0" xfId="4" applyFont="1"/>
    <xf numFmtId="0" fontId="9" fillId="0" borderId="0" xfId="4" applyFont="1" applyFill="1" applyBorder="1"/>
    <xf numFmtId="0" fontId="9" fillId="0" borderId="0" xfId="4" applyFont="1"/>
    <xf numFmtId="165" fontId="2" fillId="0" borderId="0" xfId="4" applyNumberFormat="1" applyFont="1"/>
    <xf numFmtId="0" fontId="2" fillId="0" borderId="0" xfId="4" applyFont="1" applyFill="1"/>
    <xf numFmtId="2" fontId="2" fillId="0" borderId="0" xfId="4" applyNumberFormat="1" applyFont="1"/>
    <xf numFmtId="0" fontId="34" fillId="0" borderId="0" xfId="4" applyFont="1" applyAlignment="1"/>
    <xf numFmtId="9" fontId="2" fillId="2" borderId="2" xfId="13" applyFont="1" applyFill="1" applyBorder="1"/>
    <xf numFmtId="166" fontId="35" fillId="7" borderId="2" xfId="12" applyNumberFormat="1" applyFont="1" applyFill="1" applyBorder="1" applyAlignment="1" applyProtection="1">
      <alignment horizontal="center"/>
    </xf>
    <xf numFmtId="167" fontId="2" fillId="18" borderId="2" xfId="12" applyNumberFormat="1" applyFont="1" applyFill="1" applyBorder="1" applyAlignment="1" applyProtection="1"/>
    <xf numFmtId="0" fontId="36" fillId="0" borderId="2" xfId="4" applyFont="1" applyFill="1" applyBorder="1" applyAlignment="1">
      <alignment horizontal="center"/>
    </xf>
    <xf numFmtId="0" fontId="38" fillId="0" borderId="2" xfId="8" applyBorder="1"/>
    <xf numFmtId="0" fontId="39" fillId="0" borderId="2" xfId="5" applyFont="1" applyBorder="1" applyAlignment="1">
      <alignment horizontal="center"/>
    </xf>
    <xf numFmtId="0" fontId="39" fillId="0" borderId="2" xfId="5" applyFont="1" applyBorder="1"/>
    <xf numFmtId="0" fontId="43" fillId="0" borderId="2" xfId="5" applyFont="1" applyBorder="1" applyAlignment="1">
      <alignment horizontal="left" indent="1"/>
    </xf>
    <xf numFmtId="0" fontId="34" fillId="0" borderId="2" xfId="4" applyFont="1" applyBorder="1" applyAlignment="1"/>
    <xf numFmtId="0" fontId="38" fillId="16" borderId="2" xfId="8" applyFill="1" applyBorder="1"/>
    <xf numFmtId="0" fontId="37" fillId="0" borderId="2" xfId="8" applyFont="1" applyBorder="1"/>
    <xf numFmtId="0" fontId="44" fillId="0" borderId="0" xfId="0" applyFont="1"/>
    <xf numFmtId="0" fontId="45" fillId="0" borderId="2" xfId="4" applyFont="1" applyBorder="1" applyAlignment="1"/>
    <xf numFmtId="0" fontId="44" fillId="16" borderId="0" xfId="0" applyFont="1" applyFill="1" applyAlignment="1">
      <alignment horizontal="center"/>
    </xf>
    <xf numFmtId="0" fontId="44" fillId="0" borderId="0" xfId="0" applyFont="1" applyAlignment="1">
      <alignment horizontal="center"/>
    </xf>
    <xf numFmtId="0" fontId="45" fillId="0" borderId="2" xfId="4" quotePrefix="1" applyFont="1" applyBorder="1" applyAlignment="1"/>
    <xf numFmtId="0" fontId="44" fillId="0" borderId="0" xfId="0" applyFont="1" applyAlignment="1">
      <alignment horizontal="left"/>
    </xf>
    <xf numFmtId="0" fontId="44" fillId="0" borderId="0" xfId="0" quotePrefix="1" applyFont="1" applyAlignment="1">
      <alignment horizontal="left"/>
    </xf>
    <xf numFmtId="0" fontId="44" fillId="16" borderId="0" xfId="0" applyFont="1" applyFill="1"/>
    <xf numFmtId="0" fontId="44" fillId="0" borderId="2" xfId="0" applyFont="1" applyBorder="1" applyAlignment="1">
      <alignment horizontal="center"/>
    </xf>
    <xf numFmtId="0" fontId="37" fillId="0" borderId="3" xfId="8" applyFont="1" applyBorder="1"/>
    <xf numFmtId="0" fontId="44" fillId="13" borderId="2" xfId="0" applyFont="1" applyFill="1" applyBorder="1" applyAlignment="1">
      <alignment horizontal="center"/>
    </xf>
    <xf numFmtId="0" fontId="44" fillId="0" borderId="2" xfId="0" applyFont="1" applyBorder="1"/>
    <xf numFmtId="0" fontId="45" fillId="0" borderId="3" xfId="4" applyFont="1" applyBorder="1" applyAlignment="1"/>
    <xf numFmtId="0" fontId="46" fillId="0" borderId="3" xfId="4" applyFont="1" applyFill="1" applyBorder="1" applyAlignment="1">
      <alignment horizontal="center"/>
    </xf>
    <xf numFmtId="0" fontId="0" fillId="0" borderId="2" xfId="0" applyBorder="1"/>
    <xf numFmtId="0" fontId="18" fillId="0" borderId="0" xfId="0" applyFont="1" applyFill="1" applyBorder="1"/>
    <xf numFmtId="2" fontId="18" fillId="0" borderId="0" xfId="0" applyNumberFormat="1" applyFont="1" applyBorder="1"/>
    <xf numFmtId="0" fontId="18" fillId="0" borderId="0" xfId="0" applyFont="1" applyBorder="1"/>
    <xf numFmtId="0" fontId="47" fillId="10" borderId="2" xfId="0" applyFont="1" applyFill="1" applyBorder="1" applyAlignment="1">
      <alignment horizontal="center" vertical="center" wrapText="1"/>
    </xf>
    <xf numFmtId="0" fontId="47" fillId="10" borderId="27" xfId="0" applyFont="1" applyFill="1" applyBorder="1" applyAlignment="1">
      <alignment horizontal="center" vertical="center" wrapText="1"/>
    </xf>
    <xf numFmtId="0" fontId="47" fillId="10" borderId="0" xfId="0" applyFont="1" applyFill="1" applyBorder="1" applyAlignment="1">
      <alignment horizontal="center" vertical="center" wrapText="1"/>
    </xf>
    <xf numFmtId="0" fontId="48" fillId="13" borderId="2" xfId="0" applyFont="1" applyFill="1" applyBorder="1" applyAlignment="1">
      <alignment horizontal="center" vertical="center" wrapText="1"/>
    </xf>
    <xf numFmtId="0" fontId="48" fillId="13" borderId="2" xfId="0" applyFont="1" applyFill="1" applyBorder="1" applyAlignment="1">
      <alignment horizontal="left" vertical="center" wrapText="1"/>
    </xf>
    <xf numFmtId="0" fontId="48" fillId="0" borderId="2" xfId="0" applyFont="1" applyFill="1" applyBorder="1" applyAlignment="1">
      <alignment horizontal="left" vertical="center" wrapText="1"/>
    </xf>
    <xf numFmtId="0" fontId="48" fillId="15" borderId="2" xfId="0" applyFont="1" applyFill="1" applyBorder="1" applyAlignment="1">
      <alignment horizontal="left" vertical="center" wrapText="1"/>
    </xf>
    <xf numFmtId="0" fontId="15" fillId="0" borderId="0" xfId="3" applyFont="1" applyBorder="1" applyAlignment="1">
      <alignment horizontal="left"/>
    </xf>
    <xf numFmtId="0" fontId="15" fillId="0" borderId="0" xfId="3" applyFont="1" applyBorder="1" applyAlignment="1">
      <alignment horizontal="center"/>
    </xf>
    <xf numFmtId="0" fontId="40" fillId="14" borderId="2" xfId="0" applyFont="1" applyFill="1" applyBorder="1" applyAlignment="1">
      <alignment horizontal="center" vertical="center"/>
    </xf>
    <xf numFmtId="0" fontId="17" fillId="10" borderId="44" xfId="0" applyFont="1" applyFill="1" applyBorder="1" applyAlignment="1">
      <alignment horizontal="left"/>
    </xf>
    <xf numFmtId="0" fontId="17" fillId="10" borderId="45" xfId="0" applyFont="1" applyFill="1" applyBorder="1" applyAlignment="1">
      <alignment horizontal="left"/>
    </xf>
    <xf numFmtId="0" fontId="17" fillId="10" borderId="46" xfId="0" applyFont="1" applyFill="1" applyBorder="1" applyAlignment="1">
      <alignment horizontal="left"/>
    </xf>
    <xf numFmtId="0" fontId="17" fillId="10" borderId="47" xfId="0" applyFont="1" applyFill="1" applyBorder="1" applyAlignment="1">
      <alignment horizontal="left"/>
    </xf>
    <xf numFmtId="0" fontId="17" fillId="10" borderId="47" xfId="0" applyFont="1" applyFill="1" applyBorder="1" applyAlignment="1">
      <alignment horizontal="left" wrapText="1"/>
    </xf>
    <xf numFmtId="0" fontId="17" fillId="10" borderId="47" xfId="0" applyFont="1" applyFill="1" applyBorder="1" applyAlignment="1">
      <alignment horizontal="center" wrapText="1"/>
    </xf>
    <xf numFmtId="0" fontId="18" fillId="0" borderId="37" xfId="0" applyFont="1" applyFill="1" applyBorder="1"/>
    <xf numFmtId="2" fontId="18" fillId="0" borderId="49" xfId="0" applyNumberFormat="1" applyFont="1" applyBorder="1"/>
    <xf numFmtId="0" fontId="15" fillId="14" borderId="51" xfId="0" applyFont="1" applyFill="1" applyBorder="1" applyAlignment="1">
      <alignment horizontal="left" vertical="center"/>
    </xf>
    <xf numFmtId="0" fontId="15" fillId="13" borderId="10" xfId="0" applyFont="1" applyFill="1" applyBorder="1" applyAlignment="1">
      <alignment horizontal="left" vertical="center" wrapText="1"/>
    </xf>
    <xf numFmtId="0" fontId="15" fillId="14" borderId="52" xfId="0" applyFont="1" applyFill="1" applyBorder="1" applyAlignment="1">
      <alignment horizontal="left" vertical="center"/>
    </xf>
    <xf numFmtId="0" fontId="15" fillId="0" borderId="53" xfId="0" applyFont="1" applyBorder="1"/>
    <xf numFmtId="0" fontId="17" fillId="0" borderId="0" xfId="3" applyFont="1" applyBorder="1" applyAlignment="1">
      <alignment horizontal="left"/>
    </xf>
    <xf numFmtId="0" fontId="50" fillId="13" borderId="2" xfId="0" applyFont="1" applyFill="1" applyBorder="1" applyAlignment="1">
      <alignment horizontal="left" vertical="center" wrapText="1"/>
    </xf>
    <xf numFmtId="0" fontId="50" fillId="0" borderId="2" xfId="0" applyFont="1" applyFill="1" applyBorder="1" applyAlignment="1">
      <alignment horizontal="left" vertical="center" wrapText="1"/>
    </xf>
    <xf numFmtId="0" fontId="15" fillId="0" borderId="0" xfId="3" applyFont="1" applyBorder="1" applyAlignment="1"/>
    <xf numFmtId="0" fontId="17" fillId="0" borderId="2" xfId="0" applyFont="1" applyBorder="1"/>
    <xf numFmtId="0" fontId="15" fillId="16" borderId="2" xfId="0" applyFont="1" applyFill="1" applyBorder="1"/>
    <xf numFmtId="0" fontId="17" fillId="12" borderId="2" xfId="0" applyFont="1" applyFill="1" applyBorder="1" applyAlignment="1">
      <alignment vertical="center" wrapText="1"/>
    </xf>
    <xf numFmtId="0" fontId="17" fillId="12" borderId="2" xfId="0" applyFont="1" applyFill="1" applyBorder="1" applyAlignment="1">
      <alignment vertical="center"/>
    </xf>
    <xf numFmtId="9" fontId="15" fillId="0" borderId="2" xfId="0" applyNumberFormat="1" applyFont="1" applyBorder="1"/>
    <xf numFmtId="0" fontId="17" fillId="12" borderId="2" xfId="0" applyFont="1" applyFill="1" applyBorder="1" applyAlignment="1">
      <alignment horizontal="left" vertical="center" wrapText="1"/>
    </xf>
    <xf numFmtId="1" fontId="15" fillId="20" borderId="2" xfId="3" applyNumberFormat="1" applyFont="1" applyFill="1" applyBorder="1" applyAlignment="1">
      <alignment horizontal="left"/>
    </xf>
    <xf numFmtId="2" fontId="18" fillId="10" borderId="49" xfId="0" applyNumberFormat="1" applyFont="1" applyFill="1" applyBorder="1"/>
    <xf numFmtId="2" fontId="15" fillId="0" borderId="0" xfId="3" applyNumberFormat="1" applyFont="1" applyBorder="1" applyAlignment="1">
      <alignment horizontal="center"/>
    </xf>
    <xf numFmtId="2" fontId="15" fillId="0" borderId="0" xfId="0" applyNumberFormat="1" applyFont="1" applyBorder="1"/>
    <xf numFmtId="2" fontId="15" fillId="0" borderId="11" xfId="0" applyNumberFormat="1" applyFont="1" applyBorder="1"/>
    <xf numFmtId="2" fontId="15" fillId="10" borderId="54" xfId="0" applyNumberFormat="1" applyFont="1" applyFill="1" applyBorder="1" applyAlignment="1">
      <alignment horizontal="center"/>
    </xf>
    <xf numFmtId="2" fontId="15" fillId="10" borderId="55" xfId="0" applyNumberFormat="1" applyFont="1" applyFill="1" applyBorder="1" applyAlignment="1">
      <alignment horizontal="center"/>
    </xf>
    <xf numFmtId="2" fontId="15" fillId="11" borderId="55" xfId="0" applyNumberFormat="1" applyFont="1" applyFill="1" applyBorder="1" applyAlignment="1">
      <alignment horizontal="center"/>
    </xf>
    <xf numFmtId="2" fontId="15" fillId="11" borderId="56" xfId="0" applyNumberFormat="1" applyFont="1" applyFill="1" applyBorder="1" applyAlignment="1">
      <alignment horizontal="center"/>
    </xf>
    <xf numFmtId="2" fontId="18" fillId="0" borderId="57" xfId="0" applyNumberFormat="1" applyFont="1" applyBorder="1"/>
    <xf numFmtId="0" fontId="15" fillId="14" borderId="0" xfId="0" applyFont="1" applyFill="1" applyBorder="1" applyAlignment="1">
      <alignment horizontal="left" vertical="center"/>
    </xf>
    <xf numFmtId="2" fontId="15" fillId="10" borderId="0" xfId="0" applyNumberFormat="1" applyFont="1" applyFill="1" applyBorder="1" applyAlignment="1">
      <alignment horizontal="center"/>
    </xf>
    <xf numFmtId="2" fontId="15" fillId="11" borderId="0" xfId="0" applyNumberFormat="1" applyFont="1" applyFill="1" applyBorder="1" applyAlignment="1">
      <alignment horizontal="center"/>
    </xf>
    <xf numFmtId="0" fontId="0" fillId="0" borderId="2" xfId="0" applyBorder="1" applyAlignment="1">
      <alignment wrapText="1"/>
    </xf>
    <xf numFmtId="0" fontId="18" fillId="3" borderId="22" xfId="0" applyFont="1" applyFill="1" applyBorder="1" applyAlignment="1">
      <alignment horizontal="left" vertical="top" wrapText="1"/>
    </xf>
    <xf numFmtId="0" fontId="18" fillId="3" borderId="5" xfId="0" applyFont="1" applyFill="1" applyBorder="1" applyAlignment="1">
      <alignment horizontal="left" vertical="top"/>
    </xf>
    <xf numFmtId="0" fontId="18" fillId="3" borderId="23" xfId="0" applyFont="1" applyFill="1" applyBorder="1" applyAlignment="1">
      <alignment horizontal="left" vertical="top"/>
    </xf>
    <xf numFmtId="0" fontId="18" fillId="3" borderId="6" xfId="0" applyFont="1" applyFill="1" applyBorder="1" applyAlignment="1">
      <alignment horizontal="left" vertical="top"/>
    </xf>
    <xf numFmtId="0" fontId="18" fillId="3" borderId="0" xfId="0" applyFont="1" applyFill="1" applyBorder="1" applyAlignment="1">
      <alignment horizontal="left" vertical="top"/>
    </xf>
    <xf numFmtId="0" fontId="18" fillId="3" borderId="24" xfId="0" applyFont="1" applyFill="1" applyBorder="1" applyAlignment="1">
      <alignment horizontal="left" vertical="top"/>
    </xf>
    <xf numFmtId="0" fontId="18" fillId="3" borderId="17" xfId="0" applyFont="1" applyFill="1" applyBorder="1" applyAlignment="1">
      <alignment horizontal="left" vertical="top"/>
    </xf>
    <xf numFmtId="0" fontId="18" fillId="3" borderId="25" xfId="0" applyFont="1" applyFill="1" applyBorder="1" applyAlignment="1">
      <alignment horizontal="left" vertical="top"/>
    </xf>
    <xf numFmtId="0" fontId="18" fillId="3" borderId="26" xfId="0" applyFont="1" applyFill="1" applyBorder="1" applyAlignment="1">
      <alignment horizontal="left" vertical="top"/>
    </xf>
    <xf numFmtId="0" fontId="15" fillId="3" borderId="4" xfId="0" applyFont="1" applyFill="1" applyBorder="1" applyAlignment="1">
      <alignment horizontal="right" wrapText="1"/>
    </xf>
    <xf numFmtId="0" fontId="15" fillId="3" borderId="27" xfId="0" applyFont="1" applyFill="1" applyBorder="1" applyAlignment="1">
      <alignment horizontal="right"/>
    </xf>
    <xf numFmtId="0" fontId="15" fillId="3" borderId="16" xfId="0" applyFont="1" applyFill="1" applyBorder="1" applyAlignment="1">
      <alignment horizontal="right"/>
    </xf>
    <xf numFmtId="0" fontId="15" fillId="5" borderId="4" xfId="0" applyFont="1" applyFill="1" applyBorder="1" applyAlignment="1">
      <alignment horizontal="center" wrapText="1"/>
    </xf>
    <xf numFmtId="0" fontId="15" fillId="5" borderId="27" xfId="0" applyFont="1" applyFill="1" applyBorder="1" applyAlignment="1">
      <alignment horizontal="center"/>
    </xf>
    <xf numFmtId="0" fontId="15" fillId="5" borderId="16" xfId="0" applyFont="1" applyFill="1" applyBorder="1" applyAlignment="1">
      <alignment horizontal="center"/>
    </xf>
    <xf numFmtId="0" fontId="15" fillId="3" borderId="2" xfId="0" applyFont="1" applyFill="1" applyBorder="1" applyAlignment="1">
      <alignment horizontal="center" vertical="center" wrapText="1"/>
    </xf>
    <xf numFmtId="0" fontId="17" fillId="3" borderId="2" xfId="0" applyFont="1" applyFill="1" applyBorder="1" applyAlignment="1">
      <alignment horizontal="left" vertical="center"/>
    </xf>
    <xf numFmtId="0" fontId="6" fillId="3" borderId="28" xfId="0" applyFont="1" applyFill="1" applyBorder="1" applyAlignment="1">
      <alignment vertical="center" wrapText="1"/>
    </xf>
    <xf numFmtId="0" fontId="9" fillId="3" borderId="28" xfId="0" applyFont="1" applyFill="1" applyBorder="1" applyAlignment="1">
      <alignment vertical="center" wrapText="1"/>
    </xf>
    <xf numFmtId="0" fontId="9" fillId="3" borderId="29" xfId="0" applyFont="1" applyFill="1" applyBorder="1" applyAlignment="1">
      <alignment vertical="center" wrapText="1"/>
    </xf>
    <xf numFmtId="0" fontId="17" fillId="5" borderId="4" xfId="0" applyFont="1" applyFill="1" applyBorder="1" applyAlignment="1">
      <alignment horizontal="center" vertical="center"/>
    </xf>
    <xf numFmtId="0" fontId="17" fillId="5" borderId="27" xfId="0" applyFont="1" applyFill="1" applyBorder="1" applyAlignment="1">
      <alignment horizontal="center" vertical="center"/>
    </xf>
    <xf numFmtId="0" fontId="17" fillId="5" borderId="16" xfId="0" applyFont="1" applyFill="1" applyBorder="1" applyAlignment="1">
      <alignment horizontal="center" vertical="center"/>
    </xf>
    <xf numFmtId="0" fontId="15" fillId="3" borderId="2" xfId="0" applyFont="1" applyFill="1" applyBorder="1" applyAlignment="1">
      <alignment horizontal="center" vertical="center"/>
    </xf>
    <xf numFmtId="0" fontId="39" fillId="16" borderId="2" xfId="5" applyFont="1" applyFill="1" applyBorder="1" applyAlignment="1">
      <alignment horizontal="center"/>
    </xf>
    <xf numFmtId="0" fontId="44" fillId="0" borderId="30" xfId="0" applyFont="1" applyBorder="1" applyAlignment="1">
      <alignment horizontal="center" vertical="center"/>
    </xf>
    <xf numFmtId="0" fontId="44" fillId="0" borderId="31" xfId="0" applyFont="1" applyBorder="1" applyAlignment="1">
      <alignment horizontal="center" vertical="center"/>
    </xf>
    <xf numFmtId="0" fontId="44" fillId="0" borderId="32" xfId="0" applyFont="1" applyBorder="1" applyAlignment="1">
      <alignment horizontal="center" vertical="center"/>
    </xf>
    <xf numFmtId="0" fontId="9" fillId="8" borderId="15" xfId="4" applyFont="1" applyFill="1" applyBorder="1" applyAlignment="1">
      <alignment horizontal="center"/>
    </xf>
    <xf numFmtId="0" fontId="9" fillId="8" borderId="3" xfId="4" applyFont="1" applyFill="1" applyBorder="1" applyAlignment="1">
      <alignment horizontal="center"/>
    </xf>
    <xf numFmtId="0" fontId="27" fillId="3" borderId="10" xfId="9" applyFont="1" applyFill="1" applyBorder="1" applyAlignment="1">
      <alignment horizontal="center"/>
    </xf>
    <xf numFmtId="0" fontId="27" fillId="3" borderId="0" xfId="9" applyFont="1" applyFill="1" applyBorder="1" applyAlignment="1">
      <alignment horizontal="center"/>
    </xf>
    <xf numFmtId="0" fontId="27" fillId="3" borderId="11" xfId="9" applyFont="1" applyFill="1" applyBorder="1" applyAlignment="1">
      <alignment horizontal="center"/>
    </xf>
    <xf numFmtId="0" fontId="28" fillId="3" borderId="10" xfId="9" applyFont="1" applyFill="1" applyBorder="1" applyAlignment="1">
      <alignment horizontal="left"/>
    </xf>
    <xf numFmtId="0" fontId="1" fillId="3" borderId="0" xfId="9" applyFill="1" applyBorder="1" applyAlignment="1">
      <alignment horizontal="left"/>
    </xf>
    <xf numFmtId="0" fontId="26" fillId="3" borderId="10" xfId="9" applyFont="1" applyFill="1" applyBorder="1" applyAlignment="1">
      <alignment horizontal="center"/>
    </xf>
    <xf numFmtId="0" fontId="26" fillId="3" borderId="0" xfId="9" applyFont="1" applyFill="1" applyBorder="1" applyAlignment="1">
      <alignment horizontal="center"/>
    </xf>
    <xf numFmtId="0" fontId="26" fillId="3" borderId="11" xfId="9" applyFont="1" applyFill="1" applyBorder="1" applyAlignment="1">
      <alignment horizontal="center"/>
    </xf>
    <xf numFmtId="0" fontId="32" fillId="11" borderId="15" xfId="0" applyFont="1" applyFill="1" applyBorder="1" applyAlignment="1">
      <alignment horizontal="center" vertical="center" wrapText="1"/>
    </xf>
    <xf numFmtId="0" fontId="32" fillId="11" borderId="21" xfId="0" applyFont="1" applyFill="1" applyBorder="1" applyAlignment="1">
      <alignment horizontal="center" vertical="center" wrapText="1"/>
    </xf>
    <xf numFmtId="0" fontId="32" fillId="11" borderId="3" xfId="0" applyFont="1" applyFill="1" applyBorder="1" applyAlignment="1">
      <alignment horizontal="center" vertical="center" wrapText="1"/>
    </xf>
    <xf numFmtId="0" fontId="17" fillId="9" borderId="15" xfId="0" applyFont="1" applyFill="1" applyBorder="1" applyAlignment="1">
      <alignment horizontal="left" vertical="top" wrapText="1"/>
    </xf>
    <xf numFmtId="0" fontId="17" fillId="9" borderId="21" xfId="0" applyFont="1" applyFill="1" applyBorder="1" applyAlignment="1">
      <alignment horizontal="left" vertical="top" wrapText="1"/>
    </xf>
    <xf numFmtId="0" fontId="17" fillId="9" borderId="3" xfId="0" applyFont="1" applyFill="1" applyBorder="1" applyAlignment="1">
      <alignment horizontal="left" vertical="top" wrapText="1"/>
    </xf>
    <xf numFmtId="0" fontId="17" fillId="6" borderId="15" xfId="0" applyFont="1" applyFill="1" applyBorder="1" applyAlignment="1">
      <alignment horizontal="left" vertical="top" indent="1"/>
    </xf>
    <xf numFmtId="0" fontId="17" fillId="6" borderId="21" xfId="0" applyFont="1" applyFill="1" applyBorder="1" applyAlignment="1">
      <alignment horizontal="left" vertical="top" indent="1"/>
    </xf>
    <xf numFmtId="0" fontId="17" fillId="6" borderId="3" xfId="0" applyFont="1" applyFill="1" applyBorder="1" applyAlignment="1">
      <alignment horizontal="left" vertical="top" indent="1"/>
    </xf>
    <xf numFmtId="0" fontId="15" fillId="0" borderId="22" xfId="0" applyFont="1" applyBorder="1" applyAlignment="1">
      <alignment horizontal="left" vertical="top" wrapText="1" indent="1"/>
    </xf>
    <xf numFmtId="0" fontId="15" fillId="0" borderId="5" xfId="0" applyFont="1" applyBorder="1" applyAlignment="1">
      <alignment horizontal="left" vertical="top" wrapText="1" indent="1"/>
    </xf>
    <xf numFmtId="0" fontId="15" fillId="0" borderId="23" xfId="0" applyFont="1" applyBorder="1" applyAlignment="1">
      <alignment horizontal="left" vertical="top" wrapText="1" indent="1"/>
    </xf>
    <xf numFmtId="0" fontId="15" fillId="0" borderId="17" xfId="0" applyFont="1" applyBorder="1" applyAlignment="1">
      <alignment horizontal="left" vertical="top" wrapText="1" indent="1"/>
    </xf>
    <xf numFmtId="0" fontId="15" fillId="0" borderId="25" xfId="0" applyFont="1" applyBorder="1" applyAlignment="1">
      <alignment horizontal="left" vertical="top" wrapText="1" indent="1"/>
    </xf>
    <xf numFmtId="0" fontId="15" fillId="0" borderId="26" xfId="0" applyFont="1" applyBorder="1" applyAlignment="1">
      <alignment horizontal="left" vertical="top" wrapText="1" indent="1"/>
    </xf>
    <xf numFmtId="0" fontId="17" fillId="19" borderId="15" xfId="0" applyFont="1" applyFill="1" applyBorder="1" applyAlignment="1">
      <alignment horizontal="center" vertical="top" wrapText="1"/>
    </xf>
    <xf numFmtId="0" fontId="17" fillId="19" borderId="21" xfId="0" applyFont="1" applyFill="1" applyBorder="1" applyAlignment="1">
      <alignment horizontal="center" vertical="top" wrapText="1"/>
    </xf>
    <xf numFmtId="0" fontId="17" fillId="19" borderId="3" xfId="0" applyFont="1" applyFill="1" applyBorder="1" applyAlignment="1">
      <alignment horizontal="center" vertical="top" wrapText="1"/>
    </xf>
    <xf numFmtId="0" fontId="17" fillId="19" borderId="58" xfId="0" applyFont="1" applyFill="1" applyBorder="1" applyAlignment="1">
      <alignment horizontal="center" wrapText="1"/>
    </xf>
    <xf numFmtId="0" fontId="17" fillId="19" borderId="59" xfId="0" applyFont="1" applyFill="1" applyBorder="1" applyAlignment="1">
      <alignment horizontal="center" wrapText="1"/>
    </xf>
    <xf numFmtId="0" fontId="17" fillId="19" borderId="60" xfId="0" applyFont="1" applyFill="1" applyBorder="1" applyAlignment="1">
      <alignment horizontal="center" wrapText="1"/>
    </xf>
    <xf numFmtId="0" fontId="17" fillId="19" borderId="58" xfId="0" applyFont="1" applyFill="1" applyBorder="1" applyAlignment="1">
      <alignment horizontal="center" vertical="top" wrapText="1"/>
    </xf>
    <xf numFmtId="0" fontId="17" fillId="19" borderId="59" xfId="0" applyFont="1" applyFill="1" applyBorder="1" applyAlignment="1">
      <alignment horizontal="center" vertical="top" wrapText="1"/>
    </xf>
    <xf numFmtId="0" fontId="17" fillId="19" borderId="60" xfId="0" applyFont="1" applyFill="1" applyBorder="1" applyAlignment="1">
      <alignment horizontal="center" vertical="top" wrapText="1"/>
    </xf>
    <xf numFmtId="0" fontId="49" fillId="13" borderId="48" xfId="0" applyFont="1" applyFill="1" applyBorder="1" applyAlignment="1">
      <alignment horizontal="left" vertical="center" wrapText="1"/>
    </xf>
    <xf numFmtId="0" fontId="49" fillId="13" borderId="10" xfId="0" applyFont="1" applyFill="1" applyBorder="1" applyAlignment="1">
      <alignment horizontal="left" vertical="center" wrapText="1"/>
    </xf>
    <xf numFmtId="0" fontId="49" fillId="13" borderId="50" xfId="0" applyFont="1" applyFill="1" applyBorder="1" applyAlignment="1">
      <alignment horizontal="left" vertical="center" wrapText="1"/>
    </xf>
    <xf numFmtId="0" fontId="17" fillId="6" borderId="2" xfId="0" applyFont="1" applyFill="1" applyBorder="1" applyAlignment="1">
      <alignment horizontal="left" vertical="top" indent="1"/>
    </xf>
    <xf numFmtId="0" fontId="15" fillId="0" borderId="2" xfId="0" applyFont="1" applyBorder="1" applyAlignment="1">
      <alignment horizontal="left" vertical="top" wrapText="1" indent="1"/>
    </xf>
    <xf numFmtId="0" fontId="15" fillId="0" borderId="2" xfId="0" applyFont="1" applyBorder="1" applyAlignment="1">
      <alignment horizontal="left" vertical="top" indent="1"/>
    </xf>
    <xf numFmtId="0" fontId="15" fillId="0" borderId="15" xfId="0" applyFont="1" applyBorder="1" applyAlignment="1">
      <alignment horizontal="left" vertical="top" wrapText="1" indent="1"/>
    </xf>
    <xf numFmtId="0" fontId="15" fillId="0" borderId="21" xfId="0" applyFont="1" applyBorder="1" applyAlignment="1">
      <alignment horizontal="left" vertical="top" wrapText="1" indent="1"/>
    </xf>
    <xf numFmtId="0" fontId="15" fillId="0" borderId="3" xfId="0" applyFont="1" applyBorder="1" applyAlignment="1">
      <alignment horizontal="left" vertical="top" wrapText="1" indent="1"/>
    </xf>
    <xf numFmtId="0" fontId="18" fillId="12" borderId="15" xfId="0" applyFont="1" applyFill="1" applyBorder="1" applyAlignment="1">
      <alignment horizontal="center" vertical="center" wrapText="1"/>
    </xf>
    <xf numFmtId="0" fontId="18" fillId="12" borderId="3" xfId="0" applyFont="1" applyFill="1" applyBorder="1" applyAlignment="1">
      <alignment horizontal="center" vertical="center" wrapText="1"/>
    </xf>
    <xf numFmtId="0" fontId="17" fillId="19" borderId="2" xfId="0" applyFont="1" applyFill="1" applyBorder="1" applyAlignment="1">
      <alignment horizontal="center" wrapText="1"/>
    </xf>
    <xf numFmtId="15" fontId="19" fillId="0" borderId="2" xfId="0" applyNumberFormat="1" applyFont="1" applyBorder="1" applyAlignment="1">
      <alignment horizontal="left" vertical="center"/>
    </xf>
    <xf numFmtId="0" fontId="19" fillId="0" borderId="2" xfId="0" applyFont="1" applyBorder="1" applyAlignment="1">
      <alignment horizontal="left" vertical="center"/>
    </xf>
    <xf numFmtId="0" fontId="19" fillId="0" borderId="33" xfId="0" applyFont="1" applyBorder="1" applyAlignment="1">
      <alignment horizontal="left" vertical="center"/>
    </xf>
    <xf numFmtId="0" fontId="19" fillId="0" borderId="34" xfId="0" applyFont="1" applyBorder="1" applyAlignment="1">
      <alignment horizontal="left" vertical="center"/>
    </xf>
    <xf numFmtId="0" fontId="19" fillId="0" borderId="35" xfId="0" applyFont="1" applyBorder="1" applyAlignment="1">
      <alignment horizontal="center" vertical="center"/>
    </xf>
    <xf numFmtId="0" fontId="19" fillId="0" borderId="36" xfId="0" applyFont="1" applyBorder="1" applyAlignment="1">
      <alignment horizontal="center" vertical="center"/>
    </xf>
    <xf numFmtId="0" fontId="19" fillId="0" borderId="37" xfId="0" applyFont="1" applyBorder="1" applyAlignment="1">
      <alignment horizontal="center" vertical="center"/>
    </xf>
    <xf numFmtId="168" fontId="19" fillId="0" borderId="38" xfId="0" applyNumberFormat="1" applyFont="1" applyBorder="1" applyAlignment="1">
      <alignment horizontal="center" vertical="center"/>
    </xf>
    <xf numFmtId="168" fontId="19" fillId="0" borderId="33" xfId="0" applyNumberFormat="1" applyFont="1" applyBorder="1" applyAlignment="1">
      <alignment horizontal="center" vertical="center"/>
    </xf>
    <xf numFmtId="0" fontId="19" fillId="0" borderId="33" xfId="0" applyFont="1" applyBorder="1" applyAlignment="1">
      <alignment horizontal="center" vertical="center"/>
    </xf>
    <xf numFmtId="169" fontId="19" fillId="0" borderId="2" xfId="0" applyNumberFormat="1" applyFont="1" applyBorder="1" applyAlignment="1">
      <alignment horizontal="left" vertical="center"/>
    </xf>
    <xf numFmtId="0" fontId="19" fillId="0" borderId="15" xfId="0" applyFont="1" applyBorder="1" applyAlignment="1">
      <alignment vertical="center"/>
    </xf>
    <xf numFmtId="0" fontId="19" fillId="0" borderId="21" xfId="0" applyFont="1" applyBorder="1" applyAlignment="1">
      <alignment vertical="center"/>
    </xf>
    <xf numFmtId="0" fontId="19" fillId="0" borderId="3" xfId="0" applyFont="1" applyBorder="1" applyAlignment="1">
      <alignment vertical="center"/>
    </xf>
    <xf numFmtId="0" fontId="20" fillId="0" borderId="2" xfId="0" applyFont="1" applyBorder="1" applyAlignment="1">
      <alignment horizontal="center" vertical="center"/>
    </xf>
    <xf numFmtId="0" fontId="23" fillId="0" borderId="2" xfId="0" applyFont="1" applyBorder="1" applyAlignment="1">
      <alignment horizontal="center" vertical="center"/>
    </xf>
    <xf numFmtId="0" fontId="19" fillId="0" borderId="39" xfId="0" applyFont="1" applyBorder="1" applyAlignment="1">
      <alignment horizontal="center" vertical="center"/>
    </xf>
    <xf numFmtId="0" fontId="19" fillId="0" borderId="39" xfId="0" applyFont="1" applyBorder="1" applyAlignment="1">
      <alignment horizontal="left" vertical="center"/>
    </xf>
    <xf numFmtId="0" fontId="19" fillId="0" borderId="40" xfId="0" applyFont="1" applyBorder="1" applyAlignment="1">
      <alignment horizontal="left" vertical="center"/>
    </xf>
    <xf numFmtId="0" fontId="19" fillId="0" borderId="27"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42" xfId="0" applyFont="1" applyBorder="1" applyAlignment="1">
      <alignment horizontal="left" vertical="center"/>
    </xf>
    <xf numFmtId="0" fontId="19" fillId="0" borderId="43" xfId="0" applyFont="1" applyBorder="1" applyAlignment="1">
      <alignment horizontal="left" vertical="center"/>
    </xf>
  </cellXfs>
  <cellStyles count="15">
    <cellStyle name="Comma 2" xfId="1"/>
    <cellStyle name="Currency 2" xfId="2"/>
    <cellStyle name="Normal" xfId="0" builtinId="0"/>
    <cellStyle name="Normal 2" xfId="3"/>
    <cellStyle name="Normal 2 2" xfId="4"/>
    <cellStyle name="Normal 2 3" xfId="5"/>
    <cellStyle name="Normal 3" xfId="6"/>
    <cellStyle name="Normal 4" xfId="7"/>
    <cellStyle name="Normal 5" xfId="8"/>
    <cellStyle name="Normal_Pfizer_Japan_OLAP_Enhancement_TESTING_System_Testing-2(PROD)" xfId="9"/>
    <cellStyle name="Percent" xfId="10" builtinId="5"/>
    <cellStyle name="Percent 2" xfId="11"/>
    <cellStyle name="Percent 2 2" xfId="12"/>
    <cellStyle name="Percent 2 3" xfId="13"/>
    <cellStyle name="標準_BT930"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0</xdr:col>
      <xdr:colOff>1638300</xdr:colOff>
      <xdr:row>0</xdr:row>
      <xdr:rowOff>504825</xdr:rowOff>
    </xdr:to>
    <xdr:pic>
      <xdr:nvPicPr>
        <xdr:cNvPr id="27291" name="Picture 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7625" y="28575"/>
          <a:ext cx="1590675" cy="476250"/>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295275</xdr:colOff>
      <xdr:row>2</xdr:row>
      <xdr:rowOff>219075</xdr:rowOff>
    </xdr:to>
    <xdr:sp macro="" textlink="">
      <xdr:nvSpPr>
        <xdr:cNvPr id="33793" name="Text Box 1"/>
        <xdr:cNvSpPr txBox="1">
          <a:spLocks noChangeArrowheads="1"/>
        </xdr:cNvSpPr>
      </xdr:nvSpPr>
      <xdr:spPr bwMode="auto">
        <a:xfrm>
          <a:off x="1095375" y="457200"/>
          <a:ext cx="4991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1</xdr:col>
      <xdr:colOff>0</xdr:colOff>
      <xdr:row>1</xdr:row>
      <xdr:rowOff>200025</xdr:rowOff>
    </xdr:from>
    <xdr:to>
      <xdr:col>7</xdr:col>
      <xdr:colOff>647700</xdr:colOff>
      <xdr:row>1</xdr:row>
      <xdr:rowOff>200025</xdr:rowOff>
    </xdr:to>
    <xdr:sp macro="" textlink="">
      <xdr:nvSpPr>
        <xdr:cNvPr id="67391" name="Line 3"/>
        <xdr:cNvSpPr>
          <a:spLocks noChangeShapeType="1"/>
        </xdr:cNvSpPr>
      </xdr:nvSpPr>
      <xdr:spPr bwMode="auto">
        <a:xfrm>
          <a:off x="304800" y="438150"/>
          <a:ext cx="6134100"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7392" name="Line 4"/>
        <xdr:cNvSpPr>
          <a:spLocks noChangeShapeType="1"/>
        </xdr:cNvSpPr>
      </xdr:nvSpPr>
      <xdr:spPr bwMode="auto">
        <a:xfrm>
          <a:off x="304800" y="666750"/>
          <a:ext cx="6124575"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7393" name="Picture 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19100" y="323850"/>
          <a:ext cx="609600" cy="447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295275</xdr:colOff>
      <xdr:row>2</xdr:row>
      <xdr:rowOff>219075</xdr:rowOff>
    </xdr:to>
    <xdr:sp macro="" textlink="">
      <xdr:nvSpPr>
        <xdr:cNvPr id="33798" name="Text Box 6"/>
        <xdr:cNvSpPr txBox="1">
          <a:spLocks noChangeArrowheads="1"/>
        </xdr:cNvSpPr>
      </xdr:nvSpPr>
      <xdr:spPr bwMode="auto">
        <a:xfrm>
          <a:off x="1095375" y="457200"/>
          <a:ext cx="4991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1</xdr:col>
      <xdr:colOff>0</xdr:colOff>
      <xdr:row>1</xdr:row>
      <xdr:rowOff>200025</xdr:rowOff>
    </xdr:from>
    <xdr:to>
      <xdr:col>7</xdr:col>
      <xdr:colOff>647700</xdr:colOff>
      <xdr:row>1</xdr:row>
      <xdr:rowOff>200025</xdr:rowOff>
    </xdr:to>
    <xdr:sp macro="" textlink="">
      <xdr:nvSpPr>
        <xdr:cNvPr id="67395" name="Line 8"/>
        <xdr:cNvSpPr>
          <a:spLocks noChangeShapeType="1"/>
        </xdr:cNvSpPr>
      </xdr:nvSpPr>
      <xdr:spPr bwMode="auto">
        <a:xfrm>
          <a:off x="304800" y="438150"/>
          <a:ext cx="6134100"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7396" name="Line 9"/>
        <xdr:cNvSpPr>
          <a:spLocks noChangeShapeType="1"/>
        </xdr:cNvSpPr>
      </xdr:nvSpPr>
      <xdr:spPr bwMode="auto">
        <a:xfrm>
          <a:off x="304800" y="666750"/>
          <a:ext cx="6124575"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7397" name="Picture 1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19100" y="323850"/>
          <a:ext cx="609600" cy="447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295275</xdr:colOff>
      <xdr:row>2</xdr:row>
      <xdr:rowOff>219075</xdr:rowOff>
    </xdr:to>
    <xdr:sp macro="" textlink="">
      <xdr:nvSpPr>
        <xdr:cNvPr id="33803" name="Text Box 11"/>
        <xdr:cNvSpPr txBox="1">
          <a:spLocks noChangeArrowheads="1"/>
        </xdr:cNvSpPr>
      </xdr:nvSpPr>
      <xdr:spPr bwMode="auto">
        <a:xfrm>
          <a:off x="1095375" y="457200"/>
          <a:ext cx="4991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1</xdr:col>
      <xdr:colOff>0</xdr:colOff>
      <xdr:row>1</xdr:row>
      <xdr:rowOff>200025</xdr:rowOff>
    </xdr:from>
    <xdr:to>
      <xdr:col>7</xdr:col>
      <xdr:colOff>647700</xdr:colOff>
      <xdr:row>1</xdr:row>
      <xdr:rowOff>200025</xdr:rowOff>
    </xdr:to>
    <xdr:sp macro="" textlink="">
      <xdr:nvSpPr>
        <xdr:cNvPr id="67399" name="Line 13"/>
        <xdr:cNvSpPr>
          <a:spLocks noChangeShapeType="1"/>
        </xdr:cNvSpPr>
      </xdr:nvSpPr>
      <xdr:spPr bwMode="auto">
        <a:xfrm>
          <a:off x="304800" y="438150"/>
          <a:ext cx="6134100"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7400" name="Line 14"/>
        <xdr:cNvSpPr>
          <a:spLocks noChangeShapeType="1"/>
        </xdr:cNvSpPr>
      </xdr:nvSpPr>
      <xdr:spPr bwMode="auto">
        <a:xfrm>
          <a:off x="304800" y="666750"/>
          <a:ext cx="6124575"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7401"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19100" y="323850"/>
          <a:ext cx="609600" cy="447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295275</xdr:colOff>
      <xdr:row>2</xdr:row>
      <xdr:rowOff>219075</xdr:rowOff>
    </xdr:to>
    <xdr:sp macro="" textlink="">
      <xdr:nvSpPr>
        <xdr:cNvPr id="33808" name="Text Box 16"/>
        <xdr:cNvSpPr txBox="1">
          <a:spLocks noChangeArrowheads="1"/>
        </xdr:cNvSpPr>
      </xdr:nvSpPr>
      <xdr:spPr bwMode="auto">
        <a:xfrm>
          <a:off x="1095375" y="457200"/>
          <a:ext cx="4991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u="none" strike="noStrike" baseline="0">
              <a:solidFill>
                <a:srgbClr val="969696"/>
              </a:solidFill>
              <a:latin typeface="Arial"/>
              <a:cs typeface="Arial"/>
            </a:rPr>
            <a:t>Controlled copy</a:t>
          </a:r>
        </a:p>
        <a:p>
          <a:pPr algn="ctr" rtl="0">
            <a:defRPr sz="1000"/>
          </a:pPr>
          <a:endParaRPr lang="en-US" sz="1000" b="1" i="0" u="none" strike="noStrike" baseline="0">
            <a:solidFill>
              <a:srgbClr val="969696"/>
            </a:solidFill>
            <a:latin typeface="Arial"/>
            <a:cs typeface="Arial"/>
          </a:endParaRPr>
        </a:p>
      </xdr:txBody>
    </xdr:sp>
    <xdr:clientData/>
  </xdr:twoCellAnchor>
  <xdr:twoCellAnchor>
    <xdr:from>
      <xdr:col>1</xdr:col>
      <xdr:colOff>523875</xdr:colOff>
      <xdr:row>9</xdr:row>
      <xdr:rowOff>180975</xdr:rowOff>
    </xdr:from>
    <xdr:to>
      <xdr:col>7</xdr:col>
      <xdr:colOff>209550</xdr:colOff>
      <xdr:row>15</xdr:row>
      <xdr:rowOff>123825</xdr:rowOff>
    </xdr:to>
    <xdr:pic>
      <xdr:nvPicPr>
        <xdr:cNvPr id="67403" name="Picture 17" descr="content"/>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l="52499" b="83333"/>
        <a:stretch>
          <a:fillRect/>
        </a:stretch>
      </xdr:blipFill>
      <xdr:spPr bwMode="auto">
        <a:xfrm>
          <a:off x="828675" y="2419350"/>
          <a:ext cx="5172075" cy="1143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647700</xdr:colOff>
      <xdr:row>1</xdr:row>
      <xdr:rowOff>200025</xdr:rowOff>
    </xdr:to>
    <xdr:sp macro="" textlink="">
      <xdr:nvSpPr>
        <xdr:cNvPr id="67404" name="Line 18"/>
        <xdr:cNvSpPr>
          <a:spLocks noChangeShapeType="1"/>
        </xdr:cNvSpPr>
      </xdr:nvSpPr>
      <xdr:spPr bwMode="auto">
        <a:xfrm>
          <a:off x="304800" y="438150"/>
          <a:ext cx="6134100"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0</xdr:colOff>
      <xdr:row>2</xdr:row>
      <xdr:rowOff>200025</xdr:rowOff>
    </xdr:from>
    <xdr:to>
      <xdr:col>7</xdr:col>
      <xdr:colOff>638175</xdr:colOff>
      <xdr:row>2</xdr:row>
      <xdr:rowOff>200025</xdr:rowOff>
    </xdr:to>
    <xdr:sp macro="" textlink="">
      <xdr:nvSpPr>
        <xdr:cNvPr id="67405" name="Line 19"/>
        <xdr:cNvSpPr>
          <a:spLocks noChangeShapeType="1"/>
        </xdr:cNvSpPr>
      </xdr:nvSpPr>
      <xdr:spPr bwMode="auto">
        <a:xfrm>
          <a:off x="304800" y="666750"/>
          <a:ext cx="6124575" cy="0"/>
        </a:xfrm>
        <a:prstGeom prst="line">
          <a:avLst/>
        </a:prstGeom>
        <a:noFill/>
        <a:ln w="9525">
          <a:solidFill>
            <a:srgbClr val="969696"/>
          </a:solidFill>
          <a:round/>
          <a:headEnd/>
          <a:tailEnd/>
        </a:ln>
        <a:extLst>
          <a:ext uri="{909E8E84-426E-40DD-AFC4-6F175D3DCCD1}">
            <a14:hiddenFill xmlns=""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67406" name="Picture 2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19100" y="323850"/>
          <a:ext cx="609600" cy="4476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19050</xdr:colOff>
      <xdr:row>29</xdr:row>
      <xdr:rowOff>142875</xdr:rowOff>
    </xdr:from>
    <xdr:to>
      <xdr:col>7</xdr:col>
      <xdr:colOff>638175</xdr:colOff>
      <xdr:row>31</xdr:row>
      <xdr:rowOff>133350</xdr:rowOff>
    </xdr:to>
    <xdr:pic>
      <xdr:nvPicPr>
        <xdr:cNvPr id="67407" name="Picture 21" descr="foote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323850" y="6391275"/>
          <a:ext cx="6105525" cy="3143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390525</xdr:colOff>
      <xdr:row>0</xdr:row>
      <xdr:rowOff>523875</xdr:rowOff>
    </xdr:to>
    <xdr:pic>
      <xdr:nvPicPr>
        <xdr:cNvPr id="67607" name="Picture 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0" y="28575"/>
          <a:ext cx="809625" cy="495300"/>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54428</xdr:colOff>
      <xdr:row>0</xdr:row>
      <xdr:rowOff>27214</xdr:rowOff>
    </xdr:from>
    <xdr:to>
      <xdr:col>0</xdr:col>
      <xdr:colOff>1088571</xdr:colOff>
      <xdr:row>0</xdr:row>
      <xdr:rowOff>536838</xdr:rowOff>
    </xdr:to>
    <xdr:pic>
      <xdr:nvPicPr>
        <xdr:cNvPr id="44244"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4428" y="27214"/>
          <a:ext cx="1034143" cy="509624"/>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133350</xdr:rowOff>
    </xdr:from>
    <xdr:to>
      <xdr:col>4</xdr:col>
      <xdr:colOff>57150</xdr:colOff>
      <xdr:row>3</xdr:row>
      <xdr:rowOff>38100</xdr:rowOff>
    </xdr:to>
    <xdr:pic>
      <xdr:nvPicPr>
        <xdr:cNvPr id="29145"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7650" y="133350"/>
          <a:ext cx="914400" cy="552450"/>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99CC"/>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99CC"/>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dimension ref="A1:G40"/>
  <sheetViews>
    <sheetView topLeftCell="A6" workbookViewId="0">
      <selection activeCell="B13" sqref="B13"/>
    </sheetView>
  </sheetViews>
  <sheetFormatPr defaultColWidth="25.140625" defaultRowHeight="12.75"/>
  <cols>
    <col min="1" max="1" width="25.140625" style="12" customWidth="1"/>
    <col min="2" max="2" width="39.7109375" style="12" customWidth="1"/>
    <col min="3" max="3" width="11.42578125" style="12" bestFit="1" customWidth="1"/>
    <col min="4" max="4" width="11.28515625" style="12" bestFit="1" customWidth="1"/>
    <col min="5" max="5" width="25.140625" style="12"/>
    <col min="6" max="6" width="6.28515625" style="12" customWidth="1"/>
    <col min="7" max="16384" width="25.140625" style="12"/>
  </cols>
  <sheetData>
    <row r="1" spans="1:6" s="11" customFormat="1" ht="43.5" customHeight="1" thickBot="1">
      <c r="A1" s="13"/>
      <c r="B1" s="246" t="s">
        <v>78</v>
      </c>
      <c r="C1" s="247"/>
      <c r="D1" s="247"/>
      <c r="E1" s="247"/>
      <c r="F1" s="248"/>
    </row>
    <row r="2" spans="1:6">
      <c r="A2" s="15" t="s">
        <v>47</v>
      </c>
      <c r="B2" s="15" t="s">
        <v>48</v>
      </c>
      <c r="C2" s="15" t="s">
        <v>49</v>
      </c>
      <c r="D2" s="15" t="s">
        <v>50</v>
      </c>
      <c r="E2" s="15" t="s">
        <v>51</v>
      </c>
      <c r="F2" s="15" t="s">
        <v>52</v>
      </c>
    </row>
    <row r="3" spans="1:6" ht="42.75" customHeight="1">
      <c r="A3" s="244" t="s">
        <v>53</v>
      </c>
      <c r="B3" s="17" t="s">
        <v>54</v>
      </c>
      <c r="C3" s="18">
        <v>14</v>
      </c>
      <c r="D3" s="18">
        <v>3</v>
      </c>
      <c r="E3" s="18" t="s">
        <v>55</v>
      </c>
      <c r="F3" s="19">
        <v>1</v>
      </c>
    </row>
    <row r="4" spans="1:6" ht="12.75" customHeight="1">
      <c r="A4" s="252"/>
      <c r="B4" s="18" t="s">
        <v>56</v>
      </c>
      <c r="C4" s="18">
        <v>14</v>
      </c>
      <c r="D4" s="18">
        <v>3</v>
      </c>
      <c r="E4" s="18" t="s">
        <v>57</v>
      </c>
      <c r="F4" s="19">
        <v>2</v>
      </c>
    </row>
    <row r="5" spans="1:6" ht="12.75" customHeight="1">
      <c r="A5" s="252"/>
      <c r="B5" s="18" t="s">
        <v>92</v>
      </c>
      <c r="C5" s="18">
        <v>9</v>
      </c>
      <c r="D5" s="18">
        <v>3</v>
      </c>
      <c r="E5" s="18" t="s">
        <v>57</v>
      </c>
      <c r="F5" s="19">
        <v>3</v>
      </c>
    </row>
    <row r="6" spans="1:6" ht="12.75" customHeight="1">
      <c r="A6" s="252"/>
      <c r="B6" s="18" t="s">
        <v>93</v>
      </c>
      <c r="C6" s="18">
        <v>10</v>
      </c>
      <c r="D6" s="19">
        <v>3</v>
      </c>
      <c r="E6" s="18" t="s">
        <v>55</v>
      </c>
      <c r="F6" s="19">
        <v>4</v>
      </c>
    </row>
    <row r="7" spans="1:6" ht="12.75" customHeight="1">
      <c r="A7" s="252"/>
      <c r="B7" s="18" t="s">
        <v>94</v>
      </c>
      <c r="C7" s="18">
        <v>10</v>
      </c>
      <c r="D7" s="19">
        <v>3</v>
      </c>
      <c r="E7" s="18" t="s">
        <v>57</v>
      </c>
      <c r="F7" s="19">
        <v>5</v>
      </c>
    </row>
    <row r="8" spans="1:6" ht="12.75" customHeight="1">
      <c r="A8" s="244" t="s">
        <v>58</v>
      </c>
      <c r="B8" s="17" t="s">
        <v>96</v>
      </c>
      <c r="C8" s="238" t="s">
        <v>91</v>
      </c>
      <c r="D8" s="19">
        <v>3</v>
      </c>
      <c r="E8" s="18" t="s">
        <v>57</v>
      </c>
      <c r="F8" s="19">
        <v>6</v>
      </c>
    </row>
    <row r="9" spans="1:6" ht="12.75" customHeight="1">
      <c r="A9" s="244"/>
      <c r="B9" s="19" t="s">
        <v>59</v>
      </c>
      <c r="C9" s="239"/>
      <c r="D9" s="19">
        <v>3</v>
      </c>
      <c r="E9" s="18" t="s">
        <v>57</v>
      </c>
      <c r="F9" s="19">
        <v>7</v>
      </c>
    </row>
    <row r="10" spans="1:6" ht="12.75" customHeight="1">
      <c r="A10" s="244"/>
      <c r="B10" s="19" t="s">
        <v>60</v>
      </c>
      <c r="C10" s="240"/>
      <c r="D10" s="19">
        <v>3</v>
      </c>
      <c r="E10" s="18" t="s">
        <v>57</v>
      </c>
      <c r="F10" s="19">
        <v>8</v>
      </c>
    </row>
    <row r="11" spans="1:6" ht="12.75" customHeight="1">
      <c r="A11" s="244" t="s">
        <v>61</v>
      </c>
      <c r="B11" s="17" t="s">
        <v>62</v>
      </c>
      <c r="C11" s="238" t="s">
        <v>90</v>
      </c>
      <c r="D11" s="19">
        <v>2</v>
      </c>
      <c r="E11" s="19" t="s">
        <v>63</v>
      </c>
      <c r="F11" s="19">
        <v>9</v>
      </c>
    </row>
    <row r="12" spans="1:6" ht="12.75" customHeight="1">
      <c r="A12" s="244"/>
      <c r="B12" s="19" t="s">
        <v>64</v>
      </c>
      <c r="C12" s="239"/>
      <c r="D12" s="19">
        <v>2</v>
      </c>
      <c r="E12" s="19" t="s">
        <v>63</v>
      </c>
      <c r="F12" s="19">
        <v>10</v>
      </c>
    </row>
    <row r="13" spans="1:6" ht="12.75" customHeight="1">
      <c r="A13" s="244"/>
      <c r="B13" s="19" t="s">
        <v>65</v>
      </c>
      <c r="C13" s="240"/>
      <c r="D13" s="19">
        <v>2</v>
      </c>
      <c r="E13" s="19" t="s">
        <v>66</v>
      </c>
      <c r="F13" s="19">
        <v>11</v>
      </c>
    </row>
    <row r="14" spans="1:6" ht="12.75" customHeight="1">
      <c r="A14" s="16" t="s">
        <v>67</v>
      </c>
      <c r="B14" s="19" t="s">
        <v>68</v>
      </c>
      <c r="C14" s="19"/>
      <c r="D14" s="19">
        <v>8</v>
      </c>
      <c r="E14" s="19" t="s">
        <v>66</v>
      </c>
      <c r="F14" s="19"/>
    </row>
    <row r="15" spans="1:6" ht="12.75" customHeight="1">
      <c r="A15" s="249" t="s">
        <v>79</v>
      </c>
      <c r="B15" s="24" t="s">
        <v>84</v>
      </c>
      <c r="C15" s="241" t="s">
        <v>95</v>
      </c>
      <c r="D15" s="25" t="e">
        <f>Summary!#REF!</f>
        <v>#REF!</v>
      </c>
      <c r="E15" s="19"/>
      <c r="F15" s="19"/>
    </row>
    <row r="16" spans="1:6" ht="12.75" customHeight="1">
      <c r="A16" s="250"/>
      <c r="B16" s="24" t="s">
        <v>80</v>
      </c>
      <c r="C16" s="242"/>
      <c r="D16" s="24" t="e">
        <f>Summary!#REF!</f>
        <v>#REF!</v>
      </c>
      <c r="E16" s="19" t="s">
        <v>77</v>
      </c>
      <c r="F16" s="19"/>
    </row>
    <row r="17" spans="1:7" ht="12.75" customHeight="1">
      <c r="A17" s="251"/>
      <c r="B17" s="24" t="s">
        <v>81</v>
      </c>
      <c r="C17" s="242"/>
      <c r="D17" s="24" t="e">
        <f>Summary!#REF!+Summary!#REF!</f>
        <v>#REF!</v>
      </c>
      <c r="E17" s="19" t="s">
        <v>76</v>
      </c>
      <c r="F17" s="19"/>
    </row>
    <row r="18" spans="1:7" ht="12.75" customHeight="1">
      <c r="A18" s="24" t="s">
        <v>0</v>
      </c>
      <c r="B18" s="24" t="s">
        <v>82</v>
      </c>
      <c r="C18" s="243"/>
      <c r="D18" s="24" t="e">
        <f>#REF!+8</f>
        <v>#REF!</v>
      </c>
      <c r="E18" s="19" t="s">
        <v>75</v>
      </c>
      <c r="F18" s="19"/>
    </row>
    <row r="19" spans="1:7" ht="12.75" customHeight="1">
      <c r="A19" s="19" t="s">
        <v>97</v>
      </c>
      <c r="B19" s="20" t="s">
        <v>69</v>
      </c>
      <c r="C19" s="19"/>
      <c r="D19" s="19">
        <v>15</v>
      </c>
      <c r="E19" s="19" t="s">
        <v>98</v>
      </c>
      <c r="F19" s="19"/>
    </row>
    <row r="20" spans="1:7" ht="12.75" customHeight="1">
      <c r="A20" s="19" t="s">
        <v>70</v>
      </c>
      <c r="B20" s="19" t="s">
        <v>71</v>
      </c>
      <c r="C20" s="19"/>
      <c r="D20" s="19">
        <v>0</v>
      </c>
      <c r="E20" s="19" t="s">
        <v>63</v>
      </c>
      <c r="F20" s="19"/>
    </row>
    <row r="21" spans="1:7" ht="12.75" customHeight="1">
      <c r="A21" s="245" t="s">
        <v>72</v>
      </c>
      <c r="B21" s="245"/>
      <c r="C21" s="245"/>
      <c r="D21" s="19" t="e">
        <f>SUM(D3:D20)</f>
        <v>#REF!</v>
      </c>
      <c r="E21" s="19"/>
      <c r="F21" s="19"/>
      <c r="G21" s="14"/>
    </row>
    <row r="22" spans="1:7" ht="12.75" customHeight="1">
      <c r="A22" s="245" t="s">
        <v>73</v>
      </c>
      <c r="B22" s="245"/>
      <c r="C22" s="245"/>
      <c r="D22" s="19" t="e">
        <f>0.2*SUM(D3:D19:D18)</f>
        <v>#REF!</v>
      </c>
      <c r="E22" s="19"/>
      <c r="F22" s="19"/>
    </row>
    <row r="23" spans="1:7" ht="12.75" customHeight="1">
      <c r="A23" s="245" t="s">
        <v>74</v>
      </c>
      <c r="B23" s="245"/>
      <c r="C23" s="245"/>
      <c r="D23" s="19" t="e">
        <f>SUM(D21:D22)</f>
        <v>#REF!</v>
      </c>
      <c r="E23" s="21"/>
      <c r="F23" s="19"/>
    </row>
    <row r="24" spans="1:7">
      <c r="A24" s="245" t="s">
        <v>83</v>
      </c>
      <c r="B24" s="245"/>
      <c r="C24" s="245"/>
      <c r="D24" s="26" t="e">
        <f>D23*8*24*100</f>
        <v>#REF!</v>
      </c>
      <c r="E24" s="22"/>
      <c r="F24" s="23" t="s">
        <v>46</v>
      </c>
    </row>
    <row r="27" spans="1:7">
      <c r="B27" s="229" t="s">
        <v>85</v>
      </c>
      <c r="C27" s="230"/>
      <c r="D27" s="230"/>
      <c r="E27" s="230"/>
      <c r="F27" s="231"/>
    </row>
    <row r="28" spans="1:7">
      <c r="B28" s="232"/>
      <c r="C28" s="233"/>
      <c r="D28" s="233"/>
      <c r="E28" s="233"/>
      <c r="F28" s="234"/>
    </row>
    <row r="29" spans="1:7">
      <c r="B29" s="232"/>
      <c r="C29" s="233"/>
      <c r="D29" s="233"/>
      <c r="E29" s="233"/>
      <c r="F29" s="234"/>
    </row>
    <row r="30" spans="1:7">
      <c r="B30" s="232"/>
      <c r="C30" s="233"/>
      <c r="D30" s="233"/>
      <c r="E30" s="233"/>
      <c r="F30" s="234"/>
    </row>
    <row r="31" spans="1:7">
      <c r="B31" s="232"/>
      <c r="C31" s="233"/>
      <c r="D31" s="233"/>
      <c r="E31" s="233"/>
      <c r="F31" s="234"/>
    </row>
    <row r="32" spans="1:7">
      <c r="B32" s="232"/>
      <c r="C32" s="233"/>
      <c r="D32" s="233"/>
      <c r="E32" s="233"/>
      <c r="F32" s="234"/>
    </row>
    <row r="33" spans="2:6">
      <c r="B33" s="232"/>
      <c r="C33" s="233"/>
      <c r="D33" s="233"/>
      <c r="E33" s="233"/>
      <c r="F33" s="234"/>
    </row>
    <row r="34" spans="2:6">
      <c r="B34" s="232"/>
      <c r="C34" s="233"/>
      <c r="D34" s="233"/>
      <c r="E34" s="233"/>
      <c r="F34" s="234"/>
    </row>
    <row r="35" spans="2:6">
      <c r="B35" s="235"/>
      <c r="C35" s="236"/>
      <c r="D35" s="236"/>
      <c r="E35" s="236"/>
      <c r="F35" s="237"/>
    </row>
    <row r="37" spans="2:6">
      <c r="B37" s="27" t="s">
        <v>86</v>
      </c>
      <c r="C37" s="28" t="s">
        <v>89</v>
      </c>
    </row>
    <row r="38" spans="2:6">
      <c r="B38" s="27" t="s">
        <v>87</v>
      </c>
      <c r="C38" s="27">
        <v>28</v>
      </c>
      <c r="D38" s="29">
        <f>C38/SUM(C38:C40)</f>
        <v>0.43076923076923079</v>
      </c>
    </row>
    <row r="39" spans="2:6">
      <c r="B39" s="27" t="s">
        <v>40</v>
      </c>
      <c r="C39" s="27">
        <v>29</v>
      </c>
      <c r="D39" s="29">
        <f>C39/SUM(C38:C40)</f>
        <v>0.44615384615384618</v>
      </c>
    </row>
    <row r="40" spans="2:6">
      <c r="B40" s="27" t="s">
        <v>88</v>
      </c>
      <c r="C40" s="27">
        <v>8</v>
      </c>
      <c r="D40" s="29">
        <f>C40/SUM(C38:C40)</f>
        <v>0.12307692307692308</v>
      </c>
    </row>
  </sheetData>
  <mergeCells count="13">
    <mergeCell ref="B1:F1"/>
    <mergeCell ref="A15:A17"/>
    <mergeCell ref="A21:C21"/>
    <mergeCell ref="A22:C22"/>
    <mergeCell ref="A23:C23"/>
    <mergeCell ref="A3:A7"/>
    <mergeCell ref="A8:A10"/>
    <mergeCell ref="B27:F35"/>
    <mergeCell ref="C11:C13"/>
    <mergeCell ref="C8:C10"/>
    <mergeCell ref="C15:C18"/>
    <mergeCell ref="A11:A13"/>
    <mergeCell ref="A24:C24"/>
  </mergeCells>
  <phoneticPr fontId="2" type="noConversion"/>
  <pageMargins left="0.7" right="0.7" top="0.75" bottom="0.75" header="0.3" footer="0.3"/>
  <pageSetup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dimension ref="A1:C27"/>
  <sheetViews>
    <sheetView topLeftCell="A22" workbookViewId="0">
      <selection activeCell="B11" sqref="B11"/>
    </sheetView>
  </sheetViews>
  <sheetFormatPr defaultRowHeight="15"/>
  <cols>
    <col min="1" max="1" width="3" style="34" bestFit="1" customWidth="1"/>
    <col min="2" max="2" width="60.140625" style="34" bestFit="1" customWidth="1"/>
    <col min="3" max="3" width="14.28515625" style="34" customWidth="1"/>
    <col min="4" max="16384" width="9.140625" style="34"/>
  </cols>
  <sheetData>
    <row r="1" spans="1:3">
      <c r="A1" s="110">
        <v>1</v>
      </c>
      <c r="B1" s="105" t="s">
        <v>137</v>
      </c>
      <c r="C1" s="105"/>
    </row>
    <row r="2" spans="1:3">
      <c r="A2" s="110">
        <v>2</v>
      </c>
      <c r="B2" s="107" t="s">
        <v>138</v>
      </c>
      <c r="C2" s="105"/>
    </row>
    <row r="3" spans="1:3">
      <c r="A3" s="110">
        <v>3</v>
      </c>
      <c r="B3" s="105" t="s">
        <v>139</v>
      </c>
      <c r="C3" s="105"/>
    </row>
    <row r="4" spans="1:3">
      <c r="A4" s="110">
        <v>4</v>
      </c>
      <c r="B4" s="105" t="s">
        <v>142</v>
      </c>
      <c r="C4" s="105"/>
    </row>
    <row r="5" spans="1:3" ht="30">
      <c r="A5" s="110">
        <v>5</v>
      </c>
      <c r="B5" s="106" t="s">
        <v>157</v>
      </c>
      <c r="C5" s="105"/>
    </row>
    <row r="6" spans="1:3">
      <c r="A6" s="110">
        <v>6</v>
      </c>
      <c r="B6" s="105" t="s">
        <v>141</v>
      </c>
      <c r="C6" s="105"/>
    </row>
    <row r="7" spans="1:3">
      <c r="A7" s="110">
        <v>7</v>
      </c>
      <c r="B7" s="105" t="s">
        <v>143</v>
      </c>
      <c r="C7" s="105"/>
    </row>
    <row r="8" spans="1:3">
      <c r="A8" s="105"/>
      <c r="B8" s="79" t="s">
        <v>144</v>
      </c>
      <c r="C8" s="80"/>
    </row>
    <row r="9" spans="1:3">
      <c r="A9" s="105"/>
      <c r="B9" s="79" t="s">
        <v>145</v>
      </c>
      <c r="C9" s="80"/>
    </row>
    <row r="10" spans="1:3">
      <c r="A10" s="105"/>
      <c r="B10" s="79" t="s">
        <v>146</v>
      </c>
      <c r="C10" s="80"/>
    </row>
    <row r="11" spans="1:3">
      <c r="A11" s="105"/>
      <c r="B11" s="79" t="s">
        <v>147</v>
      </c>
      <c r="C11" s="80"/>
    </row>
    <row r="12" spans="1:3">
      <c r="A12" s="110">
        <v>8</v>
      </c>
      <c r="B12" s="105" t="s">
        <v>140</v>
      </c>
      <c r="C12" s="105"/>
    </row>
    <row r="13" spans="1:3">
      <c r="A13" s="105"/>
      <c r="B13" s="105" t="s">
        <v>148</v>
      </c>
      <c r="C13" s="105"/>
    </row>
    <row r="14" spans="1:3">
      <c r="A14" s="105"/>
      <c r="B14" s="105" t="s">
        <v>149</v>
      </c>
      <c r="C14" s="105"/>
    </row>
    <row r="15" spans="1:3">
      <c r="A15" s="105"/>
      <c r="B15" s="105" t="s">
        <v>150</v>
      </c>
      <c r="C15" s="105"/>
    </row>
    <row r="16" spans="1:3">
      <c r="A16" s="105"/>
      <c r="B16" s="105" t="s">
        <v>151</v>
      </c>
      <c r="C16" s="105"/>
    </row>
    <row r="17" spans="1:3" ht="30">
      <c r="A17" s="110">
        <v>9</v>
      </c>
      <c r="B17" s="106" t="s">
        <v>152</v>
      </c>
      <c r="C17" s="105"/>
    </row>
    <row r="18" spans="1:3" ht="30">
      <c r="A18" s="110">
        <v>10</v>
      </c>
      <c r="B18" s="106" t="s">
        <v>153</v>
      </c>
      <c r="C18" s="105"/>
    </row>
    <row r="19" spans="1:3">
      <c r="A19" s="110">
        <v>11</v>
      </c>
      <c r="B19" s="105" t="s">
        <v>154</v>
      </c>
      <c r="C19" s="105"/>
    </row>
    <row r="20" spans="1:3" ht="30">
      <c r="A20" s="110">
        <v>12</v>
      </c>
      <c r="B20" s="106" t="s">
        <v>155</v>
      </c>
      <c r="C20" s="105"/>
    </row>
    <row r="21" spans="1:3" ht="30">
      <c r="A21" s="110">
        <v>13</v>
      </c>
      <c r="B21" s="106" t="s">
        <v>156</v>
      </c>
      <c r="C21" s="105"/>
    </row>
    <row r="22" spans="1:3" ht="90">
      <c r="A22" s="110">
        <v>14</v>
      </c>
      <c r="B22" s="106" t="s">
        <v>186</v>
      </c>
      <c r="C22" s="105"/>
    </row>
    <row r="23" spans="1:3" ht="90">
      <c r="A23" s="105">
        <v>15</v>
      </c>
      <c r="B23" s="106" t="s">
        <v>177</v>
      </c>
      <c r="C23" s="105"/>
    </row>
    <row r="24" spans="1:3" ht="30">
      <c r="A24" s="105">
        <v>16</v>
      </c>
      <c r="B24" s="106" t="s">
        <v>178</v>
      </c>
      <c r="C24" s="105"/>
    </row>
    <row r="25" spans="1:3" ht="45">
      <c r="A25" s="105">
        <v>17</v>
      </c>
      <c r="B25" s="106" t="s">
        <v>187</v>
      </c>
      <c r="C25" s="105"/>
    </row>
    <row r="26" spans="1:3">
      <c r="A26" s="105"/>
      <c r="B26" s="105"/>
      <c r="C26" s="105"/>
    </row>
    <row r="27" spans="1:3">
      <c r="A27" s="105"/>
      <c r="B27" s="105"/>
      <c r="C27" s="105"/>
    </row>
  </sheetData>
  <phoneticPr fontId="14"/>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AP20"/>
  <sheetViews>
    <sheetView tabSelected="1" workbookViewId="0">
      <selection activeCell="F13" sqref="F13:H13"/>
    </sheetView>
  </sheetViews>
  <sheetFormatPr defaultColWidth="4.140625" defaultRowHeight="15"/>
  <cols>
    <col min="1" max="4" width="4.140625" style="38"/>
    <col min="5" max="5" width="4.140625" style="38" customWidth="1"/>
    <col min="6" max="16384" width="4.140625" style="38"/>
  </cols>
  <sheetData>
    <row r="1" spans="1:42" s="30" customFormat="1" ht="21">
      <c r="A1" s="317"/>
      <c r="B1" s="317"/>
      <c r="C1" s="317"/>
      <c r="D1" s="317"/>
      <c r="E1" s="317"/>
      <c r="F1" s="318" t="s">
        <v>109</v>
      </c>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row>
    <row r="2" spans="1:42" s="31" customFormat="1">
      <c r="A2" s="317"/>
      <c r="B2" s="317"/>
      <c r="C2" s="317"/>
      <c r="D2" s="317"/>
      <c r="E2" s="317"/>
      <c r="F2" s="304" t="s">
        <v>114</v>
      </c>
      <c r="G2" s="304"/>
      <c r="H2" s="304"/>
      <c r="I2" s="304"/>
      <c r="J2" s="304"/>
      <c r="K2" s="304" t="s">
        <v>393</v>
      </c>
      <c r="L2" s="304"/>
      <c r="M2" s="304"/>
      <c r="N2" s="304"/>
      <c r="O2" s="304"/>
      <c r="P2" s="304"/>
      <c r="Q2" s="304"/>
      <c r="R2" s="304"/>
      <c r="S2" s="304"/>
      <c r="T2" s="304"/>
      <c r="U2" s="304"/>
      <c r="V2" s="304" t="s">
        <v>99</v>
      </c>
      <c r="W2" s="304"/>
      <c r="X2" s="304"/>
      <c r="Y2" s="304"/>
      <c r="Z2" s="303">
        <v>42395</v>
      </c>
      <c r="AA2" s="303"/>
      <c r="AB2" s="303"/>
      <c r="AC2" s="303"/>
      <c r="AD2" s="303"/>
      <c r="AE2" s="304" t="s">
        <v>100</v>
      </c>
      <c r="AF2" s="304"/>
      <c r="AG2" s="304"/>
      <c r="AH2" s="304"/>
      <c r="AI2" s="303" t="s">
        <v>122</v>
      </c>
      <c r="AJ2" s="303"/>
      <c r="AK2" s="303"/>
      <c r="AL2" s="303"/>
      <c r="AM2" s="303"/>
    </row>
    <row r="3" spans="1:42" s="31" customFormat="1">
      <c r="A3" s="317"/>
      <c r="B3" s="317"/>
      <c r="C3" s="317"/>
      <c r="D3" s="317"/>
      <c r="E3" s="317"/>
      <c r="F3" s="304" t="s">
        <v>101</v>
      </c>
      <c r="G3" s="304"/>
      <c r="H3" s="304"/>
      <c r="I3" s="304"/>
      <c r="J3" s="304"/>
      <c r="K3" s="304"/>
      <c r="L3" s="304"/>
      <c r="M3" s="304"/>
      <c r="N3" s="304"/>
      <c r="O3" s="304"/>
      <c r="P3" s="304"/>
      <c r="Q3" s="304"/>
      <c r="R3" s="304"/>
      <c r="S3" s="304"/>
      <c r="T3" s="304"/>
      <c r="U3" s="304"/>
      <c r="V3" s="304" t="s">
        <v>102</v>
      </c>
      <c r="W3" s="304"/>
      <c r="X3" s="304"/>
      <c r="Y3" s="304"/>
      <c r="Z3" s="304" t="s">
        <v>123</v>
      </c>
      <c r="AA3" s="304"/>
      <c r="AB3" s="304"/>
      <c r="AC3" s="304"/>
      <c r="AD3" s="304"/>
      <c r="AE3" s="304" t="s">
        <v>103</v>
      </c>
      <c r="AF3" s="304"/>
      <c r="AG3" s="304"/>
      <c r="AH3" s="304"/>
      <c r="AI3" s="304" t="s">
        <v>123</v>
      </c>
      <c r="AJ3" s="304"/>
      <c r="AK3" s="304"/>
      <c r="AL3" s="304"/>
      <c r="AM3" s="304"/>
    </row>
    <row r="4" spans="1:42" s="31" customFormat="1">
      <c r="A4" s="317"/>
      <c r="B4" s="317"/>
      <c r="C4" s="317"/>
      <c r="D4" s="317"/>
      <c r="E4" s="317"/>
      <c r="F4" s="304" t="s">
        <v>104</v>
      </c>
      <c r="G4" s="304"/>
      <c r="H4" s="304"/>
      <c r="I4" s="304"/>
      <c r="J4" s="304"/>
      <c r="K4" s="313">
        <v>0.1</v>
      </c>
      <c r="L4" s="313"/>
      <c r="M4" s="313"/>
      <c r="N4" s="313"/>
      <c r="O4" s="313"/>
      <c r="P4" s="313"/>
      <c r="Q4" s="313"/>
      <c r="R4" s="313"/>
      <c r="S4" s="313"/>
      <c r="T4" s="313"/>
      <c r="U4" s="313"/>
      <c r="V4" s="314"/>
      <c r="W4" s="315"/>
      <c r="X4" s="315"/>
      <c r="Y4" s="315"/>
      <c r="Z4" s="315"/>
      <c r="AA4" s="315"/>
      <c r="AB4" s="315"/>
      <c r="AC4" s="315"/>
      <c r="AD4" s="315"/>
      <c r="AE4" s="315"/>
      <c r="AF4" s="315"/>
      <c r="AG4" s="315"/>
      <c r="AH4" s="315"/>
      <c r="AI4" s="315"/>
      <c r="AJ4" s="315"/>
      <c r="AK4" s="315"/>
      <c r="AL4" s="315"/>
      <c r="AM4" s="316"/>
    </row>
    <row r="5" spans="1:42" s="31" customFormat="1" ht="14.25">
      <c r="A5" s="32"/>
      <c r="B5" s="32"/>
      <c r="C5" s="32"/>
      <c r="D5" s="32"/>
      <c r="E5" s="32"/>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row>
    <row r="6" spans="1:42" ht="15.75" thickBo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row>
    <row r="7" spans="1:42">
      <c r="A7" s="39"/>
      <c r="B7" s="307" t="s">
        <v>105</v>
      </c>
      <c r="C7" s="308"/>
      <c r="D7" s="308"/>
      <c r="E7" s="308"/>
      <c r="F7" s="308" t="s">
        <v>106</v>
      </c>
      <c r="G7" s="308"/>
      <c r="H7" s="308"/>
      <c r="I7" s="308" t="s">
        <v>107</v>
      </c>
      <c r="J7" s="308"/>
      <c r="K7" s="308"/>
      <c r="L7" s="308"/>
      <c r="M7" s="308"/>
      <c r="N7" s="308"/>
      <c r="O7" s="308"/>
      <c r="P7" s="308"/>
      <c r="Q7" s="308"/>
      <c r="R7" s="308"/>
      <c r="S7" s="308"/>
      <c r="T7" s="308"/>
      <c r="U7" s="308"/>
      <c r="V7" s="308"/>
      <c r="W7" s="308"/>
      <c r="X7" s="308"/>
      <c r="Y7" s="308"/>
      <c r="Z7" s="308"/>
      <c r="AA7" s="308"/>
      <c r="AB7" s="308"/>
      <c r="AC7" s="308"/>
      <c r="AD7" s="308"/>
      <c r="AE7" s="308"/>
      <c r="AF7" s="308"/>
      <c r="AG7" s="308" t="s">
        <v>108</v>
      </c>
      <c r="AH7" s="308"/>
      <c r="AI7" s="308"/>
      <c r="AJ7" s="308"/>
      <c r="AK7" s="308"/>
      <c r="AL7" s="309"/>
      <c r="AM7" s="37"/>
      <c r="AN7" s="37"/>
    </row>
    <row r="8" spans="1:42">
      <c r="A8" s="39"/>
      <c r="B8" s="310">
        <v>42395</v>
      </c>
      <c r="C8" s="311"/>
      <c r="D8" s="311"/>
      <c r="E8" s="311"/>
      <c r="F8" s="312">
        <v>1</v>
      </c>
      <c r="G8" s="312"/>
      <c r="H8" s="312"/>
      <c r="I8" s="305" t="s">
        <v>112</v>
      </c>
      <c r="J8" s="305"/>
      <c r="K8" s="305"/>
      <c r="L8" s="305"/>
      <c r="M8" s="305"/>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6"/>
      <c r="AM8" s="37"/>
      <c r="AN8" s="37"/>
    </row>
    <row r="9" spans="1:42">
      <c r="A9" s="39"/>
      <c r="B9" s="310"/>
      <c r="C9" s="311"/>
      <c r="D9" s="311"/>
      <c r="E9" s="311"/>
      <c r="F9" s="322"/>
      <c r="G9" s="322"/>
      <c r="H9" s="322"/>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1"/>
      <c r="AM9" s="37"/>
      <c r="AN9" s="37"/>
    </row>
    <row r="10" spans="1:42">
      <c r="A10" s="39"/>
      <c r="B10" s="310"/>
      <c r="C10" s="311"/>
      <c r="D10" s="311"/>
      <c r="E10" s="311"/>
      <c r="F10" s="319"/>
      <c r="G10" s="319"/>
      <c r="H10" s="319"/>
      <c r="I10" s="320"/>
      <c r="J10" s="320"/>
      <c r="K10" s="320"/>
      <c r="L10" s="320"/>
      <c r="M10" s="320"/>
      <c r="N10" s="320"/>
      <c r="O10" s="320"/>
      <c r="P10" s="320"/>
      <c r="Q10" s="320"/>
      <c r="R10" s="320"/>
      <c r="S10" s="320"/>
      <c r="T10" s="320"/>
      <c r="U10" s="320"/>
      <c r="V10" s="320"/>
      <c r="W10" s="320"/>
      <c r="X10" s="320"/>
      <c r="Y10" s="320"/>
      <c r="Z10" s="320"/>
      <c r="AA10" s="320"/>
      <c r="AB10" s="320"/>
      <c r="AC10" s="320"/>
      <c r="AD10" s="320"/>
      <c r="AE10" s="320"/>
      <c r="AF10" s="320"/>
      <c r="AG10" s="320"/>
      <c r="AH10" s="320"/>
      <c r="AI10" s="320"/>
      <c r="AJ10" s="320"/>
      <c r="AK10" s="320"/>
      <c r="AL10" s="321"/>
      <c r="AM10" s="37"/>
      <c r="AN10" s="37"/>
    </row>
    <row r="11" spans="1:42">
      <c r="A11" s="39"/>
      <c r="B11" s="310"/>
      <c r="C11" s="311"/>
      <c r="D11" s="311"/>
      <c r="E11" s="311"/>
      <c r="F11" s="319"/>
      <c r="G11" s="319"/>
      <c r="H11" s="319"/>
      <c r="I11" s="320"/>
      <c r="J11" s="320"/>
      <c r="K11" s="320"/>
      <c r="L11" s="320"/>
      <c r="M11" s="320"/>
      <c r="N11" s="320"/>
      <c r="O11" s="320"/>
      <c r="P11" s="320"/>
      <c r="Q11" s="320"/>
      <c r="R11" s="320"/>
      <c r="S11" s="320"/>
      <c r="T11" s="320"/>
      <c r="U11" s="320"/>
      <c r="V11" s="320"/>
      <c r="W11" s="320"/>
      <c r="X11" s="320"/>
      <c r="Y11" s="320"/>
      <c r="Z11" s="320"/>
      <c r="AA11" s="320"/>
      <c r="AB11" s="320"/>
      <c r="AC11" s="320"/>
      <c r="AD11" s="320"/>
      <c r="AE11" s="320"/>
      <c r="AF11" s="320"/>
      <c r="AG11" s="320"/>
      <c r="AH11" s="320"/>
      <c r="AI11" s="320"/>
      <c r="AJ11" s="320"/>
      <c r="AK11" s="320"/>
      <c r="AL11" s="321"/>
      <c r="AM11" s="37"/>
      <c r="AN11" s="37"/>
    </row>
    <row r="12" spans="1:42">
      <c r="A12" s="39"/>
      <c r="B12" s="310"/>
      <c r="C12" s="311"/>
      <c r="D12" s="311"/>
      <c r="E12" s="311"/>
      <c r="F12" s="319"/>
      <c r="G12" s="319"/>
      <c r="H12" s="319"/>
      <c r="I12" s="320"/>
      <c r="J12" s="320"/>
      <c r="K12" s="320"/>
      <c r="L12" s="320"/>
      <c r="M12" s="320"/>
      <c r="N12" s="320"/>
      <c r="O12" s="320"/>
      <c r="P12" s="320"/>
      <c r="Q12" s="320"/>
      <c r="R12" s="320"/>
      <c r="S12" s="320"/>
      <c r="T12" s="320"/>
      <c r="U12" s="320"/>
      <c r="V12" s="320"/>
      <c r="W12" s="320"/>
      <c r="X12" s="320"/>
      <c r="Y12" s="320"/>
      <c r="Z12" s="320"/>
      <c r="AA12" s="320"/>
      <c r="AB12" s="320"/>
      <c r="AC12" s="320"/>
      <c r="AD12" s="320"/>
      <c r="AE12" s="320"/>
      <c r="AF12" s="320"/>
      <c r="AG12" s="320"/>
      <c r="AH12" s="320"/>
      <c r="AI12" s="320"/>
      <c r="AJ12" s="320"/>
      <c r="AK12" s="320"/>
      <c r="AL12" s="321"/>
      <c r="AM12" s="37"/>
      <c r="AN12" s="37"/>
    </row>
    <row r="13" spans="1:42">
      <c r="A13" s="39"/>
      <c r="B13" s="310"/>
      <c r="C13" s="311"/>
      <c r="D13" s="311"/>
      <c r="E13" s="311"/>
      <c r="F13" s="319"/>
      <c r="G13" s="319"/>
      <c r="H13" s="319"/>
      <c r="I13" s="320"/>
      <c r="J13" s="320"/>
      <c r="K13" s="320"/>
      <c r="L13" s="320"/>
      <c r="M13" s="320"/>
      <c r="N13" s="320"/>
      <c r="O13" s="320"/>
      <c r="P13" s="320"/>
      <c r="Q13" s="320"/>
      <c r="R13" s="320"/>
      <c r="S13" s="320"/>
      <c r="T13" s="320"/>
      <c r="U13" s="320"/>
      <c r="V13" s="320"/>
      <c r="W13" s="320"/>
      <c r="X13" s="320"/>
      <c r="Y13" s="320"/>
      <c r="Z13" s="320"/>
      <c r="AA13" s="320"/>
      <c r="AB13" s="320"/>
      <c r="AC13" s="320"/>
      <c r="AD13" s="320"/>
      <c r="AE13" s="320"/>
      <c r="AF13" s="320"/>
      <c r="AG13" s="320"/>
      <c r="AH13" s="320"/>
      <c r="AI13" s="320"/>
      <c r="AJ13" s="320"/>
      <c r="AK13" s="320"/>
      <c r="AL13" s="321"/>
      <c r="AM13" s="37"/>
      <c r="AN13" s="37"/>
      <c r="AP13" s="81"/>
    </row>
    <row r="14" spans="1:42">
      <c r="A14" s="39"/>
      <c r="B14" s="310"/>
      <c r="C14" s="311"/>
      <c r="D14" s="311"/>
      <c r="E14" s="311"/>
      <c r="F14" s="319"/>
      <c r="G14" s="319"/>
      <c r="H14" s="319"/>
      <c r="I14" s="320"/>
      <c r="J14" s="320"/>
      <c r="K14" s="320"/>
      <c r="L14" s="320"/>
      <c r="M14" s="320"/>
      <c r="N14" s="320"/>
      <c r="O14" s="320"/>
      <c r="P14" s="320"/>
      <c r="Q14" s="320"/>
      <c r="R14" s="320"/>
      <c r="S14" s="320"/>
      <c r="T14" s="320"/>
      <c r="U14" s="320"/>
      <c r="V14" s="320"/>
      <c r="W14" s="320"/>
      <c r="X14" s="320"/>
      <c r="Y14" s="320"/>
      <c r="Z14" s="320"/>
      <c r="AA14" s="320"/>
      <c r="AB14" s="320"/>
      <c r="AC14" s="320"/>
      <c r="AD14" s="320"/>
      <c r="AE14" s="320"/>
      <c r="AF14" s="320"/>
      <c r="AG14" s="320"/>
      <c r="AH14" s="320"/>
      <c r="AI14" s="320"/>
      <c r="AJ14" s="320"/>
      <c r="AK14" s="320"/>
      <c r="AL14" s="321"/>
      <c r="AM14" s="37"/>
      <c r="AN14" s="37"/>
    </row>
    <row r="15" spans="1:42">
      <c r="A15" s="39"/>
      <c r="B15" s="310"/>
      <c r="C15" s="311"/>
      <c r="D15" s="311"/>
      <c r="E15" s="311"/>
      <c r="F15" s="319"/>
      <c r="G15" s="319"/>
      <c r="H15" s="319"/>
      <c r="I15" s="320"/>
      <c r="J15" s="320"/>
      <c r="K15" s="320"/>
      <c r="L15" s="320"/>
      <c r="M15" s="320"/>
      <c r="N15" s="320"/>
      <c r="O15" s="320"/>
      <c r="P15" s="320"/>
      <c r="Q15" s="320"/>
      <c r="R15" s="320"/>
      <c r="S15" s="320"/>
      <c r="T15" s="320"/>
      <c r="U15" s="320"/>
      <c r="V15" s="320"/>
      <c r="W15" s="320"/>
      <c r="X15" s="320"/>
      <c r="Y15" s="320"/>
      <c r="Z15" s="320"/>
      <c r="AA15" s="320"/>
      <c r="AB15" s="320"/>
      <c r="AC15" s="320"/>
      <c r="AD15" s="320"/>
      <c r="AE15" s="320"/>
      <c r="AF15" s="320"/>
      <c r="AG15" s="320"/>
      <c r="AH15" s="320"/>
      <c r="AI15" s="320"/>
      <c r="AJ15" s="320"/>
      <c r="AK15" s="320"/>
      <c r="AL15" s="321"/>
      <c r="AM15" s="37"/>
      <c r="AN15" s="37"/>
    </row>
    <row r="16" spans="1:42">
      <c r="A16" s="39"/>
      <c r="B16" s="310"/>
      <c r="C16" s="311"/>
      <c r="D16" s="311"/>
      <c r="E16" s="311"/>
      <c r="F16" s="319"/>
      <c r="G16" s="319"/>
      <c r="H16" s="319"/>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c r="AG16" s="320"/>
      <c r="AH16" s="320"/>
      <c r="AI16" s="320"/>
      <c r="AJ16" s="320"/>
      <c r="AK16" s="320"/>
      <c r="AL16" s="321"/>
      <c r="AM16" s="37"/>
      <c r="AN16" s="37"/>
    </row>
    <row r="17" spans="1:40">
      <c r="A17" s="39"/>
      <c r="B17" s="310"/>
      <c r="C17" s="311"/>
      <c r="D17" s="311"/>
      <c r="E17" s="311"/>
      <c r="F17" s="319"/>
      <c r="G17" s="319"/>
      <c r="H17" s="319"/>
      <c r="I17" s="320"/>
      <c r="J17" s="320"/>
      <c r="K17" s="320"/>
      <c r="L17" s="320"/>
      <c r="M17" s="320"/>
      <c r="N17" s="320"/>
      <c r="O17" s="320"/>
      <c r="P17" s="320"/>
      <c r="Q17" s="320"/>
      <c r="R17" s="320"/>
      <c r="S17" s="320"/>
      <c r="T17" s="320"/>
      <c r="U17" s="320"/>
      <c r="V17" s="320"/>
      <c r="W17" s="320"/>
      <c r="X17" s="320"/>
      <c r="Y17" s="320"/>
      <c r="Z17" s="320"/>
      <c r="AA17" s="320"/>
      <c r="AB17" s="320"/>
      <c r="AC17" s="320"/>
      <c r="AD17" s="320"/>
      <c r="AE17" s="320"/>
      <c r="AF17" s="320"/>
      <c r="AG17" s="320"/>
      <c r="AH17" s="320"/>
      <c r="AI17" s="320"/>
      <c r="AJ17" s="320"/>
      <c r="AK17" s="320"/>
      <c r="AL17" s="321"/>
      <c r="AM17" s="37"/>
      <c r="AN17" s="37"/>
    </row>
    <row r="18" spans="1:40">
      <c r="A18" s="39"/>
      <c r="B18" s="310"/>
      <c r="C18" s="311"/>
      <c r="D18" s="311"/>
      <c r="E18" s="311"/>
      <c r="F18" s="319"/>
      <c r="G18" s="319"/>
      <c r="H18" s="319"/>
      <c r="I18" s="320"/>
      <c r="J18" s="320"/>
      <c r="K18" s="320"/>
      <c r="L18" s="320"/>
      <c r="M18" s="320"/>
      <c r="N18" s="320"/>
      <c r="O18" s="320"/>
      <c r="P18" s="320"/>
      <c r="Q18" s="320"/>
      <c r="R18" s="320"/>
      <c r="S18" s="320"/>
      <c r="T18" s="320"/>
      <c r="U18" s="320"/>
      <c r="V18" s="320"/>
      <c r="W18" s="320"/>
      <c r="X18" s="320"/>
      <c r="Y18" s="320"/>
      <c r="Z18" s="320"/>
      <c r="AA18" s="320"/>
      <c r="AB18" s="320"/>
      <c r="AC18" s="320"/>
      <c r="AD18" s="320"/>
      <c r="AE18" s="320"/>
      <c r="AF18" s="320"/>
      <c r="AG18" s="320"/>
      <c r="AH18" s="320"/>
      <c r="AI18" s="320"/>
      <c r="AJ18" s="320"/>
      <c r="AK18" s="320"/>
      <c r="AL18" s="321"/>
      <c r="AM18" s="37"/>
      <c r="AN18" s="37"/>
    </row>
    <row r="19" spans="1:40">
      <c r="A19" s="39"/>
      <c r="B19" s="310"/>
      <c r="C19" s="311"/>
      <c r="D19" s="311"/>
      <c r="E19" s="311"/>
      <c r="F19" s="319"/>
      <c r="G19" s="319"/>
      <c r="H19" s="319"/>
      <c r="I19" s="320"/>
      <c r="J19" s="320"/>
      <c r="K19" s="320"/>
      <c r="L19" s="320"/>
      <c r="M19" s="320"/>
      <c r="N19" s="320"/>
      <c r="O19" s="320"/>
      <c r="P19" s="320"/>
      <c r="Q19" s="320"/>
      <c r="R19" s="320"/>
      <c r="S19" s="320"/>
      <c r="T19" s="320"/>
      <c r="U19" s="320"/>
      <c r="V19" s="320"/>
      <c r="W19" s="320"/>
      <c r="X19" s="320"/>
      <c r="Y19" s="320"/>
      <c r="Z19" s="320"/>
      <c r="AA19" s="320"/>
      <c r="AB19" s="320"/>
      <c r="AC19" s="320"/>
      <c r="AD19" s="320"/>
      <c r="AE19" s="320"/>
      <c r="AF19" s="320"/>
      <c r="AG19" s="320"/>
      <c r="AH19" s="320"/>
      <c r="AI19" s="320"/>
      <c r="AJ19" s="320"/>
      <c r="AK19" s="320"/>
      <c r="AL19" s="321"/>
      <c r="AM19" s="37"/>
      <c r="AN19" s="37"/>
    </row>
    <row r="20" spans="1:40" ht="15.75" thickBot="1">
      <c r="A20" s="39"/>
      <c r="B20" s="323"/>
      <c r="C20" s="324"/>
      <c r="D20" s="324"/>
      <c r="E20" s="324"/>
      <c r="F20" s="324"/>
      <c r="G20" s="324"/>
      <c r="H20" s="324"/>
      <c r="I20" s="325"/>
      <c r="J20" s="325"/>
      <c r="K20" s="325"/>
      <c r="L20" s="325"/>
      <c r="M20" s="325"/>
      <c r="N20" s="325"/>
      <c r="O20" s="325"/>
      <c r="P20" s="325"/>
      <c r="Q20" s="325"/>
      <c r="R20" s="325"/>
      <c r="S20" s="325"/>
      <c r="T20" s="325"/>
      <c r="U20" s="325"/>
      <c r="V20" s="325"/>
      <c r="W20" s="325"/>
      <c r="X20" s="325"/>
      <c r="Y20" s="325"/>
      <c r="Z20" s="325"/>
      <c r="AA20" s="325"/>
      <c r="AB20" s="325"/>
      <c r="AC20" s="325"/>
      <c r="AD20" s="325"/>
      <c r="AE20" s="325"/>
      <c r="AF20" s="325"/>
      <c r="AG20" s="325"/>
      <c r="AH20" s="325"/>
      <c r="AI20" s="325"/>
      <c r="AJ20" s="325"/>
      <c r="AK20" s="325"/>
      <c r="AL20" s="326"/>
      <c r="AM20" s="37"/>
      <c r="AN20" s="37"/>
    </row>
  </sheetData>
  <mergeCells count="73">
    <mergeCell ref="B20:E20"/>
    <mergeCell ref="F20:H20"/>
    <mergeCell ref="I20:AF20"/>
    <mergeCell ref="AG20:AL20"/>
    <mergeCell ref="B19:E19"/>
    <mergeCell ref="F19:H19"/>
    <mergeCell ref="I19:AF19"/>
    <mergeCell ref="AG19:AL19"/>
    <mergeCell ref="B18:E18"/>
    <mergeCell ref="F18:H18"/>
    <mergeCell ref="I18:AF18"/>
    <mergeCell ref="AG18:AL18"/>
    <mergeCell ref="B17:E17"/>
    <mergeCell ref="F17:H17"/>
    <mergeCell ref="I17:AF17"/>
    <mergeCell ref="AG17:AL17"/>
    <mergeCell ref="B16:E16"/>
    <mergeCell ref="F16:H16"/>
    <mergeCell ref="I16:AF16"/>
    <mergeCell ref="AG16:AL16"/>
    <mergeCell ref="B15:E15"/>
    <mergeCell ref="F15:H15"/>
    <mergeCell ref="I15:AF15"/>
    <mergeCell ref="AG15:AL15"/>
    <mergeCell ref="B14:E14"/>
    <mergeCell ref="F14:H14"/>
    <mergeCell ref="I14:AF14"/>
    <mergeCell ref="AG14:AL14"/>
    <mergeCell ref="B13:E13"/>
    <mergeCell ref="F13:H13"/>
    <mergeCell ref="I13:AF13"/>
    <mergeCell ref="AG13:AL13"/>
    <mergeCell ref="B12:E12"/>
    <mergeCell ref="F12:H12"/>
    <mergeCell ref="I12:AF12"/>
    <mergeCell ref="AG12:AL12"/>
    <mergeCell ref="B11:E11"/>
    <mergeCell ref="F11:H11"/>
    <mergeCell ref="I11:AF11"/>
    <mergeCell ref="AG11:AL11"/>
    <mergeCell ref="B10:E10"/>
    <mergeCell ref="F10:H10"/>
    <mergeCell ref="I10:AF10"/>
    <mergeCell ref="AG10:AL10"/>
    <mergeCell ref="B9:E9"/>
    <mergeCell ref="F9:H9"/>
    <mergeCell ref="I9:AF9"/>
    <mergeCell ref="AG9:AL9"/>
    <mergeCell ref="F2:J2"/>
    <mergeCell ref="AE2:AH2"/>
    <mergeCell ref="V3:Y3"/>
    <mergeCell ref="Z3:AD3"/>
    <mergeCell ref="AE3:AH3"/>
    <mergeCell ref="F3:J3"/>
    <mergeCell ref="K3:U3"/>
    <mergeCell ref="K2:U2"/>
    <mergeCell ref="V2:Y2"/>
    <mergeCell ref="AI2:AM2"/>
    <mergeCell ref="Z2:AD2"/>
    <mergeCell ref="AI3:AM3"/>
    <mergeCell ref="AG8:AL8"/>
    <mergeCell ref="B7:E7"/>
    <mergeCell ref="F7:H7"/>
    <mergeCell ref="I7:AF7"/>
    <mergeCell ref="AG7:AL7"/>
    <mergeCell ref="B8:E8"/>
    <mergeCell ref="F8:H8"/>
    <mergeCell ref="I8:AF8"/>
    <mergeCell ref="F4:J4"/>
    <mergeCell ref="K4:U4"/>
    <mergeCell ref="V4:AM4"/>
    <mergeCell ref="A1:E4"/>
    <mergeCell ref="F1:AM1"/>
  </mergeCells>
  <phoneticPr fontId="14"/>
  <pageMargins left="0.75" right="0.75" top="1" bottom="1" header="0.5" footer="0.5"/>
  <pageSetup paperSize="9" orientation="portrait" verticalDpi="0" r:id="rId1"/>
  <headerFooter alignWithMargins="0"/>
  <drawing r:id="rId2"/>
</worksheet>
</file>

<file path=xl/worksheets/sheet12.xml><?xml version="1.0" encoding="utf-8"?>
<worksheet xmlns="http://schemas.openxmlformats.org/spreadsheetml/2006/main" xmlns:r="http://schemas.openxmlformats.org/officeDocument/2006/relationships">
  <dimension ref="A1:K29"/>
  <sheetViews>
    <sheetView workbookViewId="0">
      <selection activeCell="I3" sqref="I3:I29"/>
    </sheetView>
  </sheetViews>
  <sheetFormatPr defaultRowHeight="12.75"/>
  <cols>
    <col min="2" max="2" width="27.85546875" customWidth="1"/>
    <col min="3" max="3" width="17.42578125" customWidth="1"/>
    <col min="5" max="5" width="13.28515625" customWidth="1"/>
    <col min="6" max="6" width="31.85546875" customWidth="1"/>
    <col min="9" max="9" width="11.28515625" customWidth="1"/>
  </cols>
  <sheetData>
    <row r="1" spans="1:11" ht="24">
      <c r="A1" s="183" t="s">
        <v>283</v>
      </c>
      <c r="B1" s="183" t="s">
        <v>284</v>
      </c>
      <c r="C1" s="183" t="s">
        <v>285</v>
      </c>
      <c r="D1" s="183" t="s">
        <v>286</v>
      </c>
      <c r="E1" s="183" t="s">
        <v>287</v>
      </c>
      <c r="F1" s="183" t="s">
        <v>288</v>
      </c>
      <c r="G1" s="183" t="s">
        <v>289</v>
      </c>
      <c r="H1" s="183" t="s">
        <v>290</v>
      </c>
      <c r="I1" s="183" t="s">
        <v>291</v>
      </c>
      <c r="J1" s="183" t="s">
        <v>292</v>
      </c>
      <c r="K1" s="184"/>
    </row>
    <row r="2" spans="1:11">
      <c r="A2" s="183"/>
      <c r="B2" s="183"/>
      <c r="C2" s="183"/>
      <c r="D2" s="183"/>
      <c r="E2" s="183"/>
      <c r="F2" s="183"/>
      <c r="G2" s="183"/>
      <c r="H2" s="183"/>
      <c r="I2" s="183"/>
      <c r="J2" s="183"/>
      <c r="K2" s="185"/>
    </row>
    <row r="3" spans="1:11" ht="24">
      <c r="A3" s="186">
        <v>1</v>
      </c>
      <c r="B3" s="187" t="s">
        <v>293</v>
      </c>
      <c r="C3" s="187" t="s">
        <v>294</v>
      </c>
      <c r="D3" s="187" t="s">
        <v>295</v>
      </c>
      <c r="E3" s="187"/>
      <c r="F3" s="187" t="s">
        <v>296</v>
      </c>
      <c r="G3" s="187" t="s">
        <v>297</v>
      </c>
      <c r="H3" s="187" t="s">
        <v>298</v>
      </c>
      <c r="I3" s="187" t="s">
        <v>299</v>
      </c>
      <c r="J3" s="187" t="s">
        <v>300</v>
      </c>
    </row>
    <row r="4" spans="1:11" ht="24">
      <c r="A4" s="186">
        <v>2</v>
      </c>
      <c r="B4" s="187" t="s">
        <v>301</v>
      </c>
      <c r="C4" s="187" t="s">
        <v>302</v>
      </c>
      <c r="D4" s="187" t="s">
        <v>295</v>
      </c>
      <c r="E4" s="187"/>
      <c r="F4" s="187" t="s">
        <v>303</v>
      </c>
      <c r="G4" s="187" t="s">
        <v>297</v>
      </c>
      <c r="H4" s="188" t="s">
        <v>298</v>
      </c>
      <c r="I4" s="188" t="s">
        <v>304</v>
      </c>
      <c r="J4" s="188" t="s">
        <v>305</v>
      </c>
    </row>
    <row r="5" spans="1:11">
      <c r="A5" s="186">
        <v>3</v>
      </c>
      <c r="B5" s="187" t="s">
        <v>306</v>
      </c>
      <c r="C5" s="187" t="s">
        <v>302</v>
      </c>
      <c r="D5" s="187" t="s">
        <v>295</v>
      </c>
      <c r="E5" s="187"/>
      <c r="F5" s="187" t="s">
        <v>307</v>
      </c>
      <c r="G5" s="189" t="s">
        <v>297</v>
      </c>
      <c r="H5" s="188" t="s">
        <v>298</v>
      </c>
      <c r="I5" s="188" t="s">
        <v>308</v>
      </c>
      <c r="J5" s="188" t="s">
        <v>300</v>
      </c>
    </row>
    <row r="6" spans="1:11" ht="36">
      <c r="A6" s="186">
        <v>4</v>
      </c>
      <c r="B6" s="187" t="s">
        <v>309</v>
      </c>
      <c r="C6" s="187" t="s">
        <v>302</v>
      </c>
      <c r="D6" s="187" t="s">
        <v>295</v>
      </c>
      <c r="E6" s="187"/>
      <c r="F6" s="187" t="s">
        <v>310</v>
      </c>
      <c r="G6" s="187" t="s">
        <v>297</v>
      </c>
      <c r="H6" s="187" t="s">
        <v>298</v>
      </c>
      <c r="I6" s="187" t="s">
        <v>304</v>
      </c>
      <c r="J6" s="187" t="s">
        <v>305</v>
      </c>
    </row>
    <row r="7" spans="1:11" ht="24">
      <c r="A7" s="186">
        <v>5</v>
      </c>
      <c r="B7" s="187" t="s">
        <v>311</v>
      </c>
      <c r="C7" s="187" t="s">
        <v>294</v>
      </c>
      <c r="D7" s="187" t="s">
        <v>295</v>
      </c>
      <c r="E7" s="187"/>
      <c r="F7" s="187" t="s">
        <v>312</v>
      </c>
      <c r="G7" s="187" t="s">
        <v>297</v>
      </c>
      <c r="H7" s="187" t="s">
        <v>298</v>
      </c>
      <c r="I7" s="187" t="s">
        <v>299</v>
      </c>
      <c r="J7" s="187" t="s">
        <v>300</v>
      </c>
    </row>
    <row r="8" spans="1:11" ht="24">
      <c r="A8" s="186">
        <v>6</v>
      </c>
      <c r="B8" s="187" t="s">
        <v>313</v>
      </c>
      <c r="C8" s="187" t="s">
        <v>294</v>
      </c>
      <c r="D8" s="187" t="s">
        <v>295</v>
      </c>
      <c r="E8" s="187"/>
      <c r="F8" s="187" t="s">
        <v>314</v>
      </c>
      <c r="G8" s="187" t="s">
        <v>297</v>
      </c>
      <c r="H8" s="188" t="s">
        <v>298</v>
      </c>
      <c r="I8" s="187" t="s">
        <v>304</v>
      </c>
      <c r="J8" s="187" t="s">
        <v>305</v>
      </c>
    </row>
    <row r="9" spans="1:11" ht="36">
      <c r="A9" s="186">
        <v>7</v>
      </c>
      <c r="B9" s="187" t="s">
        <v>315</v>
      </c>
      <c r="C9" s="187" t="s">
        <v>302</v>
      </c>
      <c r="D9" s="187" t="s">
        <v>295</v>
      </c>
      <c r="E9" s="187"/>
      <c r="F9" s="187" t="s">
        <v>316</v>
      </c>
      <c r="G9" s="187" t="s">
        <v>297</v>
      </c>
      <c r="H9" s="188" t="s">
        <v>298</v>
      </c>
      <c r="I9" s="188" t="s">
        <v>317</v>
      </c>
      <c r="J9" s="188" t="s">
        <v>295</v>
      </c>
    </row>
    <row r="10" spans="1:11">
      <c r="A10" s="186">
        <v>8</v>
      </c>
      <c r="B10" s="187" t="s">
        <v>318</v>
      </c>
      <c r="C10" s="187" t="s">
        <v>302</v>
      </c>
      <c r="D10" s="187" t="s">
        <v>295</v>
      </c>
      <c r="E10" s="187"/>
      <c r="F10" s="187" t="s">
        <v>319</v>
      </c>
      <c r="G10" s="187" t="s">
        <v>297</v>
      </c>
      <c r="H10" s="188" t="s">
        <v>298</v>
      </c>
      <c r="I10" s="188" t="s">
        <v>317</v>
      </c>
      <c r="J10" s="188" t="s">
        <v>295</v>
      </c>
    </row>
    <row r="11" spans="1:11" ht="24">
      <c r="A11" s="186">
        <v>9</v>
      </c>
      <c r="B11" s="187" t="s">
        <v>320</v>
      </c>
      <c r="C11" s="187" t="s">
        <v>294</v>
      </c>
      <c r="D11" s="187" t="s">
        <v>295</v>
      </c>
      <c r="E11" s="187"/>
      <c r="F11" s="187" t="s">
        <v>321</v>
      </c>
      <c r="G11" s="187" t="s">
        <v>297</v>
      </c>
      <c r="H11" s="188" t="s">
        <v>298</v>
      </c>
      <c r="I11" s="188" t="s">
        <v>308</v>
      </c>
      <c r="J11" s="188" t="s">
        <v>300</v>
      </c>
    </row>
    <row r="12" spans="1:11" ht="24">
      <c r="A12" s="186">
        <v>10</v>
      </c>
      <c r="B12" s="187" t="s">
        <v>322</v>
      </c>
      <c r="C12" s="187" t="s">
        <v>302</v>
      </c>
      <c r="D12" s="187" t="s">
        <v>295</v>
      </c>
      <c r="E12" s="187"/>
      <c r="F12" s="187" t="s">
        <v>323</v>
      </c>
      <c r="G12" s="189" t="s">
        <v>297</v>
      </c>
      <c r="H12" s="188" t="s">
        <v>298</v>
      </c>
      <c r="I12" s="187" t="s">
        <v>304</v>
      </c>
      <c r="J12" s="187" t="s">
        <v>305</v>
      </c>
    </row>
    <row r="13" spans="1:11">
      <c r="A13" s="186">
        <v>11</v>
      </c>
      <c r="B13" s="188" t="s">
        <v>324</v>
      </c>
      <c r="C13" s="187" t="s">
        <v>302</v>
      </c>
      <c r="D13" s="187" t="s">
        <v>295</v>
      </c>
      <c r="E13" s="187"/>
      <c r="F13" s="187" t="s">
        <v>325</v>
      </c>
      <c r="G13" s="187" t="s">
        <v>297</v>
      </c>
      <c r="H13" s="188" t="s">
        <v>298</v>
      </c>
      <c r="I13" s="187" t="s">
        <v>304</v>
      </c>
      <c r="J13" s="187" t="s">
        <v>305</v>
      </c>
    </row>
    <row r="14" spans="1:11" ht="24">
      <c r="A14" s="186">
        <v>12</v>
      </c>
      <c r="B14" s="187" t="s">
        <v>326</v>
      </c>
      <c r="C14" s="187" t="s">
        <v>294</v>
      </c>
      <c r="D14" s="187" t="s">
        <v>327</v>
      </c>
      <c r="E14" s="187"/>
      <c r="F14" s="187" t="s">
        <v>328</v>
      </c>
      <c r="G14" s="187" t="s">
        <v>297</v>
      </c>
      <c r="H14" s="188" t="s">
        <v>298</v>
      </c>
      <c r="I14" s="187" t="s">
        <v>304</v>
      </c>
      <c r="J14" s="187" t="s">
        <v>305</v>
      </c>
    </row>
    <row r="15" spans="1:11" ht="36">
      <c r="A15" s="186">
        <v>13</v>
      </c>
      <c r="B15" s="187" t="s">
        <v>329</v>
      </c>
      <c r="C15" s="187" t="s">
        <v>302</v>
      </c>
      <c r="D15" s="187" t="s">
        <v>330</v>
      </c>
      <c r="E15" s="187" t="s">
        <v>331</v>
      </c>
      <c r="F15" s="187" t="s">
        <v>332</v>
      </c>
      <c r="G15" s="187" t="s">
        <v>297</v>
      </c>
      <c r="H15" s="188" t="s">
        <v>298</v>
      </c>
      <c r="I15" s="189" t="s">
        <v>304</v>
      </c>
      <c r="J15" s="189" t="s">
        <v>305</v>
      </c>
    </row>
    <row r="16" spans="1:11" ht="24">
      <c r="A16" s="186">
        <v>14</v>
      </c>
      <c r="B16" s="187" t="s">
        <v>333</v>
      </c>
      <c r="C16" s="187" t="s">
        <v>294</v>
      </c>
      <c r="D16" s="187" t="s">
        <v>330</v>
      </c>
      <c r="E16" s="187" t="s">
        <v>331</v>
      </c>
      <c r="F16" s="187" t="s">
        <v>334</v>
      </c>
      <c r="G16" s="187" t="s">
        <v>297</v>
      </c>
      <c r="H16" s="188" t="s">
        <v>298</v>
      </c>
      <c r="I16" s="189" t="s">
        <v>304</v>
      </c>
      <c r="J16" s="189" t="s">
        <v>305</v>
      </c>
    </row>
    <row r="17" spans="1:10" ht="24">
      <c r="A17" s="186">
        <v>15</v>
      </c>
      <c r="B17" s="187" t="s">
        <v>335</v>
      </c>
      <c r="C17" s="187" t="s">
        <v>302</v>
      </c>
      <c r="D17" s="187" t="s">
        <v>305</v>
      </c>
      <c r="E17" s="187" t="s">
        <v>331</v>
      </c>
      <c r="F17" s="187" t="s">
        <v>336</v>
      </c>
      <c r="G17" s="187" t="s">
        <v>297</v>
      </c>
      <c r="H17" s="188" t="s">
        <v>298</v>
      </c>
      <c r="I17" s="187" t="s">
        <v>304</v>
      </c>
      <c r="J17" s="187" t="s">
        <v>305</v>
      </c>
    </row>
    <row r="18" spans="1:10" ht="24">
      <c r="A18" s="186">
        <v>16</v>
      </c>
      <c r="B18" s="187" t="s">
        <v>337</v>
      </c>
      <c r="C18" s="187" t="s">
        <v>302</v>
      </c>
      <c r="D18" s="187" t="s">
        <v>305</v>
      </c>
      <c r="E18" s="187" t="s">
        <v>331</v>
      </c>
      <c r="F18" s="187" t="s">
        <v>336</v>
      </c>
      <c r="G18" s="187" t="s">
        <v>297</v>
      </c>
      <c r="H18" s="188" t="s">
        <v>298</v>
      </c>
      <c r="I18" s="187" t="s">
        <v>304</v>
      </c>
      <c r="J18" s="187" t="s">
        <v>305</v>
      </c>
    </row>
    <row r="19" spans="1:10" ht="24">
      <c r="A19" s="186">
        <v>17</v>
      </c>
      <c r="B19" s="187" t="s">
        <v>338</v>
      </c>
      <c r="C19" s="187" t="s">
        <v>294</v>
      </c>
      <c r="D19" s="187" t="s">
        <v>305</v>
      </c>
      <c r="E19" s="187"/>
      <c r="F19" s="187" t="s">
        <v>339</v>
      </c>
      <c r="G19" s="187" t="s">
        <v>297</v>
      </c>
      <c r="H19" s="188" t="s">
        <v>298</v>
      </c>
      <c r="I19" s="187" t="s">
        <v>304</v>
      </c>
      <c r="J19" s="187" t="s">
        <v>305</v>
      </c>
    </row>
    <row r="20" spans="1:10" ht="24">
      <c r="A20" s="186">
        <v>18</v>
      </c>
      <c r="B20" s="187" t="s">
        <v>340</v>
      </c>
      <c r="C20" s="187" t="s">
        <v>294</v>
      </c>
      <c r="D20" s="187" t="s">
        <v>300</v>
      </c>
      <c r="E20" s="187"/>
      <c r="F20" s="187" t="s">
        <v>341</v>
      </c>
      <c r="G20" s="187" t="s">
        <v>297</v>
      </c>
      <c r="H20" s="188" t="s">
        <v>298</v>
      </c>
      <c r="I20" s="187" t="s">
        <v>304</v>
      </c>
      <c r="J20" s="187" t="s">
        <v>305</v>
      </c>
    </row>
    <row r="21" spans="1:10" ht="24">
      <c r="A21" s="186">
        <v>19</v>
      </c>
      <c r="B21" s="187" t="s">
        <v>342</v>
      </c>
      <c r="C21" s="187" t="s">
        <v>294</v>
      </c>
      <c r="D21" s="187" t="s">
        <v>300</v>
      </c>
      <c r="E21" s="187"/>
      <c r="F21" s="187" t="s">
        <v>343</v>
      </c>
      <c r="G21" s="187" t="s">
        <v>297</v>
      </c>
      <c r="H21" s="188" t="s">
        <v>298</v>
      </c>
      <c r="I21" s="187" t="s">
        <v>304</v>
      </c>
      <c r="J21" s="187" t="s">
        <v>305</v>
      </c>
    </row>
    <row r="22" spans="1:10" ht="36">
      <c r="A22" s="186">
        <v>20</v>
      </c>
      <c r="B22" s="187" t="s">
        <v>344</v>
      </c>
      <c r="C22" s="187" t="s">
        <v>302</v>
      </c>
      <c r="D22" s="187" t="s">
        <v>300</v>
      </c>
      <c r="E22" s="187" t="s">
        <v>345</v>
      </c>
      <c r="F22" s="187" t="s">
        <v>346</v>
      </c>
      <c r="G22" s="187" t="s">
        <v>297</v>
      </c>
      <c r="H22" s="188" t="s">
        <v>298</v>
      </c>
      <c r="I22" s="187" t="s">
        <v>304</v>
      </c>
      <c r="J22" s="187" t="s">
        <v>305</v>
      </c>
    </row>
    <row r="23" spans="1:10" ht="24">
      <c r="A23" s="186">
        <v>21</v>
      </c>
      <c r="B23" s="187" t="s">
        <v>347</v>
      </c>
      <c r="C23" s="187" t="s">
        <v>294</v>
      </c>
      <c r="D23" s="187" t="s">
        <v>305</v>
      </c>
      <c r="E23" s="187" t="s">
        <v>331</v>
      </c>
      <c r="F23" s="187" t="s">
        <v>336</v>
      </c>
      <c r="G23" s="187" t="s">
        <v>297</v>
      </c>
      <c r="H23" s="188" t="s">
        <v>298</v>
      </c>
      <c r="I23" s="187" t="s">
        <v>308</v>
      </c>
      <c r="J23" s="187" t="s">
        <v>300</v>
      </c>
    </row>
    <row r="24" spans="1:10" ht="36">
      <c r="A24" s="186">
        <v>22</v>
      </c>
      <c r="B24" s="187" t="s">
        <v>348</v>
      </c>
      <c r="C24" s="187" t="s">
        <v>302</v>
      </c>
      <c r="D24" s="187" t="s">
        <v>349</v>
      </c>
      <c r="E24" s="187" t="s">
        <v>331</v>
      </c>
      <c r="F24" s="187" t="s">
        <v>336</v>
      </c>
      <c r="G24" s="187" t="s">
        <v>297</v>
      </c>
      <c r="H24" s="188" t="s">
        <v>298</v>
      </c>
      <c r="I24" s="187" t="s">
        <v>304</v>
      </c>
      <c r="J24" s="187" t="s">
        <v>305</v>
      </c>
    </row>
    <row r="25" spans="1:10" ht="24">
      <c r="A25" s="186">
        <v>23</v>
      </c>
      <c r="B25" s="187" t="s">
        <v>350</v>
      </c>
      <c r="C25" s="187" t="s">
        <v>294</v>
      </c>
      <c r="D25" s="187" t="s">
        <v>330</v>
      </c>
      <c r="E25" s="187" t="s">
        <v>331</v>
      </c>
      <c r="F25" s="187" t="s">
        <v>351</v>
      </c>
      <c r="G25" s="187" t="s">
        <v>297</v>
      </c>
      <c r="H25" s="188" t="s">
        <v>298</v>
      </c>
      <c r="I25" s="187" t="s">
        <v>304</v>
      </c>
      <c r="J25" s="187" t="s">
        <v>305</v>
      </c>
    </row>
    <row r="26" spans="1:10" ht="24">
      <c r="A26" s="186">
        <v>24</v>
      </c>
      <c r="B26" s="187" t="s">
        <v>352</v>
      </c>
      <c r="C26" s="187" t="s">
        <v>294</v>
      </c>
      <c r="D26" s="187" t="s">
        <v>305</v>
      </c>
      <c r="E26" s="187"/>
      <c r="F26" s="187" t="s">
        <v>353</v>
      </c>
      <c r="G26" s="187" t="s">
        <v>297</v>
      </c>
      <c r="H26" s="188" t="s">
        <v>298</v>
      </c>
      <c r="I26" s="187" t="s">
        <v>304</v>
      </c>
      <c r="J26" s="187" t="s">
        <v>305</v>
      </c>
    </row>
    <row r="27" spans="1:10" ht="24">
      <c r="A27" s="186">
        <v>25</v>
      </c>
      <c r="B27" s="187" t="s">
        <v>354</v>
      </c>
      <c r="C27" s="187" t="s">
        <v>294</v>
      </c>
      <c r="D27" s="187" t="s">
        <v>330</v>
      </c>
      <c r="E27" s="187" t="s">
        <v>331</v>
      </c>
      <c r="F27" s="187" t="s">
        <v>355</v>
      </c>
      <c r="G27" s="187" t="s">
        <v>297</v>
      </c>
      <c r="H27" s="188" t="s">
        <v>298</v>
      </c>
      <c r="I27" s="187" t="s">
        <v>304</v>
      </c>
      <c r="J27" s="187" t="s">
        <v>305</v>
      </c>
    </row>
    <row r="28" spans="1:10" ht="60">
      <c r="A28" s="186">
        <v>26</v>
      </c>
      <c r="B28" s="187" t="s">
        <v>356</v>
      </c>
      <c r="C28" s="187" t="s">
        <v>302</v>
      </c>
      <c r="D28" s="187" t="s">
        <v>330</v>
      </c>
      <c r="E28" s="187" t="s">
        <v>331</v>
      </c>
      <c r="F28" s="187" t="s">
        <v>357</v>
      </c>
      <c r="G28" s="187" t="s">
        <v>297</v>
      </c>
      <c r="H28" s="188" t="s">
        <v>298</v>
      </c>
      <c r="I28" s="187" t="s">
        <v>304</v>
      </c>
      <c r="J28" s="187" t="s">
        <v>305</v>
      </c>
    </row>
    <row r="29" spans="1:10" ht="48">
      <c r="A29" s="186">
        <v>27</v>
      </c>
      <c r="B29" s="187" t="s">
        <v>358</v>
      </c>
      <c r="C29" s="187" t="s">
        <v>294</v>
      </c>
      <c r="D29" s="187" t="s">
        <v>305</v>
      </c>
      <c r="E29" s="187" t="s">
        <v>345</v>
      </c>
      <c r="F29" s="187" t="s">
        <v>359</v>
      </c>
      <c r="G29" s="189" t="s">
        <v>297</v>
      </c>
      <c r="H29" s="188" t="s">
        <v>298</v>
      </c>
      <c r="I29" s="187" t="s">
        <v>304</v>
      </c>
      <c r="J29" s="187"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2"/>
  <sheetViews>
    <sheetView workbookViewId="0">
      <selection activeCell="A3" sqref="A3:A14"/>
    </sheetView>
  </sheetViews>
  <sheetFormatPr defaultRowHeight="12.75"/>
  <cols>
    <col min="1" max="1" width="61.85546875" customWidth="1"/>
    <col min="2" max="10" width="3.85546875" bestFit="1" customWidth="1"/>
    <col min="11" max="27" width="4.85546875" bestFit="1" customWidth="1"/>
  </cols>
  <sheetData>
    <row r="1" spans="1:27" ht="15">
      <c r="A1" s="158"/>
      <c r="B1" s="253">
        <v>2014</v>
      </c>
      <c r="C1" s="253"/>
      <c r="D1" s="253"/>
      <c r="E1" s="253">
        <v>2015</v>
      </c>
      <c r="F1" s="253"/>
      <c r="G1" s="253"/>
      <c r="H1" s="253"/>
      <c r="I1" s="253"/>
      <c r="J1" s="253"/>
      <c r="K1" s="253"/>
      <c r="L1" s="253"/>
      <c r="M1" s="253"/>
      <c r="N1" s="253"/>
      <c r="O1" s="253"/>
      <c r="P1" s="253"/>
      <c r="Q1" s="253">
        <v>2016</v>
      </c>
      <c r="R1" s="253"/>
      <c r="S1" s="253"/>
      <c r="T1" s="253"/>
      <c r="U1" s="253"/>
      <c r="V1" s="253"/>
      <c r="W1" s="253"/>
      <c r="X1" s="253"/>
      <c r="Y1" s="253"/>
      <c r="Z1" s="253"/>
      <c r="AA1" s="253"/>
    </row>
    <row r="2" spans="1:27" ht="15">
      <c r="A2" s="158"/>
      <c r="B2" s="159" t="s">
        <v>192</v>
      </c>
      <c r="C2" s="159" t="s">
        <v>193</v>
      </c>
      <c r="D2" s="159" t="s">
        <v>194</v>
      </c>
      <c r="E2" s="159" t="s">
        <v>195</v>
      </c>
      <c r="F2" s="159" t="s">
        <v>196</v>
      </c>
      <c r="G2" s="159" t="s">
        <v>197</v>
      </c>
      <c r="H2" s="159" t="s">
        <v>198</v>
      </c>
      <c r="I2" s="159" t="s">
        <v>199</v>
      </c>
      <c r="J2" s="159" t="s">
        <v>200</v>
      </c>
      <c r="K2" s="159" t="s">
        <v>201</v>
      </c>
      <c r="L2" s="159" t="s">
        <v>202</v>
      </c>
      <c r="M2" s="159" t="s">
        <v>203</v>
      </c>
      <c r="N2" s="159" t="s">
        <v>204</v>
      </c>
      <c r="O2" s="159" t="s">
        <v>205</v>
      </c>
      <c r="P2" s="159" t="s">
        <v>206</v>
      </c>
      <c r="Q2" s="159" t="s">
        <v>207</v>
      </c>
      <c r="R2" s="160" t="s">
        <v>208</v>
      </c>
      <c r="S2" s="160" t="s">
        <v>209</v>
      </c>
      <c r="T2" s="160" t="s">
        <v>210</v>
      </c>
      <c r="U2" s="160" t="s">
        <v>211</v>
      </c>
      <c r="V2" s="160" t="s">
        <v>212</v>
      </c>
      <c r="W2" s="160" t="s">
        <v>213</v>
      </c>
      <c r="X2" s="160" t="s">
        <v>214</v>
      </c>
      <c r="Y2" s="160" t="s">
        <v>215</v>
      </c>
      <c r="Z2" s="160" t="s">
        <v>216</v>
      </c>
      <c r="AA2" s="160" t="s">
        <v>217</v>
      </c>
    </row>
    <row r="3" spans="1:27" ht="30">
      <c r="A3" s="132" t="s">
        <v>233</v>
      </c>
      <c r="B3" s="140"/>
      <c r="C3" s="140"/>
      <c r="D3" s="140"/>
      <c r="E3" s="163"/>
      <c r="F3" s="163"/>
      <c r="G3" s="163"/>
      <c r="H3" s="163"/>
      <c r="I3" s="163"/>
      <c r="J3" s="163"/>
      <c r="K3" s="163"/>
      <c r="L3" s="163"/>
      <c r="M3" s="163"/>
      <c r="N3" s="163"/>
      <c r="O3" s="163"/>
      <c r="P3" s="163"/>
      <c r="Q3" s="158"/>
      <c r="R3" s="158"/>
      <c r="S3" s="158"/>
      <c r="T3" s="158"/>
      <c r="U3" s="158"/>
      <c r="V3" s="158"/>
      <c r="W3" s="158"/>
      <c r="X3" s="158"/>
      <c r="Y3" s="158"/>
      <c r="Z3" s="158"/>
      <c r="AA3" s="158"/>
    </row>
    <row r="4" spans="1:27" ht="15">
      <c r="A4" s="102" t="s">
        <v>234</v>
      </c>
      <c r="B4" s="140"/>
      <c r="C4" s="140"/>
      <c r="D4" s="140"/>
      <c r="E4" s="163"/>
      <c r="F4" s="163"/>
      <c r="G4" s="163"/>
      <c r="H4" s="163"/>
      <c r="I4" s="163"/>
      <c r="J4" s="163"/>
      <c r="K4" s="163"/>
      <c r="L4" s="163"/>
      <c r="M4" s="163"/>
      <c r="N4" s="163"/>
      <c r="O4" s="163"/>
      <c r="P4" s="163"/>
      <c r="Q4" s="158"/>
      <c r="R4" s="158"/>
      <c r="S4" s="158"/>
      <c r="T4" s="158"/>
      <c r="U4" s="158"/>
      <c r="V4" s="158"/>
      <c r="W4" s="158"/>
      <c r="X4" s="158"/>
      <c r="Y4" s="158"/>
      <c r="Z4" s="158"/>
      <c r="AA4" s="158"/>
    </row>
    <row r="5" spans="1:27" ht="15">
      <c r="A5" s="102" t="s">
        <v>235</v>
      </c>
      <c r="B5" s="140"/>
      <c r="C5" s="140"/>
      <c r="D5" s="140"/>
      <c r="E5" s="163"/>
      <c r="F5" s="163"/>
      <c r="G5" s="163"/>
      <c r="H5" s="163"/>
      <c r="I5" s="163"/>
      <c r="J5" s="163"/>
      <c r="K5" s="163"/>
      <c r="L5" s="163"/>
      <c r="M5" s="163"/>
      <c r="N5" s="163"/>
      <c r="O5" s="163"/>
      <c r="P5" s="163"/>
      <c r="Q5" s="158"/>
      <c r="R5" s="158"/>
      <c r="S5" s="158"/>
      <c r="T5" s="158"/>
      <c r="U5" s="158"/>
      <c r="V5" s="158"/>
      <c r="W5" s="158"/>
      <c r="X5" s="158"/>
      <c r="Y5" s="158"/>
      <c r="Z5" s="158"/>
      <c r="AA5" s="158"/>
    </row>
    <row r="6" spans="1:27" ht="15">
      <c r="A6" s="102" t="s">
        <v>181</v>
      </c>
      <c r="B6" s="140"/>
      <c r="C6" s="140"/>
      <c r="D6" s="140"/>
      <c r="E6" s="163"/>
      <c r="F6" s="163"/>
      <c r="G6" s="163"/>
      <c r="H6" s="163"/>
      <c r="I6" s="163"/>
      <c r="J6" s="163"/>
      <c r="K6" s="163"/>
      <c r="L6" s="163"/>
      <c r="M6" s="163"/>
      <c r="N6" s="163"/>
      <c r="O6" s="163"/>
      <c r="P6" s="163"/>
      <c r="Q6" s="158"/>
      <c r="R6" s="158"/>
      <c r="S6" s="158"/>
      <c r="T6" s="158"/>
      <c r="U6" s="158"/>
      <c r="V6" s="158"/>
      <c r="W6" s="158"/>
      <c r="X6" s="158"/>
      <c r="Y6" s="158"/>
      <c r="Z6" s="158"/>
      <c r="AA6" s="158"/>
    </row>
    <row r="7" spans="1:27" ht="15">
      <c r="A7" s="134" t="s">
        <v>189</v>
      </c>
      <c r="B7" s="140"/>
      <c r="C7" s="140"/>
      <c r="D7" s="140"/>
      <c r="E7" s="163"/>
      <c r="F7" s="163"/>
      <c r="G7" s="163"/>
      <c r="H7" s="163"/>
      <c r="I7" s="163"/>
      <c r="J7" s="163"/>
      <c r="K7" s="163"/>
      <c r="L7" s="163"/>
      <c r="M7" s="163"/>
      <c r="N7" s="163"/>
      <c r="O7" s="163"/>
      <c r="P7" s="163"/>
      <c r="Q7" s="158"/>
      <c r="R7" s="158"/>
      <c r="S7" s="158"/>
      <c r="T7" s="158"/>
      <c r="U7" s="158"/>
      <c r="V7" s="158"/>
      <c r="W7" s="158"/>
      <c r="X7" s="158"/>
      <c r="Y7" s="158"/>
      <c r="Z7" s="158"/>
      <c r="AA7" s="158"/>
    </row>
    <row r="8" spans="1:27" ht="15">
      <c r="A8" s="102" t="s">
        <v>162</v>
      </c>
      <c r="B8" s="140"/>
      <c r="C8" s="140"/>
      <c r="D8" s="140"/>
      <c r="E8" s="163"/>
      <c r="F8" s="163"/>
      <c r="G8" s="163"/>
      <c r="H8" s="163"/>
      <c r="I8" s="163"/>
      <c r="J8" s="163"/>
      <c r="K8" s="163"/>
      <c r="L8" s="163"/>
      <c r="M8" s="163"/>
      <c r="N8" s="163"/>
      <c r="O8" s="163"/>
      <c r="P8" s="163"/>
      <c r="Q8" s="158"/>
      <c r="R8" s="158"/>
      <c r="S8" s="158"/>
      <c r="T8" s="158"/>
      <c r="U8" s="158"/>
      <c r="V8" s="158"/>
      <c r="W8" s="158"/>
      <c r="X8" s="158"/>
      <c r="Y8" s="158"/>
      <c r="Z8" s="158"/>
      <c r="AA8" s="158"/>
    </row>
    <row r="9" spans="1:27" ht="15">
      <c r="A9" s="102" t="s">
        <v>182</v>
      </c>
      <c r="B9" s="140"/>
      <c r="C9" s="140"/>
      <c r="D9" s="140"/>
      <c r="E9" s="163"/>
      <c r="F9" s="163"/>
      <c r="G9" s="163"/>
      <c r="H9" s="163"/>
      <c r="I9" s="163"/>
      <c r="J9" s="163"/>
      <c r="K9" s="163"/>
      <c r="L9" s="163"/>
      <c r="M9" s="163"/>
      <c r="N9" s="163"/>
      <c r="O9" s="163"/>
      <c r="P9" s="163"/>
      <c r="Q9" s="158"/>
      <c r="R9" s="158"/>
      <c r="S9" s="158"/>
      <c r="T9" s="158"/>
      <c r="U9" s="158"/>
      <c r="V9" s="158"/>
      <c r="W9" s="158"/>
      <c r="X9" s="158"/>
      <c r="Y9" s="158"/>
      <c r="Z9" s="158"/>
      <c r="AA9" s="158"/>
    </row>
    <row r="10" spans="1:27" ht="15">
      <c r="A10" s="102" t="s">
        <v>183</v>
      </c>
      <c r="B10" s="140"/>
      <c r="C10" s="140"/>
      <c r="D10" s="140"/>
      <c r="E10" s="163"/>
      <c r="F10" s="163"/>
      <c r="G10" s="163"/>
      <c r="H10" s="163"/>
      <c r="I10" s="163"/>
      <c r="J10" s="163"/>
      <c r="K10" s="163"/>
      <c r="L10" s="163"/>
      <c r="M10" s="163"/>
      <c r="N10" s="163"/>
      <c r="O10" s="163"/>
      <c r="P10" s="163"/>
      <c r="Q10" s="158"/>
      <c r="R10" s="158"/>
      <c r="S10" s="158"/>
      <c r="T10" s="158"/>
      <c r="U10" s="158"/>
      <c r="V10" s="158"/>
      <c r="W10" s="158"/>
      <c r="X10" s="158"/>
      <c r="Y10" s="158"/>
      <c r="Z10" s="158"/>
      <c r="AA10" s="158"/>
    </row>
    <row r="11" spans="1:27" ht="15">
      <c r="A11" s="102" t="s">
        <v>161</v>
      </c>
      <c r="B11" s="140"/>
      <c r="C11" s="140"/>
      <c r="D11" s="140"/>
      <c r="E11" s="163"/>
      <c r="F11" s="163"/>
      <c r="G11" s="163"/>
      <c r="H11" s="163"/>
      <c r="I11" s="163"/>
      <c r="J11" s="163"/>
      <c r="K11" s="163"/>
      <c r="L11" s="163"/>
      <c r="M11" s="163"/>
      <c r="N11" s="163"/>
      <c r="O11" s="163"/>
      <c r="P11" s="163"/>
      <c r="Q11" s="158"/>
      <c r="R11" s="158"/>
      <c r="S11" s="158"/>
      <c r="T11" s="158"/>
      <c r="U11" s="158"/>
      <c r="V11" s="158"/>
      <c r="W11" s="158"/>
      <c r="X11" s="158"/>
      <c r="Y11" s="158"/>
      <c r="Z11" s="158"/>
      <c r="AA11" s="158"/>
    </row>
    <row r="12" spans="1:27" ht="15">
      <c r="A12" s="102" t="s">
        <v>188</v>
      </c>
      <c r="B12" s="140"/>
      <c r="C12" s="140"/>
      <c r="D12" s="140"/>
      <c r="E12" s="163"/>
      <c r="F12" s="163"/>
      <c r="G12" s="163"/>
      <c r="H12" s="163"/>
      <c r="I12" s="163"/>
      <c r="J12" s="163"/>
      <c r="K12" s="163"/>
      <c r="L12" s="163"/>
      <c r="M12" s="163"/>
      <c r="N12" s="163"/>
      <c r="O12" s="163"/>
      <c r="P12" s="163"/>
      <c r="Q12" s="158"/>
      <c r="R12" s="158"/>
      <c r="S12" s="158"/>
      <c r="T12" s="158"/>
      <c r="U12" s="158"/>
      <c r="V12" s="158"/>
      <c r="W12" s="158"/>
      <c r="X12" s="158"/>
      <c r="Y12" s="158"/>
      <c r="Z12" s="158"/>
      <c r="AA12" s="158"/>
    </row>
    <row r="13" spans="1:27" ht="15">
      <c r="A13" s="102" t="s">
        <v>190</v>
      </c>
      <c r="B13" s="140"/>
      <c r="C13" s="140"/>
      <c r="D13" s="140"/>
      <c r="E13" s="163"/>
      <c r="F13" s="163"/>
      <c r="G13" s="163"/>
      <c r="H13" s="163"/>
      <c r="I13" s="163"/>
      <c r="J13" s="163"/>
      <c r="K13" s="163"/>
      <c r="L13" s="163"/>
      <c r="M13" s="163"/>
      <c r="N13" s="163"/>
      <c r="O13" s="163"/>
      <c r="P13" s="163"/>
      <c r="Q13" s="158"/>
      <c r="R13" s="158"/>
      <c r="S13" s="158"/>
      <c r="T13" s="158"/>
      <c r="U13" s="158"/>
      <c r="V13" s="158"/>
      <c r="W13" s="158"/>
      <c r="X13" s="158"/>
      <c r="Y13" s="158"/>
      <c r="Z13" s="158"/>
      <c r="AA13" s="158"/>
    </row>
    <row r="14" spans="1:27" ht="15">
      <c r="A14" s="102" t="s">
        <v>184</v>
      </c>
      <c r="B14" s="140"/>
      <c r="C14" s="140"/>
      <c r="D14" s="140"/>
      <c r="E14" s="163"/>
      <c r="F14" s="163"/>
      <c r="G14" s="163"/>
      <c r="H14" s="163"/>
      <c r="I14" s="163"/>
      <c r="J14" s="163"/>
      <c r="K14" s="163"/>
      <c r="L14" s="163"/>
      <c r="M14" s="163"/>
      <c r="N14" s="163"/>
      <c r="O14" s="163"/>
      <c r="P14" s="163"/>
      <c r="Q14" s="158"/>
      <c r="R14" s="158"/>
      <c r="S14" s="158"/>
      <c r="T14" s="158"/>
      <c r="U14" s="158"/>
      <c r="V14" s="158"/>
      <c r="W14" s="158"/>
      <c r="X14" s="158"/>
      <c r="Y14" s="158"/>
      <c r="Z14" s="158"/>
      <c r="AA14" s="158"/>
    </row>
    <row r="15" spans="1:27" ht="15">
      <c r="A15" s="161"/>
      <c r="B15" s="140"/>
      <c r="C15" s="140"/>
      <c r="D15" s="140"/>
      <c r="E15" s="163"/>
      <c r="F15" s="163"/>
      <c r="G15" s="163"/>
      <c r="H15" s="163"/>
      <c r="I15" s="163"/>
      <c r="J15" s="163"/>
      <c r="K15" s="163"/>
      <c r="L15" s="163"/>
      <c r="M15" s="163"/>
      <c r="N15" s="163"/>
      <c r="O15" s="163"/>
      <c r="P15" s="163"/>
      <c r="Q15" s="158"/>
      <c r="R15" s="158"/>
      <c r="S15" s="158"/>
      <c r="T15" s="158"/>
      <c r="U15" s="158"/>
      <c r="V15" s="158"/>
      <c r="W15" s="158"/>
      <c r="X15" s="158"/>
      <c r="Y15" s="158"/>
      <c r="Z15" s="158"/>
      <c r="AA15" s="158"/>
    </row>
    <row r="16" spans="1:27" ht="15">
      <c r="A16" s="161"/>
      <c r="B16" s="140"/>
      <c r="C16" s="140"/>
      <c r="D16" s="140"/>
      <c r="E16" s="163"/>
      <c r="F16" s="163"/>
      <c r="G16" s="163"/>
      <c r="H16" s="163"/>
      <c r="I16" s="163"/>
      <c r="J16" s="163"/>
      <c r="K16" s="163"/>
      <c r="L16" s="163"/>
      <c r="M16" s="163"/>
      <c r="N16" s="163"/>
      <c r="O16" s="163"/>
      <c r="P16" s="163"/>
      <c r="Q16" s="158"/>
      <c r="R16" s="158"/>
      <c r="S16" s="158"/>
      <c r="T16" s="158"/>
      <c r="U16" s="158"/>
      <c r="V16" s="158"/>
      <c r="W16" s="158"/>
      <c r="X16" s="158"/>
      <c r="Y16" s="158"/>
      <c r="Z16" s="158"/>
      <c r="AA16" s="158"/>
    </row>
    <row r="17" spans="1:27" ht="15">
      <c r="A17" s="141" t="s">
        <v>219</v>
      </c>
      <c r="B17" s="158"/>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row>
    <row r="18" spans="1:27" ht="15">
      <c r="A18" s="162" t="s">
        <v>221</v>
      </c>
      <c r="B18" s="158"/>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row>
    <row r="19" spans="1:27" ht="15">
      <c r="A19" s="162" t="s">
        <v>222</v>
      </c>
      <c r="B19" s="158"/>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row>
    <row r="20" spans="1:27" ht="15">
      <c r="A20" s="162" t="s">
        <v>223</v>
      </c>
      <c r="B20" s="158"/>
      <c r="C20" s="158"/>
      <c r="D20" s="158"/>
      <c r="E20" s="158"/>
      <c r="F20" s="158"/>
      <c r="G20" s="158"/>
      <c r="H20" s="158"/>
      <c r="I20" s="158"/>
      <c r="J20" s="158"/>
      <c r="K20" s="158"/>
      <c r="L20" s="158"/>
      <c r="M20" s="158"/>
      <c r="N20" s="158"/>
      <c r="O20" s="158"/>
      <c r="P20" s="158"/>
      <c r="Q20" s="158"/>
      <c r="R20" s="158"/>
      <c r="S20" s="158"/>
      <c r="T20" s="158"/>
      <c r="U20" s="158"/>
      <c r="V20" s="158"/>
      <c r="W20" s="158"/>
      <c r="X20" s="158"/>
      <c r="Y20" s="158"/>
      <c r="Z20" s="158"/>
      <c r="AA20" s="158"/>
    </row>
    <row r="21" spans="1:27" ht="15">
      <c r="A21" s="162" t="s">
        <v>224</v>
      </c>
      <c r="B21" s="158"/>
      <c r="C21" s="158"/>
      <c r="D21" s="158"/>
      <c r="E21" s="158"/>
      <c r="F21" s="158"/>
      <c r="G21" s="158"/>
      <c r="H21" s="158"/>
      <c r="I21" s="158"/>
      <c r="J21" s="158"/>
      <c r="K21" s="158"/>
      <c r="L21" s="158"/>
      <c r="M21" s="158"/>
      <c r="N21" s="158"/>
      <c r="O21" s="158"/>
      <c r="P21" s="158"/>
      <c r="Q21" s="158"/>
      <c r="R21" s="158"/>
      <c r="S21" s="158"/>
      <c r="T21" s="158"/>
      <c r="U21" s="158"/>
      <c r="V21" s="158"/>
      <c r="W21" s="158"/>
      <c r="X21" s="158"/>
      <c r="Y21" s="158"/>
      <c r="Z21" s="158"/>
      <c r="AA21" s="158"/>
    </row>
    <row r="22" spans="1:27" ht="15">
      <c r="A22" s="162" t="s">
        <v>225</v>
      </c>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row>
    <row r="23" spans="1:27" ht="15">
      <c r="A23" s="162" t="s">
        <v>226</v>
      </c>
      <c r="B23" s="158"/>
      <c r="C23" s="158"/>
      <c r="D23" s="158"/>
      <c r="E23" s="158"/>
      <c r="F23" s="158"/>
      <c r="G23" s="158"/>
      <c r="H23" s="158"/>
      <c r="I23" s="158"/>
      <c r="J23" s="158"/>
      <c r="K23" s="158"/>
      <c r="L23" s="158"/>
      <c r="M23" s="158"/>
      <c r="N23" s="158"/>
      <c r="O23" s="158"/>
      <c r="P23" s="158"/>
      <c r="Q23" s="158"/>
      <c r="R23" s="158"/>
      <c r="S23" s="158"/>
      <c r="T23" s="158"/>
      <c r="U23" s="158"/>
      <c r="V23" s="158"/>
      <c r="W23" s="158"/>
      <c r="X23" s="158"/>
      <c r="Y23" s="158"/>
      <c r="Z23" s="158"/>
      <c r="AA23" s="158"/>
    </row>
    <row r="24" spans="1:27" ht="15">
      <c r="A24" s="162" t="s">
        <v>227</v>
      </c>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row>
    <row r="25" spans="1:27" ht="15">
      <c r="A25" s="162" t="s">
        <v>228</v>
      </c>
      <c r="B25" s="158"/>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row>
    <row r="26" spans="1:27" ht="15">
      <c r="A26" s="162" t="s">
        <v>229</v>
      </c>
      <c r="B26" s="158"/>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row>
    <row r="27" spans="1:27" ht="15">
      <c r="A27" s="162" t="s">
        <v>230</v>
      </c>
      <c r="B27" s="158"/>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158"/>
      <c r="AA27" s="158"/>
    </row>
    <row r="28" spans="1:27" ht="15">
      <c r="A28" s="162" t="s">
        <v>231</v>
      </c>
      <c r="B28" s="158"/>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row>
    <row r="29" spans="1:27" ht="15">
      <c r="A29" s="162" t="s">
        <v>232</v>
      </c>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row>
    <row r="30" spans="1:27" ht="15">
      <c r="A30" s="157" t="s">
        <v>218</v>
      </c>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row>
    <row r="31" spans="1:27" ht="15">
      <c r="A31" s="162" t="s">
        <v>221</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row>
    <row r="32" spans="1:27" ht="15">
      <c r="A32" s="162" t="s">
        <v>222</v>
      </c>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row>
    <row r="33" spans="1:27" ht="15">
      <c r="A33" s="162" t="s">
        <v>223</v>
      </c>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row>
    <row r="34" spans="1:27" ht="15">
      <c r="A34" s="162" t="s">
        <v>224</v>
      </c>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row>
    <row r="35" spans="1:27" ht="15">
      <c r="A35" s="162" t="s">
        <v>225</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row>
    <row r="36" spans="1:27" ht="15">
      <c r="A36" s="162" t="s">
        <v>226</v>
      </c>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row>
    <row r="37" spans="1:27" ht="15">
      <c r="A37" s="162" t="s">
        <v>227</v>
      </c>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row>
    <row r="38" spans="1:27" ht="15">
      <c r="A38" s="162" t="s">
        <v>228</v>
      </c>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row>
    <row r="39" spans="1:27" ht="15">
      <c r="A39" s="162" t="s">
        <v>229</v>
      </c>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row>
    <row r="40" spans="1:27" ht="15">
      <c r="A40" s="162" t="s">
        <v>230</v>
      </c>
      <c r="B40" s="158"/>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c r="AA40" s="158"/>
    </row>
    <row r="41" spans="1:27" ht="15">
      <c r="A41" s="162" t="s">
        <v>231</v>
      </c>
      <c r="B41" s="158"/>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row>
    <row r="42" spans="1:27" ht="15">
      <c r="A42" s="162" t="s">
        <v>232</v>
      </c>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row>
  </sheetData>
  <mergeCells count="3">
    <mergeCell ref="B1:D1"/>
    <mergeCell ref="E1:P1"/>
    <mergeCell ref="Q1:AA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W273"/>
  <sheetViews>
    <sheetView zoomScaleNormal="100" workbookViewId="0">
      <pane ySplit="30" topLeftCell="A61" activePane="bottomLeft" state="frozen"/>
      <selection pane="bottomLeft" activeCell="B50" sqref="B50"/>
    </sheetView>
  </sheetViews>
  <sheetFormatPr defaultRowHeight="12.75"/>
  <cols>
    <col min="1" max="1" width="9.140625" style="165"/>
    <col min="2" max="2" width="64.7109375" style="165" customWidth="1"/>
    <col min="3" max="11" width="3.85546875" style="165" bestFit="1" customWidth="1"/>
    <col min="12" max="28" width="4.85546875" style="165" bestFit="1" customWidth="1"/>
    <col min="29" max="16384" width="9.140625" style="165"/>
  </cols>
  <sheetData>
    <row r="1" spans="2:49" ht="15">
      <c r="B1" s="164"/>
      <c r="C1" s="253">
        <v>2014</v>
      </c>
      <c r="D1" s="253"/>
      <c r="E1" s="253"/>
      <c r="F1" s="253">
        <v>2015</v>
      </c>
      <c r="G1" s="253"/>
      <c r="H1" s="253"/>
      <c r="I1" s="253"/>
      <c r="J1" s="253"/>
      <c r="K1" s="253"/>
      <c r="L1" s="253"/>
      <c r="M1" s="253"/>
      <c r="N1" s="253"/>
      <c r="O1" s="253"/>
      <c r="P1" s="253"/>
      <c r="Q1" s="253"/>
      <c r="R1" s="253">
        <v>2016</v>
      </c>
      <c r="S1" s="253"/>
      <c r="T1" s="253"/>
      <c r="U1" s="253"/>
      <c r="V1" s="253"/>
      <c r="W1" s="253"/>
      <c r="X1" s="253"/>
      <c r="Y1" s="253"/>
      <c r="Z1" s="253"/>
      <c r="AA1" s="253"/>
      <c r="AB1" s="253"/>
    </row>
    <row r="2" spans="2:49" ht="15">
      <c r="B2" s="164"/>
      <c r="C2" s="159" t="s">
        <v>192</v>
      </c>
      <c r="D2" s="159" t="s">
        <v>193</v>
      </c>
      <c r="E2" s="159" t="s">
        <v>194</v>
      </c>
      <c r="F2" s="159" t="s">
        <v>195</v>
      </c>
      <c r="G2" s="159" t="s">
        <v>196</v>
      </c>
      <c r="H2" s="159" t="s">
        <v>197</v>
      </c>
      <c r="I2" s="159" t="s">
        <v>198</v>
      </c>
      <c r="J2" s="159" t="s">
        <v>199</v>
      </c>
      <c r="K2" s="159" t="s">
        <v>200</v>
      </c>
      <c r="L2" s="159" t="s">
        <v>201</v>
      </c>
      <c r="M2" s="159" t="s">
        <v>202</v>
      </c>
      <c r="N2" s="159" t="s">
        <v>203</v>
      </c>
      <c r="O2" s="159" t="s">
        <v>204</v>
      </c>
      <c r="P2" s="159" t="s">
        <v>205</v>
      </c>
      <c r="Q2" s="159" t="s">
        <v>206</v>
      </c>
      <c r="R2" s="159" t="s">
        <v>207</v>
      </c>
      <c r="S2" s="160" t="s">
        <v>208</v>
      </c>
      <c r="T2" s="160" t="s">
        <v>209</v>
      </c>
      <c r="U2" s="160" t="s">
        <v>210</v>
      </c>
      <c r="V2" s="160" t="s">
        <v>211</v>
      </c>
      <c r="W2" s="160" t="s">
        <v>212</v>
      </c>
      <c r="X2" s="160" t="s">
        <v>213</v>
      </c>
      <c r="Y2" s="160" t="s">
        <v>214</v>
      </c>
      <c r="Z2" s="160" t="s">
        <v>215</v>
      </c>
      <c r="AA2" s="160" t="s">
        <v>216</v>
      </c>
      <c r="AB2" s="160" t="s">
        <v>217</v>
      </c>
      <c r="AC2" s="160" t="s">
        <v>261</v>
      </c>
      <c r="AD2" s="160" t="s">
        <v>262</v>
      </c>
      <c r="AE2" s="160" t="s">
        <v>263</v>
      </c>
      <c r="AF2" s="160" t="s">
        <v>264</v>
      </c>
      <c r="AG2" s="160" t="s">
        <v>265</v>
      </c>
      <c r="AH2" s="160" t="s">
        <v>266</v>
      </c>
      <c r="AI2" s="160" t="s">
        <v>267</v>
      </c>
      <c r="AJ2" s="160" t="s">
        <v>268</v>
      </c>
      <c r="AK2" s="160" t="s">
        <v>269</v>
      </c>
      <c r="AL2" s="160" t="s">
        <v>270</v>
      </c>
      <c r="AM2" s="160" t="s">
        <v>271</v>
      </c>
      <c r="AN2" s="160" t="s">
        <v>272</v>
      </c>
      <c r="AO2" s="160" t="s">
        <v>273</v>
      </c>
      <c r="AP2" s="160" t="s">
        <v>274</v>
      </c>
      <c r="AQ2" s="160" t="s">
        <v>275</v>
      </c>
      <c r="AR2" s="160" t="s">
        <v>276</v>
      </c>
      <c r="AS2" s="160" t="s">
        <v>277</v>
      </c>
      <c r="AT2" s="160" t="s">
        <v>278</v>
      </c>
      <c r="AU2" s="160" t="s">
        <v>279</v>
      </c>
      <c r="AV2" s="160" t="s">
        <v>280</v>
      </c>
      <c r="AW2" s="160" t="s">
        <v>281</v>
      </c>
    </row>
    <row r="3" spans="2:49" ht="15" hidden="1">
      <c r="B3" s="166" t="s">
        <v>236</v>
      </c>
      <c r="C3" s="167"/>
      <c r="D3" s="168"/>
      <c r="E3" s="168"/>
      <c r="F3" s="168"/>
      <c r="G3" s="168"/>
      <c r="H3" s="168"/>
      <c r="I3" s="159"/>
      <c r="J3" s="159"/>
      <c r="K3" s="159"/>
      <c r="L3" s="159"/>
      <c r="M3" s="159"/>
      <c r="N3" s="159"/>
      <c r="O3" s="159"/>
      <c r="P3" s="159"/>
      <c r="Q3" s="159"/>
      <c r="R3" s="159"/>
      <c r="S3" s="160"/>
      <c r="T3" s="160"/>
      <c r="U3" s="160"/>
      <c r="V3" s="160"/>
      <c r="W3" s="160"/>
      <c r="X3" s="160"/>
      <c r="Y3" s="160"/>
      <c r="Z3" s="160"/>
      <c r="AA3" s="160"/>
      <c r="AB3" s="160"/>
    </row>
    <row r="4" spans="2:49" ht="15" hidden="1">
      <c r="B4" s="166" t="s">
        <v>237</v>
      </c>
      <c r="C4" s="167"/>
      <c r="D4" s="167"/>
      <c r="E4" s="167"/>
      <c r="F4" s="168"/>
      <c r="G4" s="168"/>
      <c r="H4" s="168"/>
      <c r="I4" s="159"/>
      <c r="J4" s="159"/>
      <c r="K4" s="159"/>
      <c r="L4" s="159"/>
      <c r="M4" s="159"/>
      <c r="N4" s="159"/>
      <c r="O4" s="159"/>
      <c r="P4" s="159"/>
      <c r="Q4" s="159"/>
      <c r="R4" s="159"/>
      <c r="S4" s="160"/>
      <c r="T4" s="160"/>
      <c r="U4" s="160"/>
      <c r="V4" s="160"/>
      <c r="W4" s="160"/>
      <c r="X4" s="160"/>
      <c r="Y4" s="160"/>
      <c r="Z4" s="160"/>
      <c r="AA4" s="160"/>
      <c r="AB4" s="160"/>
    </row>
    <row r="5" spans="2:49" ht="15" hidden="1">
      <c r="B5" s="166" t="s">
        <v>238</v>
      </c>
      <c r="C5" s="168"/>
      <c r="D5" s="168"/>
      <c r="E5" s="167"/>
      <c r="F5" s="167"/>
      <c r="G5" s="167"/>
      <c r="H5" s="167"/>
      <c r="I5" s="159"/>
      <c r="J5" s="159"/>
      <c r="K5" s="159"/>
      <c r="L5" s="159"/>
      <c r="M5" s="159"/>
      <c r="N5" s="159"/>
      <c r="O5" s="159"/>
      <c r="P5" s="159"/>
      <c r="Q5" s="159"/>
      <c r="R5" s="159"/>
      <c r="S5" s="160"/>
      <c r="T5" s="160"/>
      <c r="U5" s="160"/>
      <c r="V5" s="160"/>
      <c r="W5" s="160"/>
      <c r="X5" s="160"/>
      <c r="Y5" s="160"/>
      <c r="Z5" s="160"/>
      <c r="AA5" s="160"/>
      <c r="AB5" s="160"/>
    </row>
    <row r="6" spans="2:49" ht="15" hidden="1">
      <c r="B6" s="169" t="s">
        <v>239</v>
      </c>
      <c r="C6" s="168"/>
      <c r="D6" s="168"/>
      <c r="E6" s="167"/>
      <c r="F6" s="168"/>
      <c r="G6" s="168"/>
      <c r="H6" s="168"/>
      <c r="I6" s="164"/>
      <c r="J6" s="164"/>
      <c r="K6" s="164"/>
      <c r="L6" s="164"/>
      <c r="M6" s="164"/>
      <c r="N6" s="164"/>
      <c r="O6" s="164"/>
      <c r="P6" s="164"/>
      <c r="Q6" s="164"/>
      <c r="R6" s="164"/>
      <c r="S6" s="164"/>
      <c r="T6" s="164"/>
      <c r="U6" s="164"/>
      <c r="V6" s="164"/>
      <c r="W6" s="164"/>
      <c r="X6" s="164"/>
      <c r="Y6" s="164"/>
      <c r="Z6" s="164"/>
      <c r="AA6" s="164"/>
      <c r="AB6" s="164"/>
    </row>
    <row r="7" spans="2:49" ht="15" hidden="1">
      <c r="B7" s="169" t="s">
        <v>244</v>
      </c>
      <c r="C7" s="168"/>
      <c r="D7" s="168"/>
      <c r="E7" s="168"/>
      <c r="F7" s="167"/>
      <c r="G7" s="168"/>
      <c r="H7" s="168"/>
      <c r="I7" s="164"/>
      <c r="J7" s="164"/>
      <c r="K7" s="164"/>
      <c r="L7" s="164"/>
      <c r="M7" s="164"/>
      <c r="N7" s="164"/>
      <c r="O7" s="164"/>
      <c r="P7" s="164"/>
      <c r="Q7" s="164"/>
      <c r="R7" s="164"/>
      <c r="S7" s="164"/>
      <c r="T7" s="164"/>
      <c r="U7" s="164"/>
      <c r="V7" s="164"/>
      <c r="W7" s="164"/>
      <c r="X7" s="164"/>
      <c r="Y7" s="164"/>
      <c r="Z7" s="164"/>
      <c r="AA7" s="164"/>
      <c r="AB7" s="164"/>
    </row>
    <row r="8" spans="2:49" ht="15" hidden="1">
      <c r="B8" s="169" t="s">
        <v>240</v>
      </c>
      <c r="C8" s="168"/>
      <c r="D8" s="168"/>
      <c r="E8" s="168"/>
      <c r="F8" s="167"/>
      <c r="G8" s="168"/>
      <c r="H8" s="168"/>
      <c r="I8" s="164"/>
      <c r="J8" s="164"/>
      <c r="K8" s="164"/>
      <c r="L8" s="164"/>
      <c r="M8" s="164"/>
      <c r="N8" s="164"/>
      <c r="O8" s="164"/>
      <c r="P8" s="164"/>
      <c r="Q8" s="164"/>
      <c r="R8" s="164"/>
      <c r="S8" s="164"/>
      <c r="T8" s="164"/>
      <c r="U8" s="164"/>
      <c r="V8" s="164"/>
      <c r="W8" s="164"/>
      <c r="X8" s="164"/>
      <c r="Y8" s="164"/>
      <c r="Z8" s="164"/>
      <c r="AA8" s="164"/>
      <c r="AB8" s="164"/>
    </row>
    <row r="9" spans="2:49" ht="15" hidden="1">
      <c r="B9" s="169" t="s">
        <v>241</v>
      </c>
      <c r="C9" s="168"/>
      <c r="D9" s="168"/>
      <c r="E9" s="168"/>
      <c r="F9" s="167"/>
      <c r="G9" s="168"/>
      <c r="H9" s="168"/>
      <c r="I9" s="164"/>
      <c r="J9" s="164"/>
      <c r="K9" s="164"/>
      <c r="L9" s="164"/>
      <c r="M9" s="164"/>
      <c r="N9" s="164"/>
      <c r="O9" s="164"/>
      <c r="P9" s="164"/>
      <c r="Q9" s="164"/>
      <c r="R9" s="164"/>
      <c r="S9" s="164"/>
      <c r="T9" s="164"/>
      <c r="U9" s="164"/>
      <c r="V9" s="164"/>
      <c r="W9" s="164"/>
      <c r="X9" s="164"/>
      <c r="Y9" s="164"/>
      <c r="Z9" s="164"/>
      <c r="AA9" s="164"/>
      <c r="AB9" s="164"/>
    </row>
    <row r="10" spans="2:49" ht="15" hidden="1">
      <c r="B10" s="169" t="s">
        <v>242</v>
      </c>
      <c r="C10" s="168"/>
      <c r="D10" s="168"/>
      <c r="E10" s="168"/>
      <c r="F10" s="168"/>
      <c r="G10" s="167"/>
      <c r="H10" s="168"/>
      <c r="I10" s="164"/>
      <c r="J10" s="164"/>
      <c r="K10" s="164"/>
      <c r="L10" s="164"/>
      <c r="M10" s="164"/>
      <c r="N10" s="164"/>
      <c r="O10" s="164"/>
      <c r="P10" s="164"/>
      <c r="Q10" s="164"/>
      <c r="R10" s="164"/>
      <c r="S10" s="164"/>
      <c r="T10" s="164"/>
      <c r="U10" s="164"/>
      <c r="V10" s="164"/>
      <c r="W10" s="164"/>
      <c r="X10" s="164"/>
      <c r="Y10" s="164"/>
      <c r="Z10" s="164"/>
      <c r="AA10" s="164"/>
      <c r="AB10" s="164"/>
    </row>
    <row r="11" spans="2:49" ht="15" hidden="1">
      <c r="B11" s="169" t="s">
        <v>243</v>
      </c>
      <c r="C11" s="168"/>
      <c r="D11" s="168"/>
      <c r="E11" s="168"/>
      <c r="F11" s="168"/>
      <c r="G11" s="167"/>
      <c r="H11" s="168"/>
      <c r="I11" s="164"/>
      <c r="J11" s="164"/>
      <c r="K11" s="164"/>
      <c r="L11" s="164"/>
      <c r="M11" s="164"/>
      <c r="N11" s="164"/>
      <c r="O11" s="164"/>
      <c r="P11" s="164"/>
      <c r="Q11" s="164"/>
      <c r="R11" s="164"/>
      <c r="S11" s="164"/>
      <c r="T11" s="164"/>
      <c r="U11" s="164"/>
      <c r="V11" s="164"/>
      <c r="W11" s="164"/>
      <c r="X11" s="164"/>
      <c r="Y11" s="164"/>
      <c r="Z11" s="164"/>
      <c r="AA11" s="164"/>
      <c r="AB11" s="164"/>
    </row>
    <row r="12" spans="2:49" ht="15" hidden="1">
      <c r="B12" s="169" t="s">
        <v>245</v>
      </c>
      <c r="C12" s="168"/>
      <c r="D12" s="168"/>
      <c r="E12" s="168"/>
      <c r="F12" s="168"/>
      <c r="G12" s="167"/>
      <c r="H12" s="168"/>
      <c r="I12" s="164"/>
      <c r="J12" s="164"/>
      <c r="K12" s="164"/>
      <c r="L12" s="164"/>
      <c r="M12" s="164"/>
      <c r="N12" s="164"/>
      <c r="O12" s="164"/>
      <c r="P12" s="164"/>
      <c r="Q12" s="164"/>
      <c r="R12" s="164"/>
      <c r="S12" s="164"/>
      <c r="T12" s="164"/>
      <c r="U12" s="164"/>
      <c r="V12" s="164"/>
      <c r="W12" s="164"/>
      <c r="X12" s="164"/>
      <c r="Y12" s="164"/>
      <c r="Z12" s="164"/>
      <c r="AA12" s="164"/>
      <c r="AB12" s="164"/>
    </row>
    <row r="13" spans="2:49" ht="15" hidden="1">
      <c r="B13" s="170" t="s">
        <v>238</v>
      </c>
      <c r="C13" s="168"/>
      <c r="D13" s="168"/>
      <c r="E13" s="168"/>
      <c r="F13" s="168"/>
      <c r="G13" s="167"/>
      <c r="H13" s="167"/>
      <c r="I13" s="164"/>
      <c r="J13" s="164"/>
      <c r="K13" s="164"/>
      <c r="L13" s="164"/>
      <c r="M13" s="164"/>
      <c r="N13" s="164"/>
      <c r="O13" s="164"/>
      <c r="P13" s="164"/>
      <c r="Q13" s="164"/>
      <c r="R13" s="164"/>
      <c r="S13" s="164"/>
      <c r="T13" s="164"/>
      <c r="U13" s="164"/>
      <c r="V13" s="164"/>
      <c r="W13" s="164"/>
      <c r="X13" s="164"/>
      <c r="Y13" s="164"/>
      <c r="Z13" s="164"/>
      <c r="AA13" s="164"/>
      <c r="AB13" s="164"/>
    </row>
    <row r="14" spans="2:49" ht="15" hidden="1">
      <c r="B14" s="170" t="s">
        <v>246</v>
      </c>
      <c r="C14" s="164"/>
      <c r="D14" s="164"/>
      <c r="E14" s="164"/>
      <c r="F14" s="164"/>
      <c r="G14" s="164"/>
      <c r="H14" s="164"/>
      <c r="I14" s="167"/>
      <c r="J14" s="168"/>
      <c r="K14" s="168"/>
      <c r="L14" s="167"/>
      <c r="M14" s="168"/>
      <c r="N14" s="168"/>
      <c r="O14" s="167"/>
      <c r="P14" s="168"/>
      <c r="Q14" s="168"/>
      <c r="R14" s="167"/>
      <c r="S14" s="168"/>
      <c r="T14" s="168"/>
      <c r="U14" s="167"/>
      <c r="V14" s="168"/>
      <c r="W14" s="168"/>
      <c r="X14" s="167"/>
      <c r="Y14" s="168"/>
      <c r="Z14" s="168"/>
      <c r="AA14" s="168"/>
      <c r="AB14" s="167"/>
      <c r="AC14" s="167"/>
      <c r="AD14" s="167"/>
      <c r="AE14" s="167"/>
    </row>
    <row r="15" spans="2:49" ht="15" hidden="1">
      <c r="B15" s="170" t="s">
        <v>247</v>
      </c>
      <c r="C15" s="164"/>
      <c r="D15" s="164"/>
      <c r="E15" s="164"/>
      <c r="F15" s="164"/>
      <c r="G15" s="164"/>
      <c r="H15" s="164"/>
      <c r="I15" s="167"/>
      <c r="J15" s="168"/>
      <c r="K15" s="168"/>
      <c r="L15" s="167"/>
      <c r="M15" s="168"/>
      <c r="N15" s="168"/>
      <c r="O15" s="167"/>
      <c r="P15" s="168"/>
      <c r="Q15" s="168"/>
      <c r="R15" s="167"/>
      <c r="S15" s="168"/>
      <c r="T15" s="168"/>
      <c r="U15" s="167"/>
      <c r="V15" s="168"/>
      <c r="W15" s="168"/>
      <c r="X15" s="167"/>
      <c r="Y15" s="168"/>
      <c r="Z15" s="168"/>
      <c r="AA15" s="168"/>
      <c r="AB15" s="167"/>
      <c r="AC15" s="167"/>
      <c r="AD15" s="167"/>
      <c r="AE15" s="167"/>
    </row>
    <row r="16" spans="2:49" ht="15" hidden="1">
      <c r="B16" s="170" t="s">
        <v>248</v>
      </c>
      <c r="C16" s="164"/>
      <c r="D16" s="164"/>
      <c r="E16" s="164"/>
      <c r="F16" s="164"/>
      <c r="G16" s="164"/>
      <c r="H16" s="164"/>
      <c r="I16" s="167"/>
      <c r="J16" s="168"/>
      <c r="K16" s="168"/>
      <c r="L16" s="167"/>
      <c r="M16" s="168"/>
      <c r="N16" s="168"/>
      <c r="O16" s="167"/>
      <c r="P16" s="168"/>
      <c r="Q16" s="168"/>
      <c r="R16" s="167"/>
      <c r="S16" s="168"/>
      <c r="T16" s="168"/>
      <c r="U16" s="167"/>
      <c r="V16" s="168"/>
      <c r="W16" s="168"/>
      <c r="X16" s="167"/>
      <c r="Y16" s="168"/>
      <c r="Z16" s="168"/>
      <c r="AA16" s="168"/>
      <c r="AB16" s="167"/>
      <c r="AC16" s="167"/>
      <c r="AD16" s="167"/>
      <c r="AE16" s="167"/>
    </row>
    <row r="17" spans="2:49" ht="15" hidden="1">
      <c r="B17" s="170" t="s">
        <v>249</v>
      </c>
      <c r="C17" s="164"/>
      <c r="D17" s="164"/>
      <c r="E17" s="164"/>
      <c r="F17" s="164"/>
      <c r="G17" s="164"/>
      <c r="H17" s="164"/>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row>
    <row r="18" spans="2:49" ht="15" hidden="1">
      <c r="B18" s="170" t="s">
        <v>250</v>
      </c>
      <c r="C18" s="164"/>
      <c r="D18" s="164"/>
      <c r="E18" s="164"/>
      <c r="F18" s="164"/>
      <c r="G18" s="164"/>
      <c r="H18" s="164"/>
      <c r="I18" s="168"/>
      <c r="J18" s="167"/>
      <c r="K18" s="168"/>
      <c r="L18" s="168"/>
      <c r="M18" s="167"/>
      <c r="N18" s="168"/>
      <c r="O18" s="168"/>
      <c r="P18" s="167"/>
      <c r="Q18" s="168"/>
      <c r="R18" s="168"/>
      <c r="S18" s="167"/>
      <c r="T18" s="168"/>
      <c r="U18" s="168"/>
      <c r="V18" s="167"/>
      <c r="W18" s="168"/>
      <c r="X18" s="168"/>
      <c r="Y18" s="167"/>
      <c r="Z18" s="168"/>
      <c r="AA18" s="168"/>
      <c r="AB18" s="168"/>
      <c r="AC18" s="167"/>
      <c r="AD18" s="167"/>
      <c r="AE18" s="167"/>
      <c r="AF18" s="167"/>
    </row>
    <row r="19" spans="2:49" ht="15" hidden="1">
      <c r="B19" s="171" t="s">
        <v>251</v>
      </c>
      <c r="C19" s="164"/>
      <c r="D19" s="164"/>
      <c r="E19" s="164"/>
      <c r="F19" s="164"/>
      <c r="G19" s="164"/>
      <c r="H19" s="164"/>
      <c r="I19" s="168"/>
      <c r="J19" s="167"/>
      <c r="K19" s="168"/>
      <c r="L19" s="168"/>
      <c r="M19" s="167"/>
      <c r="N19" s="168"/>
      <c r="O19" s="168"/>
      <c r="P19" s="167"/>
      <c r="Q19" s="168"/>
      <c r="R19" s="168"/>
      <c r="S19" s="167"/>
      <c r="T19" s="168"/>
      <c r="U19" s="168"/>
      <c r="V19" s="167"/>
      <c r="W19" s="168"/>
      <c r="X19" s="168"/>
      <c r="Y19" s="167"/>
      <c r="Z19" s="168"/>
      <c r="AA19" s="168"/>
      <c r="AB19" s="168"/>
      <c r="AC19" s="167"/>
      <c r="AD19" s="167"/>
      <c r="AE19" s="167"/>
      <c r="AF19" s="167"/>
    </row>
    <row r="20" spans="2:49" ht="15" hidden="1">
      <c r="B20" s="171" t="s">
        <v>252</v>
      </c>
      <c r="C20" s="164"/>
      <c r="D20" s="164"/>
      <c r="E20" s="164"/>
      <c r="F20" s="164"/>
      <c r="G20" s="164"/>
      <c r="H20" s="164"/>
      <c r="I20" s="168"/>
      <c r="J20" s="167"/>
      <c r="K20" s="168"/>
      <c r="L20" s="168"/>
      <c r="M20" s="167"/>
      <c r="N20" s="168"/>
      <c r="O20" s="168"/>
      <c r="P20" s="167"/>
      <c r="Q20" s="168"/>
      <c r="R20" s="168"/>
      <c r="S20" s="167"/>
      <c r="T20" s="168"/>
      <c r="U20" s="168"/>
      <c r="V20" s="167"/>
      <c r="W20" s="168"/>
      <c r="X20" s="168"/>
      <c r="Y20" s="167"/>
      <c r="Z20" s="168"/>
      <c r="AA20" s="168"/>
      <c r="AB20" s="168"/>
      <c r="AC20" s="167"/>
      <c r="AD20" s="167" t="s">
        <v>122</v>
      </c>
      <c r="AE20" s="168"/>
    </row>
    <row r="21" spans="2:49" ht="15" hidden="1">
      <c r="B21" s="170" t="s">
        <v>253</v>
      </c>
      <c r="C21" s="164"/>
      <c r="D21" s="164"/>
      <c r="E21" s="164"/>
      <c r="F21" s="164"/>
      <c r="G21" s="164"/>
      <c r="H21" s="164"/>
      <c r="I21" s="168"/>
      <c r="J21" s="167"/>
      <c r="K21" s="168"/>
      <c r="L21" s="168"/>
      <c r="M21" s="167"/>
      <c r="N21" s="168"/>
      <c r="O21" s="168"/>
      <c r="P21" s="167"/>
      <c r="Q21" s="168"/>
      <c r="R21" s="168"/>
      <c r="S21" s="167"/>
      <c r="T21" s="168"/>
      <c r="U21" s="168"/>
      <c r="V21" s="167"/>
      <c r="W21" s="168"/>
      <c r="X21" s="168"/>
      <c r="Y21" s="167"/>
      <c r="Z21" s="168"/>
      <c r="AA21" s="168"/>
      <c r="AB21" s="168"/>
      <c r="AC21" s="167"/>
      <c r="AD21" s="167"/>
      <c r="AE21" s="168"/>
    </row>
    <row r="22" spans="2:49" ht="15" hidden="1">
      <c r="B22" s="170" t="s">
        <v>254</v>
      </c>
      <c r="C22" s="164"/>
      <c r="D22" s="164"/>
      <c r="E22" s="164"/>
      <c r="F22" s="164"/>
      <c r="G22" s="164"/>
      <c r="H22" s="164"/>
      <c r="I22" s="168"/>
      <c r="J22" s="167"/>
      <c r="K22" s="168"/>
      <c r="L22" s="168"/>
      <c r="M22" s="167"/>
      <c r="N22" s="168"/>
      <c r="O22" s="168"/>
      <c r="P22" s="167"/>
      <c r="Q22" s="168"/>
      <c r="R22" s="168"/>
      <c r="S22" s="167"/>
      <c r="T22" s="168"/>
      <c r="U22" s="168"/>
      <c r="V22" s="167"/>
      <c r="W22" s="168"/>
      <c r="X22" s="168"/>
      <c r="Y22" s="167"/>
      <c r="Z22" s="168"/>
      <c r="AA22" s="168"/>
      <c r="AB22" s="168"/>
      <c r="AC22" s="167"/>
      <c r="AD22" s="167"/>
      <c r="AE22" s="168"/>
    </row>
    <row r="23" spans="2:49" ht="15" hidden="1">
      <c r="B23" s="170" t="s">
        <v>255</v>
      </c>
      <c r="C23" s="164"/>
      <c r="D23" s="164"/>
      <c r="E23" s="164"/>
      <c r="F23" s="164"/>
      <c r="G23" s="164"/>
      <c r="H23" s="164"/>
      <c r="I23" s="168"/>
      <c r="J23" s="167"/>
      <c r="K23" s="167"/>
      <c r="L23" s="168"/>
      <c r="M23" s="167"/>
      <c r="N23" s="167"/>
      <c r="O23" s="168"/>
      <c r="P23" s="167"/>
      <c r="Q23" s="167"/>
      <c r="R23" s="168"/>
      <c r="S23" s="167"/>
      <c r="T23" s="167"/>
      <c r="U23" s="168"/>
      <c r="V23" s="167"/>
      <c r="W23" s="167"/>
      <c r="X23" s="168"/>
      <c r="Y23" s="167"/>
      <c r="Z23" s="167"/>
      <c r="AA23" s="168"/>
      <c r="AB23" s="168"/>
      <c r="AC23" s="167"/>
      <c r="AD23" s="167"/>
      <c r="AE23" s="167"/>
    </row>
    <row r="24" spans="2:49" ht="15" hidden="1">
      <c r="B24" s="170" t="s">
        <v>188</v>
      </c>
      <c r="C24" s="164"/>
      <c r="D24" s="164"/>
      <c r="E24" s="164"/>
      <c r="F24" s="164"/>
      <c r="G24" s="164"/>
      <c r="H24" s="164"/>
      <c r="I24" s="168"/>
      <c r="J24" s="168"/>
      <c r="K24" s="168"/>
      <c r="L24" s="168"/>
      <c r="M24" s="168"/>
      <c r="N24" s="168"/>
      <c r="O24" s="168"/>
      <c r="P24" s="168"/>
      <c r="Q24" s="168"/>
      <c r="R24" s="168"/>
      <c r="S24" s="168"/>
      <c r="T24" s="168"/>
      <c r="U24" s="168"/>
      <c r="V24" s="168"/>
      <c r="W24" s="168"/>
      <c r="X24" s="168"/>
      <c r="Y24" s="168"/>
      <c r="Z24" s="168"/>
      <c r="AA24" s="168"/>
      <c r="AB24" s="168"/>
      <c r="AC24" s="168"/>
      <c r="AD24" s="168"/>
      <c r="AE24" s="168"/>
    </row>
    <row r="25" spans="2:49" ht="15" hidden="1">
      <c r="B25" s="170" t="s">
        <v>256</v>
      </c>
      <c r="C25" s="164"/>
      <c r="D25" s="164"/>
      <c r="E25" s="164"/>
      <c r="F25" s="164"/>
      <c r="G25" s="164"/>
      <c r="H25" s="164"/>
      <c r="I25" s="168"/>
      <c r="J25" s="167"/>
      <c r="K25" s="167"/>
      <c r="L25" s="168"/>
      <c r="M25" s="167"/>
      <c r="N25" s="167"/>
      <c r="O25" s="168"/>
      <c r="P25" s="167"/>
      <c r="Q25" s="167"/>
      <c r="R25" s="168"/>
      <c r="S25" s="167"/>
      <c r="T25" s="167"/>
      <c r="U25" s="168"/>
      <c r="V25" s="167"/>
      <c r="W25" s="167"/>
      <c r="X25" s="168"/>
      <c r="Y25" s="167"/>
      <c r="Z25" s="167"/>
      <c r="AA25" s="168"/>
      <c r="AB25" s="168"/>
      <c r="AC25" s="167"/>
      <c r="AD25" s="167"/>
      <c r="AE25" s="167"/>
      <c r="AF25" s="167"/>
      <c r="AG25" s="168"/>
    </row>
    <row r="26" spans="2:49" ht="15" hidden="1">
      <c r="B26" s="170" t="s">
        <v>257</v>
      </c>
      <c r="C26" s="164"/>
      <c r="D26" s="164"/>
      <c r="E26" s="164"/>
      <c r="F26" s="164"/>
      <c r="G26" s="164"/>
      <c r="H26" s="164"/>
      <c r="I26" s="168"/>
      <c r="J26" s="167"/>
      <c r="K26" s="167"/>
      <c r="L26" s="168"/>
      <c r="M26" s="167"/>
      <c r="N26" s="167"/>
      <c r="O26" s="168"/>
      <c r="P26" s="167"/>
      <c r="Q26" s="167"/>
      <c r="R26" s="168"/>
      <c r="S26" s="167"/>
      <c r="T26" s="167"/>
      <c r="U26" s="168"/>
      <c r="V26" s="167"/>
      <c r="W26" s="167"/>
      <c r="X26" s="168"/>
      <c r="Y26" s="167"/>
      <c r="Z26" s="167"/>
      <c r="AA26" s="168"/>
      <c r="AB26" s="168"/>
      <c r="AC26" s="167"/>
      <c r="AD26" s="167"/>
      <c r="AE26" s="167"/>
      <c r="AF26" s="167"/>
      <c r="AG26" s="168"/>
    </row>
    <row r="27" spans="2:49" ht="15" hidden="1">
      <c r="B27" s="170" t="s">
        <v>258</v>
      </c>
      <c r="C27" s="164"/>
      <c r="D27" s="164"/>
      <c r="E27" s="164"/>
      <c r="F27" s="164"/>
      <c r="G27" s="164"/>
      <c r="H27" s="164"/>
      <c r="I27" s="168"/>
      <c r="J27" s="167"/>
      <c r="K27" s="167"/>
      <c r="L27" s="168"/>
      <c r="M27" s="167"/>
      <c r="N27" s="167"/>
      <c r="O27" s="168"/>
      <c r="P27" s="167"/>
      <c r="Q27" s="167"/>
      <c r="R27" s="168"/>
      <c r="S27" s="167"/>
      <c r="T27" s="167"/>
      <c r="U27" s="168"/>
      <c r="V27" s="167"/>
      <c r="W27" s="167"/>
      <c r="X27" s="168"/>
      <c r="Y27" s="167"/>
      <c r="Z27" s="167"/>
      <c r="AA27" s="168"/>
      <c r="AB27" s="168"/>
      <c r="AC27" s="167"/>
      <c r="AD27" s="167"/>
      <c r="AE27" s="167"/>
      <c r="AF27" s="167"/>
      <c r="AG27" s="168"/>
    </row>
    <row r="28" spans="2:49" ht="15" hidden="1">
      <c r="B28" s="170" t="s">
        <v>259</v>
      </c>
      <c r="C28" s="164"/>
      <c r="D28" s="164"/>
      <c r="E28" s="164"/>
      <c r="F28" s="164"/>
      <c r="G28" s="164"/>
      <c r="H28" s="164"/>
      <c r="I28" s="168"/>
      <c r="J28" s="168"/>
      <c r="K28" s="168"/>
      <c r="L28" s="167"/>
      <c r="M28" s="168"/>
      <c r="N28" s="168"/>
      <c r="O28" s="167"/>
      <c r="P28" s="168"/>
      <c r="Q28" s="168"/>
      <c r="R28" s="167"/>
      <c r="S28" s="168"/>
      <c r="T28" s="168"/>
      <c r="U28" s="167"/>
      <c r="V28" s="168"/>
      <c r="W28" s="168"/>
      <c r="X28" s="167"/>
      <c r="Y28" s="168"/>
      <c r="Z28" s="168"/>
      <c r="AA28" s="167"/>
      <c r="AB28" s="167"/>
      <c r="AC28" s="168"/>
      <c r="AD28" s="168"/>
      <c r="AE28" s="167"/>
      <c r="AF28" s="168"/>
      <c r="AG28" s="167"/>
    </row>
    <row r="29" spans="2:49" ht="15" hidden="1">
      <c r="B29" s="170" t="s">
        <v>260</v>
      </c>
      <c r="C29" s="164"/>
      <c r="D29" s="164"/>
      <c r="E29" s="164"/>
      <c r="F29" s="164"/>
      <c r="G29" s="164"/>
      <c r="H29" s="164"/>
      <c r="I29" s="168"/>
      <c r="J29" s="168"/>
      <c r="K29" s="168"/>
      <c r="L29" s="168"/>
      <c r="M29" s="167"/>
      <c r="N29" s="167"/>
      <c r="O29" s="167"/>
      <c r="P29" s="167"/>
      <c r="Q29" s="167"/>
      <c r="R29" s="167"/>
      <c r="S29" s="167"/>
      <c r="T29" s="167"/>
      <c r="U29" s="167"/>
      <c r="V29" s="167"/>
      <c r="W29" s="167"/>
      <c r="X29" s="172"/>
      <c r="Y29" s="164"/>
      <c r="Z29" s="164"/>
      <c r="AA29" s="164"/>
      <c r="AB29" s="164"/>
    </row>
    <row r="30" spans="2:49" ht="15" hidden="1">
      <c r="B30" s="169"/>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row>
    <row r="31" spans="2:49" ht="15">
      <c r="B31" s="169"/>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76"/>
      <c r="AD31" s="176"/>
      <c r="AE31" s="176"/>
      <c r="AF31" s="176"/>
      <c r="AG31" s="176"/>
      <c r="AH31" s="176"/>
      <c r="AI31" s="176"/>
      <c r="AJ31" s="176"/>
      <c r="AK31" s="176"/>
      <c r="AL31" s="176"/>
      <c r="AM31" s="176"/>
      <c r="AN31" s="176"/>
      <c r="AO31" s="176"/>
      <c r="AP31" s="176"/>
      <c r="AQ31" s="176"/>
      <c r="AR31" s="176"/>
      <c r="AS31" s="176"/>
      <c r="AT31" s="176"/>
      <c r="AU31" s="176"/>
      <c r="AV31" s="176"/>
      <c r="AW31" s="176"/>
    </row>
    <row r="32" spans="2:49" ht="15.75" thickBot="1">
      <c r="B32" s="141" t="s">
        <v>219</v>
      </c>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76"/>
      <c r="AD32" s="176"/>
      <c r="AE32" s="176"/>
      <c r="AF32" s="176"/>
      <c r="AG32" s="176"/>
      <c r="AH32" s="176"/>
      <c r="AI32" s="176"/>
      <c r="AJ32" s="176"/>
      <c r="AK32" s="176"/>
      <c r="AL32" s="176"/>
      <c r="AM32" s="176"/>
      <c r="AN32" s="176"/>
      <c r="AO32" s="176"/>
      <c r="AP32" s="176"/>
      <c r="AQ32" s="176"/>
      <c r="AR32" s="176"/>
      <c r="AS32" s="176"/>
      <c r="AT32" s="176"/>
      <c r="AU32" s="176"/>
      <c r="AV32" s="176"/>
      <c r="AW32" s="176"/>
    </row>
    <row r="33" spans="1:49" ht="15">
      <c r="A33" s="254" t="s">
        <v>180</v>
      </c>
      <c r="B33" s="177" t="s">
        <v>221</v>
      </c>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76"/>
      <c r="AD33" s="176"/>
      <c r="AE33" s="176"/>
      <c r="AF33" s="176"/>
      <c r="AG33" s="176"/>
      <c r="AH33" s="176"/>
      <c r="AI33" s="176"/>
      <c r="AJ33" s="176"/>
      <c r="AK33" s="176"/>
      <c r="AL33" s="176"/>
      <c r="AM33" s="176"/>
      <c r="AN33" s="176"/>
      <c r="AO33" s="176"/>
      <c r="AP33" s="176"/>
      <c r="AQ33" s="176"/>
      <c r="AR33" s="176"/>
      <c r="AS33" s="176"/>
      <c r="AT33" s="176"/>
      <c r="AU33" s="176"/>
      <c r="AV33" s="176"/>
      <c r="AW33" s="176"/>
    </row>
    <row r="34" spans="1:49" ht="15">
      <c r="A34" s="255"/>
      <c r="B34" s="177" t="s">
        <v>222</v>
      </c>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76"/>
      <c r="AD34" s="176"/>
      <c r="AE34" s="176"/>
      <c r="AF34" s="176"/>
      <c r="AG34" s="176"/>
      <c r="AH34" s="176"/>
      <c r="AI34" s="176"/>
      <c r="AJ34" s="176"/>
      <c r="AK34" s="176"/>
      <c r="AL34" s="176"/>
      <c r="AM34" s="176"/>
      <c r="AN34" s="176"/>
      <c r="AO34" s="176"/>
      <c r="AP34" s="176"/>
      <c r="AQ34" s="176"/>
      <c r="AR34" s="176"/>
      <c r="AS34" s="176"/>
      <c r="AT34" s="176"/>
      <c r="AU34" s="176"/>
      <c r="AV34" s="176"/>
      <c r="AW34" s="176"/>
    </row>
    <row r="35" spans="1:49" ht="15">
      <c r="A35" s="255"/>
      <c r="B35" s="177" t="s">
        <v>223</v>
      </c>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76"/>
      <c r="AD35" s="176"/>
      <c r="AE35" s="176"/>
      <c r="AF35" s="176"/>
      <c r="AG35" s="176"/>
      <c r="AH35" s="176"/>
      <c r="AI35" s="176"/>
      <c r="AJ35" s="176"/>
      <c r="AK35" s="176"/>
      <c r="AL35" s="176"/>
      <c r="AM35" s="176"/>
      <c r="AN35" s="176"/>
      <c r="AO35" s="176"/>
      <c r="AP35" s="176"/>
      <c r="AQ35" s="176"/>
      <c r="AR35" s="176"/>
      <c r="AS35" s="176"/>
      <c r="AT35" s="176"/>
      <c r="AU35" s="176"/>
      <c r="AV35" s="176"/>
      <c r="AW35" s="176"/>
    </row>
    <row r="36" spans="1:49" ht="15">
      <c r="A36" s="255"/>
      <c r="B36" s="177" t="s">
        <v>224</v>
      </c>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76"/>
      <c r="AD36" s="176"/>
      <c r="AE36" s="176"/>
      <c r="AF36" s="176"/>
      <c r="AG36" s="176"/>
      <c r="AH36" s="176"/>
      <c r="AI36" s="176"/>
      <c r="AJ36" s="176"/>
      <c r="AK36" s="176"/>
      <c r="AL36" s="176"/>
      <c r="AM36" s="176"/>
      <c r="AN36" s="176"/>
      <c r="AO36" s="176"/>
      <c r="AP36" s="176"/>
      <c r="AQ36" s="176"/>
      <c r="AR36" s="176"/>
      <c r="AS36" s="176"/>
      <c r="AT36" s="176"/>
      <c r="AU36" s="176"/>
      <c r="AV36" s="176"/>
      <c r="AW36" s="176"/>
    </row>
    <row r="37" spans="1:49" ht="15">
      <c r="A37" s="255"/>
      <c r="B37" s="177" t="s">
        <v>225</v>
      </c>
      <c r="C37" s="173">
        <v>3</v>
      </c>
      <c r="D37" s="173">
        <v>3</v>
      </c>
      <c r="E37" s="173">
        <v>3</v>
      </c>
      <c r="F37" s="173">
        <v>3</v>
      </c>
      <c r="G37" s="173">
        <v>3</v>
      </c>
      <c r="H37" s="173">
        <v>3</v>
      </c>
      <c r="I37" s="174"/>
      <c r="J37" s="164"/>
      <c r="K37" s="164"/>
      <c r="L37" s="164"/>
      <c r="M37" s="164"/>
      <c r="N37" s="164"/>
      <c r="O37" s="164"/>
      <c r="P37" s="164"/>
      <c r="Q37" s="164"/>
      <c r="R37" s="164"/>
      <c r="S37" s="164"/>
      <c r="T37" s="164"/>
      <c r="U37" s="164"/>
      <c r="V37" s="164"/>
      <c r="W37" s="164"/>
      <c r="X37" s="164"/>
      <c r="Y37" s="164"/>
      <c r="Z37" s="164"/>
      <c r="AA37" s="164"/>
      <c r="AB37" s="164"/>
      <c r="AC37" s="176"/>
      <c r="AD37" s="176"/>
      <c r="AE37" s="176"/>
      <c r="AF37" s="176"/>
      <c r="AG37" s="176"/>
      <c r="AH37" s="176"/>
      <c r="AI37" s="176"/>
      <c r="AJ37" s="176"/>
      <c r="AK37" s="176"/>
      <c r="AL37" s="176"/>
      <c r="AM37" s="176"/>
      <c r="AN37" s="176"/>
      <c r="AO37" s="176"/>
      <c r="AP37" s="176"/>
      <c r="AQ37" s="176"/>
      <c r="AR37" s="176"/>
      <c r="AS37" s="176"/>
      <c r="AT37" s="176"/>
      <c r="AU37" s="176"/>
      <c r="AV37" s="176"/>
      <c r="AW37" s="176"/>
    </row>
    <row r="38" spans="1:49" ht="15">
      <c r="A38" s="255"/>
      <c r="B38" s="177" t="s">
        <v>226</v>
      </c>
      <c r="C38" s="173">
        <v>3</v>
      </c>
      <c r="D38" s="173">
        <v>3</v>
      </c>
      <c r="E38" s="173">
        <v>3</v>
      </c>
      <c r="F38" s="173">
        <v>3</v>
      </c>
      <c r="G38" s="173">
        <v>3</v>
      </c>
      <c r="H38" s="173">
        <v>3</v>
      </c>
      <c r="I38" s="174"/>
      <c r="J38" s="164"/>
      <c r="K38" s="164"/>
      <c r="L38" s="164"/>
      <c r="M38" s="164"/>
      <c r="N38" s="164"/>
      <c r="O38" s="164"/>
      <c r="P38" s="164"/>
      <c r="Q38" s="164"/>
      <c r="R38" s="164"/>
      <c r="S38" s="164"/>
      <c r="T38" s="164"/>
      <c r="U38" s="164"/>
      <c r="V38" s="164"/>
      <c r="W38" s="164"/>
      <c r="X38" s="164"/>
      <c r="Y38" s="164"/>
      <c r="Z38" s="164"/>
      <c r="AA38" s="164"/>
      <c r="AB38" s="164"/>
      <c r="AC38" s="176"/>
      <c r="AD38" s="176"/>
      <c r="AE38" s="176"/>
      <c r="AF38" s="176"/>
      <c r="AG38" s="176"/>
      <c r="AH38" s="176"/>
      <c r="AI38" s="176"/>
      <c r="AJ38" s="176"/>
      <c r="AK38" s="176"/>
      <c r="AL38" s="176"/>
      <c r="AM38" s="176"/>
      <c r="AN38" s="176"/>
      <c r="AO38" s="176"/>
      <c r="AP38" s="176"/>
      <c r="AQ38" s="176"/>
      <c r="AR38" s="176"/>
      <c r="AS38" s="176"/>
      <c r="AT38" s="176"/>
      <c r="AU38" s="176"/>
      <c r="AV38" s="176"/>
      <c r="AW38" s="176"/>
    </row>
    <row r="39" spans="1:49" ht="15">
      <c r="A39" s="255"/>
      <c r="B39" s="177" t="s">
        <v>227</v>
      </c>
      <c r="C39" s="173">
        <v>2</v>
      </c>
      <c r="D39" s="173">
        <v>2</v>
      </c>
      <c r="E39" s="173">
        <v>2</v>
      </c>
      <c r="F39" s="173">
        <v>2</v>
      </c>
      <c r="G39" s="173">
        <v>2</v>
      </c>
      <c r="H39" s="173">
        <v>2</v>
      </c>
      <c r="I39" s="174"/>
      <c r="J39" s="164"/>
      <c r="K39" s="164"/>
      <c r="L39" s="164"/>
      <c r="M39" s="164"/>
      <c r="N39" s="164"/>
      <c r="O39" s="164"/>
      <c r="P39" s="164"/>
      <c r="Q39" s="164"/>
      <c r="R39" s="164"/>
      <c r="S39" s="164"/>
      <c r="T39" s="164"/>
      <c r="U39" s="164"/>
      <c r="V39" s="164"/>
      <c r="W39" s="164"/>
      <c r="X39" s="164"/>
      <c r="Y39" s="164"/>
      <c r="Z39" s="164"/>
      <c r="AA39" s="164"/>
      <c r="AB39" s="164"/>
      <c r="AC39" s="176"/>
      <c r="AD39" s="176"/>
      <c r="AE39" s="176"/>
      <c r="AF39" s="176"/>
      <c r="AG39" s="176"/>
      <c r="AH39" s="176"/>
      <c r="AI39" s="176"/>
      <c r="AJ39" s="176"/>
      <c r="AK39" s="176"/>
      <c r="AL39" s="176"/>
      <c r="AM39" s="176"/>
      <c r="AN39" s="176"/>
      <c r="AO39" s="176"/>
      <c r="AP39" s="176"/>
      <c r="AQ39" s="176"/>
      <c r="AR39" s="176"/>
      <c r="AS39" s="176"/>
      <c r="AT39" s="176"/>
      <c r="AU39" s="176"/>
      <c r="AV39" s="176"/>
      <c r="AW39" s="176"/>
    </row>
    <row r="40" spans="1:49" ht="15">
      <c r="A40" s="255"/>
      <c r="B40" s="177" t="s">
        <v>228</v>
      </c>
      <c r="C40" s="173">
        <v>1</v>
      </c>
      <c r="D40" s="173">
        <v>1</v>
      </c>
      <c r="E40" s="173">
        <v>1</v>
      </c>
      <c r="F40" s="173">
        <v>1</v>
      </c>
      <c r="G40" s="173">
        <v>1</v>
      </c>
      <c r="H40" s="173">
        <v>1</v>
      </c>
      <c r="I40" s="174"/>
      <c r="J40" s="164"/>
      <c r="K40" s="164"/>
      <c r="L40" s="164"/>
      <c r="M40" s="164"/>
      <c r="N40" s="164"/>
      <c r="O40" s="164"/>
      <c r="P40" s="164"/>
      <c r="Q40" s="164"/>
      <c r="R40" s="164"/>
      <c r="S40" s="164"/>
      <c r="T40" s="164"/>
      <c r="U40" s="164"/>
      <c r="V40" s="164"/>
      <c r="W40" s="164"/>
      <c r="X40" s="164"/>
      <c r="Y40" s="164"/>
      <c r="Z40" s="164"/>
      <c r="AA40" s="164"/>
      <c r="AB40" s="164"/>
      <c r="AC40" s="176"/>
      <c r="AD40" s="176"/>
      <c r="AE40" s="176"/>
      <c r="AF40" s="176"/>
      <c r="AG40" s="176"/>
      <c r="AH40" s="176"/>
      <c r="AI40" s="176"/>
      <c r="AJ40" s="176"/>
      <c r="AK40" s="176"/>
      <c r="AL40" s="176"/>
      <c r="AM40" s="176"/>
      <c r="AN40" s="176"/>
      <c r="AO40" s="176"/>
      <c r="AP40" s="176"/>
      <c r="AQ40" s="176"/>
      <c r="AR40" s="176"/>
      <c r="AS40" s="176"/>
      <c r="AT40" s="176"/>
      <c r="AU40" s="176"/>
      <c r="AV40" s="176"/>
      <c r="AW40" s="176"/>
    </row>
    <row r="41" spans="1:49" ht="15">
      <c r="A41" s="255"/>
      <c r="B41" s="177" t="s">
        <v>229</v>
      </c>
      <c r="C41" s="173"/>
      <c r="D41" s="173"/>
      <c r="E41" s="173"/>
      <c r="F41" s="173"/>
      <c r="G41" s="173"/>
      <c r="H41" s="173"/>
      <c r="I41" s="174"/>
      <c r="J41" s="164"/>
      <c r="K41" s="164"/>
      <c r="L41" s="164"/>
      <c r="M41" s="164"/>
      <c r="N41" s="164"/>
      <c r="O41" s="164"/>
      <c r="P41" s="164"/>
      <c r="Q41" s="164"/>
      <c r="R41" s="164"/>
      <c r="S41" s="164"/>
      <c r="T41" s="164"/>
      <c r="U41" s="164"/>
      <c r="V41" s="164"/>
      <c r="W41" s="164"/>
      <c r="X41" s="164"/>
      <c r="Y41" s="164"/>
      <c r="Z41" s="164"/>
      <c r="AA41" s="164"/>
      <c r="AB41" s="164"/>
      <c r="AC41" s="176"/>
      <c r="AD41" s="176"/>
      <c r="AE41" s="176"/>
      <c r="AF41" s="176"/>
      <c r="AG41" s="176"/>
      <c r="AH41" s="176"/>
      <c r="AI41" s="176"/>
      <c r="AJ41" s="176"/>
      <c r="AK41" s="176"/>
      <c r="AL41" s="176"/>
      <c r="AM41" s="176"/>
      <c r="AN41" s="176"/>
      <c r="AO41" s="176"/>
      <c r="AP41" s="176"/>
      <c r="AQ41" s="176"/>
      <c r="AR41" s="176"/>
      <c r="AS41" s="176"/>
      <c r="AT41" s="176"/>
      <c r="AU41" s="176"/>
      <c r="AV41" s="176"/>
      <c r="AW41" s="176"/>
    </row>
    <row r="42" spans="1:49" ht="15">
      <c r="A42" s="255"/>
      <c r="B42" s="177" t="s">
        <v>230</v>
      </c>
      <c r="C42" s="173"/>
      <c r="D42" s="173"/>
      <c r="E42" s="173"/>
      <c r="F42" s="173"/>
      <c r="G42" s="173"/>
      <c r="H42" s="173"/>
      <c r="I42" s="174"/>
      <c r="J42" s="164"/>
      <c r="K42" s="164"/>
      <c r="L42" s="164"/>
      <c r="M42" s="164"/>
      <c r="N42" s="164"/>
      <c r="O42" s="164"/>
      <c r="P42" s="164"/>
      <c r="Q42" s="164"/>
      <c r="R42" s="164"/>
      <c r="S42" s="164"/>
      <c r="T42" s="164"/>
      <c r="U42" s="164"/>
      <c r="V42" s="164"/>
      <c r="W42" s="164"/>
      <c r="X42" s="164"/>
      <c r="Y42" s="164"/>
      <c r="Z42" s="164"/>
      <c r="AA42" s="164"/>
      <c r="AB42" s="164"/>
      <c r="AC42" s="176"/>
      <c r="AD42" s="176"/>
      <c r="AE42" s="176"/>
      <c r="AF42" s="176"/>
      <c r="AG42" s="176"/>
      <c r="AH42" s="176"/>
      <c r="AI42" s="176"/>
      <c r="AJ42" s="176"/>
      <c r="AK42" s="176"/>
      <c r="AL42" s="176"/>
      <c r="AM42" s="176"/>
      <c r="AN42" s="176"/>
      <c r="AO42" s="176"/>
      <c r="AP42" s="176"/>
      <c r="AQ42" s="176"/>
      <c r="AR42" s="176"/>
      <c r="AS42" s="176"/>
      <c r="AT42" s="176"/>
      <c r="AU42" s="176"/>
      <c r="AV42" s="176"/>
      <c r="AW42" s="176"/>
    </row>
    <row r="43" spans="1:49" ht="15">
      <c r="A43" s="255"/>
      <c r="B43" s="177" t="s">
        <v>231</v>
      </c>
      <c r="C43" s="173"/>
      <c r="D43" s="173"/>
      <c r="E43" s="173"/>
      <c r="F43" s="173"/>
      <c r="G43" s="173"/>
      <c r="H43" s="173"/>
      <c r="I43" s="174"/>
      <c r="J43" s="164"/>
      <c r="K43" s="164"/>
      <c r="L43" s="164"/>
      <c r="M43" s="164"/>
      <c r="N43" s="164"/>
      <c r="O43" s="164"/>
      <c r="P43" s="164"/>
      <c r="Q43" s="164"/>
      <c r="R43" s="164"/>
      <c r="S43" s="164"/>
      <c r="T43" s="164"/>
      <c r="U43" s="164"/>
      <c r="V43" s="164"/>
      <c r="W43" s="164"/>
      <c r="X43" s="164"/>
      <c r="Y43" s="164"/>
      <c r="Z43" s="164"/>
      <c r="AA43" s="164"/>
      <c r="AB43" s="164"/>
      <c r="AC43" s="176"/>
      <c r="AD43" s="176"/>
      <c r="AE43" s="176"/>
      <c r="AF43" s="176"/>
      <c r="AG43" s="176"/>
      <c r="AH43" s="176"/>
      <c r="AI43" s="176"/>
      <c r="AJ43" s="176"/>
      <c r="AK43" s="176"/>
      <c r="AL43" s="176"/>
      <c r="AM43" s="176"/>
      <c r="AN43" s="176"/>
      <c r="AO43" s="176"/>
      <c r="AP43" s="176"/>
      <c r="AQ43" s="176"/>
      <c r="AR43" s="176"/>
      <c r="AS43" s="176"/>
      <c r="AT43" s="176"/>
      <c r="AU43" s="176"/>
      <c r="AV43" s="176"/>
      <c r="AW43" s="176"/>
    </row>
    <row r="44" spans="1:49" ht="15">
      <c r="A44" s="255"/>
      <c r="B44" s="177" t="s">
        <v>232</v>
      </c>
      <c r="C44" s="173"/>
      <c r="D44" s="173"/>
      <c r="E44" s="173"/>
      <c r="F44" s="173"/>
      <c r="G44" s="173"/>
      <c r="H44" s="173"/>
      <c r="I44" s="174"/>
      <c r="J44" s="164"/>
      <c r="K44" s="164"/>
      <c r="L44" s="164"/>
      <c r="M44" s="164"/>
      <c r="N44" s="164"/>
      <c r="O44" s="164"/>
      <c r="P44" s="164"/>
      <c r="Q44" s="164"/>
      <c r="R44" s="164"/>
      <c r="S44" s="164"/>
      <c r="T44" s="164"/>
      <c r="U44" s="164"/>
      <c r="V44" s="164"/>
      <c r="W44" s="164"/>
      <c r="X44" s="164"/>
      <c r="Y44" s="164"/>
      <c r="Z44" s="164"/>
      <c r="AA44" s="164"/>
      <c r="AB44" s="164"/>
      <c r="AC44" s="176"/>
      <c r="AD44" s="176"/>
      <c r="AE44" s="176"/>
      <c r="AF44" s="176"/>
      <c r="AG44" s="176"/>
      <c r="AH44" s="176"/>
      <c r="AI44" s="176"/>
      <c r="AJ44" s="176"/>
      <c r="AK44" s="176"/>
      <c r="AL44" s="176"/>
      <c r="AM44" s="176"/>
      <c r="AN44" s="176"/>
      <c r="AO44" s="176"/>
      <c r="AP44" s="176"/>
      <c r="AQ44" s="176"/>
      <c r="AR44" s="176"/>
      <c r="AS44" s="176"/>
      <c r="AT44" s="176"/>
      <c r="AU44" s="176"/>
      <c r="AV44" s="176"/>
      <c r="AW44" s="176"/>
    </row>
    <row r="45" spans="1:49" ht="15">
      <c r="A45" s="255"/>
      <c r="B45" s="178" t="s">
        <v>218</v>
      </c>
      <c r="C45" s="173"/>
      <c r="D45" s="173"/>
      <c r="E45" s="173"/>
      <c r="F45" s="173"/>
      <c r="G45" s="173"/>
      <c r="H45" s="173"/>
      <c r="I45" s="174"/>
      <c r="J45" s="164"/>
      <c r="K45" s="164"/>
      <c r="L45" s="164"/>
      <c r="M45" s="164"/>
      <c r="N45" s="164"/>
      <c r="O45" s="164"/>
      <c r="P45" s="164"/>
      <c r="Q45" s="164"/>
      <c r="R45" s="164"/>
      <c r="S45" s="164"/>
      <c r="T45" s="164"/>
      <c r="U45" s="164"/>
      <c r="V45" s="164"/>
      <c r="W45" s="164"/>
      <c r="X45" s="164"/>
      <c r="Y45" s="164"/>
      <c r="Z45" s="164"/>
      <c r="AA45" s="164"/>
      <c r="AB45" s="164"/>
      <c r="AC45" s="176"/>
      <c r="AD45" s="176"/>
      <c r="AE45" s="176"/>
      <c r="AF45" s="176"/>
      <c r="AG45" s="176"/>
      <c r="AH45" s="176"/>
      <c r="AI45" s="176"/>
      <c r="AJ45" s="176"/>
      <c r="AK45" s="176"/>
      <c r="AL45" s="176"/>
      <c r="AM45" s="176"/>
      <c r="AN45" s="176"/>
      <c r="AO45" s="176"/>
      <c r="AP45" s="176"/>
      <c r="AQ45" s="176"/>
      <c r="AR45" s="176"/>
      <c r="AS45" s="176"/>
      <c r="AT45" s="176"/>
      <c r="AU45" s="176"/>
      <c r="AV45" s="176"/>
      <c r="AW45" s="176"/>
    </row>
    <row r="46" spans="1:49" ht="15">
      <c r="A46" s="255"/>
      <c r="B46" s="177" t="s">
        <v>221</v>
      </c>
      <c r="C46" s="175"/>
      <c r="D46" s="175"/>
      <c r="E46" s="175"/>
      <c r="F46" s="175"/>
      <c r="G46" s="175"/>
      <c r="H46" s="175"/>
      <c r="I46" s="174"/>
      <c r="J46" s="164"/>
      <c r="K46" s="164"/>
      <c r="L46" s="164"/>
      <c r="M46" s="164"/>
      <c r="N46" s="164"/>
      <c r="O46" s="164"/>
      <c r="P46" s="164"/>
      <c r="Q46" s="164"/>
      <c r="R46" s="164"/>
      <c r="S46" s="164"/>
      <c r="T46" s="164"/>
      <c r="U46" s="164"/>
      <c r="V46" s="164"/>
      <c r="W46" s="164"/>
      <c r="X46" s="164"/>
      <c r="Y46" s="164"/>
      <c r="Z46" s="164"/>
      <c r="AA46" s="164"/>
      <c r="AB46" s="164"/>
      <c r="AC46" s="176"/>
      <c r="AD46" s="176"/>
      <c r="AE46" s="176"/>
      <c r="AF46" s="176"/>
      <c r="AG46" s="176"/>
      <c r="AH46" s="176"/>
      <c r="AI46" s="176"/>
      <c r="AJ46" s="176"/>
      <c r="AK46" s="176"/>
      <c r="AL46" s="176"/>
      <c r="AM46" s="176"/>
      <c r="AN46" s="176"/>
      <c r="AO46" s="176"/>
      <c r="AP46" s="176"/>
      <c r="AQ46" s="176"/>
      <c r="AR46" s="176"/>
      <c r="AS46" s="176"/>
      <c r="AT46" s="176"/>
      <c r="AU46" s="176"/>
      <c r="AV46" s="176"/>
      <c r="AW46" s="176"/>
    </row>
    <row r="47" spans="1:49" ht="15">
      <c r="A47" s="255"/>
      <c r="B47" s="177" t="s">
        <v>222</v>
      </c>
      <c r="C47" s="173"/>
      <c r="D47" s="173"/>
      <c r="E47" s="173"/>
      <c r="F47" s="173"/>
      <c r="G47" s="173"/>
      <c r="H47" s="173"/>
      <c r="I47" s="174"/>
      <c r="J47" s="164"/>
      <c r="K47" s="164"/>
      <c r="L47" s="164"/>
      <c r="M47" s="164"/>
      <c r="N47" s="164"/>
      <c r="O47" s="164"/>
      <c r="P47" s="164"/>
      <c r="Q47" s="164"/>
      <c r="R47" s="164"/>
      <c r="S47" s="164"/>
      <c r="T47" s="164"/>
      <c r="U47" s="164"/>
      <c r="V47" s="164"/>
      <c r="W47" s="164"/>
      <c r="X47" s="164"/>
      <c r="Y47" s="164"/>
      <c r="Z47" s="164"/>
      <c r="AA47" s="164"/>
      <c r="AB47" s="164"/>
      <c r="AC47" s="176"/>
      <c r="AD47" s="176"/>
      <c r="AE47" s="176"/>
      <c r="AF47" s="176"/>
      <c r="AG47" s="176"/>
      <c r="AH47" s="176"/>
      <c r="AI47" s="176"/>
      <c r="AJ47" s="176"/>
      <c r="AK47" s="176"/>
      <c r="AL47" s="176"/>
      <c r="AM47" s="176"/>
      <c r="AN47" s="176"/>
      <c r="AO47" s="176"/>
      <c r="AP47" s="176"/>
      <c r="AQ47" s="176"/>
      <c r="AR47" s="176"/>
      <c r="AS47" s="176"/>
      <c r="AT47" s="176"/>
      <c r="AU47" s="176"/>
      <c r="AV47" s="176"/>
      <c r="AW47" s="176"/>
    </row>
    <row r="48" spans="1:49" ht="15">
      <c r="A48" s="255"/>
      <c r="B48" s="177" t="s">
        <v>223</v>
      </c>
      <c r="C48" s="173"/>
      <c r="D48" s="173"/>
      <c r="E48" s="173"/>
      <c r="F48" s="173"/>
      <c r="G48" s="173"/>
      <c r="H48" s="173"/>
      <c r="I48" s="174"/>
      <c r="J48" s="164"/>
      <c r="K48" s="164"/>
      <c r="L48" s="164"/>
      <c r="M48" s="164"/>
      <c r="N48" s="164"/>
      <c r="O48" s="164"/>
      <c r="P48" s="164"/>
      <c r="Q48" s="164"/>
      <c r="R48" s="164"/>
      <c r="S48" s="164"/>
      <c r="T48" s="164"/>
      <c r="U48" s="164"/>
      <c r="V48" s="164"/>
      <c r="W48" s="164"/>
      <c r="X48" s="164"/>
      <c r="Y48" s="164"/>
      <c r="Z48" s="164"/>
      <c r="AA48" s="164"/>
      <c r="AB48" s="164"/>
      <c r="AC48" s="176"/>
      <c r="AD48" s="176"/>
      <c r="AE48" s="176"/>
      <c r="AF48" s="176"/>
      <c r="AG48" s="176"/>
      <c r="AH48" s="176"/>
      <c r="AI48" s="176"/>
      <c r="AJ48" s="176"/>
      <c r="AK48" s="176"/>
      <c r="AL48" s="176"/>
      <c r="AM48" s="176"/>
      <c r="AN48" s="176"/>
      <c r="AO48" s="176"/>
      <c r="AP48" s="176"/>
      <c r="AQ48" s="176"/>
      <c r="AR48" s="176"/>
      <c r="AS48" s="176"/>
      <c r="AT48" s="176"/>
      <c r="AU48" s="176"/>
      <c r="AV48" s="176"/>
      <c r="AW48" s="176"/>
    </row>
    <row r="49" spans="1:49">
      <c r="A49" s="255"/>
      <c r="B49" s="177" t="s">
        <v>224</v>
      </c>
      <c r="C49" s="173"/>
      <c r="D49" s="173"/>
      <c r="E49" s="173"/>
      <c r="F49" s="173"/>
      <c r="G49" s="173"/>
      <c r="H49" s="173"/>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row>
    <row r="50" spans="1:49">
      <c r="A50" s="255"/>
      <c r="B50" s="177" t="s">
        <v>225</v>
      </c>
      <c r="C50" s="173"/>
      <c r="D50" s="173"/>
      <c r="E50" s="173"/>
      <c r="F50" s="173"/>
      <c r="G50" s="173"/>
      <c r="H50" s="173"/>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row>
    <row r="51" spans="1:49">
      <c r="A51" s="255"/>
      <c r="B51" s="177" t="s">
        <v>226</v>
      </c>
      <c r="C51" s="173">
        <v>3</v>
      </c>
      <c r="D51" s="173">
        <v>3</v>
      </c>
      <c r="E51" s="173">
        <v>3</v>
      </c>
      <c r="F51" s="173">
        <v>3</v>
      </c>
      <c r="G51" s="173">
        <v>3</v>
      </c>
      <c r="H51" s="173">
        <v>3</v>
      </c>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row>
    <row r="52" spans="1:49">
      <c r="A52" s="255"/>
      <c r="B52" s="177" t="s">
        <v>227</v>
      </c>
      <c r="C52" s="173">
        <v>2</v>
      </c>
      <c r="D52" s="173">
        <v>2</v>
      </c>
      <c r="E52" s="173">
        <v>2</v>
      </c>
      <c r="F52" s="173">
        <v>2</v>
      </c>
      <c r="G52" s="173">
        <v>2</v>
      </c>
      <c r="H52" s="173">
        <v>2</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row>
    <row r="53" spans="1:49">
      <c r="A53" s="255"/>
      <c r="B53" s="177" t="s">
        <v>228</v>
      </c>
      <c r="C53" s="173">
        <v>1</v>
      </c>
      <c r="D53" s="173">
        <v>1</v>
      </c>
      <c r="E53" s="173">
        <v>1</v>
      </c>
      <c r="F53" s="173">
        <v>1</v>
      </c>
      <c r="G53" s="173">
        <v>1</v>
      </c>
      <c r="H53" s="173">
        <v>1</v>
      </c>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row>
    <row r="54" spans="1:49">
      <c r="A54" s="255"/>
      <c r="B54" s="177" t="s">
        <v>229</v>
      </c>
      <c r="C54" s="173">
        <v>1</v>
      </c>
      <c r="D54" s="173">
        <v>1</v>
      </c>
      <c r="E54" s="173">
        <v>1</v>
      </c>
      <c r="F54" s="173">
        <v>1</v>
      </c>
      <c r="G54" s="173">
        <v>1</v>
      </c>
      <c r="H54" s="173">
        <v>1</v>
      </c>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row>
    <row r="55" spans="1:49">
      <c r="A55" s="255"/>
      <c r="B55" s="177" t="s">
        <v>230</v>
      </c>
      <c r="C55" s="173"/>
      <c r="D55" s="173"/>
      <c r="E55" s="173"/>
      <c r="F55" s="173"/>
      <c r="G55" s="173"/>
      <c r="H55" s="173"/>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row>
    <row r="56" spans="1:49">
      <c r="A56" s="255"/>
      <c r="B56" s="177" t="s">
        <v>231</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row>
    <row r="57" spans="1:49" ht="13.5" thickBot="1">
      <c r="A57" s="256"/>
      <c r="B57" s="177" t="s">
        <v>232</v>
      </c>
      <c r="C57" s="173">
        <v>0.5</v>
      </c>
      <c r="D57" s="173">
        <v>0.5</v>
      </c>
      <c r="E57" s="173">
        <v>0.5</v>
      </c>
      <c r="F57" s="173">
        <v>0.5</v>
      </c>
      <c r="G57" s="173">
        <v>0.5</v>
      </c>
      <c r="H57" s="173">
        <v>0.5</v>
      </c>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row>
    <row r="58" spans="1:49" ht="15">
      <c r="A58" s="254" t="s">
        <v>180</v>
      </c>
      <c r="B58" s="177" t="s">
        <v>222</v>
      </c>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76"/>
      <c r="AD58" s="176"/>
      <c r="AE58" s="176"/>
      <c r="AF58" s="176"/>
      <c r="AG58" s="176"/>
      <c r="AH58" s="176"/>
      <c r="AI58" s="176"/>
      <c r="AJ58" s="176"/>
      <c r="AK58" s="176"/>
      <c r="AL58" s="176"/>
      <c r="AM58" s="176"/>
      <c r="AN58" s="176"/>
      <c r="AO58" s="176"/>
      <c r="AP58" s="176"/>
      <c r="AQ58" s="176"/>
      <c r="AR58" s="176"/>
      <c r="AS58" s="176"/>
      <c r="AT58" s="176"/>
      <c r="AU58" s="176"/>
      <c r="AV58" s="176"/>
      <c r="AW58" s="176"/>
    </row>
    <row r="59" spans="1:49" ht="15">
      <c r="A59" s="255"/>
      <c r="B59" s="177" t="s">
        <v>223</v>
      </c>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76"/>
      <c r="AD59" s="176"/>
      <c r="AE59" s="176"/>
      <c r="AF59" s="176"/>
      <c r="AG59" s="176"/>
      <c r="AH59" s="176"/>
      <c r="AI59" s="176"/>
      <c r="AJ59" s="176"/>
      <c r="AK59" s="176"/>
      <c r="AL59" s="176"/>
      <c r="AM59" s="176"/>
      <c r="AN59" s="176"/>
      <c r="AO59" s="176"/>
      <c r="AP59" s="176"/>
      <c r="AQ59" s="176"/>
      <c r="AR59" s="176"/>
      <c r="AS59" s="176"/>
      <c r="AT59" s="176"/>
      <c r="AU59" s="176"/>
      <c r="AV59" s="176"/>
      <c r="AW59" s="176"/>
    </row>
    <row r="60" spans="1:49" ht="15">
      <c r="A60" s="255"/>
      <c r="B60" s="177" t="s">
        <v>224</v>
      </c>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76"/>
      <c r="AD60" s="176"/>
      <c r="AE60" s="176"/>
      <c r="AF60" s="176"/>
      <c r="AG60" s="176"/>
      <c r="AH60" s="176"/>
      <c r="AI60" s="176"/>
      <c r="AJ60" s="176"/>
      <c r="AK60" s="176"/>
      <c r="AL60" s="176"/>
      <c r="AM60" s="176"/>
      <c r="AN60" s="176"/>
      <c r="AO60" s="176"/>
      <c r="AP60" s="176"/>
      <c r="AQ60" s="176"/>
      <c r="AR60" s="176"/>
      <c r="AS60" s="176"/>
      <c r="AT60" s="176"/>
      <c r="AU60" s="176"/>
      <c r="AV60" s="176"/>
      <c r="AW60" s="176"/>
    </row>
    <row r="61" spans="1:49" ht="15">
      <c r="A61" s="255"/>
      <c r="B61" s="177" t="s">
        <v>225</v>
      </c>
      <c r="C61" s="173">
        <v>3</v>
      </c>
      <c r="D61" s="173">
        <v>3</v>
      </c>
      <c r="E61" s="173">
        <v>3</v>
      </c>
      <c r="F61" s="173">
        <v>3</v>
      </c>
      <c r="G61" s="173">
        <v>3</v>
      </c>
      <c r="H61" s="173">
        <v>3</v>
      </c>
      <c r="I61" s="174"/>
      <c r="J61" s="164"/>
      <c r="K61" s="164"/>
      <c r="L61" s="164"/>
      <c r="M61" s="164"/>
      <c r="N61" s="164"/>
      <c r="O61" s="164"/>
      <c r="P61" s="164"/>
      <c r="Q61" s="164"/>
      <c r="R61" s="164"/>
      <c r="S61" s="164"/>
      <c r="T61" s="164"/>
      <c r="U61" s="164"/>
      <c r="V61" s="164"/>
      <c r="W61" s="164"/>
      <c r="X61" s="164"/>
      <c r="Y61" s="164"/>
      <c r="Z61" s="164"/>
      <c r="AA61" s="164"/>
      <c r="AB61" s="164"/>
      <c r="AC61" s="176"/>
      <c r="AD61" s="176"/>
      <c r="AE61" s="176"/>
      <c r="AF61" s="176"/>
      <c r="AG61" s="176"/>
      <c r="AH61" s="176"/>
      <c r="AI61" s="176"/>
      <c r="AJ61" s="176"/>
      <c r="AK61" s="176"/>
      <c r="AL61" s="176"/>
      <c r="AM61" s="176"/>
      <c r="AN61" s="176"/>
      <c r="AO61" s="176"/>
      <c r="AP61" s="176"/>
      <c r="AQ61" s="176"/>
      <c r="AR61" s="176"/>
      <c r="AS61" s="176"/>
      <c r="AT61" s="176"/>
      <c r="AU61" s="176"/>
      <c r="AV61" s="176"/>
      <c r="AW61" s="176"/>
    </row>
    <row r="62" spans="1:49" ht="15">
      <c r="A62" s="255"/>
      <c r="B62" s="177" t="s">
        <v>226</v>
      </c>
      <c r="C62" s="173">
        <v>3</v>
      </c>
      <c r="D62" s="173">
        <v>3</v>
      </c>
      <c r="E62" s="173">
        <v>3</v>
      </c>
      <c r="F62" s="173">
        <v>3</v>
      </c>
      <c r="G62" s="173">
        <v>3</v>
      </c>
      <c r="H62" s="173">
        <v>3</v>
      </c>
      <c r="I62" s="174"/>
      <c r="J62" s="164"/>
      <c r="K62" s="164"/>
      <c r="L62" s="164"/>
      <c r="M62" s="164"/>
      <c r="N62" s="164"/>
      <c r="O62" s="164"/>
      <c r="P62" s="164"/>
      <c r="Q62" s="164"/>
      <c r="R62" s="164"/>
      <c r="S62" s="164"/>
      <c r="T62" s="164"/>
      <c r="U62" s="164"/>
      <c r="V62" s="164"/>
      <c r="W62" s="164"/>
      <c r="X62" s="164"/>
      <c r="Y62" s="164"/>
      <c r="Z62" s="164"/>
      <c r="AA62" s="164"/>
      <c r="AB62" s="164"/>
      <c r="AC62" s="176"/>
      <c r="AD62" s="176"/>
      <c r="AE62" s="176"/>
      <c r="AF62" s="176"/>
      <c r="AG62" s="176"/>
      <c r="AH62" s="176"/>
      <c r="AI62" s="176"/>
      <c r="AJ62" s="176"/>
      <c r="AK62" s="176"/>
      <c r="AL62" s="176"/>
      <c r="AM62" s="176"/>
      <c r="AN62" s="176"/>
      <c r="AO62" s="176"/>
      <c r="AP62" s="176"/>
      <c r="AQ62" s="176"/>
      <c r="AR62" s="176"/>
      <c r="AS62" s="176"/>
      <c r="AT62" s="176"/>
      <c r="AU62" s="176"/>
      <c r="AV62" s="176"/>
      <c r="AW62" s="176"/>
    </row>
    <row r="63" spans="1:49" ht="15">
      <c r="A63" s="255"/>
      <c r="B63" s="177" t="s">
        <v>227</v>
      </c>
      <c r="C63" s="173">
        <v>2</v>
      </c>
      <c r="D63" s="173">
        <v>2</v>
      </c>
      <c r="E63" s="173">
        <v>2</v>
      </c>
      <c r="F63" s="173">
        <v>2</v>
      </c>
      <c r="G63" s="173">
        <v>2</v>
      </c>
      <c r="H63" s="173">
        <v>2</v>
      </c>
      <c r="I63" s="174"/>
      <c r="J63" s="164"/>
      <c r="K63" s="164"/>
      <c r="L63" s="164"/>
      <c r="M63" s="164"/>
      <c r="N63" s="164"/>
      <c r="O63" s="164"/>
      <c r="P63" s="164"/>
      <c r="Q63" s="164"/>
      <c r="R63" s="164"/>
      <c r="S63" s="164"/>
      <c r="T63" s="164"/>
      <c r="U63" s="164"/>
      <c r="V63" s="164"/>
      <c r="W63" s="164"/>
      <c r="X63" s="164"/>
      <c r="Y63" s="164"/>
      <c r="Z63" s="164"/>
      <c r="AA63" s="164"/>
      <c r="AB63" s="164"/>
      <c r="AC63" s="176"/>
      <c r="AD63" s="176"/>
      <c r="AE63" s="176"/>
      <c r="AF63" s="176"/>
      <c r="AG63" s="176"/>
      <c r="AH63" s="176"/>
      <c r="AI63" s="176"/>
      <c r="AJ63" s="176"/>
      <c r="AK63" s="176"/>
      <c r="AL63" s="176"/>
      <c r="AM63" s="176"/>
      <c r="AN63" s="176"/>
      <c r="AO63" s="176"/>
      <c r="AP63" s="176"/>
      <c r="AQ63" s="176"/>
      <c r="AR63" s="176"/>
      <c r="AS63" s="176"/>
      <c r="AT63" s="176"/>
      <c r="AU63" s="176"/>
      <c r="AV63" s="176"/>
      <c r="AW63" s="176"/>
    </row>
    <row r="64" spans="1:49" ht="15">
      <c r="A64" s="255"/>
      <c r="B64" s="177" t="s">
        <v>228</v>
      </c>
      <c r="C64" s="173">
        <v>1</v>
      </c>
      <c r="D64" s="173">
        <v>1</v>
      </c>
      <c r="E64" s="173">
        <v>1</v>
      </c>
      <c r="F64" s="173">
        <v>1</v>
      </c>
      <c r="G64" s="173">
        <v>1</v>
      </c>
      <c r="H64" s="173">
        <v>1</v>
      </c>
      <c r="I64" s="174"/>
      <c r="J64" s="164"/>
      <c r="K64" s="164"/>
      <c r="L64" s="164"/>
      <c r="M64" s="164"/>
      <c r="N64" s="164"/>
      <c r="O64" s="164"/>
      <c r="P64" s="164"/>
      <c r="Q64" s="164"/>
      <c r="R64" s="164"/>
      <c r="S64" s="164"/>
      <c r="T64" s="164"/>
      <c r="U64" s="164"/>
      <c r="V64" s="164"/>
      <c r="W64" s="164"/>
      <c r="X64" s="164"/>
      <c r="Y64" s="164"/>
      <c r="Z64" s="164"/>
      <c r="AA64" s="164"/>
      <c r="AB64" s="164"/>
      <c r="AC64" s="176"/>
      <c r="AD64" s="176"/>
      <c r="AE64" s="176"/>
      <c r="AF64" s="176"/>
      <c r="AG64" s="176"/>
      <c r="AH64" s="176"/>
      <c r="AI64" s="176"/>
      <c r="AJ64" s="176"/>
      <c r="AK64" s="176"/>
      <c r="AL64" s="176"/>
      <c r="AM64" s="176"/>
      <c r="AN64" s="176"/>
      <c r="AO64" s="176"/>
      <c r="AP64" s="176"/>
      <c r="AQ64" s="176"/>
      <c r="AR64" s="176"/>
      <c r="AS64" s="176"/>
      <c r="AT64" s="176"/>
      <c r="AU64" s="176"/>
      <c r="AV64" s="176"/>
      <c r="AW64" s="176"/>
    </row>
    <row r="65" spans="1:49" ht="15">
      <c r="A65" s="255"/>
      <c r="B65" s="177" t="s">
        <v>229</v>
      </c>
      <c r="C65" s="173"/>
      <c r="D65" s="173"/>
      <c r="E65" s="173"/>
      <c r="F65" s="173"/>
      <c r="G65" s="173"/>
      <c r="H65" s="173"/>
      <c r="I65" s="174"/>
      <c r="J65" s="164"/>
      <c r="K65" s="164"/>
      <c r="L65" s="164"/>
      <c r="M65" s="164"/>
      <c r="N65" s="164"/>
      <c r="O65" s="164"/>
      <c r="P65" s="164"/>
      <c r="Q65" s="164"/>
      <c r="R65" s="164"/>
      <c r="S65" s="164"/>
      <c r="T65" s="164"/>
      <c r="U65" s="164"/>
      <c r="V65" s="164"/>
      <c r="W65" s="164"/>
      <c r="X65" s="164"/>
      <c r="Y65" s="164"/>
      <c r="Z65" s="164"/>
      <c r="AA65" s="164"/>
      <c r="AB65" s="164"/>
      <c r="AC65" s="176"/>
      <c r="AD65" s="176"/>
      <c r="AE65" s="176"/>
      <c r="AF65" s="176"/>
      <c r="AG65" s="176"/>
      <c r="AH65" s="176"/>
      <c r="AI65" s="176"/>
      <c r="AJ65" s="176"/>
      <c r="AK65" s="176"/>
      <c r="AL65" s="176"/>
      <c r="AM65" s="176"/>
      <c r="AN65" s="176"/>
      <c r="AO65" s="176"/>
      <c r="AP65" s="176"/>
      <c r="AQ65" s="176"/>
      <c r="AR65" s="176"/>
      <c r="AS65" s="176"/>
      <c r="AT65" s="176"/>
      <c r="AU65" s="176"/>
      <c r="AV65" s="176"/>
      <c r="AW65" s="176"/>
    </row>
    <row r="66" spans="1:49" ht="15">
      <c r="A66" s="255"/>
      <c r="B66" s="177" t="s">
        <v>230</v>
      </c>
      <c r="C66" s="173"/>
      <c r="D66" s="173"/>
      <c r="E66" s="173"/>
      <c r="F66" s="173"/>
      <c r="G66" s="173"/>
      <c r="H66" s="173"/>
      <c r="I66" s="174"/>
      <c r="J66" s="164"/>
      <c r="K66" s="164"/>
      <c r="L66" s="164"/>
      <c r="M66" s="164"/>
      <c r="N66" s="164"/>
      <c r="O66" s="164"/>
      <c r="P66" s="164"/>
      <c r="Q66" s="164"/>
      <c r="R66" s="164"/>
      <c r="S66" s="164"/>
      <c r="T66" s="164"/>
      <c r="U66" s="164"/>
      <c r="V66" s="164"/>
      <c r="W66" s="164"/>
      <c r="X66" s="164"/>
      <c r="Y66" s="164"/>
      <c r="Z66" s="164"/>
      <c r="AA66" s="164"/>
      <c r="AB66" s="164"/>
      <c r="AC66" s="176"/>
      <c r="AD66" s="176"/>
      <c r="AE66" s="176"/>
      <c r="AF66" s="176"/>
      <c r="AG66" s="176"/>
      <c r="AH66" s="176"/>
      <c r="AI66" s="176"/>
      <c r="AJ66" s="176"/>
      <c r="AK66" s="176"/>
      <c r="AL66" s="176"/>
      <c r="AM66" s="176"/>
      <c r="AN66" s="176"/>
      <c r="AO66" s="176"/>
      <c r="AP66" s="176"/>
      <c r="AQ66" s="176"/>
      <c r="AR66" s="176"/>
      <c r="AS66" s="176"/>
      <c r="AT66" s="176"/>
      <c r="AU66" s="176"/>
      <c r="AV66" s="176"/>
      <c r="AW66" s="176"/>
    </row>
    <row r="67" spans="1:49" ht="15">
      <c r="A67" s="255"/>
      <c r="B67" s="177" t="s">
        <v>231</v>
      </c>
      <c r="C67" s="173"/>
      <c r="D67" s="173"/>
      <c r="E67" s="173"/>
      <c r="F67" s="173"/>
      <c r="G67" s="173"/>
      <c r="H67" s="173"/>
      <c r="I67" s="174"/>
      <c r="J67" s="164"/>
      <c r="K67" s="164"/>
      <c r="L67" s="164"/>
      <c r="M67" s="164"/>
      <c r="N67" s="164"/>
      <c r="O67" s="164"/>
      <c r="P67" s="164"/>
      <c r="Q67" s="164"/>
      <c r="R67" s="164"/>
      <c r="S67" s="164"/>
      <c r="T67" s="164"/>
      <c r="U67" s="164"/>
      <c r="V67" s="164"/>
      <c r="W67" s="164"/>
      <c r="X67" s="164"/>
      <c r="Y67" s="164"/>
      <c r="Z67" s="164"/>
      <c r="AA67" s="164"/>
      <c r="AB67" s="164"/>
      <c r="AC67" s="176"/>
      <c r="AD67" s="176"/>
      <c r="AE67" s="176"/>
      <c r="AF67" s="176"/>
      <c r="AG67" s="176"/>
      <c r="AH67" s="176"/>
      <c r="AI67" s="176"/>
      <c r="AJ67" s="176"/>
      <c r="AK67" s="176"/>
      <c r="AL67" s="176"/>
      <c r="AM67" s="176"/>
      <c r="AN67" s="176"/>
      <c r="AO67" s="176"/>
      <c r="AP67" s="176"/>
      <c r="AQ67" s="176"/>
      <c r="AR67" s="176"/>
      <c r="AS67" s="176"/>
      <c r="AT67" s="176"/>
      <c r="AU67" s="176"/>
      <c r="AV67" s="176"/>
      <c r="AW67" s="176"/>
    </row>
    <row r="68" spans="1:49" ht="15">
      <c r="A68" s="255"/>
      <c r="B68" s="177" t="s">
        <v>232</v>
      </c>
      <c r="C68" s="173"/>
      <c r="D68" s="173"/>
      <c r="E68" s="173"/>
      <c r="F68" s="173"/>
      <c r="G68" s="173"/>
      <c r="H68" s="173"/>
      <c r="I68" s="174"/>
      <c r="J68" s="164"/>
      <c r="K68" s="164"/>
      <c r="L68" s="164"/>
      <c r="M68" s="164"/>
      <c r="N68" s="164"/>
      <c r="O68" s="164"/>
      <c r="P68" s="164"/>
      <c r="Q68" s="164"/>
      <c r="R68" s="164"/>
      <c r="S68" s="164"/>
      <c r="T68" s="164"/>
      <c r="U68" s="164"/>
      <c r="V68" s="164"/>
      <c r="W68" s="164"/>
      <c r="X68" s="164"/>
      <c r="Y68" s="164"/>
      <c r="Z68" s="164"/>
      <c r="AA68" s="164"/>
      <c r="AB68" s="164"/>
      <c r="AC68" s="176"/>
      <c r="AD68" s="176"/>
      <c r="AE68" s="176"/>
      <c r="AF68" s="176"/>
      <c r="AG68" s="176"/>
      <c r="AH68" s="176"/>
      <c r="AI68" s="176"/>
      <c r="AJ68" s="176"/>
      <c r="AK68" s="176"/>
      <c r="AL68" s="176"/>
      <c r="AM68" s="176"/>
      <c r="AN68" s="176"/>
      <c r="AO68" s="176"/>
      <c r="AP68" s="176"/>
      <c r="AQ68" s="176"/>
      <c r="AR68" s="176"/>
      <c r="AS68" s="176"/>
      <c r="AT68" s="176"/>
      <c r="AU68" s="176"/>
      <c r="AV68" s="176"/>
      <c r="AW68" s="176"/>
    </row>
    <row r="69" spans="1:49" ht="15">
      <c r="A69" s="255"/>
      <c r="B69" s="178" t="s">
        <v>218</v>
      </c>
      <c r="C69" s="173"/>
      <c r="D69" s="173"/>
      <c r="E69" s="173"/>
      <c r="F69" s="173"/>
      <c r="G69" s="173"/>
      <c r="H69" s="173"/>
      <c r="I69" s="174"/>
      <c r="J69" s="164"/>
      <c r="K69" s="164"/>
      <c r="L69" s="164"/>
      <c r="M69" s="164"/>
      <c r="N69" s="164"/>
      <c r="O69" s="164"/>
      <c r="P69" s="164"/>
      <c r="Q69" s="164"/>
      <c r="R69" s="164"/>
      <c r="S69" s="164"/>
      <c r="T69" s="164"/>
      <c r="U69" s="164"/>
      <c r="V69" s="164"/>
      <c r="W69" s="164"/>
      <c r="X69" s="164"/>
      <c r="Y69" s="164"/>
      <c r="Z69" s="164"/>
      <c r="AA69" s="164"/>
      <c r="AB69" s="164"/>
      <c r="AC69" s="176"/>
      <c r="AD69" s="176"/>
      <c r="AE69" s="176"/>
      <c r="AF69" s="176"/>
      <c r="AG69" s="176"/>
      <c r="AH69" s="176"/>
      <c r="AI69" s="176"/>
      <c r="AJ69" s="176"/>
      <c r="AK69" s="176"/>
      <c r="AL69" s="176"/>
      <c r="AM69" s="176"/>
      <c r="AN69" s="176"/>
      <c r="AO69" s="176"/>
      <c r="AP69" s="176"/>
      <c r="AQ69" s="176"/>
      <c r="AR69" s="176"/>
      <c r="AS69" s="176"/>
      <c r="AT69" s="176"/>
      <c r="AU69" s="176"/>
      <c r="AV69" s="176"/>
      <c r="AW69" s="176"/>
    </row>
    <row r="70" spans="1:49" ht="15">
      <c r="A70" s="255"/>
      <c r="B70" s="177" t="s">
        <v>221</v>
      </c>
      <c r="C70" s="175"/>
      <c r="D70" s="175"/>
      <c r="E70" s="175"/>
      <c r="F70" s="175"/>
      <c r="G70" s="175"/>
      <c r="H70" s="175"/>
      <c r="I70" s="174"/>
      <c r="J70" s="164"/>
      <c r="K70" s="164"/>
      <c r="L70" s="164"/>
      <c r="M70" s="164"/>
      <c r="N70" s="164"/>
      <c r="O70" s="164"/>
      <c r="P70" s="164"/>
      <c r="Q70" s="164"/>
      <c r="R70" s="164"/>
      <c r="S70" s="164"/>
      <c r="T70" s="164"/>
      <c r="U70" s="164"/>
      <c r="V70" s="164"/>
      <c r="W70" s="164"/>
      <c r="X70" s="164"/>
      <c r="Y70" s="164"/>
      <c r="Z70" s="164"/>
      <c r="AA70" s="164"/>
      <c r="AB70" s="164"/>
      <c r="AC70" s="176"/>
      <c r="AD70" s="176"/>
      <c r="AE70" s="176"/>
      <c r="AF70" s="176"/>
      <c r="AG70" s="176"/>
      <c r="AH70" s="176"/>
      <c r="AI70" s="176"/>
      <c r="AJ70" s="176"/>
      <c r="AK70" s="176"/>
      <c r="AL70" s="176"/>
      <c r="AM70" s="176"/>
      <c r="AN70" s="176"/>
      <c r="AO70" s="176"/>
      <c r="AP70" s="176"/>
      <c r="AQ70" s="176"/>
      <c r="AR70" s="176"/>
      <c r="AS70" s="176"/>
      <c r="AT70" s="176"/>
      <c r="AU70" s="176"/>
      <c r="AV70" s="176"/>
      <c r="AW70" s="176"/>
    </row>
    <row r="71" spans="1:49" ht="15">
      <c r="A71" s="255"/>
      <c r="B71" s="177" t="s">
        <v>222</v>
      </c>
      <c r="C71" s="173"/>
      <c r="D71" s="173"/>
      <c r="E71" s="173"/>
      <c r="F71" s="173"/>
      <c r="G71" s="173"/>
      <c r="H71" s="173"/>
      <c r="I71" s="174"/>
      <c r="J71" s="164"/>
      <c r="K71" s="164"/>
      <c r="L71" s="164"/>
      <c r="M71" s="164"/>
      <c r="N71" s="164"/>
      <c r="O71" s="164"/>
      <c r="P71" s="164"/>
      <c r="Q71" s="164"/>
      <c r="R71" s="164"/>
      <c r="S71" s="164"/>
      <c r="T71" s="164"/>
      <c r="U71" s="164"/>
      <c r="V71" s="164"/>
      <c r="W71" s="164"/>
      <c r="X71" s="164"/>
      <c r="Y71" s="164"/>
      <c r="Z71" s="164"/>
      <c r="AA71" s="164"/>
      <c r="AB71" s="164"/>
      <c r="AC71" s="176"/>
      <c r="AD71" s="176"/>
      <c r="AE71" s="176"/>
      <c r="AF71" s="176"/>
      <c r="AG71" s="176"/>
      <c r="AH71" s="176"/>
      <c r="AI71" s="176"/>
      <c r="AJ71" s="176"/>
      <c r="AK71" s="176"/>
      <c r="AL71" s="176"/>
      <c r="AM71" s="176"/>
      <c r="AN71" s="176"/>
      <c r="AO71" s="176"/>
      <c r="AP71" s="176"/>
      <c r="AQ71" s="176"/>
      <c r="AR71" s="176"/>
      <c r="AS71" s="176"/>
      <c r="AT71" s="176"/>
      <c r="AU71" s="176"/>
      <c r="AV71" s="176"/>
      <c r="AW71" s="176"/>
    </row>
    <row r="72" spans="1:49" ht="15">
      <c r="A72" s="255"/>
      <c r="B72" s="177" t="s">
        <v>223</v>
      </c>
      <c r="C72" s="173"/>
      <c r="D72" s="173"/>
      <c r="E72" s="173"/>
      <c r="F72" s="173"/>
      <c r="G72" s="173"/>
      <c r="H72" s="173"/>
      <c r="I72" s="174"/>
      <c r="J72" s="164"/>
      <c r="K72" s="164"/>
      <c r="L72" s="164"/>
      <c r="M72" s="164"/>
      <c r="N72" s="164"/>
      <c r="O72" s="164"/>
      <c r="P72" s="164"/>
      <c r="Q72" s="164"/>
      <c r="R72" s="164"/>
      <c r="S72" s="164"/>
      <c r="T72" s="164"/>
      <c r="U72" s="164"/>
      <c r="V72" s="164"/>
      <c r="W72" s="164"/>
      <c r="X72" s="164"/>
      <c r="Y72" s="164"/>
      <c r="Z72" s="164"/>
      <c r="AA72" s="164"/>
      <c r="AB72" s="164"/>
      <c r="AC72" s="176"/>
      <c r="AD72" s="176"/>
      <c r="AE72" s="176"/>
      <c r="AF72" s="176"/>
      <c r="AG72" s="176"/>
      <c r="AH72" s="176"/>
      <c r="AI72" s="176"/>
      <c r="AJ72" s="176"/>
      <c r="AK72" s="176"/>
      <c r="AL72" s="176"/>
      <c r="AM72" s="176"/>
      <c r="AN72" s="176"/>
      <c r="AO72" s="176"/>
      <c r="AP72" s="176"/>
      <c r="AQ72" s="176"/>
      <c r="AR72" s="176"/>
      <c r="AS72" s="176"/>
      <c r="AT72" s="176"/>
      <c r="AU72" s="176"/>
      <c r="AV72" s="176"/>
      <c r="AW72" s="176"/>
    </row>
    <row r="73" spans="1:49">
      <c r="A73" s="255"/>
      <c r="B73" s="177" t="s">
        <v>224</v>
      </c>
      <c r="C73" s="173"/>
      <c r="D73" s="173"/>
      <c r="E73" s="173"/>
      <c r="F73" s="173"/>
      <c r="G73" s="173"/>
      <c r="H73" s="173"/>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row>
    <row r="74" spans="1:49">
      <c r="A74" s="255"/>
      <c r="B74" s="177" t="s">
        <v>225</v>
      </c>
      <c r="C74" s="173"/>
      <c r="D74" s="173"/>
      <c r="E74" s="173"/>
      <c r="F74" s="173"/>
      <c r="G74" s="173"/>
      <c r="H74" s="173"/>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row>
    <row r="75" spans="1:49">
      <c r="A75" s="255"/>
      <c r="B75" s="177" t="s">
        <v>226</v>
      </c>
      <c r="C75" s="173">
        <v>3</v>
      </c>
      <c r="D75" s="173">
        <v>3</v>
      </c>
      <c r="E75" s="173">
        <v>3</v>
      </c>
      <c r="F75" s="173">
        <v>3</v>
      </c>
      <c r="G75" s="173">
        <v>3</v>
      </c>
      <c r="H75" s="173">
        <v>3</v>
      </c>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row>
    <row r="76" spans="1:49">
      <c r="A76" s="255"/>
      <c r="B76" s="177" t="s">
        <v>227</v>
      </c>
      <c r="C76" s="173">
        <v>2</v>
      </c>
      <c r="D76" s="173">
        <v>2</v>
      </c>
      <c r="E76" s="173">
        <v>2</v>
      </c>
      <c r="F76" s="173">
        <v>2</v>
      </c>
      <c r="G76" s="173">
        <v>2</v>
      </c>
      <c r="H76" s="173">
        <v>2</v>
      </c>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row>
    <row r="77" spans="1:49">
      <c r="A77" s="255"/>
      <c r="B77" s="177" t="s">
        <v>228</v>
      </c>
      <c r="C77" s="173">
        <v>1</v>
      </c>
      <c r="D77" s="173">
        <v>1</v>
      </c>
      <c r="E77" s="173">
        <v>1</v>
      </c>
      <c r="F77" s="173">
        <v>1</v>
      </c>
      <c r="G77" s="173">
        <v>1</v>
      </c>
      <c r="H77" s="173">
        <v>1</v>
      </c>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row>
    <row r="78" spans="1:49">
      <c r="A78" s="255"/>
      <c r="B78" s="177" t="s">
        <v>229</v>
      </c>
      <c r="C78" s="173">
        <v>1</v>
      </c>
      <c r="D78" s="173">
        <v>1</v>
      </c>
      <c r="E78" s="173">
        <v>1</v>
      </c>
      <c r="F78" s="173">
        <v>1</v>
      </c>
      <c r="G78" s="173">
        <v>1</v>
      </c>
      <c r="H78" s="173">
        <v>1</v>
      </c>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row>
    <row r="79" spans="1:49">
      <c r="A79" s="255"/>
      <c r="B79" s="177" t="s">
        <v>230</v>
      </c>
      <c r="C79" s="173"/>
      <c r="D79" s="173"/>
      <c r="E79" s="173"/>
      <c r="F79" s="173"/>
      <c r="G79" s="173"/>
      <c r="H79" s="173"/>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row>
    <row r="80" spans="1:49">
      <c r="A80" s="255"/>
      <c r="B80" s="177" t="s">
        <v>231</v>
      </c>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row>
    <row r="81" spans="1:49" ht="13.5" thickBot="1">
      <c r="A81" s="255"/>
      <c r="B81" s="177" t="s">
        <v>232</v>
      </c>
      <c r="C81" s="173">
        <v>0.5</v>
      </c>
      <c r="D81" s="173">
        <v>0.5</v>
      </c>
      <c r="E81" s="173">
        <v>0.5</v>
      </c>
      <c r="F81" s="173">
        <v>0.5</v>
      </c>
      <c r="G81" s="173">
        <v>0.5</v>
      </c>
      <c r="H81" s="173">
        <v>0.5</v>
      </c>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row>
    <row r="82" spans="1:49" ht="15">
      <c r="A82" s="254" t="s">
        <v>180</v>
      </c>
      <c r="B82" s="177" t="s">
        <v>222</v>
      </c>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76"/>
      <c r="AD82" s="176"/>
      <c r="AE82" s="176"/>
      <c r="AF82" s="176"/>
      <c r="AG82" s="176"/>
      <c r="AH82" s="176"/>
      <c r="AI82" s="176"/>
      <c r="AJ82" s="176"/>
      <c r="AK82" s="176"/>
      <c r="AL82" s="176"/>
      <c r="AM82" s="176"/>
      <c r="AN82" s="176"/>
      <c r="AO82" s="176"/>
      <c r="AP82" s="176"/>
      <c r="AQ82" s="176"/>
      <c r="AR82" s="176"/>
      <c r="AS82" s="176"/>
      <c r="AT82" s="176"/>
      <c r="AU82" s="176"/>
      <c r="AV82" s="176"/>
      <c r="AW82" s="176"/>
    </row>
    <row r="83" spans="1:49" ht="15">
      <c r="A83" s="255"/>
      <c r="B83" s="177" t="s">
        <v>223</v>
      </c>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76"/>
      <c r="AD83" s="176"/>
      <c r="AE83" s="176"/>
      <c r="AF83" s="176"/>
      <c r="AG83" s="176"/>
      <c r="AH83" s="176"/>
      <c r="AI83" s="176"/>
      <c r="AJ83" s="176"/>
      <c r="AK83" s="176"/>
      <c r="AL83" s="176"/>
      <c r="AM83" s="176"/>
      <c r="AN83" s="176"/>
      <c r="AO83" s="176"/>
      <c r="AP83" s="176"/>
      <c r="AQ83" s="176"/>
      <c r="AR83" s="176"/>
      <c r="AS83" s="176"/>
      <c r="AT83" s="176"/>
      <c r="AU83" s="176"/>
      <c r="AV83" s="176"/>
      <c r="AW83" s="176"/>
    </row>
    <row r="84" spans="1:49" ht="15">
      <c r="A84" s="255"/>
      <c r="B84" s="177" t="s">
        <v>224</v>
      </c>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76"/>
      <c r="AD84" s="176"/>
      <c r="AE84" s="176"/>
      <c r="AF84" s="176"/>
      <c r="AG84" s="176"/>
      <c r="AH84" s="176"/>
      <c r="AI84" s="176"/>
      <c r="AJ84" s="176"/>
      <c r="AK84" s="176"/>
      <c r="AL84" s="176"/>
      <c r="AM84" s="176"/>
      <c r="AN84" s="176"/>
      <c r="AO84" s="176"/>
      <c r="AP84" s="176"/>
      <c r="AQ84" s="176"/>
      <c r="AR84" s="176"/>
      <c r="AS84" s="176"/>
      <c r="AT84" s="176"/>
      <c r="AU84" s="176"/>
      <c r="AV84" s="176"/>
      <c r="AW84" s="176"/>
    </row>
    <row r="85" spans="1:49" ht="15">
      <c r="A85" s="255"/>
      <c r="B85" s="177" t="s">
        <v>225</v>
      </c>
      <c r="C85" s="173">
        <v>3</v>
      </c>
      <c r="D85" s="173">
        <v>3</v>
      </c>
      <c r="E85" s="173">
        <v>3</v>
      </c>
      <c r="F85" s="173">
        <v>3</v>
      </c>
      <c r="G85" s="173">
        <v>3</v>
      </c>
      <c r="H85" s="173">
        <v>3</v>
      </c>
      <c r="I85" s="174"/>
      <c r="J85" s="164"/>
      <c r="K85" s="164"/>
      <c r="L85" s="164"/>
      <c r="M85" s="164"/>
      <c r="N85" s="164"/>
      <c r="O85" s="164"/>
      <c r="P85" s="164"/>
      <c r="Q85" s="164"/>
      <c r="R85" s="164"/>
      <c r="S85" s="164"/>
      <c r="T85" s="164"/>
      <c r="U85" s="164"/>
      <c r="V85" s="164"/>
      <c r="W85" s="164"/>
      <c r="X85" s="164"/>
      <c r="Y85" s="164"/>
      <c r="Z85" s="164"/>
      <c r="AA85" s="164"/>
      <c r="AB85" s="164"/>
      <c r="AC85" s="176"/>
      <c r="AD85" s="176"/>
      <c r="AE85" s="176"/>
      <c r="AF85" s="176"/>
      <c r="AG85" s="176"/>
      <c r="AH85" s="176"/>
      <c r="AI85" s="176"/>
      <c r="AJ85" s="176"/>
      <c r="AK85" s="176"/>
      <c r="AL85" s="176"/>
      <c r="AM85" s="176"/>
      <c r="AN85" s="176"/>
      <c r="AO85" s="176"/>
      <c r="AP85" s="176"/>
      <c r="AQ85" s="176"/>
      <c r="AR85" s="176"/>
      <c r="AS85" s="176"/>
      <c r="AT85" s="176"/>
      <c r="AU85" s="176"/>
      <c r="AV85" s="176"/>
      <c r="AW85" s="176"/>
    </row>
    <row r="86" spans="1:49" ht="15">
      <c r="A86" s="255"/>
      <c r="B86" s="177" t="s">
        <v>226</v>
      </c>
      <c r="C86" s="173">
        <v>3</v>
      </c>
      <c r="D86" s="173">
        <v>3</v>
      </c>
      <c r="E86" s="173">
        <v>3</v>
      </c>
      <c r="F86" s="173">
        <v>3</v>
      </c>
      <c r="G86" s="173">
        <v>3</v>
      </c>
      <c r="H86" s="173">
        <v>3</v>
      </c>
      <c r="I86" s="174"/>
      <c r="J86" s="164"/>
      <c r="K86" s="164"/>
      <c r="L86" s="164"/>
      <c r="M86" s="164"/>
      <c r="N86" s="164"/>
      <c r="O86" s="164"/>
      <c r="P86" s="164"/>
      <c r="Q86" s="164"/>
      <c r="R86" s="164"/>
      <c r="S86" s="164"/>
      <c r="T86" s="164"/>
      <c r="U86" s="164"/>
      <c r="V86" s="164"/>
      <c r="W86" s="164"/>
      <c r="X86" s="164"/>
      <c r="Y86" s="164"/>
      <c r="Z86" s="164"/>
      <c r="AA86" s="164"/>
      <c r="AB86" s="164"/>
      <c r="AC86" s="176"/>
      <c r="AD86" s="176"/>
      <c r="AE86" s="176"/>
      <c r="AF86" s="176"/>
      <c r="AG86" s="176"/>
      <c r="AH86" s="176"/>
      <c r="AI86" s="176"/>
      <c r="AJ86" s="176"/>
      <c r="AK86" s="176"/>
      <c r="AL86" s="176"/>
      <c r="AM86" s="176"/>
      <c r="AN86" s="176"/>
      <c r="AO86" s="176"/>
      <c r="AP86" s="176"/>
      <c r="AQ86" s="176"/>
      <c r="AR86" s="176"/>
      <c r="AS86" s="176"/>
      <c r="AT86" s="176"/>
      <c r="AU86" s="176"/>
      <c r="AV86" s="176"/>
      <c r="AW86" s="176"/>
    </row>
    <row r="87" spans="1:49" ht="15">
      <c r="A87" s="255"/>
      <c r="B87" s="177" t="s">
        <v>227</v>
      </c>
      <c r="C87" s="173">
        <v>2</v>
      </c>
      <c r="D87" s="173">
        <v>2</v>
      </c>
      <c r="E87" s="173">
        <v>2</v>
      </c>
      <c r="F87" s="173">
        <v>2</v>
      </c>
      <c r="G87" s="173">
        <v>2</v>
      </c>
      <c r="H87" s="173">
        <v>2</v>
      </c>
      <c r="I87" s="174"/>
      <c r="J87" s="164"/>
      <c r="K87" s="164"/>
      <c r="L87" s="164"/>
      <c r="M87" s="164"/>
      <c r="N87" s="164"/>
      <c r="O87" s="164"/>
      <c r="P87" s="164"/>
      <c r="Q87" s="164"/>
      <c r="R87" s="164"/>
      <c r="S87" s="164"/>
      <c r="T87" s="164"/>
      <c r="U87" s="164"/>
      <c r="V87" s="164"/>
      <c r="W87" s="164"/>
      <c r="X87" s="164"/>
      <c r="Y87" s="164"/>
      <c r="Z87" s="164"/>
      <c r="AA87" s="164"/>
      <c r="AB87" s="164"/>
      <c r="AC87" s="176"/>
      <c r="AD87" s="176"/>
      <c r="AE87" s="176"/>
      <c r="AF87" s="176"/>
      <c r="AG87" s="176"/>
      <c r="AH87" s="176"/>
      <c r="AI87" s="176"/>
      <c r="AJ87" s="176"/>
      <c r="AK87" s="176"/>
      <c r="AL87" s="176"/>
      <c r="AM87" s="176"/>
      <c r="AN87" s="176"/>
      <c r="AO87" s="176"/>
      <c r="AP87" s="176"/>
      <c r="AQ87" s="176"/>
      <c r="AR87" s="176"/>
      <c r="AS87" s="176"/>
      <c r="AT87" s="176"/>
      <c r="AU87" s="176"/>
      <c r="AV87" s="176"/>
      <c r="AW87" s="176"/>
    </row>
    <row r="88" spans="1:49" ht="15">
      <c r="A88" s="255"/>
      <c r="B88" s="177" t="s">
        <v>228</v>
      </c>
      <c r="C88" s="173">
        <v>1</v>
      </c>
      <c r="D88" s="173">
        <v>1</v>
      </c>
      <c r="E88" s="173">
        <v>1</v>
      </c>
      <c r="F88" s="173">
        <v>1</v>
      </c>
      <c r="G88" s="173">
        <v>1</v>
      </c>
      <c r="H88" s="173">
        <v>1</v>
      </c>
      <c r="I88" s="174"/>
      <c r="J88" s="164"/>
      <c r="K88" s="164"/>
      <c r="L88" s="164"/>
      <c r="M88" s="164"/>
      <c r="N88" s="164"/>
      <c r="O88" s="164"/>
      <c r="P88" s="164"/>
      <c r="Q88" s="164"/>
      <c r="R88" s="164"/>
      <c r="S88" s="164"/>
      <c r="T88" s="164"/>
      <c r="U88" s="164"/>
      <c r="V88" s="164"/>
      <c r="W88" s="164"/>
      <c r="X88" s="164"/>
      <c r="Y88" s="164"/>
      <c r="Z88" s="164"/>
      <c r="AA88" s="164"/>
      <c r="AB88" s="164"/>
      <c r="AC88" s="176"/>
      <c r="AD88" s="176"/>
      <c r="AE88" s="176"/>
      <c r="AF88" s="176"/>
      <c r="AG88" s="176"/>
      <c r="AH88" s="176"/>
      <c r="AI88" s="176"/>
      <c r="AJ88" s="176"/>
      <c r="AK88" s="176"/>
      <c r="AL88" s="176"/>
      <c r="AM88" s="176"/>
      <c r="AN88" s="176"/>
      <c r="AO88" s="176"/>
      <c r="AP88" s="176"/>
      <c r="AQ88" s="176"/>
      <c r="AR88" s="176"/>
      <c r="AS88" s="176"/>
      <c r="AT88" s="176"/>
      <c r="AU88" s="176"/>
      <c r="AV88" s="176"/>
      <c r="AW88" s="176"/>
    </row>
    <row r="89" spans="1:49" ht="15">
      <c r="A89" s="255"/>
      <c r="B89" s="177" t="s">
        <v>229</v>
      </c>
      <c r="C89" s="173"/>
      <c r="D89" s="173"/>
      <c r="E89" s="173"/>
      <c r="F89" s="173"/>
      <c r="G89" s="173"/>
      <c r="H89" s="173"/>
      <c r="I89" s="174"/>
      <c r="J89" s="164"/>
      <c r="K89" s="164"/>
      <c r="L89" s="164"/>
      <c r="M89" s="164"/>
      <c r="N89" s="164"/>
      <c r="O89" s="164"/>
      <c r="P89" s="164"/>
      <c r="Q89" s="164"/>
      <c r="R89" s="164"/>
      <c r="S89" s="164"/>
      <c r="T89" s="164"/>
      <c r="U89" s="164"/>
      <c r="V89" s="164"/>
      <c r="W89" s="164"/>
      <c r="X89" s="164"/>
      <c r="Y89" s="164"/>
      <c r="Z89" s="164"/>
      <c r="AA89" s="164"/>
      <c r="AB89" s="164"/>
      <c r="AC89" s="176"/>
      <c r="AD89" s="176"/>
      <c r="AE89" s="176"/>
      <c r="AF89" s="176"/>
      <c r="AG89" s="176"/>
      <c r="AH89" s="176"/>
      <c r="AI89" s="176"/>
      <c r="AJ89" s="176"/>
      <c r="AK89" s="176"/>
      <c r="AL89" s="176"/>
      <c r="AM89" s="176"/>
      <c r="AN89" s="176"/>
      <c r="AO89" s="176"/>
      <c r="AP89" s="176"/>
      <c r="AQ89" s="176"/>
      <c r="AR89" s="176"/>
      <c r="AS89" s="176"/>
      <c r="AT89" s="176"/>
      <c r="AU89" s="176"/>
      <c r="AV89" s="176"/>
      <c r="AW89" s="176"/>
    </row>
    <row r="90" spans="1:49" ht="15">
      <c r="A90" s="255"/>
      <c r="B90" s="177" t="s">
        <v>230</v>
      </c>
      <c r="C90" s="173"/>
      <c r="D90" s="173"/>
      <c r="E90" s="173"/>
      <c r="F90" s="173"/>
      <c r="G90" s="173"/>
      <c r="H90" s="173"/>
      <c r="I90" s="174"/>
      <c r="J90" s="164"/>
      <c r="K90" s="164"/>
      <c r="L90" s="164"/>
      <c r="M90" s="164"/>
      <c r="N90" s="164"/>
      <c r="O90" s="164"/>
      <c r="P90" s="164"/>
      <c r="Q90" s="164"/>
      <c r="R90" s="164"/>
      <c r="S90" s="164"/>
      <c r="T90" s="164"/>
      <c r="U90" s="164"/>
      <c r="V90" s="164"/>
      <c r="W90" s="164"/>
      <c r="X90" s="164"/>
      <c r="Y90" s="164"/>
      <c r="Z90" s="164"/>
      <c r="AA90" s="164"/>
      <c r="AB90" s="164"/>
      <c r="AC90" s="176"/>
      <c r="AD90" s="176"/>
      <c r="AE90" s="176"/>
      <c r="AF90" s="176"/>
      <c r="AG90" s="176"/>
      <c r="AH90" s="176"/>
      <c r="AI90" s="176"/>
      <c r="AJ90" s="176"/>
      <c r="AK90" s="176"/>
      <c r="AL90" s="176"/>
      <c r="AM90" s="176"/>
      <c r="AN90" s="176"/>
      <c r="AO90" s="176"/>
      <c r="AP90" s="176"/>
      <c r="AQ90" s="176"/>
      <c r="AR90" s="176"/>
      <c r="AS90" s="176"/>
      <c r="AT90" s="176"/>
      <c r="AU90" s="176"/>
      <c r="AV90" s="176"/>
      <c r="AW90" s="176"/>
    </row>
    <row r="91" spans="1:49" ht="15">
      <c r="A91" s="255"/>
      <c r="B91" s="177" t="s">
        <v>231</v>
      </c>
      <c r="C91" s="173"/>
      <c r="D91" s="173"/>
      <c r="E91" s="173"/>
      <c r="F91" s="173"/>
      <c r="G91" s="173"/>
      <c r="H91" s="173"/>
      <c r="I91" s="174"/>
      <c r="J91" s="164"/>
      <c r="K91" s="164"/>
      <c r="L91" s="164"/>
      <c r="M91" s="164"/>
      <c r="N91" s="164"/>
      <c r="O91" s="164"/>
      <c r="P91" s="164"/>
      <c r="Q91" s="164"/>
      <c r="R91" s="164"/>
      <c r="S91" s="164"/>
      <c r="T91" s="164"/>
      <c r="U91" s="164"/>
      <c r="V91" s="164"/>
      <c r="W91" s="164"/>
      <c r="X91" s="164"/>
      <c r="Y91" s="164"/>
      <c r="Z91" s="164"/>
      <c r="AA91" s="164"/>
      <c r="AB91" s="164"/>
      <c r="AC91" s="176"/>
      <c r="AD91" s="176"/>
      <c r="AE91" s="176"/>
      <c r="AF91" s="176"/>
      <c r="AG91" s="176"/>
      <c r="AH91" s="176"/>
      <c r="AI91" s="176"/>
      <c r="AJ91" s="176"/>
      <c r="AK91" s="176"/>
      <c r="AL91" s="176"/>
      <c r="AM91" s="176"/>
      <c r="AN91" s="176"/>
      <c r="AO91" s="176"/>
      <c r="AP91" s="176"/>
      <c r="AQ91" s="176"/>
      <c r="AR91" s="176"/>
      <c r="AS91" s="176"/>
      <c r="AT91" s="176"/>
      <c r="AU91" s="176"/>
      <c r="AV91" s="176"/>
      <c r="AW91" s="176"/>
    </row>
    <row r="92" spans="1:49" ht="15">
      <c r="A92" s="255"/>
      <c r="B92" s="177" t="s">
        <v>232</v>
      </c>
      <c r="C92" s="173"/>
      <c r="D92" s="173"/>
      <c r="E92" s="173"/>
      <c r="F92" s="173"/>
      <c r="G92" s="173"/>
      <c r="H92" s="173"/>
      <c r="I92" s="174"/>
      <c r="J92" s="164"/>
      <c r="K92" s="164"/>
      <c r="L92" s="164"/>
      <c r="M92" s="164"/>
      <c r="N92" s="164"/>
      <c r="O92" s="164"/>
      <c r="P92" s="164"/>
      <c r="Q92" s="164"/>
      <c r="R92" s="164"/>
      <c r="S92" s="164"/>
      <c r="T92" s="164"/>
      <c r="U92" s="164"/>
      <c r="V92" s="164"/>
      <c r="W92" s="164"/>
      <c r="X92" s="164"/>
      <c r="Y92" s="164"/>
      <c r="Z92" s="164"/>
      <c r="AA92" s="164"/>
      <c r="AB92" s="164"/>
      <c r="AC92" s="176"/>
      <c r="AD92" s="176"/>
      <c r="AE92" s="176"/>
      <c r="AF92" s="176"/>
      <c r="AG92" s="176"/>
      <c r="AH92" s="176"/>
      <c r="AI92" s="176"/>
      <c r="AJ92" s="176"/>
      <c r="AK92" s="176"/>
      <c r="AL92" s="176"/>
      <c r="AM92" s="176"/>
      <c r="AN92" s="176"/>
      <c r="AO92" s="176"/>
      <c r="AP92" s="176"/>
      <c r="AQ92" s="176"/>
      <c r="AR92" s="176"/>
      <c r="AS92" s="176"/>
      <c r="AT92" s="176"/>
      <c r="AU92" s="176"/>
      <c r="AV92" s="176"/>
      <c r="AW92" s="176"/>
    </row>
    <row r="93" spans="1:49" ht="15">
      <c r="A93" s="255"/>
      <c r="B93" s="178" t="s">
        <v>218</v>
      </c>
      <c r="C93" s="173"/>
      <c r="D93" s="173"/>
      <c r="E93" s="173"/>
      <c r="F93" s="173"/>
      <c r="G93" s="173"/>
      <c r="H93" s="173"/>
      <c r="I93" s="174"/>
      <c r="J93" s="164"/>
      <c r="K93" s="164"/>
      <c r="L93" s="164"/>
      <c r="M93" s="164"/>
      <c r="N93" s="164"/>
      <c r="O93" s="164"/>
      <c r="P93" s="164"/>
      <c r="Q93" s="164"/>
      <c r="R93" s="164"/>
      <c r="S93" s="164"/>
      <c r="T93" s="164"/>
      <c r="U93" s="164"/>
      <c r="V93" s="164"/>
      <c r="W93" s="164"/>
      <c r="X93" s="164"/>
      <c r="Y93" s="164"/>
      <c r="Z93" s="164"/>
      <c r="AA93" s="164"/>
      <c r="AB93" s="164"/>
      <c r="AC93" s="176"/>
      <c r="AD93" s="176"/>
      <c r="AE93" s="176"/>
      <c r="AF93" s="176"/>
      <c r="AG93" s="176"/>
      <c r="AH93" s="176"/>
      <c r="AI93" s="176"/>
      <c r="AJ93" s="176"/>
      <c r="AK93" s="176"/>
      <c r="AL93" s="176"/>
      <c r="AM93" s="176"/>
      <c r="AN93" s="176"/>
      <c r="AO93" s="176"/>
      <c r="AP93" s="176"/>
      <c r="AQ93" s="176"/>
      <c r="AR93" s="176"/>
      <c r="AS93" s="176"/>
      <c r="AT93" s="176"/>
      <c r="AU93" s="176"/>
      <c r="AV93" s="176"/>
      <c r="AW93" s="176"/>
    </row>
    <row r="94" spans="1:49" ht="15">
      <c r="A94" s="255"/>
      <c r="B94" s="177" t="s">
        <v>221</v>
      </c>
      <c r="C94" s="175"/>
      <c r="D94" s="175"/>
      <c r="E94" s="175"/>
      <c r="F94" s="175"/>
      <c r="G94" s="175"/>
      <c r="H94" s="175"/>
      <c r="I94" s="174"/>
      <c r="J94" s="164"/>
      <c r="K94" s="164"/>
      <c r="L94" s="164"/>
      <c r="M94" s="164"/>
      <c r="N94" s="164"/>
      <c r="O94" s="164"/>
      <c r="P94" s="164"/>
      <c r="Q94" s="164"/>
      <c r="R94" s="164"/>
      <c r="S94" s="164"/>
      <c r="T94" s="164"/>
      <c r="U94" s="164"/>
      <c r="V94" s="164"/>
      <c r="W94" s="164"/>
      <c r="X94" s="164"/>
      <c r="Y94" s="164"/>
      <c r="Z94" s="164"/>
      <c r="AA94" s="164"/>
      <c r="AB94" s="164"/>
      <c r="AC94" s="176"/>
      <c r="AD94" s="176"/>
      <c r="AE94" s="176"/>
      <c r="AF94" s="176"/>
      <c r="AG94" s="176"/>
      <c r="AH94" s="176"/>
      <c r="AI94" s="176"/>
      <c r="AJ94" s="176"/>
      <c r="AK94" s="176"/>
      <c r="AL94" s="176"/>
      <c r="AM94" s="176"/>
      <c r="AN94" s="176"/>
      <c r="AO94" s="176"/>
      <c r="AP94" s="176"/>
      <c r="AQ94" s="176"/>
      <c r="AR94" s="176"/>
      <c r="AS94" s="176"/>
      <c r="AT94" s="176"/>
      <c r="AU94" s="176"/>
      <c r="AV94" s="176"/>
      <c r="AW94" s="176"/>
    </row>
    <row r="95" spans="1:49" ht="15">
      <c r="A95" s="255"/>
      <c r="B95" s="177" t="s">
        <v>222</v>
      </c>
      <c r="C95" s="173"/>
      <c r="D95" s="173"/>
      <c r="E95" s="173"/>
      <c r="F95" s="173"/>
      <c r="G95" s="173"/>
      <c r="H95" s="173"/>
      <c r="I95" s="174"/>
      <c r="J95" s="164"/>
      <c r="K95" s="164"/>
      <c r="L95" s="164"/>
      <c r="M95" s="164"/>
      <c r="N95" s="164"/>
      <c r="O95" s="164"/>
      <c r="P95" s="164"/>
      <c r="Q95" s="164"/>
      <c r="R95" s="164"/>
      <c r="S95" s="164"/>
      <c r="T95" s="164"/>
      <c r="U95" s="164"/>
      <c r="V95" s="164"/>
      <c r="W95" s="164"/>
      <c r="X95" s="164"/>
      <c r="Y95" s="164"/>
      <c r="Z95" s="164"/>
      <c r="AA95" s="164"/>
      <c r="AB95" s="164"/>
      <c r="AC95" s="176"/>
      <c r="AD95" s="176"/>
      <c r="AE95" s="176"/>
      <c r="AF95" s="176"/>
      <c r="AG95" s="176"/>
      <c r="AH95" s="176"/>
      <c r="AI95" s="176"/>
      <c r="AJ95" s="176"/>
      <c r="AK95" s="176"/>
      <c r="AL95" s="176"/>
      <c r="AM95" s="176"/>
      <c r="AN95" s="176"/>
      <c r="AO95" s="176"/>
      <c r="AP95" s="176"/>
      <c r="AQ95" s="176"/>
      <c r="AR95" s="176"/>
      <c r="AS95" s="176"/>
      <c r="AT95" s="176"/>
      <c r="AU95" s="176"/>
      <c r="AV95" s="176"/>
      <c r="AW95" s="176"/>
    </row>
    <row r="96" spans="1:49" ht="15">
      <c r="A96" s="255"/>
      <c r="B96" s="177" t="s">
        <v>223</v>
      </c>
      <c r="C96" s="173"/>
      <c r="D96" s="173"/>
      <c r="E96" s="173"/>
      <c r="F96" s="173"/>
      <c r="G96" s="173"/>
      <c r="H96" s="173"/>
      <c r="I96" s="174"/>
      <c r="J96" s="164"/>
      <c r="K96" s="164"/>
      <c r="L96" s="164"/>
      <c r="M96" s="164"/>
      <c r="N96" s="164"/>
      <c r="O96" s="164"/>
      <c r="P96" s="164"/>
      <c r="Q96" s="164"/>
      <c r="R96" s="164"/>
      <c r="S96" s="164"/>
      <c r="T96" s="164"/>
      <c r="U96" s="164"/>
      <c r="V96" s="164"/>
      <c r="W96" s="164"/>
      <c r="X96" s="164"/>
      <c r="Y96" s="164"/>
      <c r="Z96" s="164"/>
      <c r="AA96" s="164"/>
      <c r="AB96" s="164"/>
      <c r="AC96" s="176"/>
      <c r="AD96" s="176"/>
      <c r="AE96" s="176"/>
      <c r="AF96" s="176"/>
      <c r="AG96" s="176"/>
      <c r="AH96" s="176"/>
      <c r="AI96" s="176"/>
      <c r="AJ96" s="176"/>
      <c r="AK96" s="176"/>
      <c r="AL96" s="176"/>
      <c r="AM96" s="176"/>
      <c r="AN96" s="176"/>
      <c r="AO96" s="176"/>
      <c r="AP96" s="176"/>
      <c r="AQ96" s="176"/>
      <c r="AR96" s="176"/>
      <c r="AS96" s="176"/>
      <c r="AT96" s="176"/>
      <c r="AU96" s="176"/>
      <c r="AV96" s="176"/>
      <c r="AW96" s="176"/>
    </row>
    <row r="97" spans="1:49">
      <c r="A97" s="255"/>
      <c r="B97" s="177" t="s">
        <v>224</v>
      </c>
      <c r="C97" s="173"/>
      <c r="D97" s="173"/>
      <c r="E97" s="173"/>
      <c r="F97" s="173"/>
      <c r="G97" s="173"/>
      <c r="H97" s="173"/>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row>
    <row r="98" spans="1:49">
      <c r="A98" s="255"/>
      <c r="B98" s="177" t="s">
        <v>225</v>
      </c>
      <c r="C98" s="173"/>
      <c r="D98" s="173"/>
      <c r="E98" s="173"/>
      <c r="F98" s="173"/>
      <c r="G98" s="173"/>
      <c r="H98" s="173"/>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row>
    <row r="99" spans="1:49">
      <c r="A99" s="255"/>
      <c r="B99" s="177" t="s">
        <v>226</v>
      </c>
      <c r="C99" s="173">
        <v>3</v>
      </c>
      <c r="D99" s="173">
        <v>3</v>
      </c>
      <c r="E99" s="173">
        <v>3</v>
      </c>
      <c r="F99" s="173">
        <v>3</v>
      </c>
      <c r="G99" s="173">
        <v>3</v>
      </c>
      <c r="H99" s="173">
        <v>3</v>
      </c>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row>
    <row r="100" spans="1:49">
      <c r="A100" s="255"/>
      <c r="B100" s="177" t="s">
        <v>227</v>
      </c>
      <c r="C100" s="173">
        <v>2</v>
      </c>
      <c r="D100" s="173">
        <v>2</v>
      </c>
      <c r="E100" s="173">
        <v>2</v>
      </c>
      <c r="F100" s="173">
        <v>2</v>
      </c>
      <c r="G100" s="173">
        <v>2</v>
      </c>
      <c r="H100" s="173">
        <v>2</v>
      </c>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row>
    <row r="101" spans="1:49">
      <c r="A101" s="255"/>
      <c r="B101" s="177" t="s">
        <v>228</v>
      </c>
      <c r="C101" s="173">
        <v>1</v>
      </c>
      <c r="D101" s="173">
        <v>1</v>
      </c>
      <c r="E101" s="173">
        <v>1</v>
      </c>
      <c r="F101" s="173">
        <v>1</v>
      </c>
      <c r="G101" s="173">
        <v>1</v>
      </c>
      <c r="H101" s="173">
        <v>1</v>
      </c>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row>
    <row r="102" spans="1:49">
      <c r="A102" s="255"/>
      <c r="B102" s="177" t="s">
        <v>229</v>
      </c>
      <c r="C102" s="173">
        <v>1</v>
      </c>
      <c r="D102" s="173">
        <v>1</v>
      </c>
      <c r="E102" s="173">
        <v>1</v>
      </c>
      <c r="F102" s="173">
        <v>1</v>
      </c>
      <c r="G102" s="173">
        <v>1</v>
      </c>
      <c r="H102" s="173">
        <v>1</v>
      </c>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row>
    <row r="103" spans="1:49">
      <c r="A103" s="255"/>
      <c r="B103" s="177" t="s">
        <v>230</v>
      </c>
      <c r="C103" s="173"/>
      <c r="D103" s="173"/>
      <c r="E103" s="173"/>
      <c r="F103" s="173"/>
      <c r="G103" s="173"/>
      <c r="H103" s="173"/>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row>
    <row r="104" spans="1:49">
      <c r="A104" s="255"/>
      <c r="B104" s="177" t="s">
        <v>231</v>
      </c>
      <c r="C104" s="173"/>
      <c r="D104" s="17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row>
    <row r="105" spans="1:49" ht="13.5" thickBot="1">
      <c r="A105" s="255"/>
      <c r="B105" s="177" t="s">
        <v>232</v>
      </c>
      <c r="C105" s="173">
        <v>0.5</v>
      </c>
      <c r="D105" s="173">
        <v>0.5</v>
      </c>
      <c r="E105" s="173">
        <v>0.5</v>
      </c>
      <c r="F105" s="173">
        <v>0.5</v>
      </c>
      <c r="G105" s="173">
        <v>0.5</v>
      </c>
      <c r="H105" s="173">
        <v>0.5</v>
      </c>
      <c r="I105" s="17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row>
    <row r="106" spans="1:49" ht="15">
      <c r="A106" s="254" t="s">
        <v>180</v>
      </c>
      <c r="B106" s="177" t="s">
        <v>222</v>
      </c>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row>
    <row r="107" spans="1:49" ht="15">
      <c r="A107" s="255"/>
      <c r="B107" s="177" t="s">
        <v>223</v>
      </c>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row>
    <row r="108" spans="1:49" ht="15">
      <c r="A108" s="255"/>
      <c r="B108" s="177" t="s">
        <v>224</v>
      </c>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row>
    <row r="109" spans="1:49" ht="15">
      <c r="A109" s="255"/>
      <c r="B109" s="177" t="s">
        <v>225</v>
      </c>
      <c r="C109" s="173">
        <v>3</v>
      </c>
      <c r="D109" s="173">
        <v>3</v>
      </c>
      <c r="E109" s="173">
        <v>3</v>
      </c>
      <c r="F109" s="173">
        <v>3</v>
      </c>
      <c r="G109" s="173">
        <v>3</v>
      </c>
      <c r="H109" s="173">
        <v>3</v>
      </c>
      <c r="I109" s="174"/>
      <c r="J109" s="164"/>
      <c r="K109" s="164"/>
      <c r="L109" s="164"/>
      <c r="M109" s="164"/>
      <c r="N109" s="164"/>
      <c r="O109" s="164"/>
      <c r="P109" s="164"/>
      <c r="Q109" s="164"/>
      <c r="R109" s="164"/>
      <c r="S109" s="164"/>
      <c r="T109" s="164"/>
      <c r="U109" s="164"/>
      <c r="V109" s="164"/>
      <c r="W109" s="164"/>
      <c r="X109" s="164"/>
      <c r="Y109" s="164"/>
      <c r="Z109" s="164"/>
      <c r="AA109" s="164"/>
      <c r="AB109" s="164"/>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row>
    <row r="110" spans="1:49" ht="15">
      <c r="A110" s="255"/>
      <c r="B110" s="177" t="s">
        <v>226</v>
      </c>
      <c r="C110" s="173">
        <v>3</v>
      </c>
      <c r="D110" s="173">
        <v>3</v>
      </c>
      <c r="E110" s="173">
        <v>3</v>
      </c>
      <c r="F110" s="173">
        <v>3</v>
      </c>
      <c r="G110" s="173">
        <v>3</v>
      </c>
      <c r="H110" s="173">
        <v>3</v>
      </c>
      <c r="I110" s="174"/>
      <c r="J110" s="164"/>
      <c r="K110" s="164"/>
      <c r="L110" s="164"/>
      <c r="M110" s="164"/>
      <c r="N110" s="164"/>
      <c r="O110" s="164"/>
      <c r="P110" s="164"/>
      <c r="Q110" s="164"/>
      <c r="R110" s="164"/>
      <c r="S110" s="164"/>
      <c r="T110" s="164"/>
      <c r="U110" s="164"/>
      <c r="V110" s="164"/>
      <c r="W110" s="164"/>
      <c r="X110" s="164"/>
      <c r="Y110" s="164"/>
      <c r="Z110" s="164"/>
      <c r="AA110" s="164"/>
      <c r="AB110" s="164"/>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row>
    <row r="111" spans="1:49" ht="15">
      <c r="A111" s="255"/>
      <c r="B111" s="177" t="s">
        <v>227</v>
      </c>
      <c r="C111" s="173">
        <v>2</v>
      </c>
      <c r="D111" s="173">
        <v>2</v>
      </c>
      <c r="E111" s="173">
        <v>2</v>
      </c>
      <c r="F111" s="173">
        <v>2</v>
      </c>
      <c r="G111" s="173">
        <v>2</v>
      </c>
      <c r="H111" s="173">
        <v>2</v>
      </c>
      <c r="I111" s="174"/>
      <c r="J111" s="164"/>
      <c r="K111" s="164"/>
      <c r="L111" s="164"/>
      <c r="M111" s="164"/>
      <c r="N111" s="164"/>
      <c r="O111" s="164"/>
      <c r="P111" s="164"/>
      <c r="Q111" s="164"/>
      <c r="R111" s="164"/>
      <c r="S111" s="164"/>
      <c r="T111" s="164"/>
      <c r="U111" s="164"/>
      <c r="V111" s="164"/>
      <c r="W111" s="164"/>
      <c r="X111" s="164"/>
      <c r="Y111" s="164"/>
      <c r="Z111" s="164"/>
      <c r="AA111" s="164"/>
      <c r="AB111" s="164"/>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row>
    <row r="112" spans="1:49" ht="15">
      <c r="A112" s="255"/>
      <c r="B112" s="177" t="s">
        <v>228</v>
      </c>
      <c r="C112" s="173">
        <v>1</v>
      </c>
      <c r="D112" s="173">
        <v>1</v>
      </c>
      <c r="E112" s="173">
        <v>1</v>
      </c>
      <c r="F112" s="173">
        <v>1</v>
      </c>
      <c r="G112" s="173">
        <v>1</v>
      </c>
      <c r="H112" s="173">
        <v>1</v>
      </c>
      <c r="I112" s="174"/>
      <c r="J112" s="164"/>
      <c r="K112" s="164"/>
      <c r="L112" s="164"/>
      <c r="M112" s="164"/>
      <c r="N112" s="164"/>
      <c r="O112" s="164"/>
      <c r="P112" s="164"/>
      <c r="Q112" s="164"/>
      <c r="R112" s="164"/>
      <c r="S112" s="164"/>
      <c r="T112" s="164"/>
      <c r="U112" s="164"/>
      <c r="V112" s="164"/>
      <c r="W112" s="164"/>
      <c r="X112" s="164"/>
      <c r="Y112" s="164"/>
      <c r="Z112" s="164"/>
      <c r="AA112" s="164"/>
      <c r="AB112" s="164"/>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row>
    <row r="113" spans="1:49" ht="15">
      <c r="A113" s="255"/>
      <c r="B113" s="177" t="s">
        <v>229</v>
      </c>
      <c r="C113" s="173"/>
      <c r="D113" s="173"/>
      <c r="E113" s="173"/>
      <c r="F113" s="173"/>
      <c r="G113" s="173"/>
      <c r="H113" s="173"/>
      <c r="I113" s="174"/>
      <c r="J113" s="164"/>
      <c r="K113" s="164"/>
      <c r="L113" s="164"/>
      <c r="M113" s="164"/>
      <c r="N113" s="164"/>
      <c r="O113" s="164"/>
      <c r="P113" s="164"/>
      <c r="Q113" s="164"/>
      <c r="R113" s="164"/>
      <c r="S113" s="164"/>
      <c r="T113" s="164"/>
      <c r="U113" s="164"/>
      <c r="V113" s="164"/>
      <c r="W113" s="164"/>
      <c r="X113" s="164"/>
      <c r="Y113" s="164"/>
      <c r="Z113" s="164"/>
      <c r="AA113" s="164"/>
      <c r="AB113" s="164"/>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row>
    <row r="114" spans="1:49" ht="15">
      <c r="A114" s="255"/>
      <c r="B114" s="177" t="s">
        <v>230</v>
      </c>
      <c r="C114" s="173"/>
      <c r="D114" s="173"/>
      <c r="E114" s="173"/>
      <c r="F114" s="173"/>
      <c r="G114" s="173"/>
      <c r="H114" s="173"/>
      <c r="I114" s="174"/>
      <c r="J114" s="164"/>
      <c r="K114" s="164"/>
      <c r="L114" s="164"/>
      <c r="M114" s="164"/>
      <c r="N114" s="164"/>
      <c r="O114" s="164"/>
      <c r="P114" s="164"/>
      <c r="Q114" s="164"/>
      <c r="R114" s="164"/>
      <c r="S114" s="164"/>
      <c r="T114" s="164"/>
      <c r="U114" s="164"/>
      <c r="V114" s="164"/>
      <c r="W114" s="164"/>
      <c r="X114" s="164"/>
      <c r="Y114" s="164"/>
      <c r="Z114" s="164"/>
      <c r="AA114" s="164"/>
      <c r="AB114" s="164"/>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row>
    <row r="115" spans="1:49" ht="15">
      <c r="A115" s="255"/>
      <c r="B115" s="177" t="s">
        <v>231</v>
      </c>
      <c r="C115" s="173"/>
      <c r="D115" s="173"/>
      <c r="E115" s="173"/>
      <c r="F115" s="173"/>
      <c r="G115" s="173"/>
      <c r="H115" s="173"/>
      <c r="I115" s="174"/>
      <c r="J115" s="164"/>
      <c r="K115" s="164"/>
      <c r="L115" s="164"/>
      <c r="M115" s="164"/>
      <c r="N115" s="164"/>
      <c r="O115" s="164"/>
      <c r="P115" s="164"/>
      <c r="Q115" s="164"/>
      <c r="R115" s="164"/>
      <c r="S115" s="164"/>
      <c r="T115" s="164"/>
      <c r="U115" s="164"/>
      <c r="V115" s="164"/>
      <c r="W115" s="164"/>
      <c r="X115" s="164"/>
      <c r="Y115" s="164"/>
      <c r="Z115" s="164"/>
      <c r="AA115" s="164"/>
      <c r="AB115" s="164"/>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row>
    <row r="116" spans="1:49" ht="15">
      <c r="A116" s="255"/>
      <c r="B116" s="177" t="s">
        <v>232</v>
      </c>
      <c r="C116" s="173"/>
      <c r="D116" s="173"/>
      <c r="E116" s="173"/>
      <c r="F116" s="173"/>
      <c r="G116" s="173"/>
      <c r="H116" s="173"/>
      <c r="I116" s="174"/>
      <c r="J116" s="164"/>
      <c r="K116" s="164"/>
      <c r="L116" s="164"/>
      <c r="M116" s="164"/>
      <c r="N116" s="164"/>
      <c r="O116" s="164"/>
      <c r="P116" s="164"/>
      <c r="Q116" s="164"/>
      <c r="R116" s="164"/>
      <c r="S116" s="164"/>
      <c r="T116" s="164"/>
      <c r="U116" s="164"/>
      <c r="V116" s="164"/>
      <c r="W116" s="164"/>
      <c r="X116" s="164"/>
      <c r="Y116" s="164"/>
      <c r="Z116" s="164"/>
      <c r="AA116" s="164"/>
      <c r="AB116" s="164"/>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row>
    <row r="117" spans="1:49" ht="15">
      <c r="A117" s="255"/>
      <c r="B117" s="178" t="s">
        <v>218</v>
      </c>
      <c r="C117" s="173"/>
      <c r="D117" s="173"/>
      <c r="E117" s="173"/>
      <c r="F117" s="173"/>
      <c r="G117" s="173"/>
      <c r="H117" s="173"/>
      <c r="I117" s="174"/>
      <c r="J117" s="164"/>
      <c r="K117" s="164"/>
      <c r="L117" s="164"/>
      <c r="M117" s="164"/>
      <c r="N117" s="164"/>
      <c r="O117" s="164"/>
      <c r="P117" s="164"/>
      <c r="Q117" s="164"/>
      <c r="R117" s="164"/>
      <c r="S117" s="164"/>
      <c r="T117" s="164"/>
      <c r="U117" s="164"/>
      <c r="V117" s="164"/>
      <c r="W117" s="164"/>
      <c r="X117" s="164"/>
      <c r="Y117" s="164"/>
      <c r="Z117" s="164"/>
      <c r="AA117" s="164"/>
      <c r="AB117" s="164"/>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row>
    <row r="118" spans="1:49" ht="15">
      <c r="A118" s="255"/>
      <c r="B118" s="177" t="s">
        <v>221</v>
      </c>
      <c r="C118" s="175"/>
      <c r="D118" s="175"/>
      <c r="E118" s="175"/>
      <c r="F118" s="175"/>
      <c r="G118" s="175"/>
      <c r="H118" s="175"/>
      <c r="I118" s="174"/>
      <c r="J118" s="164"/>
      <c r="K118" s="164"/>
      <c r="L118" s="164"/>
      <c r="M118" s="164"/>
      <c r="N118" s="164"/>
      <c r="O118" s="164"/>
      <c r="P118" s="164"/>
      <c r="Q118" s="164"/>
      <c r="R118" s="164"/>
      <c r="S118" s="164"/>
      <c r="T118" s="164"/>
      <c r="U118" s="164"/>
      <c r="V118" s="164"/>
      <c r="W118" s="164"/>
      <c r="X118" s="164"/>
      <c r="Y118" s="164"/>
      <c r="Z118" s="164"/>
      <c r="AA118" s="164"/>
      <c r="AB118" s="164"/>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row>
    <row r="119" spans="1:49" ht="15">
      <c r="A119" s="255"/>
      <c r="B119" s="177" t="s">
        <v>222</v>
      </c>
      <c r="C119" s="173"/>
      <c r="D119" s="173"/>
      <c r="E119" s="173"/>
      <c r="F119" s="173"/>
      <c r="G119" s="173"/>
      <c r="H119" s="173"/>
      <c r="I119" s="174"/>
      <c r="J119" s="164"/>
      <c r="K119" s="164"/>
      <c r="L119" s="164"/>
      <c r="M119" s="164"/>
      <c r="N119" s="164"/>
      <c r="O119" s="164"/>
      <c r="P119" s="164"/>
      <c r="Q119" s="164"/>
      <c r="R119" s="164"/>
      <c r="S119" s="164"/>
      <c r="T119" s="164"/>
      <c r="U119" s="164"/>
      <c r="V119" s="164"/>
      <c r="W119" s="164"/>
      <c r="X119" s="164"/>
      <c r="Y119" s="164"/>
      <c r="Z119" s="164"/>
      <c r="AA119" s="164"/>
      <c r="AB119" s="164"/>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row>
    <row r="120" spans="1:49" ht="15">
      <c r="A120" s="255"/>
      <c r="B120" s="177" t="s">
        <v>223</v>
      </c>
      <c r="C120" s="173"/>
      <c r="D120" s="173"/>
      <c r="E120" s="173"/>
      <c r="F120" s="173"/>
      <c r="G120" s="173"/>
      <c r="H120" s="173"/>
      <c r="I120" s="174"/>
      <c r="J120" s="164"/>
      <c r="K120" s="164"/>
      <c r="L120" s="164"/>
      <c r="M120" s="164"/>
      <c r="N120" s="164"/>
      <c r="O120" s="164"/>
      <c r="P120" s="164"/>
      <c r="Q120" s="164"/>
      <c r="R120" s="164"/>
      <c r="S120" s="164"/>
      <c r="T120" s="164"/>
      <c r="U120" s="164"/>
      <c r="V120" s="164"/>
      <c r="W120" s="164"/>
      <c r="X120" s="164"/>
      <c r="Y120" s="164"/>
      <c r="Z120" s="164"/>
      <c r="AA120" s="164"/>
      <c r="AB120" s="164"/>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row>
    <row r="121" spans="1:49">
      <c r="A121" s="255"/>
      <c r="B121" s="177" t="s">
        <v>224</v>
      </c>
      <c r="C121" s="173"/>
      <c r="D121" s="173"/>
      <c r="E121" s="173"/>
      <c r="F121" s="173"/>
      <c r="G121" s="173"/>
      <c r="H121" s="173"/>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row>
    <row r="122" spans="1:49">
      <c r="A122" s="255"/>
      <c r="B122" s="177" t="s">
        <v>225</v>
      </c>
      <c r="C122" s="173"/>
      <c r="D122" s="173"/>
      <c r="E122" s="173"/>
      <c r="F122" s="173"/>
      <c r="G122" s="173"/>
      <c r="H122" s="173"/>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row>
    <row r="123" spans="1:49">
      <c r="A123" s="255"/>
      <c r="B123" s="177" t="s">
        <v>226</v>
      </c>
      <c r="C123" s="173">
        <v>3</v>
      </c>
      <c r="D123" s="173">
        <v>3</v>
      </c>
      <c r="E123" s="173">
        <v>3</v>
      </c>
      <c r="F123" s="173">
        <v>3</v>
      </c>
      <c r="G123" s="173">
        <v>3</v>
      </c>
      <c r="H123" s="173">
        <v>3</v>
      </c>
      <c r="I123" s="17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row>
    <row r="124" spans="1:49">
      <c r="A124" s="255"/>
      <c r="B124" s="177" t="s">
        <v>227</v>
      </c>
      <c r="C124" s="173">
        <v>2</v>
      </c>
      <c r="D124" s="173">
        <v>2</v>
      </c>
      <c r="E124" s="173">
        <v>2</v>
      </c>
      <c r="F124" s="173">
        <v>2</v>
      </c>
      <c r="G124" s="173">
        <v>2</v>
      </c>
      <c r="H124" s="173">
        <v>2</v>
      </c>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row>
    <row r="125" spans="1:49">
      <c r="A125" s="255"/>
      <c r="B125" s="177" t="s">
        <v>228</v>
      </c>
      <c r="C125" s="173">
        <v>1</v>
      </c>
      <c r="D125" s="173">
        <v>1</v>
      </c>
      <c r="E125" s="173">
        <v>1</v>
      </c>
      <c r="F125" s="173">
        <v>1</v>
      </c>
      <c r="G125" s="173">
        <v>1</v>
      </c>
      <c r="H125" s="173">
        <v>1</v>
      </c>
      <c r="I125" s="17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row>
    <row r="126" spans="1:49">
      <c r="A126" s="255"/>
      <c r="B126" s="177" t="s">
        <v>229</v>
      </c>
      <c r="C126" s="173">
        <v>1</v>
      </c>
      <c r="D126" s="173">
        <v>1</v>
      </c>
      <c r="E126" s="173">
        <v>1</v>
      </c>
      <c r="F126" s="173">
        <v>1</v>
      </c>
      <c r="G126" s="173">
        <v>1</v>
      </c>
      <c r="H126" s="173">
        <v>1</v>
      </c>
      <c r="I126" s="17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row>
    <row r="127" spans="1:49">
      <c r="A127" s="255"/>
      <c r="B127" s="177" t="s">
        <v>230</v>
      </c>
      <c r="C127" s="173"/>
      <c r="D127" s="173"/>
      <c r="E127" s="173"/>
      <c r="F127" s="173"/>
      <c r="G127" s="173"/>
      <c r="H127" s="173"/>
      <c r="I127" s="17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row>
    <row r="128" spans="1:49">
      <c r="A128" s="255"/>
      <c r="B128" s="177" t="s">
        <v>231</v>
      </c>
      <c r="C128" s="173"/>
      <c r="D128" s="173"/>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row>
    <row r="129" spans="1:49" ht="13.5" thickBot="1">
      <c r="A129" s="255"/>
      <c r="B129" s="177" t="s">
        <v>232</v>
      </c>
      <c r="C129" s="173">
        <v>0.5</v>
      </c>
      <c r="D129" s="173">
        <v>0.5</v>
      </c>
      <c r="E129" s="173">
        <v>0.5</v>
      </c>
      <c r="F129" s="173">
        <v>0.5</v>
      </c>
      <c r="G129" s="173">
        <v>0.5</v>
      </c>
      <c r="H129" s="173">
        <v>0.5</v>
      </c>
      <c r="I129" s="17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row>
    <row r="130" spans="1:49" ht="15">
      <c r="A130" s="254" t="s">
        <v>180</v>
      </c>
      <c r="B130" s="177" t="s">
        <v>222</v>
      </c>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row>
    <row r="131" spans="1:49" ht="15">
      <c r="A131" s="255"/>
      <c r="B131" s="177" t="s">
        <v>223</v>
      </c>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row>
    <row r="132" spans="1:49" ht="15">
      <c r="A132" s="255"/>
      <c r="B132" s="177" t="s">
        <v>224</v>
      </c>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row>
    <row r="133" spans="1:49" ht="15">
      <c r="A133" s="255"/>
      <c r="B133" s="177" t="s">
        <v>225</v>
      </c>
      <c r="C133" s="173">
        <v>3</v>
      </c>
      <c r="D133" s="173">
        <v>3</v>
      </c>
      <c r="E133" s="173">
        <v>3</v>
      </c>
      <c r="F133" s="173">
        <v>3</v>
      </c>
      <c r="G133" s="173">
        <v>3</v>
      </c>
      <c r="H133" s="173">
        <v>3</v>
      </c>
      <c r="I133" s="174"/>
      <c r="J133" s="164"/>
      <c r="K133" s="164"/>
      <c r="L133" s="164"/>
      <c r="M133" s="164"/>
      <c r="N133" s="164"/>
      <c r="O133" s="164"/>
      <c r="P133" s="164"/>
      <c r="Q133" s="164"/>
      <c r="R133" s="164"/>
      <c r="S133" s="164"/>
      <c r="T133" s="164"/>
      <c r="U133" s="164"/>
      <c r="V133" s="164"/>
      <c r="W133" s="164"/>
      <c r="X133" s="164"/>
      <c r="Y133" s="164"/>
      <c r="Z133" s="164"/>
      <c r="AA133" s="164"/>
      <c r="AB133" s="164"/>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row>
    <row r="134" spans="1:49" ht="15">
      <c r="A134" s="255"/>
      <c r="B134" s="177" t="s">
        <v>226</v>
      </c>
      <c r="C134" s="173">
        <v>3</v>
      </c>
      <c r="D134" s="173">
        <v>3</v>
      </c>
      <c r="E134" s="173">
        <v>3</v>
      </c>
      <c r="F134" s="173">
        <v>3</v>
      </c>
      <c r="G134" s="173">
        <v>3</v>
      </c>
      <c r="H134" s="173">
        <v>3</v>
      </c>
      <c r="I134" s="174"/>
      <c r="J134" s="164"/>
      <c r="K134" s="164"/>
      <c r="L134" s="164"/>
      <c r="M134" s="164"/>
      <c r="N134" s="164"/>
      <c r="O134" s="164"/>
      <c r="P134" s="164"/>
      <c r="Q134" s="164"/>
      <c r="R134" s="164"/>
      <c r="S134" s="164"/>
      <c r="T134" s="164"/>
      <c r="U134" s="164"/>
      <c r="V134" s="164"/>
      <c r="W134" s="164"/>
      <c r="X134" s="164"/>
      <c r="Y134" s="164"/>
      <c r="Z134" s="164"/>
      <c r="AA134" s="164"/>
      <c r="AB134" s="164"/>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row>
    <row r="135" spans="1:49" ht="15">
      <c r="A135" s="255"/>
      <c r="B135" s="177" t="s">
        <v>227</v>
      </c>
      <c r="C135" s="173">
        <v>2</v>
      </c>
      <c r="D135" s="173">
        <v>2</v>
      </c>
      <c r="E135" s="173">
        <v>2</v>
      </c>
      <c r="F135" s="173">
        <v>2</v>
      </c>
      <c r="G135" s="173">
        <v>2</v>
      </c>
      <c r="H135" s="173">
        <v>2</v>
      </c>
      <c r="I135" s="174"/>
      <c r="J135" s="164"/>
      <c r="K135" s="164"/>
      <c r="L135" s="164"/>
      <c r="M135" s="164"/>
      <c r="N135" s="164"/>
      <c r="O135" s="164"/>
      <c r="P135" s="164"/>
      <c r="Q135" s="164"/>
      <c r="R135" s="164"/>
      <c r="S135" s="164"/>
      <c r="T135" s="164"/>
      <c r="U135" s="164"/>
      <c r="V135" s="164"/>
      <c r="W135" s="164"/>
      <c r="X135" s="164"/>
      <c r="Y135" s="164"/>
      <c r="Z135" s="164"/>
      <c r="AA135" s="164"/>
      <c r="AB135" s="164"/>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row>
    <row r="136" spans="1:49" ht="15">
      <c r="A136" s="255"/>
      <c r="B136" s="177" t="s">
        <v>228</v>
      </c>
      <c r="C136" s="173">
        <v>1</v>
      </c>
      <c r="D136" s="173">
        <v>1</v>
      </c>
      <c r="E136" s="173">
        <v>1</v>
      </c>
      <c r="F136" s="173">
        <v>1</v>
      </c>
      <c r="G136" s="173">
        <v>1</v>
      </c>
      <c r="H136" s="173">
        <v>1</v>
      </c>
      <c r="I136" s="174"/>
      <c r="J136" s="164"/>
      <c r="K136" s="164"/>
      <c r="L136" s="164"/>
      <c r="M136" s="164"/>
      <c r="N136" s="164"/>
      <c r="O136" s="164"/>
      <c r="P136" s="164"/>
      <c r="Q136" s="164"/>
      <c r="R136" s="164"/>
      <c r="S136" s="164"/>
      <c r="T136" s="164"/>
      <c r="U136" s="164"/>
      <c r="V136" s="164"/>
      <c r="W136" s="164"/>
      <c r="X136" s="164"/>
      <c r="Y136" s="164"/>
      <c r="Z136" s="164"/>
      <c r="AA136" s="164"/>
      <c r="AB136" s="164"/>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row>
    <row r="137" spans="1:49" ht="15">
      <c r="A137" s="255"/>
      <c r="B137" s="177" t="s">
        <v>229</v>
      </c>
      <c r="C137" s="173"/>
      <c r="D137" s="173"/>
      <c r="E137" s="173"/>
      <c r="F137" s="173"/>
      <c r="G137" s="173"/>
      <c r="H137" s="173"/>
      <c r="I137" s="174"/>
      <c r="J137" s="164"/>
      <c r="K137" s="164"/>
      <c r="L137" s="164"/>
      <c r="M137" s="164"/>
      <c r="N137" s="164"/>
      <c r="O137" s="164"/>
      <c r="P137" s="164"/>
      <c r="Q137" s="164"/>
      <c r="R137" s="164"/>
      <c r="S137" s="164"/>
      <c r="T137" s="164"/>
      <c r="U137" s="164"/>
      <c r="V137" s="164"/>
      <c r="W137" s="164"/>
      <c r="X137" s="164"/>
      <c r="Y137" s="164"/>
      <c r="Z137" s="164"/>
      <c r="AA137" s="164"/>
      <c r="AB137" s="164"/>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row>
    <row r="138" spans="1:49" ht="15">
      <c r="A138" s="255"/>
      <c r="B138" s="177" t="s">
        <v>230</v>
      </c>
      <c r="C138" s="173"/>
      <c r="D138" s="173"/>
      <c r="E138" s="173"/>
      <c r="F138" s="173"/>
      <c r="G138" s="173"/>
      <c r="H138" s="173"/>
      <c r="I138" s="174"/>
      <c r="J138" s="164"/>
      <c r="K138" s="164"/>
      <c r="L138" s="164"/>
      <c r="M138" s="164"/>
      <c r="N138" s="164"/>
      <c r="O138" s="164"/>
      <c r="P138" s="164"/>
      <c r="Q138" s="164"/>
      <c r="R138" s="164"/>
      <c r="S138" s="164"/>
      <c r="T138" s="164"/>
      <c r="U138" s="164"/>
      <c r="V138" s="164"/>
      <c r="W138" s="164"/>
      <c r="X138" s="164"/>
      <c r="Y138" s="164"/>
      <c r="Z138" s="164"/>
      <c r="AA138" s="164"/>
      <c r="AB138" s="164"/>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row>
    <row r="139" spans="1:49" ht="15">
      <c r="A139" s="255"/>
      <c r="B139" s="177" t="s">
        <v>231</v>
      </c>
      <c r="C139" s="173"/>
      <c r="D139" s="173"/>
      <c r="E139" s="173"/>
      <c r="F139" s="173"/>
      <c r="G139" s="173"/>
      <c r="H139" s="173"/>
      <c r="I139" s="174"/>
      <c r="J139" s="164"/>
      <c r="K139" s="164"/>
      <c r="L139" s="164"/>
      <c r="M139" s="164"/>
      <c r="N139" s="164"/>
      <c r="O139" s="164"/>
      <c r="P139" s="164"/>
      <c r="Q139" s="164"/>
      <c r="R139" s="164"/>
      <c r="S139" s="164"/>
      <c r="T139" s="164"/>
      <c r="U139" s="164"/>
      <c r="V139" s="164"/>
      <c r="W139" s="164"/>
      <c r="X139" s="164"/>
      <c r="Y139" s="164"/>
      <c r="Z139" s="164"/>
      <c r="AA139" s="164"/>
      <c r="AB139" s="164"/>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row>
    <row r="140" spans="1:49" ht="15">
      <c r="A140" s="255"/>
      <c r="B140" s="177" t="s">
        <v>232</v>
      </c>
      <c r="C140" s="173"/>
      <c r="D140" s="173"/>
      <c r="E140" s="173"/>
      <c r="F140" s="173"/>
      <c r="G140" s="173"/>
      <c r="H140" s="173"/>
      <c r="I140" s="174"/>
      <c r="J140" s="164"/>
      <c r="K140" s="164"/>
      <c r="L140" s="164"/>
      <c r="M140" s="164"/>
      <c r="N140" s="164"/>
      <c r="O140" s="164"/>
      <c r="P140" s="164"/>
      <c r="Q140" s="164"/>
      <c r="R140" s="164"/>
      <c r="S140" s="164"/>
      <c r="T140" s="164"/>
      <c r="U140" s="164"/>
      <c r="V140" s="164"/>
      <c r="W140" s="164"/>
      <c r="X140" s="164"/>
      <c r="Y140" s="164"/>
      <c r="Z140" s="164"/>
      <c r="AA140" s="164"/>
      <c r="AB140" s="164"/>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row>
    <row r="141" spans="1:49" ht="15">
      <c r="A141" s="255"/>
      <c r="B141" s="178" t="s">
        <v>218</v>
      </c>
      <c r="C141" s="173"/>
      <c r="D141" s="173"/>
      <c r="E141" s="173"/>
      <c r="F141" s="173"/>
      <c r="G141" s="173"/>
      <c r="H141" s="173"/>
      <c r="I141" s="174"/>
      <c r="J141" s="164"/>
      <c r="K141" s="164"/>
      <c r="L141" s="164"/>
      <c r="M141" s="164"/>
      <c r="N141" s="164"/>
      <c r="O141" s="164"/>
      <c r="P141" s="164"/>
      <c r="Q141" s="164"/>
      <c r="R141" s="164"/>
      <c r="S141" s="164"/>
      <c r="T141" s="164"/>
      <c r="U141" s="164"/>
      <c r="V141" s="164"/>
      <c r="W141" s="164"/>
      <c r="X141" s="164"/>
      <c r="Y141" s="164"/>
      <c r="Z141" s="164"/>
      <c r="AA141" s="164"/>
      <c r="AB141" s="164"/>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row>
    <row r="142" spans="1:49" ht="15">
      <c r="A142" s="255"/>
      <c r="B142" s="177" t="s">
        <v>221</v>
      </c>
      <c r="C142" s="175"/>
      <c r="D142" s="175"/>
      <c r="E142" s="175"/>
      <c r="F142" s="175"/>
      <c r="G142" s="175"/>
      <c r="H142" s="175"/>
      <c r="I142" s="174"/>
      <c r="J142" s="164"/>
      <c r="K142" s="164"/>
      <c r="L142" s="164"/>
      <c r="M142" s="164"/>
      <c r="N142" s="164"/>
      <c r="O142" s="164"/>
      <c r="P142" s="164"/>
      <c r="Q142" s="164"/>
      <c r="R142" s="164"/>
      <c r="S142" s="164"/>
      <c r="T142" s="164"/>
      <c r="U142" s="164"/>
      <c r="V142" s="164"/>
      <c r="W142" s="164"/>
      <c r="X142" s="164"/>
      <c r="Y142" s="164"/>
      <c r="Z142" s="164"/>
      <c r="AA142" s="164"/>
      <c r="AB142" s="164"/>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row>
    <row r="143" spans="1:49" ht="15">
      <c r="A143" s="255"/>
      <c r="B143" s="177" t="s">
        <v>222</v>
      </c>
      <c r="C143" s="173"/>
      <c r="D143" s="173"/>
      <c r="E143" s="173"/>
      <c r="F143" s="173"/>
      <c r="G143" s="173"/>
      <c r="H143" s="173"/>
      <c r="I143" s="174"/>
      <c r="J143" s="164"/>
      <c r="K143" s="164"/>
      <c r="L143" s="164"/>
      <c r="M143" s="164"/>
      <c r="N143" s="164"/>
      <c r="O143" s="164"/>
      <c r="P143" s="164"/>
      <c r="Q143" s="164"/>
      <c r="R143" s="164"/>
      <c r="S143" s="164"/>
      <c r="T143" s="164"/>
      <c r="U143" s="164"/>
      <c r="V143" s="164"/>
      <c r="W143" s="164"/>
      <c r="X143" s="164"/>
      <c r="Y143" s="164"/>
      <c r="Z143" s="164"/>
      <c r="AA143" s="164"/>
      <c r="AB143" s="164"/>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row>
    <row r="144" spans="1:49" ht="15">
      <c r="A144" s="255"/>
      <c r="B144" s="177" t="s">
        <v>223</v>
      </c>
      <c r="C144" s="173"/>
      <c r="D144" s="173"/>
      <c r="E144" s="173"/>
      <c r="F144" s="173"/>
      <c r="G144" s="173"/>
      <c r="H144" s="173"/>
      <c r="I144" s="174"/>
      <c r="J144" s="164"/>
      <c r="K144" s="164"/>
      <c r="L144" s="164"/>
      <c r="M144" s="164"/>
      <c r="N144" s="164"/>
      <c r="O144" s="164"/>
      <c r="P144" s="164"/>
      <c r="Q144" s="164"/>
      <c r="R144" s="164"/>
      <c r="S144" s="164"/>
      <c r="T144" s="164"/>
      <c r="U144" s="164"/>
      <c r="V144" s="164"/>
      <c r="W144" s="164"/>
      <c r="X144" s="164"/>
      <c r="Y144" s="164"/>
      <c r="Z144" s="164"/>
      <c r="AA144" s="164"/>
      <c r="AB144" s="164"/>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row>
    <row r="145" spans="1:49">
      <c r="A145" s="255"/>
      <c r="B145" s="177" t="s">
        <v>224</v>
      </c>
      <c r="C145" s="173"/>
      <c r="D145" s="173"/>
      <c r="E145" s="173"/>
      <c r="F145" s="173"/>
      <c r="G145" s="173"/>
      <c r="H145" s="173"/>
      <c r="I145" s="17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row>
    <row r="146" spans="1:49">
      <c r="A146" s="255"/>
      <c r="B146" s="177" t="s">
        <v>225</v>
      </c>
      <c r="C146" s="173"/>
      <c r="D146" s="173"/>
      <c r="E146" s="173"/>
      <c r="F146" s="173"/>
      <c r="G146" s="173"/>
      <c r="H146" s="173"/>
      <c r="I146" s="17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row>
    <row r="147" spans="1:49">
      <c r="A147" s="255"/>
      <c r="B147" s="177" t="s">
        <v>226</v>
      </c>
      <c r="C147" s="173">
        <v>3</v>
      </c>
      <c r="D147" s="173">
        <v>3</v>
      </c>
      <c r="E147" s="173">
        <v>3</v>
      </c>
      <c r="F147" s="173">
        <v>3</v>
      </c>
      <c r="G147" s="173">
        <v>3</v>
      </c>
      <c r="H147" s="173">
        <v>3</v>
      </c>
      <c r="I147" s="17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row>
    <row r="148" spans="1:49">
      <c r="A148" s="255"/>
      <c r="B148" s="177" t="s">
        <v>227</v>
      </c>
      <c r="C148" s="173">
        <v>2</v>
      </c>
      <c r="D148" s="173">
        <v>2</v>
      </c>
      <c r="E148" s="173">
        <v>2</v>
      </c>
      <c r="F148" s="173">
        <v>2</v>
      </c>
      <c r="G148" s="173">
        <v>2</v>
      </c>
      <c r="H148" s="173">
        <v>2</v>
      </c>
      <c r="I148" s="17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row>
    <row r="149" spans="1:49">
      <c r="A149" s="255"/>
      <c r="B149" s="177" t="s">
        <v>228</v>
      </c>
      <c r="C149" s="173">
        <v>1</v>
      </c>
      <c r="D149" s="173">
        <v>1</v>
      </c>
      <c r="E149" s="173">
        <v>1</v>
      </c>
      <c r="F149" s="173">
        <v>1</v>
      </c>
      <c r="G149" s="173">
        <v>1</v>
      </c>
      <c r="H149" s="173">
        <v>1</v>
      </c>
      <c r="I149" s="17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row>
    <row r="150" spans="1:49">
      <c r="A150" s="255"/>
      <c r="B150" s="177" t="s">
        <v>229</v>
      </c>
      <c r="C150" s="173">
        <v>1</v>
      </c>
      <c r="D150" s="173">
        <v>1</v>
      </c>
      <c r="E150" s="173">
        <v>1</v>
      </c>
      <c r="F150" s="173">
        <v>1</v>
      </c>
      <c r="G150" s="173">
        <v>1</v>
      </c>
      <c r="H150" s="173">
        <v>1</v>
      </c>
      <c r="I150" s="17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row>
    <row r="151" spans="1:49">
      <c r="A151" s="255"/>
      <c r="B151" s="177" t="s">
        <v>230</v>
      </c>
      <c r="C151" s="173"/>
      <c r="D151" s="173"/>
      <c r="E151" s="173"/>
      <c r="F151" s="173"/>
      <c r="G151" s="173"/>
      <c r="H151" s="173"/>
      <c r="I151" s="17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row>
    <row r="152" spans="1:49">
      <c r="A152" s="255"/>
      <c r="B152" s="177" t="s">
        <v>231</v>
      </c>
      <c r="C152" s="173"/>
      <c r="D152" s="17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row>
    <row r="153" spans="1:49" ht="13.5" thickBot="1">
      <c r="A153" s="255"/>
      <c r="B153" s="177" t="s">
        <v>232</v>
      </c>
      <c r="C153" s="173">
        <v>0.5</v>
      </c>
      <c r="D153" s="173">
        <v>0.5</v>
      </c>
      <c r="E153" s="173">
        <v>0.5</v>
      </c>
      <c r="F153" s="173">
        <v>0.5</v>
      </c>
      <c r="G153" s="173">
        <v>0.5</v>
      </c>
      <c r="H153" s="173">
        <v>0.5</v>
      </c>
      <c r="I153" s="17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row>
    <row r="154" spans="1:49" ht="15">
      <c r="A154" s="254" t="s">
        <v>180</v>
      </c>
      <c r="B154" s="177" t="s">
        <v>222</v>
      </c>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row>
    <row r="155" spans="1:49" ht="15">
      <c r="A155" s="255"/>
      <c r="B155" s="177" t="s">
        <v>223</v>
      </c>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row>
    <row r="156" spans="1:49" ht="15">
      <c r="A156" s="255"/>
      <c r="B156" s="177" t="s">
        <v>224</v>
      </c>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row>
    <row r="157" spans="1:49" ht="15">
      <c r="A157" s="255"/>
      <c r="B157" s="177" t="s">
        <v>225</v>
      </c>
      <c r="C157" s="173">
        <v>3</v>
      </c>
      <c r="D157" s="173">
        <v>3</v>
      </c>
      <c r="E157" s="173">
        <v>3</v>
      </c>
      <c r="F157" s="173">
        <v>3</v>
      </c>
      <c r="G157" s="173">
        <v>3</v>
      </c>
      <c r="H157" s="173">
        <v>3</v>
      </c>
      <c r="I157" s="174"/>
      <c r="J157" s="164"/>
      <c r="K157" s="164"/>
      <c r="L157" s="164"/>
      <c r="M157" s="164"/>
      <c r="N157" s="164"/>
      <c r="O157" s="164"/>
      <c r="P157" s="164"/>
      <c r="Q157" s="164"/>
      <c r="R157" s="164"/>
      <c r="S157" s="164"/>
      <c r="T157" s="164"/>
      <c r="U157" s="164"/>
      <c r="V157" s="164"/>
      <c r="W157" s="164"/>
      <c r="X157" s="164"/>
      <c r="Y157" s="164"/>
      <c r="Z157" s="164"/>
      <c r="AA157" s="164"/>
      <c r="AB157" s="164"/>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row>
    <row r="158" spans="1:49" ht="15">
      <c r="A158" s="255"/>
      <c r="B158" s="177" t="s">
        <v>226</v>
      </c>
      <c r="C158" s="173">
        <v>3</v>
      </c>
      <c r="D158" s="173">
        <v>3</v>
      </c>
      <c r="E158" s="173">
        <v>3</v>
      </c>
      <c r="F158" s="173">
        <v>3</v>
      </c>
      <c r="G158" s="173">
        <v>3</v>
      </c>
      <c r="H158" s="173">
        <v>3</v>
      </c>
      <c r="I158" s="174"/>
      <c r="J158" s="164"/>
      <c r="K158" s="164"/>
      <c r="L158" s="164"/>
      <c r="M158" s="164"/>
      <c r="N158" s="164"/>
      <c r="O158" s="164"/>
      <c r="P158" s="164"/>
      <c r="Q158" s="164"/>
      <c r="R158" s="164"/>
      <c r="S158" s="164"/>
      <c r="T158" s="164"/>
      <c r="U158" s="164"/>
      <c r="V158" s="164"/>
      <c r="W158" s="164"/>
      <c r="X158" s="164"/>
      <c r="Y158" s="164"/>
      <c r="Z158" s="164"/>
      <c r="AA158" s="164"/>
      <c r="AB158" s="164"/>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row>
    <row r="159" spans="1:49" ht="15">
      <c r="A159" s="255"/>
      <c r="B159" s="177" t="s">
        <v>227</v>
      </c>
      <c r="C159" s="173">
        <v>2</v>
      </c>
      <c r="D159" s="173">
        <v>2</v>
      </c>
      <c r="E159" s="173">
        <v>2</v>
      </c>
      <c r="F159" s="173">
        <v>2</v>
      </c>
      <c r="G159" s="173">
        <v>2</v>
      </c>
      <c r="H159" s="173">
        <v>2</v>
      </c>
      <c r="I159" s="174"/>
      <c r="J159" s="164"/>
      <c r="K159" s="164"/>
      <c r="L159" s="164"/>
      <c r="M159" s="164"/>
      <c r="N159" s="164"/>
      <c r="O159" s="164"/>
      <c r="P159" s="164"/>
      <c r="Q159" s="164"/>
      <c r="R159" s="164"/>
      <c r="S159" s="164"/>
      <c r="T159" s="164"/>
      <c r="U159" s="164"/>
      <c r="V159" s="164"/>
      <c r="W159" s="164"/>
      <c r="X159" s="164"/>
      <c r="Y159" s="164"/>
      <c r="Z159" s="164"/>
      <c r="AA159" s="164"/>
      <c r="AB159" s="164"/>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row>
    <row r="160" spans="1:49" ht="15">
      <c r="A160" s="255"/>
      <c r="B160" s="177" t="s">
        <v>228</v>
      </c>
      <c r="C160" s="173">
        <v>1</v>
      </c>
      <c r="D160" s="173">
        <v>1</v>
      </c>
      <c r="E160" s="173">
        <v>1</v>
      </c>
      <c r="F160" s="173">
        <v>1</v>
      </c>
      <c r="G160" s="173">
        <v>1</v>
      </c>
      <c r="H160" s="173">
        <v>1</v>
      </c>
      <c r="I160" s="174"/>
      <c r="J160" s="164"/>
      <c r="K160" s="164"/>
      <c r="L160" s="164"/>
      <c r="M160" s="164"/>
      <c r="N160" s="164"/>
      <c r="O160" s="164"/>
      <c r="P160" s="164"/>
      <c r="Q160" s="164"/>
      <c r="R160" s="164"/>
      <c r="S160" s="164"/>
      <c r="T160" s="164"/>
      <c r="U160" s="164"/>
      <c r="V160" s="164"/>
      <c r="W160" s="164"/>
      <c r="X160" s="164"/>
      <c r="Y160" s="164"/>
      <c r="Z160" s="164"/>
      <c r="AA160" s="164"/>
      <c r="AB160" s="164"/>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row>
    <row r="161" spans="1:49" ht="15">
      <c r="A161" s="255"/>
      <c r="B161" s="177" t="s">
        <v>229</v>
      </c>
      <c r="C161" s="173"/>
      <c r="D161" s="173"/>
      <c r="E161" s="173"/>
      <c r="F161" s="173"/>
      <c r="G161" s="173"/>
      <c r="H161" s="173"/>
      <c r="I161" s="174"/>
      <c r="J161" s="164"/>
      <c r="K161" s="164"/>
      <c r="L161" s="164"/>
      <c r="M161" s="164"/>
      <c r="N161" s="164"/>
      <c r="O161" s="164"/>
      <c r="P161" s="164"/>
      <c r="Q161" s="164"/>
      <c r="R161" s="164"/>
      <c r="S161" s="164"/>
      <c r="T161" s="164"/>
      <c r="U161" s="164"/>
      <c r="V161" s="164"/>
      <c r="W161" s="164"/>
      <c r="X161" s="164"/>
      <c r="Y161" s="164"/>
      <c r="Z161" s="164"/>
      <c r="AA161" s="164"/>
      <c r="AB161" s="164"/>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row>
    <row r="162" spans="1:49" ht="15">
      <c r="A162" s="255"/>
      <c r="B162" s="177" t="s">
        <v>230</v>
      </c>
      <c r="C162" s="173"/>
      <c r="D162" s="173"/>
      <c r="E162" s="173"/>
      <c r="F162" s="173"/>
      <c r="G162" s="173"/>
      <c r="H162" s="173"/>
      <c r="I162" s="174"/>
      <c r="J162" s="164"/>
      <c r="K162" s="164"/>
      <c r="L162" s="164"/>
      <c r="M162" s="164"/>
      <c r="N162" s="164"/>
      <c r="O162" s="164"/>
      <c r="P162" s="164"/>
      <c r="Q162" s="164"/>
      <c r="R162" s="164"/>
      <c r="S162" s="164"/>
      <c r="T162" s="164"/>
      <c r="U162" s="164"/>
      <c r="V162" s="164"/>
      <c r="W162" s="164"/>
      <c r="X162" s="164"/>
      <c r="Y162" s="164"/>
      <c r="Z162" s="164"/>
      <c r="AA162" s="164"/>
      <c r="AB162" s="164"/>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row>
    <row r="163" spans="1:49" ht="15">
      <c r="A163" s="255"/>
      <c r="B163" s="177" t="s">
        <v>231</v>
      </c>
      <c r="C163" s="173"/>
      <c r="D163" s="173"/>
      <c r="E163" s="173"/>
      <c r="F163" s="173"/>
      <c r="G163" s="173"/>
      <c r="H163" s="173"/>
      <c r="I163" s="174"/>
      <c r="J163" s="164"/>
      <c r="K163" s="164"/>
      <c r="L163" s="164"/>
      <c r="M163" s="164"/>
      <c r="N163" s="164"/>
      <c r="O163" s="164"/>
      <c r="P163" s="164"/>
      <c r="Q163" s="164"/>
      <c r="R163" s="164"/>
      <c r="S163" s="164"/>
      <c r="T163" s="164"/>
      <c r="U163" s="164"/>
      <c r="V163" s="164"/>
      <c r="W163" s="164"/>
      <c r="X163" s="164"/>
      <c r="Y163" s="164"/>
      <c r="Z163" s="164"/>
      <c r="AA163" s="164"/>
      <c r="AB163" s="164"/>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row>
    <row r="164" spans="1:49" ht="15">
      <c r="A164" s="255"/>
      <c r="B164" s="177" t="s">
        <v>232</v>
      </c>
      <c r="C164" s="173"/>
      <c r="D164" s="173"/>
      <c r="E164" s="173"/>
      <c r="F164" s="173"/>
      <c r="G164" s="173"/>
      <c r="H164" s="173"/>
      <c r="I164" s="174"/>
      <c r="J164" s="164"/>
      <c r="K164" s="164"/>
      <c r="L164" s="164"/>
      <c r="M164" s="164"/>
      <c r="N164" s="164"/>
      <c r="O164" s="164"/>
      <c r="P164" s="164"/>
      <c r="Q164" s="164"/>
      <c r="R164" s="164"/>
      <c r="S164" s="164"/>
      <c r="T164" s="164"/>
      <c r="U164" s="164"/>
      <c r="V164" s="164"/>
      <c r="W164" s="164"/>
      <c r="X164" s="164"/>
      <c r="Y164" s="164"/>
      <c r="Z164" s="164"/>
      <c r="AA164" s="164"/>
      <c r="AB164" s="164"/>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row>
    <row r="165" spans="1:49" ht="15">
      <c r="A165" s="255"/>
      <c r="B165" s="178" t="s">
        <v>218</v>
      </c>
      <c r="C165" s="173"/>
      <c r="D165" s="173"/>
      <c r="E165" s="173"/>
      <c r="F165" s="173"/>
      <c r="G165" s="173"/>
      <c r="H165" s="173"/>
      <c r="I165" s="174"/>
      <c r="J165" s="164"/>
      <c r="K165" s="164"/>
      <c r="L165" s="164"/>
      <c r="M165" s="164"/>
      <c r="N165" s="164"/>
      <c r="O165" s="164"/>
      <c r="P165" s="164"/>
      <c r="Q165" s="164"/>
      <c r="R165" s="164"/>
      <c r="S165" s="164"/>
      <c r="T165" s="164"/>
      <c r="U165" s="164"/>
      <c r="V165" s="164"/>
      <c r="W165" s="164"/>
      <c r="X165" s="164"/>
      <c r="Y165" s="164"/>
      <c r="Z165" s="164"/>
      <c r="AA165" s="164"/>
      <c r="AB165" s="164"/>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row>
    <row r="166" spans="1:49" ht="15">
      <c r="A166" s="255"/>
      <c r="B166" s="177" t="s">
        <v>221</v>
      </c>
      <c r="C166" s="175"/>
      <c r="D166" s="175"/>
      <c r="E166" s="175"/>
      <c r="F166" s="175"/>
      <c r="G166" s="175"/>
      <c r="H166" s="175"/>
      <c r="I166" s="174"/>
      <c r="J166" s="164"/>
      <c r="K166" s="164"/>
      <c r="L166" s="164"/>
      <c r="M166" s="164"/>
      <c r="N166" s="164"/>
      <c r="O166" s="164"/>
      <c r="P166" s="164"/>
      <c r="Q166" s="164"/>
      <c r="R166" s="164"/>
      <c r="S166" s="164"/>
      <c r="T166" s="164"/>
      <c r="U166" s="164"/>
      <c r="V166" s="164"/>
      <c r="W166" s="164"/>
      <c r="X166" s="164"/>
      <c r="Y166" s="164"/>
      <c r="Z166" s="164"/>
      <c r="AA166" s="164"/>
      <c r="AB166" s="164"/>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row>
    <row r="167" spans="1:49" ht="15">
      <c r="A167" s="255"/>
      <c r="B167" s="177" t="s">
        <v>222</v>
      </c>
      <c r="C167" s="173"/>
      <c r="D167" s="173"/>
      <c r="E167" s="173"/>
      <c r="F167" s="173"/>
      <c r="G167" s="173"/>
      <c r="H167" s="173"/>
      <c r="I167" s="174"/>
      <c r="J167" s="164"/>
      <c r="K167" s="164"/>
      <c r="L167" s="164"/>
      <c r="M167" s="164"/>
      <c r="N167" s="164"/>
      <c r="O167" s="164"/>
      <c r="P167" s="164"/>
      <c r="Q167" s="164"/>
      <c r="R167" s="164"/>
      <c r="S167" s="164"/>
      <c r="T167" s="164"/>
      <c r="U167" s="164"/>
      <c r="V167" s="164"/>
      <c r="W167" s="164"/>
      <c r="X167" s="164"/>
      <c r="Y167" s="164"/>
      <c r="Z167" s="164"/>
      <c r="AA167" s="164"/>
      <c r="AB167" s="164"/>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row>
    <row r="168" spans="1:49" ht="15">
      <c r="A168" s="255"/>
      <c r="B168" s="177" t="s">
        <v>223</v>
      </c>
      <c r="C168" s="173"/>
      <c r="D168" s="173"/>
      <c r="E168" s="173"/>
      <c r="F168" s="173"/>
      <c r="G168" s="173"/>
      <c r="H168" s="173"/>
      <c r="I168" s="174"/>
      <c r="J168" s="164"/>
      <c r="K168" s="164"/>
      <c r="L168" s="164"/>
      <c r="M168" s="164"/>
      <c r="N168" s="164"/>
      <c r="O168" s="164"/>
      <c r="P168" s="164"/>
      <c r="Q168" s="164"/>
      <c r="R168" s="164"/>
      <c r="S168" s="164"/>
      <c r="T168" s="164"/>
      <c r="U168" s="164"/>
      <c r="V168" s="164"/>
      <c r="W168" s="164"/>
      <c r="X168" s="164"/>
      <c r="Y168" s="164"/>
      <c r="Z168" s="164"/>
      <c r="AA168" s="164"/>
      <c r="AB168" s="164"/>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row>
    <row r="169" spans="1:49">
      <c r="A169" s="255"/>
      <c r="B169" s="177" t="s">
        <v>224</v>
      </c>
      <c r="C169" s="173"/>
      <c r="D169" s="173"/>
      <c r="E169" s="173"/>
      <c r="F169" s="173"/>
      <c r="G169" s="173"/>
      <c r="H169" s="173"/>
      <c r="I169" s="17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row>
    <row r="170" spans="1:49">
      <c r="A170" s="255"/>
      <c r="B170" s="177" t="s">
        <v>225</v>
      </c>
      <c r="C170" s="173"/>
      <c r="D170" s="173"/>
      <c r="E170" s="173"/>
      <c r="F170" s="173"/>
      <c r="G170" s="173"/>
      <c r="H170" s="173"/>
      <c r="I170" s="17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row>
    <row r="171" spans="1:49">
      <c r="A171" s="255"/>
      <c r="B171" s="177" t="s">
        <v>226</v>
      </c>
      <c r="C171" s="173">
        <v>3</v>
      </c>
      <c r="D171" s="173">
        <v>3</v>
      </c>
      <c r="E171" s="173">
        <v>3</v>
      </c>
      <c r="F171" s="173">
        <v>3</v>
      </c>
      <c r="G171" s="173">
        <v>3</v>
      </c>
      <c r="H171" s="173">
        <v>3</v>
      </c>
      <c r="I171" s="17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row>
    <row r="172" spans="1:49">
      <c r="A172" s="255"/>
      <c r="B172" s="177" t="s">
        <v>227</v>
      </c>
      <c r="C172" s="173">
        <v>2</v>
      </c>
      <c r="D172" s="173">
        <v>2</v>
      </c>
      <c r="E172" s="173">
        <v>2</v>
      </c>
      <c r="F172" s="173">
        <v>2</v>
      </c>
      <c r="G172" s="173">
        <v>2</v>
      </c>
      <c r="H172" s="173">
        <v>2</v>
      </c>
      <c r="I172" s="17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row>
    <row r="173" spans="1:49">
      <c r="A173" s="255"/>
      <c r="B173" s="177" t="s">
        <v>228</v>
      </c>
      <c r="C173" s="173">
        <v>1</v>
      </c>
      <c r="D173" s="173">
        <v>1</v>
      </c>
      <c r="E173" s="173">
        <v>1</v>
      </c>
      <c r="F173" s="173">
        <v>1</v>
      </c>
      <c r="G173" s="173">
        <v>1</v>
      </c>
      <c r="H173" s="173">
        <v>1</v>
      </c>
      <c r="I173" s="17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row>
    <row r="174" spans="1:49">
      <c r="A174" s="255"/>
      <c r="B174" s="177" t="s">
        <v>229</v>
      </c>
      <c r="C174" s="173">
        <v>1</v>
      </c>
      <c r="D174" s="173">
        <v>1</v>
      </c>
      <c r="E174" s="173">
        <v>1</v>
      </c>
      <c r="F174" s="173">
        <v>1</v>
      </c>
      <c r="G174" s="173">
        <v>1</v>
      </c>
      <c r="H174" s="173">
        <v>1</v>
      </c>
      <c r="I174" s="17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row>
    <row r="175" spans="1:49">
      <c r="A175" s="255"/>
      <c r="B175" s="177" t="s">
        <v>230</v>
      </c>
      <c r="C175" s="173"/>
      <c r="D175" s="173"/>
      <c r="E175" s="173"/>
      <c r="F175" s="173"/>
      <c r="G175" s="173"/>
      <c r="H175" s="173"/>
      <c r="I175" s="17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row>
    <row r="176" spans="1:49">
      <c r="A176" s="255"/>
      <c r="B176" s="177" t="s">
        <v>231</v>
      </c>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row>
    <row r="177" spans="1:49" ht="13.5" thickBot="1">
      <c r="A177" s="255"/>
      <c r="B177" s="177" t="s">
        <v>232</v>
      </c>
      <c r="C177" s="173">
        <v>0.5</v>
      </c>
      <c r="D177" s="173">
        <v>0.5</v>
      </c>
      <c r="E177" s="173">
        <v>0.5</v>
      </c>
      <c r="F177" s="173">
        <v>0.5</v>
      </c>
      <c r="G177" s="173">
        <v>0.5</v>
      </c>
      <c r="H177" s="173">
        <v>0.5</v>
      </c>
      <c r="I177" s="17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row>
    <row r="178" spans="1:49" ht="15">
      <c r="A178" s="254" t="s">
        <v>180</v>
      </c>
      <c r="B178" s="177" t="s">
        <v>222</v>
      </c>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row>
    <row r="179" spans="1:49" ht="15">
      <c r="A179" s="255"/>
      <c r="B179" s="177" t="s">
        <v>223</v>
      </c>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row>
    <row r="180" spans="1:49" ht="15">
      <c r="A180" s="255"/>
      <c r="B180" s="177" t="s">
        <v>224</v>
      </c>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row>
    <row r="181" spans="1:49" ht="15">
      <c r="A181" s="255"/>
      <c r="B181" s="177" t="s">
        <v>225</v>
      </c>
      <c r="C181" s="173">
        <v>3</v>
      </c>
      <c r="D181" s="173">
        <v>3</v>
      </c>
      <c r="E181" s="173">
        <v>3</v>
      </c>
      <c r="F181" s="173">
        <v>3</v>
      </c>
      <c r="G181" s="173">
        <v>3</v>
      </c>
      <c r="H181" s="173">
        <v>3</v>
      </c>
      <c r="I181" s="174"/>
      <c r="J181" s="164"/>
      <c r="K181" s="164"/>
      <c r="L181" s="164"/>
      <c r="M181" s="164"/>
      <c r="N181" s="164"/>
      <c r="O181" s="164"/>
      <c r="P181" s="164"/>
      <c r="Q181" s="164"/>
      <c r="R181" s="164"/>
      <c r="S181" s="164"/>
      <c r="T181" s="164"/>
      <c r="U181" s="164"/>
      <c r="V181" s="164"/>
      <c r="W181" s="164"/>
      <c r="X181" s="164"/>
      <c r="Y181" s="164"/>
      <c r="Z181" s="164"/>
      <c r="AA181" s="164"/>
      <c r="AB181" s="164"/>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row>
    <row r="182" spans="1:49" ht="15">
      <c r="A182" s="255"/>
      <c r="B182" s="177" t="s">
        <v>226</v>
      </c>
      <c r="C182" s="173">
        <v>3</v>
      </c>
      <c r="D182" s="173">
        <v>3</v>
      </c>
      <c r="E182" s="173">
        <v>3</v>
      </c>
      <c r="F182" s="173">
        <v>3</v>
      </c>
      <c r="G182" s="173">
        <v>3</v>
      </c>
      <c r="H182" s="173">
        <v>3</v>
      </c>
      <c r="I182" s="174"/>
      <c r="J182" s="164"/>
      <c r="K182" s="164"/>
      <c r="L182" s="164"/>
      <c r="M182" s="164"/>
      <c r="N182" s="164"/>
      <c r="O182" s="164"/>
      <c r="P182" s="164"/>
      <c r="Q182" s="164"/>
      <c r="R182" s="164"/>
      <c r="S182" s="164"/>
      <c r="T182" s="164"/>
      <c r="U182" s="164"/>
      <c r="V182" s="164"/>
      <c r="W182" s="164"/>
      <c r="X182" s="164"/>
      <c r="Y182" s="164"/>
      <c r="Z182" s="164"/>
      <c r="AA182" s="164"/>
      <c r="AB182" s="164"/>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row>
    <row r="183" spans="1:49" ht="15">
      <c r="A183" s="255"/>
      <c r="B183" s="177" t="s">
        <v>227</v>
      </c>
      <c r="C183" s="173">
        <v>2</v>
      </c>
      <c r="D183" s="173">
        <v>2</v>
      </c>
      <c r="E183" s="173">
        <v>2</v>
      </c>
      <c r="F183" s="173">
        <v>2</v>
      </c>
      <c r="G183" s="173">
        <v>2</v>
      </c>
      <c r="H183" s="173">
        <v>2</v>
      </c>
      <c r="I183" s="174"/>
      <c r="J183" s="164"/>
      <c r="K183" s="164"/>
      <c r="L183" s="164"/>
      <c r="M183" s="164"/>
      <c r="N183" s="164"/>
      <c r="O183" s="164"/>
      <c r="P183" s="164"/>
      <c r="Q183" s="164"/>
      <c r="R183" s="164"/>
      <c r="S183" s="164"/>
      <c r="T183" s="164"/>
      <c r="U183" s="164"/>
      <c r="V183" s="164"/>
      <c r="W183" s="164"/>
      <c r="X183" s="164"/>
      <c r="Y183" s="164"/>
      <c r="Z183" s="164"/>
      <c r="AA183" s="164"/>
      <c r="AB183" s="164"/>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row>
    <row r="184" spans="1:49" ht="15">
      <c r="A184" s="255"/>
      <c r="B184" s="177" t="s">
        <v>228</v>
      </c>
      <c r="C184" s="173">
        <v>1</v>
      </c>
      <c r="D184" s="173">
        <v>1</v>
      </c>
      <c r="E184" s="173">
        <v>1</v>
      </c>
      <c r="F184" s="173">
        <v>1</v>
      </c>
      <c r="G184" s="173">
        <v>1</v>
      </c>
      <c r="H184" s="173">
        <v>1</v>
      </c>
      <c r="I184" s="174"/>
      <c r="J184" s="164"/>
      <c r="K184" s="164"/>
      <c r="L184" s="164"/>
      <c r="M184" s="164"/>
      <c r="N184" s="164"/>
      <c r="O184" s="164"/>
      <c r="P184" s="164"/>
      <c r="Q184" s="164"/>
      <c r="R184" s="164"/>
      <c r="S184" s="164"/>
      <c r="T184" s="164"/>
      <c r="U184" s="164"/>
      <c r="V184" s="164"/>
      <c r="W184" s="164"/>
      <c r="X184" s="164"/>
      <c r="Y184" s="164"/>
      <c r="Z184" s="164"/>
      <c r="AA184" s="164"/>
      <c r="AB184" s="164"/>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row>
    <row r="185" spans="1:49" ht="15">
      <c r="A185" s="255"/>
      <c r="B185" s="177" t="s">
        <v>229</v>
      </c>
      <c r="C185" s="173"/>
      <c r="D185" s="173"/>
      <c r="E185" s="173"/>
      <c r="F185" s="173"/>
      <c r="G185" s="173"/>
      <c r="H185" s="173"/>
      <c r="I185" s="174"/>
      <c r="J185" s="164"/>
      <c r="K185" s="164"/>
      <c r="L185" s="164"/>
      <c r="M185" s="164"/>
      <c r="N185" s="164"/>
      <c r="O185" s="164"/>
      <c r="P185" s="164"/>
      <c r="Q185" s="164"/>
      <c r="R185" s="164"/>
      <c r="S185" s="164"/>
      <c r="T185" s="164"/>
      <c r="U185" s="164"/>
      <c r="V185" s="164"/>
      <c r="W185" s="164"/>
      <c r="X185" s="164"/>
      <c r="Y185" s="164"/>
      <c r="Z185" s="164"/>
      <c r="AA185" s="164"/>
      <c r="AB185" s="164"/>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row>
    <row r="186" spans="1:49" ht="15">
      <c r="A186" s="255"/>
      <c r="B186" s="177" t="s">
        <v>230</v>
      </c>
      <c r="C186" s="173"/>
      <c r="D186" s="173"/>
      <c r="E186" s="173"/>
      <c r="F186" s="173"/>
      <c r="G186" s="173"/>
      <c r="H186" s="173"/>
      <c r="I186" s="174"/>
      <c r="J186" s="164"/>
      <c r="K186" s="164"/>
      <c r="L186" s="164"/>
      <c r="M186" s="164"/>
      <c r="N186" s="164"/>
      <c r="O186" s="164"/>
      <c r="P186" s="164"/>
      <c r="Q186" s="164"/>
      <c r="R186" s="164"/>
      <c r="S186" s="164"/>
      <c r="T186" s="164"/>
      <c r="U186" s="164"/>
      <c r="V186" s="164"/>
      <c r="W186" s="164"/>
      <c r="X186" s="164"/>
      <c r="Y186" s="164"/>
      <c r="Z186" s="164"/>
      <c r="AA186" s="164"/>
      <c r="AB186" s="164"/>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row>
    <row r="187" spans="1:49" ht="15">
      <c r="A187" s="255"/>
      <c r="B187" s="177" t="s">
        <v>231</v>
      </c>
      <c r="C187" s="173"/>
      <c r="D187" s="173"/>
      <c r="E187" s="173"/>
      <c r="F187" s="173"/>
      <c r="G187" s="173"/>
      <c r="H187" s="173"/>
      <c r="I187" s="174"/>
      <c r="J187" s="164"/>
      <c r="K187" s="164"/>
      <c r="L187" s="164"/>
      <c r="M187" s="164"/>
      <c r="N187" s="164"/>
      <c r="O187" s="164"/>
      <c r="P187" s="164"/>
      <c r="Q187" s="164"/>
      <c r="R187" s="164"/>
      <c r="S187" s="164"/>
      <c r="T187" s="164"/>
      <c r="U187" s="164"/>
      <c r="V187" s="164"/>
      <c r="W187" s="164"/>
      <c r="X187" s="164"/>
      <c r="Y187" s="164"/>
      <c r="Z187" s="164"/>
      <c r="AA187" s="164"/>
      <c r="AB187" s="164"/>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row>
    <row r="188" spans="1:49" ht="15">
      <c r="A188" s="255"/>
      <c r="B188" s="177" t="s">
        <v>232</v>
      </c>
      <c r="C188" s="173"/>
      <c r="D188" s="173"/>
      <c r="E188" s="173"/>
      <c r="F188" s="173"/>
      <c r="G188" s="173"/>
      <c r="H188" s="173"/>
      <c r="I188" s="174"/>
      <c r="J188" s="164"/>
      <c r="K188" s="164"/>
      <c r="L188" s="164"/>
      <c r="M188" s="164"/>
      <c r="N188" s="164"/>
      <c r="O188" s="164"/>
      <c r="P188" s="164"/>
      <c r="Q188" s="164"/>
      <c r="R188" s="164"/>
      <c r="S188" s="164"/>
      <c r="T188" s="164"/>
      <c r="U188" s="164"/>
      <c r="V188" s="164"/>
      <c r="W188" s="164"/>
      <c r="X188" s="164"/>
      <c r="Y188" s="164"/>
      <c r="Z188" s="164"/>
      <c r="AA188" s="164"/>
      <c r="AB188" s="164"/>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row>
    <row r="189" spans="1:49" ht="15">
      <c r="A189" s="255"/>
      <c r="B189" s="178" t="s">
        <v>218</v>
      </c>
      <c r="C189" s="173"/>
      <c r="D189" s="173"/>
      <c r="E189" s="173"/>
      <c r="F189" s="173"/>
      <c r="G189" s="173"/>
      <c r="H189" s="173"/>
      <c r="I189" s="174"/>
      <c r="J189" s="164"/>
      <c r="K189" s="164"/>
      <c r="L189" s="164"/>
      <c r="M189" s="164"/>
      <c r="N189" s="164"/>
      <c r="O189" s="164"/>
      <c r="P189" s="164"/>
      <c r="Q189" s="164"/>
      <c r="R189" s="164"/>
      <c r="S189" s="164"/>
      <c r="T189" s="164"/>
      <c r="U189" s="164"/>
      <c r="V189" s="164"/>
      <c r="W189" s="164"/>
      <c r="X189" s="164"/>
      <c r="Y189" s="164"/>
      <c r="Z189" s="164"/>
      <c r="AA189" s="164"/>
      <c r="AB189" s="164"/>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row>
    <row r="190" spans="1:49" ht="15">
      <c r="A190" s="255"/>
      <c r="B190" s="177" t="s">
        <v>221</v>
      </c>
      <c r="C190" s="175"/>
      <c r="D190" s="175"/>
      <c r="E190" s="175"/>
      <c r="F190" s="175"/>
      <c r="G190" s="175"/>
      <c r="H190" s="175"/>
      <c r="I190" s="174"/>
      <c r="J190" s="164"/>
      <c r="K190" s="164"/>
      <c r="L190" s="164"/>
      <c r="M190" s="164"/>
      <c r="N190" s="164"/>
      <c r="O190" s="164"/>
      <c r="P190" s="164"/>
      <c r="Q190" s="164"/>
      <c r="R190" s="164"/>
      <c r="S190" s="164"/>
      <c r="T190" s="164"/>
      <c r="U190" s="164"/>
      <c r="V190" s="164"/>
      <c r="W190" s="164"/>
      <c r="X190" s="164"/>
      <c r="Y190" s="164"/>
      <c r="Z190" s="164"/>
      <c r="AA190" s="164"/>
      <c r="AB190" s="164"/>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row>
    <row r="191" spans="1:49" ht="15">
      <c r="A191" s="255"/>
      <c r="B191" s="177" t="s">
        <v>222</v>
      </c>
      <c r="C191" s="173"/>
      <c r="D191" s="173"/>
      <c r="E191" s="173"/>
      <c r="F191" s="173"/>
      <c r="G191" s="173"/>
      <c r="H191" s="173"/>
      <c r="I191" s="174"/>
      <c r="J191" s="164"/>
      <c r="K191" s="164"/>
      <c r="L191" s="164"/>
      <c r="M191" s="164"/>
      <c r="N191" s="164"/>
      <c r="O191" s="164"/>
      <c r="P191" s="164"/>
      <c r="Q191" s="164"/>
      <c r="R191" s="164"/>
      <c r="S191" s="164"/>
      <c r="T191" s="164"/>
      <c r="U191" s="164"/>
      <c r="V191" s="164"/>
      <c r="W191" s="164"/>
      <c r="X191" s="164"/>
      <c r="Y191" s="164"/>
      <c r="Z191" s="164"/>
      <c r="AA191" s="164"/>
      <c r="AB191" s="164"/>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row>
    <row r="192" spans="1:49" ht="15">
      <c r="A192" s="255"/>
      <c r="B192" s="177" t="s">
        <v>223</v>
      </c>
      <c r="C192" s="173"/>
      <c r="D192" s="173"/>
      <c r="E192" s="173"/>
      <c r="F192" s="173"/>
      <c r="G192" s="173"/>
      <c r="H192" s="173"/>
      <c r="I192" s="174"/>
      <c r="J192" s="164"/>
      <c r="K192" s="164"/>
      <c r="L192" s="164"/>
      <c r="M192" s="164"/>
      <c r="N192" s="164"/>
      <c r="O192" s="164"/>
      <c r="P192" s="164"/>
      <c r="Q192" s="164"/>
      <c r="R192" s="164"/>
      <c r="S192" s="164"/>
      <c r="T192" s="164"/>
      <c r="U192" s="164"/>
      <c r="V192" s="164"/>
      <c r="W192" s="164"/>
      <c r="X192" s="164"/>
      <c r="Y192" s="164"/>
      <c r="Z192" s="164"/>
      <c r="AA192" s="164"/>
      <c r="AB192" s="164"/>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row>
    <row r="193" spans="1:49">
      <c r="A193" s="255"/>
      <c r="B193" s="177" t="s">
        <v>224</v>
      </c>
      <c r="C193" s="173"/>
      <c r="D193" s="173"/>
      <c r="E193" s="173"/>
      <c r="F193" s="173"/>
      <c r="G193" s="173"/>
      <c r="H193" s="173"/>
      <c r="I193" s="17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row>
    <row r="194" spans="1:49">
      <c r="A194" s="255"/>
      <c r="B194" s="177" t="s">
        <v>225</v>
      </c>
      <c r="C194" s="173"/>
      <c r="D194" s="173"/>
      <c r="E194" s="173"/>
      <c r="F194" s="173"/>
      <c r="G194" s="173"/>
      <c r="H194" s="173"/>
      <c r="I194" s="17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row>
    <row r="195" spans="1:49">
      <c r="A195" s="255"/>
      <c r="B195" s="177" t="s">
        <v>226</v>
      </c>
      <c r="C195" s="173">
        <v>3</v>
      </c>
      <c r="D195" s="173">
        <v>3</v>
      </c>
      <c r="E195" s="173">
        <v>3</v>
      </c>
      <c r="F195" s="173">
        <v>3</v>
      </c>
      <c r="G195" s="173">
        <v>3</v>
      </c>
      <c r="H195" s="173">
        <v>3</v>
      </c>
      <c r="I195" s="17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row>
    <row r="196" spans="1:49">
      <c r="A196" s="255"/>
      <c r="B196" s="177" t="s">
        <v>227</v>
      </c>
      <c r="C196" s="173">
        <v>2</v>
      </c>
      <c r="D196" s="173">
        <v>2</v>
      </c>
      <c r="E196" s="173">
        <v>2</v>
      </c>
      <c r="F196" s="173">
        <v>2</v>
      </c>
      <c r="G196" s="173">
        <v>2</v>
      </c>
      <c r="H196" s="173">
        <v>2</v>
      </c>
      <c r="I196" s="17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row>
    <row r="197" spans="1:49">
      <c r="A197" s="255"/>
      <c r="B197" s="177" t="s">
        <v>228</v>
      </c>
      <c r="C197" s="173">
        <v>1</v>
      </c>
      <c r="D197" s="173">
        <v>1</v>
      </c>
      <c r="E197" s="173">
        <v>1</v>
      </c>
      <c r="F197" s="173">
        <v>1</v>
      </c>
      <c r="G197" s="173">
        <v>1</v>
      </c>
      <c r="H197" s="173">
        <v>1</v>
      </c>
      <c r="I197" s="17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row>
    <row r="198" spans="1:49">
      <c r="A198" s="255"/>
      <c r="B198" s="177" t="s">
        <v>229</v>
      </c>
      <c r="C198" s="173">
        <v>1</v>
      </c>
      <c r="D198" s="173">
        <v>1</v>
      </c>
      <c r="E198" s="173">
        <v>1</v>
      </c>
      <c r="F198" s="173">
        <v>1</v>
      </c>
      <c r="G198" s="173">
        <v>1</v>
      </c>
      <c r="H198" s="173">
        <v>1</v>
      </c>
      <c r="I198" s="17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row>
    <row r="199" spans="1:49">
      <c r="A199" s="255"/>
      <c r="B199" s="177" t="s">
        <v>230</v>
      </c>
      <c r="C199" s="173"/>
      <c r="D199" s="173"/>
      <c r="E199" s="173"/>
      <c r="F199" s="173"/>
      <c r="G199" s="173"/>
      <c r="H199" s="173"/>
      <c r="I199" s="17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row>
    <row r="200" spans="1:49">
      <c r="A200" s="255"/>
      <c r="B200" s="177" t="s">
        <v>231</v>
      </c>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row>
    <row r="201" spans="1:49" ht="13.5" thickBot="1">
      <c r="A201" s="255"/>
      <c r="B201" s="177" t="s">
        <v>232</v>
      </c>
      <c r="C201" s="173">
        <v>0.5</v>
      </c>
      <c r="D201" s="173">
        <v>0.5</v>
      </c>
      <c r="E201" s="173">
        <v>0.5</v>
      </c>
      <c r="F201" s="173">
        <v>0.5</v>
      </c>
      <c r="G201" s="173">
        <v>0.5</v>
      </c>
      <c r="H201" s="173">
        <v>0.5</v>
      </c>
      <c r="I201" s="17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row>
    <row r="202" spans="1:49" ht="15">
      <c r="A202" s="254" t="s">
        <v>180</v>
      </c>
      <c r="B202" s="177" t="s">
        <v>222</v>
      </c>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row>
    <row r="203" spans="1:49" ht="15">
      <c r="A203" s="255"/>
      <c r="B203" s="177" t="s">
        <v>223</v>
      </c>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row>
    <row r="204" spans="1:49" ht="15">
      <c r="A204" s="255"/>
      <c r="B204" s="177" t="s">
        <v>224</v>
      </c>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row>
    <row r="205" spans="1:49" ht="15">
      <c r="A205" s="255"/>
      <c r="B205" s="177" t="s">
        <v>225</v>
      </c>
      <c r="C205" s="173">
        <v>3</v>
      </c>
      <c r="D205" s="173">
        <v>3</v>
      </c>
      <c r="E205" s="173">
        <v>3</v>
      </c>
      <c r="F205" s="173">
        <v>3</v>
      </c>
      <c r="G205" s="173">
        <v>3</v>
      </c>
      <c r="H205" s="173">
        <v>3</v>
      </c>
      <c r="I205" s="174"/>
      <c r="J205" s="164"/>
      <c r="K205" s="164"/>
      <c r="L205" s="164"/>
      <c r="M205" s="164"/>
      <c r="N205" s="164"/>
      <c r="O205" s="164"/>
      <c r="P205" s="164"/>
      <c r="Q205" s="164"/>
      <c r="R205" s="164"/>
      <c r="S205" s="164"/>
      <c r="T205" s="164"/>
      <c r="U205" s="164"/>
      <c r="V205" s="164"/>
      <c r="W205" s="164"/>
      <c r="X205" s="164"/>
      <c r="Y205" s="164"/>
      <c r="Z205" s="164"/>
      <c r="AA205" s="164"/>
      <c r="AB205" s="164"/>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row>
    <row r="206" spans="1:49" ht="15">
      <c r="A206" s="255"/>
      <c r="B206" s="177" t="s">
        <v>226</v>
      </c>
      <c r="C206" s="173">
        <v>3</v>
      </c>
      <c r="D206" s="173">
        <v>3</v>
      </c>
      <c r="E206" s="173">
        <v>3</v>
      </c>
      <c r="F206" s="173">
        <v>3</v>
      </c>
      <c r="G206" s="173">
        <v>3</v>
      </c>
      <c r="H206" s="173">
        <v>3</v>
      </c>
      <c r="I206" s="174"/>
      <c r="J206" s="164"/>
      <c r="K206" s="164"/>
      <c r="L206" s="164"/>
      <c r="M206" s="164"/>
      <c r="N206" s="164"/>
      <c r="O206" s="164"/>
      <c r="P206" s="164"/>
      <c r="Q206" s="164"/>
      <c r="R206" s="164"/>
      <c r="S206" s="164"/>
      <c r="T206" s="164"/>
      <c r="U206" s="164"/>
      <c r="V206" s="164"/>
      <c r="W206" s="164"/>
      <c r="X206" s="164"/>
      <c r="Y206" s="164"/>
      <c r="Z206" s="164"/>
      <c r="AA206" s="164"/>
      <c r="AB206" s="164"/>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row>
    <row r="207" spans="1:49" ht="15">
      <c r="A207" s="255"/>
      <c r="B207" s="177" t="s">
        <v>227</v>
      </c>
      <c r="C207" s="173">
        <v>2</v>
      </c>
      <c r="D207" s="173">
        <v>2</v>
      </c>
      <c r="E207" s="173">
        <v>2</v>
      </c>
      <c r="F207" s="173">
        <v>2</v>
      </c>
      <c r="G207" s="173">
        <v>2</v>
      </c>
      <c r="H207" s="173">
        <v>2</v>
      </c>
      <c r="I207" s="174"/>
      <c r="J207" s="164"/>
      <c r="K207" s="164"/>
      <c r="L207" s="164"/>
      <c r="M207" s="164"/>
      <c r="N207" s="164"/>
      <c r="O207" s="164"/>
      <c r="P207" s="164"/>
      <c r="Q207" s="164"/>
      <c r="R207" s="164"/>
      <c r="S207" s="164"/>
      <c r="T207" s="164"/>
      <c r="U207" s="164"/>
      <c r="V207" s="164"/>
      <c r="W207" s="164"/>
      <c r="X207" s="164"/>
      <c r="Y207" s="164"/>
      <c r="Z207" s="164"/>
      <c r="AA207" s="164"/>
      <c r="AB207" s="164"/>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row>
    <row r="208" spans="1:49" ht="15">
      <c r="A208" s="255"/>
      <c r="B208" s="177" t="s">
        <v>228</v>
      </c>
      <c r="C208" s="173">
        <v>1</v>
      </c>
      <c r="D208" s="173">
        <v>1</v>
      </c>
      <c r="E208" s="173">
        <v>1</v>
      </c>
      <c r="F208" s="173">
        <v>1</v>
      </c>
      <c r="G208" s="173">
        <v>1</v>
      </c>
      <c r="H208" s="173">
        <v>1</v>
      </c>
      <c r="I208" s="174"/>
      <c r="J208" s="164"/>
      <c r="K208" s="164"/>
      <c r="L208" s="164"/>
      <c r="M208" s="164"/>
      <c r="N208" s="164"/>
      <c r="O208" s="164"/>
      <c r="P208" s="164"/>
      <c r="Q208" s="164"/>
      <c r="R208" s="164"/>
      <c r="S208" s="164"/>
      <c r="T208" s="164"/>
      <c r="U208" s="164"/>
      <c r="V208" s="164"/>
      <c r="W208" s="164"/>
      <c r="X208" s="164"/>
      <c r="Y208" s="164"/>
      <c r="Z208" s="164"/>
      <c r="AA208" s="164"/>
      <c r="AB208" s="164"/>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row>
    <row r="209" spans="1:49" ht="15">
      <c r="A209" s="255"/>
      <c r="B209" s="177" t="s">
        <v>229</v>
      </c>
      <c r="C209" s="173"/>
      <c r="D209" s="173"/>
      <c r="E209" s="173"/>
      <c r="F209" s="173"/>
      <c r="G209" s="173"/>
      <c r="H209" s="173"/>
      <c r="I209" s="174"/>
      <c r="J209" s="164"/>
      <c r="K209" s="164"/>
      <c r="L209" s="164"/>
      <c r="M209" s="164"/>
      <c r="N209" s="164"/>
      <c r="O209" s="164"/>
      <c r="P209" s="164"/>
      <c r="Q209" s="164"/>
      <c r="R209" s="164"/>
      <c r="S209" s="164"/>
      <c r="T209" s="164"/>
      <c r="U209" s="164"/>
      <c r="V209" s="164"/>
      <c r="W209" s="164"/>
      <c r="X209" s="164"/>
      <c r="Y209" s="164"/>
      <c r="Z209" s="164"/>
      <c r="AA209" s="164"/>
      <c r="AB209" s="164"/>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row>
    <row r="210" spans="1:49" ht="15">
      <c r="A210" s="255"/>
      <c r="B210" s="177" t="s">
        <v>230</v>
      </c>
      <c r="C210" s="173"/>
      <c r="D210" s="173"/>
      <c r="E210" s="173"/>
      <c r="F210" s="173"/>
      <c r="G210" s="173"/>
      <c r="H210" s="173"/>
      <c r="I210" s="174"/>
      <c r="J210" s="164"/>
      <c r="K210" s="164"/>
      <c r="L210" s="164"/>
      <c r="M210" s="164"/>
      <c r="N210" s="164"/>
      <c r="O210" s="164"/>
      <c r="P210" s="164"/>
      <c r="Q210" s="164"/>
      <c r="R210" s="164"/>
      <c r="S210" s="164"/>
      <c r="T210" s="164"/>
      <c r="U210" s="164"/>
      <c r="V210" s="164"/>
      <c r="W210" s="164"/>
      <c r="X210" s="164"/>
      <c r="Y210" s="164"/>
      <c r="Z210" s="164"/>
      <c r="AA210" s="164"/>
      <c r="AB210" s="164"/>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row>
    <row r="211" spans="1:49" ht="15">
      <c r="A211" s="255"/>
      <c r="B211" s="177" t="s">
        <v>231</v>
      </c>
      <c r="C211" s="173"/>
      <c r="D211" s="173"/>
      <c r="E211" s="173"/>
      <c r="F211" s="173"/>
      <c r="G211" s="173"/>
      <c r="H211" s="173"/>
      <c r="I211" s="174"/>
      <c r="J211" s="164"/>
      <c r="K211" s="164"/>
      <c r="L211" s="164"/>
      <c r="M211" s="164"/>
      <c r="N211" s="164"/>
      <c r="O211" s="164"/>
      <c r="P211" s="164"/>
      <c r="Q211" s="164"/>
      <c r="R211" s="164"/>
      <c r="S211" s="164"/>
      <c r="T211" s="164"/>
      <c r="U211" s="164"/>
      <c r="V211" s="164"/>
      <c r="W211" s="164"/>
      <c r="X211" s="164"/>
      <c r="Y211" s="164"/>
      <c r="Z211" s="164"/>
      <c r="AA211" s="164"/>
      <c r="AB211" s="164"/>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row>
    <row r="212" spans="1:49" ht="15">
      <c r="A212" s="255"/>
      <c r="B212" s="177" t="s">
        <v>232</v>
      </c>
      <c r="C212" s="173"/>
      <c r="D212" s="173"/>
      <c r="E212" s="173"/>
      <c r="F212" s="173"/>
      <c r="G212" s="173"/>
      <c r="H212" s="173"/>
      <c r="I212" s="174"/>
      <c r="J212" s="164"/>
      <c r="K212" s="164"/>
      <c r="L212" s="164"/>
      <c r="M212" s="164"/>
      <c r="N212" s="164"/>
      <c r="O212" s="164"/>
      <c r="P212" s="164"/>
      <c r="Q212" s="164"/>
      <c r="R212" s="164"/>
      <c r="S212" s="164"/>
      <c r="T212" s="164"/>
      <c r="U212" s="164"/>
      <c r="V212" s="164"/>
      <c r="W212" s="164"/>
      <c r="X212" s="164"/>
      <c r="Y212" s="164"/>
      <c r="Z212" s="164"/>
      <c r="AA212" s="164"/>
      <c r="AB212" s="164"/>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row>
    <row r="213" spans="1:49" ht="15">
      <c r="A213" s="255"/>
      <c r="B213" s="178" t="s">
        <v>218</v>
      </c>
      <c r="C213" s="173"/>
      <c r="D213" s="173"/>
      <c r="E213" s="173"/>
      <c r="F213" s="173"/>
      <c r="G213" s="173"/>
      <c r="H213" s="173"/>
      <c r="I213" s="174"/>
      <c r="J213" s="164"/>
      <c r="K213" s="164"/>
      <c r="L213" s="164"/>
      <c r="M213" s="164"/>
      <c r="N213" s="164"/>
      <c r="O213" s="164"/>
      <c r="P213" s="164"/>
      <c r="Q213" s="164"/>
      <c r="R213" s="164"/>
      <c r="S213" s="164"/>
      <c r="T213" s="164"/>
      <c r="U213" s="164"/>
      <c r="V213" s="164"/>
      <c r="W213" s="164"/>
      <c r="X213" s="164"/>
      <c r="Y213" s="164"/>
      <c r="Z213" s="164"/>
      <c r="AA213" s="164"/>
      <c r="AB213" s="164"/>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row>
    <row r="214" spans="1:49" ht="15">
      <c r="A214" s="255"/>
      <c r="B214" s="177" t="s">
        <v>221</v>
      </c>
      <c r="C214" s="175"/>
      <c r="D214" s="175"/>
      <c r="E214" s="175"/>
      <c r="F214" s="175"/>
      <c r="G214" s="175"/>
      <c r="H214" s="175"/>
      <c r="I214" s="174"/>
      <c r="J214" s="164"/>
      <c r="K214" s="164"/>
      <c r="L214" s="164"/>
      <c r="M214" s="164"/>
      <c r="N214" s="164"/>
      <c r="O214" s="164"/>
      <c r="P214" s="164"/>
      <c r="Q214" s="164"/>
      <c r="R214" s="164"/>
      <c r="S214" s="164"/>
      <c r="T214" s="164"/>
      <c r="U214" s="164"/>
      <c r="V214" s="164"/>
      <c r="W214" s="164"/>
      <c r="X214" s="164"/>
      <c r="Y214" s="164"/>
      <c r="Z214" s="164"/>
      <c r="AA214" s="164"/>
      <c r="AB214" s="164"/>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row>
    <row r="215" spans="1:49" ht="15">
      <c r="A215" s="255"/>
      <c r="B215" s="177" t="s">
        <v>222</v>
      </c>
      <c r="C215" s="173"/>
      <c r="D215" s="173"/>
      <c r="E215" s="173"/>
      <c r="F215" s="173"/>
      <c r="G215" s="173"/>
      <c r="H215" s="173"/>
      <c r="I215" s="174"/>
      <c r="J215" s="164"/>
      <c r="K215" s="164"/>
      <c r="L215" s="164"/>
      <c r="M215" s="164"/>
      <c r="N215" s="164"/>
      <c r="O215" s="164"/>
      <c r="P215" s="164"/>
      <c r="Q215" s="164"/>
      <c r="R215" s="164"/>
      <c r="S215" s="164"/>
      <c r="T215" s="164"/>
      <c r="U215" s="164"/>
      <c r="V215" s="164"/>
      <c r="W215" s="164"/>
      <c r="X215" s="164"/>
      <c r="Y215" s="164"/>
      <c r="Z215" s="164"/>
      <c r="AA215" s="164"/>
      <c r="AB215" s="164"/>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row>
    <row r="216" spans="1:49" ht="15">
      <c r="A216" s="255"/>
      <c r="B216" s="177" t="s">
        <v>223</v>
      </c>
      <c r="C216" s="173"/>
      <c r="D216" s="173"/>
      <c r="E216" s="173"/>
      <c r="F216" s="173"/>
      <c r="G216" s="173"/>
      <c r="H216" s="173"/>
      <c r="I216" s="174"/>
      <c r="J216" s="164"/>
      <c r="K216" s="164"/>
      <c r="L216" s="164"/>
      <c r="M216" s="164"/>
      <c r="N216" s="164"/>
      <c r="O216" s="164"/>
      <c r="P216" s="164"/>
      <c r="Q216" s="164"/>
      <c r="R216" s="164"/>
      <c r="S216" s="164"/>
      <c r="T216" s="164"/>
      <c r="U216" s="164"/>
      <c r="V216" s="164"/>
      <c r="W216" s="164"/>
      <c r="X216" s="164"/>
      <c r="Y216" s="164"/>
      <c r="Z216" s="164"/>
      <c r="AA216" s="164"/>
      <c r="AB216" s="164"/>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row>
    <row r="217" spans="1:49">
      <c r="A217" s="255"/>
      <c r="B217" s="177" t="s">
        <v>224</v>
      </c>
      <c r="C217" s="173"/>
      <c r="D217" s="173"/>
      <c r="E217" s="173"/>
      <c r="F217" s="173"/>
      <c r="G217" s="173"/>
      <c r="H217" s="173"/>
      <c r="I217" s="17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row>
    <row r="218" spans="1:49">
      <c r="A218" s="255"/>
      <c r="B218" s="177" t="s">
        <v>225</v>
      </c>
      <c r="C218" s="173"/>
      <c r="D218" s="173"/>
      <c r="E218" s="173"/>
      <c r="F218" s="173"/>
      <c r="G218" s="173"/>
      <c r="H218" s="173"/>
      <c r="I218" s="17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row>
    <row r="219" spans="1:49">
      <c r="A219" s="255"/>
      <c r="B219" s="177" t="s">
        <v>226</v>
      </c>
      <c r="C219" s="173">
        <v>3</v>
      </c>
      <c r="D219" s="173">
        <v>3</v>
      </c>
      <c r="E219" s="173">
        <v>3</v>
      </c>
      <c r="F219" s="173">
        <v>3</v>
      </c>
      <c r="G219" s="173">
        <v>3</v>
      </c>
      <c r="H219" s="173">
        <v>3</v>
      </c>
      <c r="I219" s="17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row>
    <row r="220" spans="1:49">
      <c r="A220" s="255"/>
      <c r="B220" s="177" t="s">
        <v>227</v>
      </c>
      <c r="C220" s="173">
        <v>2</v>
      </c>
      <c r="D220" s="173">
        <v>2</v>
      </c>
      <c r="E220" s="173">
        <v>2</v>
      </c>
      <c r="F220" s="173">
        <v>2</v>
      </c>
      <c r="G220" s="173">
        <v>2</v>
      </c>
      <c r="H220" s="173">
        <v>2</v>
      </c>
      <c r="I220" s="17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row>
    <row r="221" spans="1:49">
      <c r="A221" s="255"/>
      <c r="B221" s="177" t="s">
        <v>228</v>
      </c>
      <c r="C221" s="173">
        <v>1</v>
      </c>
      <c r="D221" s="173">
        <v>1</v>
      </c>
      <c r="E221" s="173">
        <v>1</v>
      </c>
      <c r="F221" s="173">
        <v>1</v>
      </c>
      <c r="G221" s="173">
        <v>1</v>
      </c>
      <c r="H221" s="173">
        <v>1</v>
      </c>
      <c r="I221" s="17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row>
    <row r="222" spans="1:49">
      <c r="A222" s="255"/>
      <c r="B222" s="177" t="s">
        <v>229</v>
      </c>
      <c r="C222" s="173">
        <v>1</v>
      </c>
      <c r="D222" s="173">
        <v>1</v>
      </c>
      <c r="E222" s="173">
        <v>1</v>
      </c>
      <c r="F222" s="173">
        <v>1</v>
      </c>
      <c r="G222" s="173">
        <v>1</v>
      </c>
      <c r="H222" s="173">
        <v>1</v>
      </c>
      <c r="I222" s="17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row>
    <row r="223" spans="1:49">
      <c r="A223" s="255"/>
      <c r="B223" s="177" t="s">
        <v>230</v>
      </c>
      <c r="C223" s="173"/>
      <c r="D223" s="173"/>
      <c r="E223" s="173"/>
      <c r="F223" s="173"/>
      <c r="G223" s="173"/>
      <c r="H223" s="173"/>
      <c r="I223" s="17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row>
    <row r="224" spans="1:49">
      <c r="A224" s="255"/>
      <c r="B224" s="177" t="s">
        <v>231</v>
      </c>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row>
    <row r="225" spans="1:49" ht="13.5" thickBot="1">
      <c r="A225" s="255"/>
      <c r="B225" s="177" t="s">
        <v>232</v>
      </c>
      <c r="C225" s="173">
        <v>0.5</v>
      </c>
      <c r="D225" s="173">
        <v>0.5</v>
      </c>
      <c r="E225" s="173">
        <v>0.5</v>
      </c>
      <c r="F225" s="173">
        <v>0.5</v>
      </c>
      <c r="G225" s="173">
        <v>0.5</v>
      </c>
      <c r="H225" s="173">
        <v>0.5</v>
      </c>
      <c r="I225" s="17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row>
    <row r="226" spans="1:49" ht="15">
      <c r="A226" s="254" t="s">
        <v>180</v>
      </c>
      <c r="B226" s="177" t="s">
        <v>222</v>
      </c>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row>
    <row r="227" spans="1:49" ht="15">
      <c r="A227" s="255"/>
      <c r="B227" s="177" t="s">
        <v>223</v>
      </c>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row>
    <row r="228" spans="1:49" ht="15">
      <c r="A228" s="255"/>
      <c r="B228" s="177" t="s">
        <v>224</v>
      </c>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row>
    <row r="229" spans="1:49" ht="15">
      <c r="A229" s="255"/>
      <c r="B229" s="177" t="s">
        <v>225</v>
      </c>
      <c r="C229" s="173">
        <v>3</v>
      </c>
      <c r="D229" s="173">
        <v>3</v>
      </c>
      <c r="E229" s="173">
        <v>3</v>
      </c>
      <c r="F229" s="173">
        <v>3</v>
      </c>
      <c r="G229" s="173">
        <v>3</v>
      </c>
      <c r="H229" s="173">
        <v>3</v>
      </c>
      <c r="I229" s="174"/>
      <c r="J229" s="164"/>
      <c r="K229" s="164"/>
      <c r="L229" s="164"/>
      <c r="M229" s="164"/>
      <c r="N229" s="164"/>
      <c r="O229" s="164"/>
      <c r="P229" s="164"/>
      <c r="Q229" s="164"/>
      <c r="R229" s="164"/>
      <c r="S229" s="164"/>
      <c r="T229" s="164"/>
      <c r="U229" s="164"/>
      <c r="V229" s="164"/>
      <c r="W229" s="164"/>
      <c r="X229" s="164"/>
      <c r="Y229" s="164"/>
      <c r="Z229" s="164"/>
      <c r="AA229" s="164"/>
      <c r="AB229" s="164"/>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row>
    <row r="230" spans="1:49" ht="15">
      <c r="A230" s="255"/>
      <c r="B230" s="177" t="s">
        <v>226</v>
      </c>
      <c r="C230" s="173">
        <v>3</v>
      </c>
      <c r="D230" s="173">
        <v>3</v>
      </c>
      <c r="E230" s="173">
        <v>3</v>
      </c>
      <c r="F230" s="173">
        <v>3</v>
      </c>
      <c r="G230" s="173">
        <v>3</v>
      </c>
      <c r="H230" s="173">
        <v>3</v>
      </c>
      <c r="I230" s="174"/>
      <c r="J230" s="164"/>
      <c r="K230" s="164"/>
      <c r="L230" s="164"/>
      <c r="M230" s="164"/>
      <c r="N230" s="164"/>
      <c r="O230" s="164"/>
      <c r="P230" s="164"/>
      <c r="Q230" s="164"/>
      <c r="R230" s="164"/>
      <c r="S230" s="164"/>
      <c r="T230" s="164"/>
      <c r="U230" s="164"/>
      <c r="V230" s="164"/>
      <c r="W230" s="164"/>
      <c r="X230" s="164"/>
      <c r="Y230" s="164"/>
      <c r="Z230" s="164"/>
      <c r="AA230" s="164"/>
      <c r="AB230" s="164"/>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row>
    <row r="231" spans="1:49" ht="15">
      <c r="A231" s="255"/>
      <c r="B231" s="177" t="s">
        <v>227</v>
      </c>
      <c r="C231" s="173">
        <v>2</v>
      </c>
      <c r="D231" s="173">
        <v>2</v>
      </c>
      <c r="E231" s="173">
        <v>2</v>
      </c>
      <c r="F231" s="173">
        <v>2</v>
      </c>
      <c r="G231" s="173">
        <v>2</v>
      </c>
      <c r="H231" s="173">
        <v>2</v>
      </c>
      <c r="I231" s="174"/>
      <c r="J231" s="164"/>
      <c r="K231" s="164"/>
      <c r="L231" s="164"/>
      <c r="M231" s="164"/>
      <c r="N231" s="164"/>
      <c r="O231" s="164"/>
      <c r="P231" s="164"/>
      <c r="Q231" s="164"/>
      <c r="R231" s="164"/>
      <c r="S231" s="164"/>
      <c r="T231" s="164"/>
      <c r="U231" s="164"/>
      <c r="V231" s="164"/>
      <c r="W231" s="164"/>
      <c r="X231" s="164"/>
      <c r="Y231" s="164"/>
      <c r="Z231" s="164"/>
      <c r="AA231" s="164"/>
      <c r="AB231" s="164"/>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row>
    <row r="232" spans="1:49" ht="15">
      <c r="A232" s="255"/>
      <c r="B232" s="177" t="s">
        <v>228</v>
      </c>
      <c r="C232" s="173">
        <v>1</v>
      </c>
      <c r="D232" s="173">
        <v>1</v>
      </c>
      <c r="E232" s="173">
        <v>1</v>
      </c>
      <c r="F232" s="173">
        <v>1</v>
      </c>
      <c r="G232" s="173">
        <v>1</v>
      </c>
      <c r="H232" s="173">
        <v>1</v>
      </c>
      <c r="I232" s="174"/>
      <c r="J232" s="164"/>
      <c r="K232" s="164"/>
      <c r="L232" s="164"/>
      <c r="M232" s="164"/>
      <c r="N232" s="164"/>
      <c r="O232" s="164"/>
      <c r="P232" s="164"/>
      <c r="Q232" s="164"/>
      <c r="R232" s="164"/>
      <c r="S232" s="164"/>
      <c r="T232" s="164"/>
      <c r="U232" s="164"/>
      <c r="V232" s="164"/>
      <c r="W232" s="164"/>
      <c r="X232" s="164"/>
      <c r="Y232" s="164"/>
      <c r="Z232" s="164"/>
      <c r="AA232" s="164"/>
      <c r="AB232" s="164"/>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row>
    <row r="233" spans="1:49" ht="15">
      <c r="A233" s="255"/>
      <c r="B233" s="177" t="s">
        <v>229</v>
      </c>
      <c r="C233" s="173"/>
      <c r="D233" s="173"/>
      <c r="E233" s="173"/>
      <c r="F233" s="173"/>
      <c r="G233" s="173"/>
      <c r="H233" s="173"/>
      <c r="I233" s="174"/>
      <c r="J233" s="164"/>
      <c r="K233" s="164"/>
      <c r="L233" s="164"/>
      <c r="M233" s="164"/>
      <c r="N233" s="164"/>
      <c r="O233" s="164"/>
      <c r="P233" s="164"/>
      <c r="Q233" s="164"/>
      <c r="R233" s="164"/>
      <c r="S233" s="164"/>
      <c r="T233" s="164"/>
      <c r="U233" s="164"/>
      <c r="V233" s="164"/>
      <c r="W233" s="164"/>
      <c r="X233" s="164"/>
      <c r="Y233" s="164"/>
      <c r="Z233" s="164"/>
      <c r="AA233" s="164"/>
      <c r="AB233" s="164"/>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row>
    <row r="234" spans="1:49" ht="15">
      <c r="A234" s="255"/>
      <c r="B234" s="177" t="s">
        <v>230</v>
      </c>
      <c r="C234" s="173"/>
      <c r="D234" s="173"/>
      <c r="E234" s="173"/>
      <c r="F234" s="173"/>
      <c r="G234" s="173"/>
      <c r="H234" s="173"/>
      <c r="I234" s="174"/>
      <c r="J234" s="164"/>
      <c r="K234" s="164"/>
      <c r="L234" s="164"/>
      <c r="M234" s="164"/>
      <c r="N234" s="164"/>
      <c r="O234" s="164"/>
      <c r="P234" s="164"/>
      <c r="Q234" s="164"/>
      <c r="R234" s="164"/>
      <c r="S234" s="164"/>
      <c r="T234" s="164"/>
      <c r="U234" s="164"/>
      <c r="V234" s="164"/>
      <c r="W234" s="164"/>
      <c r="X234" s="164"/>
      <c r="Y234" s="164"/>
      <c r="Z234" s="164"/>
      <c r="AA234" s="164"/>
      <c r="AB234" s="164"/>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row>
    <row r="235" spans="1:49" ht="15">
      <c r="A235" s="255"/>
      <c r="B235" s="177" t="s">
        <v>231</v>
      </c>
      <c r="C235" s="173"/>
      <c r="D235" s="173"/>
      <c r="E235" s="173"/>
      <c r="F235" s="173"/>
      <c r="G235" s="173"/>
      <c r="H235" s="173"/>
      <c r="I235" s="174"/>
      <c r="J235" s="164"/>
      <c r="K235" s="164"/>
      <c r="L235" s="164"/>
      <c r="M235" s="164"/>
      <c r="N235" s="164"/>
      <c r="O235" s="164"/>
      <c r="P235" s="164"/>
      <c r="Q235" s="164"/>
      <c r="R235" s="164"/>
      <c r="S235" s="164"/>
      <c r="T235" s="164"/>
      <c r="U235" s="164"/>
      <c r="V235" s="164"/>
      <c r="W235" s="164"/>
      <c r="X235" s="164"/>
      <c r="Y235" s="164"/>
      <c r="Z235" s="164"/>
      <c r="AA235" s="164"/>
      <c r="AB235" s="164"/>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row>
    <row r="236" spans="1:49" ht="15">
      <c r="A236" s="255"/>
      <c r="B236" s="177" t="s">
        <v>232</v>
      </c>
      <c r="C236" s="173"/>
      <c r="D236" s="173"/>
      <c r="E236" s="173"/>
      <c r="F236" s="173"/>
      <c r="G236" s="173"/>
      <c r="H236" s="173"/>
      <c r="I236" s="174"/>
      <c r="J236" s="164"/>
      <c r="K236" s="164"/>
      <c r="L236" s="164"/>
      <c r="M236" s="164"/>
      <c r="N236" s="164"/>
      <c r="O236" s="164"/>
      <c r="P236" s="164"/>
      <c r="Q236" s="164"/>
      <c r="R236" s="164"/>
      <c r="S236" s="164"/>
      <c r="T236" s="164"/>
      <c r="U236" s="164"/>
      <c r="V236" s="164"/>
      <c r="W236" s="164"/>
      <c r="X236" s="164"/>
      <c r="Y236" s="164"/>
      <c r="Z236" s="164"/>
      <c r="AA236" s="164"/>
      <c r="AB236" s="164"/>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row>
    <row r="237" spans="1:49" ht="15">
      <c r="A237" s="255"/>
      <c r="B237" s="178" t="s">
        <v>218</v>
      </c>
      <c r="C237" s="173"/>
      <c r="D237" s="173"/>
      <c r="E237" s="173"/>
      <c r="F237" s="173"/>
      <c r="G237" s="173"/>
      <c r="H237" s="173"/>
      <c r="I237" s="174"/>
      <c r="J237" s="164"/>
      <c r="K237" s="164"/>
      <c r="L237" s="164"/>
      <c r="M237" s="164"/>
      <c r="N237" s="164"/>
      <c r="O237" s="164"/>
      <c r="P237" s="164"/>
      <c r="Q237" s="164"/>
      <c r="R237" s="164"/>
      <c r="S237" s="164"/>
      <c r="T237" s="164"/>
      <c r="U237" s="164"/>
      <c r="V237" s="164"/>
      <c r="W237" s="164"/>
      <c r="X237" s="164"/>
      <c r="Y237" s="164"/>
      <c r="Z237" s="164"/>
      <c r="AA237" s="164"/>
      <c r="AB237" s="164"/>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row>
    <row r="238" spans="1:49" ht="15">
      <c r="A238" s="255"/>
      <c r="B238" s="177" t="s">
        <v>221</v>
      </c>
      <c r="C238" s="175"/>
      <c r="D238" s="175"/>
      <c r="E238" s="175"/>
      <c r="F238" s="175"/>
      <c r="G238" s="175"/>
      <c r="H238" s="175"/>
      <c r="I238" s="174"/>
      <c r="J238" s="164"/>
      <c r="K238" s="164"/>
      <c r="L238" s="164"/>
      <c r="M238" s="164"/>
      <c r="N238" s="164"/>
      <c r="O238" s="164"/>
      <c r="P238" s="164"/>
      <c r="Q238" s="164"/>
      <c r="R238" s="164"/>
      <c r="S238" s="164"/>
      <c r="T238" s="164"/>
      <c r="U238" s="164"/>
      <c r="V238" s="164"/>
      <c r="W238" s="164"/>
      <c r="X238" s="164"/>
      <c r="Y238" s="164"/>
      <c r="Z238" s="164"/>
      <c r="AA238" s="164"/>
      <c r="AB238" s="164"/>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row>
    <row r="239" spans="1:49" ht="15">
      <c r="A239" s="255"/>
      <c r="B239" s="177" t="s">
        <v>222</v>
      </c>
      <c r="C239" s="173"/>
      <c r="D239" s="173"/>
      <c r="E239" s="173"/>
      <c r="F239" s="173"/>
      <c r="G239" s="173"/>
      <c r="H239" s="173"/>
      <c r="I239" s="174"/>
      <c r="J239" s="164"/>
      <c r="K239" s="164"/>
      <c r="L239" s="164"/>
      <c r="M239" s="164"/>
      <c r="N239" s="164"/>
      <c r="O239" s="164"/>
      <c r="P239" s="164"/>
      <c r="Q239" s="164"/>
      <c r="R239" s="164"/>
      <c r="S239" s="164"/>
      <c r="T239" s="164"/>
      <c r="U239" s="164"/>
      <c r="V239" s="164"/>
      <c r="W239" s="164"/>
      <c r="X239" s="164"/>
      <c r="Y239" s="164"/>
      <c r="Z239" s="164"/>
      <c r="AA239" s="164"/>
      <c r="AB239" s="164"/>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row>
    <row r="240" spans="1:49" ht="15">
      <c r="A240" s="255"/>
      <c r="B240" s="177" t="s">
        <v>223</v>
      </c>
      <c r="C240" s="173"/>
      <c r="D240" s="173"/>
      <c r="E240" s="173"/>
      <c r="F240" s="173"/>
      <c r="G240" s="173"/>
      <c r="H240" s="173"/>
      <c r="I240" s="174"/>
      <c r="J240" s="164"/>
      <c r="K240" s="164"/>
      <c r="L240" s="164"/>
      <c r="M240" s="164"/>
      <c r="N240" s="164"/>
      <c r="O240" s="164"/>
      <c r="P240" s="164"/>
      <c r="Q240" s="164"/>
      <c r="R240" s="164"/>
      <c r="S240" s="164"/>
      <c r="T240" s="164"/>
      <c r="U240" s="164"/>
      <c r="V240" s="164"/>
      <c r="W240" s="164"/>
      <c r="X240" s="164"/>
      <c r="Y240" s="164"/>
      <c r="Z240" s="164"/>
      <c r="AA240" s="164"/>
      <c r="AB240" s="164"/>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row>
    <row r="241" spans="1:49">
      <c r="A241" s="255"/>
      <c r="B241" s="177" t="s">
        <v>224</v>
      </c>
      <c r="C241" s="173"/>
      <c r="D241" s="173"/>
      <c r="E241" s="173"/>
      <c r="F241" s="173"/>
      <c r="G241" s="173"/>
      <c r="H241" s="173"/>
      <c r="I241" s="17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row>
    <row r="242" spans="1:49">
      <c r="A242" s="255"/>
      <c r="B242" s="177" t="s">
        <v>225</v>
      </c>
      <c r="C242" s="173"/>
      <c r="D242" s="173"/>
      <c r="E242" s="173"/>
      <c r="F242" s="173"/>
      <c r="G242" s="173"/>
      <c r="H242" s="173"/>
      <c r="I242" s="17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row>
    <row r="243" spans="1:49">
      <c r="A243" s="255"/>
      <c r="B243" s="177" t="s">
        <v>226</v>
      </c>
      <c r="C243" s="173">
        <v>3</v>
      </c>
      <c r="D243" s="173">
        <v>3</v>
      </c>
      <c r="E243" s="173">
        <v>3</v>
      </c>
      <c r="F243" s="173">
        <v>3</v>
      </c>
      <c r="G243" s="173">
        <v>3</v>
      </c>
      <c r="H243" s="173">
        <v>3</v>
      </c>
      <c r="I243" s="17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row>
    <row r="244" spans="1:49">
      <c r="A244" s="255"/>
      <c r="B244" s="177" t="s">
        <v>227</v>
      </c>
      <c r="C244" s="173">
        <v>2</v>
      </c>
      <c r="D244" s="173">
        <v>2</v>
      </c>
      <c r="E244" s="173">
        <v>2</v>
      </c>
      <c r="F244" s="173">
        <v>2</v>
      </c>
      <c r="G244" s="173">
        <v>2</v>
      </c>
      <c r="H244" s="173">
        <v>2</v>
      </c>
      <c r="I244" s="17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row>
    <row r="245" spans="1:49">
      <c r="A245" s="255"/>
      <c r="B245" s="177" t="s">
        <v>228</v>
      </c>
      <c r="C245" s="173">
        <v>1</v>
      </c>
      <c r="D245" s="173">
        <v>1</v>
      </c>
      <c r="E245" s="173">
        <v>1</v>
      </c>
      <c r="F245" s="173">
        <v>1</v>
      </c>
      <c r="G245" s="173">
        <v>1</v>
      </c>
      <c r="H245" s="173">
        <v>1</v>
      </c>
      <c r="I245" s="17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row>
    <row r="246" spans="1:49">
      <c r="A246" s="255"/>
      <c r="B246" s="177" t="s">
        <v>229</v>
      </c>
      <c r="C246" s="173">
        <v>1</v>
      </c>
      <c r="D246" s="173">
        <v>1</v>
      </c>
      <c r="E246" s="173">
        <v>1</v>
      </c>
      <c r="F246" s="173">
        <v>1</v>
      </c>
      <c r="G246" s="173">
        <v>1</v>
      </c>
      <c r="H246" s="173">
        <v>1</v>
      </c>
      <c r="I246" s="17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row>
    <row r="247" spans="1:49">
      <c r="A247" s="255"/>
      <c r="B247" s="177" t="s">
        <v>230</v>
      </c>
      <c r="C247" s="173"/>
      <c r="D247" s="173"/>
      <c r="E247" s="173"/>
      <c r="F247" s="173"/>
      <c r="G247" s="173"/>
      <c r="H247" s="173"/>
      <c r="I247" s="17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row>
    <row r="248" spans="1:49">
      <c r="A248" s="255"/>
      <c r="B248" s="177" t="s">
        <v>231</v>
      </c>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row>
    <row r="249" spans="1:49" ht="13.5" thickBot="1">
      <c r="A249" s="255"/>
      <c r="B249" s="177" t="s">
        <v>232</v>
      </c>
      <c r="C249" s="173">
        <v>0.5</v>
      </c>
      <c r="D249" s="173">
        <v>0.5</v>
      </c>
      <c r="E249" s="173">
        <v>0.5</v>
      </c>
      <c r="F249" s="173">
        <v>0.5</v>
      </c>
      <c r="G249" s="173">
        <v>0.5</v>
      </c>
      <c r="H249" s="173">
        <v>0.5</v>
      </c>
      <c r="I249" s="17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row>
    <row r="250" spans="1:49" ht="15">
      <c r="A250" s="254" t="s">
        <v>180</v>
      </c>
      <c r="B250" s="177" t="s">
        <v>222</v>
      </c>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row>
    <row r="251" spans="1:49" ht="15">
      <c r="A251" s="255"/>
      <c r="B251" s="177" t="s">
        <v>223</v>
      </c>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row>
    <row r="252" spans="1:49" ht="15">
      <c r="A252" s="255"/>
      <c r="B252" s="177" t="s">
        <v>224</v>
      </c>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row>
    <row r="253" spans="1:49" ht="15">
      <c r="A253" s="255"/>
      <c r="B253" s="177" t="s">
        <v>225</v>
      </c>
      <c r="C253" s="173">
        <v>3</v>
      </c>
      <c r="D253" s="173">
        <v>3</v>
      </c>
      <c r="E253" s="173">
        <v>3</v>
      </c>
      <c r="F253" s="173">
        <v>3</v>
      </c>
      <c r="G253" s="173">
        <v>3</v>
      </c>
      <c r="H253" s="173">
        <v>3</v>
      </c>
      <c r="I253" s="174"/>
      <c r="J253" s="164"/>
      <c r="K253" s="164"/>
      <c r="L253" s="164"/>
      <c r="M253" s="164"/>
      <c r="N253" s="164"/>
      <c r="O253" s="164"/>
      <c r="P253" s="164"/>
      <c r="Q253" s="164"/>
      <c r="R253" s="164"/>
      <c r="S253" s="164"/>
      <c r="T253" s="164"/>
      <c r="U253" s="164"/>
      <c r="V253" s="164"/>
      <c r="W253" s="164"/>
      <c r="X253" s="164"/>
      <c r="Y253" s="164"/>
      <c r="Z253" s="164"/>
      <c r="AA253" s="164"/>
      <c r="AB253" s="164"/>
      <c r="AC253" s="176"/>
      <c r="AD253" s="176"/>
      <c r="AE253" s="176"/>
      <c r="AF253" s="176"/>
      <c r="AG253" s="176"/>
      <c r="AH253" s="176"/>
      <c r="AI253" s="176"/>
      <c r="AJ253" s="176"/>
      <c r="AK253" s="176"/>
      <c r="AL253" s="176"/>
      <c r="AM253" s="176"/>
      <c r="AN253" s="176"/>
      <c r="AO253" s="176"/>
      <c r="AP253" s="176"/>
      <c r="AQ253" s="176"/>
      <c r="AR253" s="176"/>
      <c r="AS253" s="176"/>
      <c r="AT253" s="176"/>
      <c r="AU253" s="176"/>
      <c r="AV253" s="176"/>
      <c r="AW253" s="176"/>
    </row>
    <row r="254" spans="1:49" ht="15">
      <c r="A254" s="255"/>
      <c r="B254" s="177" t="s">
        <v>226</v>
      </c>
      <c r="C254" s="173">
        <v>3</v>
      </c>
      <c r="D254" s="173">
        <v>3</v>
      </c>
      <c r="E254" s="173">
        <v>3</v>
      </c>
      <c r="F254" s="173">
        <v>3</v>
      </c>
      <c r="G254" s="173">
        <v>3</v>
      </c>
      <c r="H254" s="173">
        <v>3</v>
      </c>
      <c r="I254" s="174"/>
      <c r="J254" s="164"/>
      <c r="K254" s="164"/>
      <c r="L254" s="164"/>
      <c r="M254" s="164"/>
      <c r="N254" s="164"/>
      <c r="O254" s="164"/>
      <c r="P254" s="164"/>
      <c r="Q254" s="164"/>
      <c r="R254" s="164"/>
      <c r="S254" s="164"/>
      <c r="T254" s="164"/>
      <c r="U254" s="164"/>
      <c r="V254" s="164"/>
      <c r="W254" s="164"/>
      <c r="X254" s="164"/>
      <c r="Y254" s="164"/>
      <c r="Z254" s="164"/>
      <c r="AA254" s="164"/>
      <c r="AB254" s="164"/>
      <c r="AC254" s="176"/>
      <c r="AD254" s="176"/>
      <c r="AE254" s="176"/>
      <c r="AF254" s="176"/>
      <c r="AG254" s="176"/>
      <c r="AH254" s="176"/>
      <c r="AI254" s="176"/>
      <c r="AJ254" s="176"/>
      <c r="AK254" s="176"/>
      <c r="AL254" s="176"/>
      <c r="AM254" s="176"/>
      <c r="AN254" s="176"/>
      <c r="AO254" s="176"/>
      <c r="AP254" s="176"/>
      <c r="AQ254" s="176"/>
      <c r="AR254" s="176"/>
      <c r="AS254" s="176"/>
      <c r="AT254" s="176"/>
      <c r="AU254" s="176"/>
      <c r="AV254" s="176"/>
      <c r="AW254" s="176"/>
    </row>
    <row r="255" spans="1:49" ht="15">
      <c r="A255" s="255"/>
      <c r="B255" s="177" t="s">
        <v>227</v>
      </c>
      <c r="C255" s="173">
        <v>2</v>
      </c>
      <c r="D255" s="173">
        <v>2</v>
      </c>
      <c r="E255" s="173">
        <v>2</v>
      </c>
      <c r="F255" s="173">
        <v>2</v>
      </c>
      <c r="G255" s="173">
        <v>2</v>
      </c>
      <c r="H255" s="173">
        <v>2</v>
      </c>
      <c r="I255" s="174"/>
      <c r="J255" s="164"/>
      <c r="K255" s="164"/>
      <c r="L255" s="164"/>
      <c r="M255" s="164"/>
      <c r="N255" s="164"/>
      <c r="O255" s="164"/>
      <c r="P255" s="164"/>
      <c r="Q255" s="164"/>
      <c r="R255" s="164"/>
      <c r="S255" s="164"/>
      <c r="T255" s="164"/>
      <c r="U255" s="164"/>
      <c r="V255" s="164"/>
      <c r="W255" s="164"/>
      <c r="X255" s="164"/>
      <c r="Y255" s="164"/>
      <c r="Z255" s="164"/>
      <c r="AA255" s="164"/>
      <c r="AB255" s="164"/>
      <c r="AC255" s="176"/>
      <c r="AD255" s="176"/>
      <c r="AE255" s="176"/>
      <c r="AF255" s="176"/>
      <c r="AG255" s="176"/>
      <c r="AH255" s="176"/>
      <c r="AI255" s="176"/>
      <c r="AJ255" s="176"/>
      <c r="AK255" s="176"/>
      <c r="AL255" s="176"/>
      <c r="AM255" s="176"/>
      <c r="AN255" s="176"/>
      <c r="AO255" s="176"/>
      <c r="AP255" s="176"/>
      <c r="AQ255" s="176"/>
      <c r="AR255" s="176"/>
      <c r="AS255" s="176"/>
      <c r="AT255" s="176"/>
      <c r="AU255" s="176"/>
      <c r="AV255" s="176"/>
      <c r="AW255" s="176"/>
    </row>
    <row r="256" spans="1:49" ht="15">
      <c r="A256" s="255"/>
      <c r="B256" s="177" t="s">
        <v>228</v>
      </c>
      <c r="C256" s="173">
        <v>1</v>
      </c>
      <c r="D256" s="173">
        <v>1</v>
      </c>
      <c r="E256" s="173">
        <v>1</v>
      </c>
      <c r="F256" s="173">
        <v>1</v>
      </c>
      <c r="G256" s="173">
        <v>1</v>
      </c>
      <c r="H256" s="173">
        <v>1</v>
      </c>
      <c r="I256" s="174"/>
      <c r="J256" s="164"/>
      <c r="K256" s="164"/>
      <c r="L256" s="164"/>
      <c r="M256" s="164"/>
      <c r="N256" s="164"/>
      <c r="O256" s="164"/>
      <c r="P256" s="164"/>
      <c r="Q256" s="164"/>
      <c r="R256" s="164"/>
      <c r="S256" s="164"/>
      <c r="T256" s="164"/>
      <c r="U256" s="164"/>
      <c r="V256" s="164"/>
      <c r="W256" s="164"/>
      <c r="X256" s="164"/>
      <c r="Y256" s="164"/>
      <c r="Z256" s="164"/>
      <c r="AA256" s="164"/>
      <c r="AB256" s="164"/>
      <c r="AC256" s="176"/>
      <c r="AD256" s="176"/>
      <c r="AE256" s="176"/>
      <c r="AF256" s="176"/>
      <c r="AG256" s="176"/>
      <c r="AH256" s="176"/>
      <c r="AI256" s="176"/>
      <c r="AJ256" s="176"/>
      <c r="AK256" s="176"/>
      <c r="AL256" s="176"/>
      <c r="AM256" s="176"/>
      <c r="AN256" s="176"/>
      <c r="AO256" s="176"/>
      <c r="AP256" s="176"/>
      <c r="AQ256" s="176"/>
      <c r="AR256" s="176"/>
      <c r="AS256" s="176"/>
      <c r="AT256" s="176"/>
      <c r="AU256" s="176"/>
      <c r="AV256" s="176"/>
      <c r="AW256" s="176"/>
    </row>
    <row r="257" spans="1:49" ht="15">
      <c r="A257" s="255"/>
      <c r="B257" s="177" t="s">
        <v>229</v>
      </c>
      <c r="C257" s="173"/>
      <c r="D257" s="173"/>
      <c r="E257" s="173"/>
      <c r="F257" s="173"/>
      <c r="G257" s="173"/>
      <c r="H257" s="173"/>
      <c r="I257" s="174"/>
      <c r="J257" s="164"/>
      <c r="K257" s="164"/>
      <c r="L257" s="164"/>
      <c r="M257" s="164"/>
      <c r="N257" s="164"/>
      <c r="O257" s="164"/>
      <c r="P257" s="164"/>
      <c r="Q257" s="164"/>
      <c r="R257" s="164"/>
      <c r="S257" s="164"/>
      <c r="T257" s="164"/>
      <c r="U257" s="164"/>
      <c r="V257" s="164"/>
      <c r="W257" s="164"/>
      <c r="X257" s="164"/>
      <c r="Y257" s="164"/>
      <c r="Z257" s="164"/>
      <c r="AA257" s="164"/>
      <c r="AB257" s="164"/>
      <c r="AC257" s="176"/>
      <c r="AD257" s="176"/>
      <c r="AE257" s="176"/>
      <c r="AF257" s="176"/>
      <c r="AG257" s="176"/>
      <c r="AH257" s="176"/>
      <c r="AI257" s="176"/>
      <c r="AJ257" s="176"/>
      <c r="AK257" s="176"/>
      <c r="AL257" s="176"/>
      <c r="AM257" s="176"/>
      <c r="AN257" s="176"/>
      <c r="AO257" s="176"/>
      <c r="AP257" s="176"/>
      <c r="AQ257" s="176"/>
      <c r="AR257" s="176"/>
      <c r="AS257" s="176"/>
      <c r="AT257" s="176"/>
      <c r="AU257" s="176"/>
      <c r="AV257" s="176"/>
      <c r="AW257" s="176"/>
    </row>
    <row r="258" spans="1:49" ht="15">
      <c r="A258" s="255"/>
      <c r="B258" s="177" t="s">
        <v>230</v>
      </c>
      <c r="C258" s="173"/>
      <c r="D258" s="173"/>
      <c r="E258" s="173"/>
      <c r="F258" s="173"/>
      <c r="G258" s="173"/>
      <c r="H258" s="173"/>
      <c r="I258" s="174"/>
      <c r="J258" s="164"/>
      <c r="K258" s="164"/>
      <c r="L258" s="164"/>
      <c r="M258" s="164"/>
      <c r="N258" s="164"/>
      <c r="O258" s="164"/>
      <c r="P258" s="164"/>
      <c r="Q258" s="164"/>
      <c r="R258" s="164"/>
      <c r="S258" s="164"/>
      <c r="T258" s="164"/>
      <c r="U258" s="164"/>
      <c r="V258" s="164"/>
      <c r="W258" s="164"/>
      <c r="X258" s="164"/>
      <c r="Y258" s="164"/>
      <c r="Z258" s="164"/>
      <c r="AA258" s="164"/>
      <c r="AB258" s="164"/>
      <c r="AC258" s="176"/>
      <c r="AD258" s="176"/>
      <c r="AE258" s="176"/>
      <c r="AF258" s="176"/>
      <c r="AG258" s="176"/>
      <c r="AH258" s="176"/>
      <c r="AI258" s="176"/>
      <c r="AJ258" s="176"/>
      <c r="AK258" s="176"/>
      <c r="AL258" s="176"/>
      <c r="AM258" s="176"/>
      <c r="AN258" s="176"/>
      <c r="AO258" s="176"/>
      <c r="AP258" s="176"/>
      <c r="AQ258" s="176"/>
      <c r="AR258" s="176"/>
      <c r="AS258" s="176"/>
      <c r="AT258" s="176"/>
      <c r="AU258" s="176"/>
      <c r="AV258" s="176"/>
      <c r="AW258" s="176"/>
    </row>
    <row r="259" spans="1:49" ht="15">
      <c r="A259" s="255"/>
      <c r="B259" s="177" t="s">
        <v>231</v>
      </c>
      <c r="C259" s="173"/>
      <c r="D259" s="173"/>
      <c r="E259" s="173"/>
      <c r="F259" s="173"/>
      <c r="G259" s="173"/>
      <c r="H259" s="173"/>
      <c r="I259" s="174"/>
      <c r="J259" s="164"/>
      <c r="K259" s="164"/>
      <c r="L259" s="164"/>
      <c r="M259" s="164"/>
      <c r="N259" s="164"/>
      <c r="O259" s="164"/>
      <c r="P259" s="164"/>
      <c r="Q259" s="164"/>
      <c r="R259" s="164"/>
      <c r="S259" s="164"/>
      <c r="T259" s="164"/>
      <c r="U259" s="164"/>
      <c r="V259" s="164"/>
      <c r="W259" s="164"/>
      <c r="X259" s="164"/>
      <c r="Y259" s="164"/>
      <c r="Z259" s="164"/>
      <c r="AA259" s="164"/>
      <c r="AB259" s="164"/>
      <c r="AC259" s="176"/>
      <c r="AD259" s="176"/>
      <c r="AE259" s="176"/>
      <c r="AF259" s="176"/>
      <c r="AG259" s="176"/>
      <c r="AH259" s="176"/>
      <c r="AI259" s="176"/>
      <c r="AJ259" s="176"/>
      <c r="AK259" s="176"/>
      <c r="AL259" s="176"/>
      <c r="AM259" s="176"/>
      <c r="AN259" s="176"/>
      <c r="AO259" s="176"/>
      <c r="AP259" s="176"/>
      <c r="AQ259" s="176"/>
      <c r="AR259" s="176"/>
      <c r="AS259" s="176"/>
      <c r="AT259" s="176"/>
      <c r="AU259" s="176"/>
      <c r="AV259" s="176"/>
      <c r="AW259" s="176"/>
    </row>
    <row r="260" spans="1:49" ht="15">
      <c r="A260" s="255"/>
      <c r="B260" s="177" t="s">
        <v>232</v>
      </c>
      <c r="C260" s="173"/>
      <c r="D260" s="173"/>
      <c r="E260" s="173"/>
      <c r="F260" s="173"/>
      <c r="G260" s="173"/>
      <c r="H260" s="173"/>
      <c r="I260" s="174"/>
      <c r="J260" s="164"/>
      <c r="K260" s="164"/>
      <c r="L260" s="164"/>
      <c r="M260" s="164"/>
      <c r="N260" s="164"/>
      <c r="O260" s="164"/>
      <c r="P260" s="164"/>
      <c r="Q260" s="164"/>
      <c r="R260" s="164"/>
      <c r="S260" s="164"/>
      <c r="T260" s="164"/>
      <c r="U260" s="164"/>
      <c r="V260" s="164"/>
      <c r="W260" s="164"/>
      <c r="X260" s="164"/>
      <c r="Y260" s="164"/>
      <c r="Z260" s="164"/>
      <c r="AA260" s="164"/>
      <c r="AB260" s="164"/>
      <c r="AC260" s="176"/>
      <c r="AD260" s="176"/>
      <c r="AE260" s="176"/>
      <c r="AF260" s="176"/>
      <c r="AG260" s="176"/>
      <c r="AH260" s="176"/>
      <c r="AI260" s="176"/>
      <c r="AJ260" s="176"/>
      <c r="AK260" s="176"/>
      <c r="AL260" s="176"/>
      <c r="AM260" s="176"/>
      <c r="AN260" s="176"/>
      <c r="AO260" s="176"/>
      <c r="AP260" s="176"/>
      <c r="AQ260" s="176"/>
      <c r="AR260" s="176"/>
      <c r="AS260" s="176"/>
      <c r="AT260" s="176"/>
      <c r="AU260" s="176"/>
      <c r="AV260" s="176"/>
      <c r="AW260" s="176"/>
    </row>
    <row r="261" spans="1:49" ht="15">
      <c r="A261" s="255"/>
      <c r="B261" s="178" t="s">
        <v>218</v>
      </c>
      <c r="C261" s="173"/>
      <c r="D261" s="173"/>
      <c r="E261" s="173"/>
      <c r="F261" s="173"/>
      <c r="G261" s="173"/>
      <c r="H261" s="173"/>
      <c r="I261" s="174"/>
      <c r="J261" s="164"/>
      <c r="K261" s="164"/>
      <c r="L261" s="164"/>
      <c r="M261" s="164"/>
      <c r="N261" s="164"/>
      <c r="O261" s="164"/>
      <c r="P261" s="164"/>
      <c r="Q261" s="164"/>
      <c r="R261" s="164"/>
      <c r="S261" s="164"/>
      <c r="T261" s="164"/>
      <c r="U261" s="164"/>
      <c r="V261" s="164"/>
      <c r="W261" s="164"/>
      <c r="X261" s="164"/>
      <c r="Y261" s="164"/>
      <c r="Z261" s="164"/>
      <c r="AA261" s="164"/>
      <c r="AB261" s="164"/>
      <c r="AC261" s="176"/>
      <c r="AD261" s="176"/>
      <c r="AE261" s="176"/>
      <c r="AF261" s="176"/>
      <c r="AG261" s="176"/>
      <c r="AH261" s="176"/>
      <c r="AI261" s="176"/>
      <c r="AJ261" s="176"/>
      <c r="AK261" s="176"/>
      <c r="AL261" s="176"/>
      <c r="AM261" s="176"/>
      <c r="AN261" s="176"/>
      <c r="AO261" s="176"/>
      <c r="AP261" s="176"/>
      <c r="AQ261" s="176"/>
      <c r="AR261" s="176"/>
      <c r="AS261" s="176"/>
      <c r="AT261" s="176"/>
      <c r="AU261" s="176"/>
      <c r="AV261" s="176"/>
      <c r="AW261" s="176"/>
    </row>
    <row r="262" spans="1:49" ht="15">
      <c r="A262" s="255"/>
      <c r="B262" s="177" t="s">
        <v>221</v>
      </c>
      <c r="C262" s="175"/>
      <c r="D262" s="175"/>
      <c r="E262" s="175"/>
      <c r="F262" s="175"/>
      <c r="G262" s="175"/>
      <c r="H262" s="175"/>
      <c r="I262" s="174"/>
      <c r="J262" s="164"/>
      <c r="K262" s="164"/>
      <c r="L262" s="164"/>
      <c r="M262" s="164"/>
      <c r="N262" s="164"/>
      <c r="O262" s="164"/>
      <c r="P262" s="164"/>
      <c r="Q262" s="164"/>
      <c r="R262" s="164"/>
      <c r="S262" s="164"/>
      <c r="T262" s="164"/>
      <c r="U262" s="164"/>
      <c r="V262" s="164"/>
      <c r="W262" s="164"/>
      <c r="X262" s="164"/>
      <c r="Y262" s="164"/>
      <c r="Z262" s="164"/>
      <c r="AA262" s="164"/>
      <c r="AB262" s="164"/>
      <c r="AC262" s="176"/>
      <c r="AD262" s="176"/>
      <c r="AE262" s="176"/>
      <c r="AF262" s="176"/>
      <c r="AG262" s="176"/>
      <c r="AH262" s="176"/>
      <c r="AI262" s="176"/>
      <c r="AJ262" s="176"/>
      <c r="AK262" s="176"/>
      <c r="AL262" s="176"/>
      <c r="AM262" s="176"/>
      <c r="AN262" s="176"/>
      <c r="AO262" s="176"/>
      <c r="AP262" s="176"/>
      <c r="AQ262" s="176"/>
      <c r="AR262" s="176"/>
      <c r="AS262" s="176"/>
      <c r="AT262" s="176"/>
      <c r="AU262" s="176"/>
      <c r="AV262" s="176"/>
      <c r="AW262" s="176"/>
    </row>
    <row r="263" spans="1:49" ht="15">
      <c r="A263" s="255"/>
      <c r="B263" s="177" t="s">
        <v>222</v>
      </c>
      <c r="C263" s="173"/>
      <c r="D263" s="173"/>
      <c r="E263" s="173"/>
      <c r="F263" s="173"/>
      <c r="G263" s="173"/>
      <c r="H263" s="173"/>
      <c r="I263" s="174"/>
      <c r="J263" s="164"/>
      <c r="K263" s="164"/>
      <c r="L263" s="164"/>
      <c r="M263" s="164"/>
      <c r="N263" s="164"/>
      <c r="O263" s="164"/>
      <c r="P263" s="164"/>
      <c r="Q263" s="164"/>
      <c r="R263" s="164"/>
      <c r="S263" s="164"/>
      <c r="T263" s="164"/>
      <c r="U263" s="164"/>
      <c r="V263" s="164"/>
      <c r="W263" s="164"/>
      <c r="X263" s="164"/>
      <c r="Y263" s="164"/>
      <c r="Z263" s="164"/>
      <c r="AA263" s="164"/>
      <c r="AB263" s="164"/>
      <c r="AC263" s="176"/>
      <c r="AD263" s="176"/>
      <c r="AE263" s="176"/>
      <c r="AF263" s="176"/>
      <c r="AG263" s="176"/>
      <c r="AH263" s="176"/>
      <c r="AI263" s="176"/>
      <c r="AJ263" s="176"/>
      <c r="AK263" s="176"/>
      <c r="AL263" s="176"/>
      <c r="AM263" s="176"/>
      <c r="AN263" s="176"/>
      <c r="AO263" s="176"/>
      <c r="AP263" s="176"/>
      <c r="AQ263" s="176"/>
      <c r="AR263" s="176"/>
      <c r="AS263" s="176"/>
      <c r="AT263" s="176"/>
      <c r="AU263" s="176"/>
      <c r="AV263" s="176"/>
      <c r="AW263" s="176"/>
    </row>
    <row r="264" spans="1:49" ht="15">
      <c r="A264" s="255"/>
      <c r="B264" s="177" t="s">
        <v>223</v>
      </c>
      <c r="C264" s="173"/>
      <c r="D264" s="173"/>
      <c r="E264" s="173"/>
      <c r="F264" s="173"/>
      <c r="G264" s="173"/>
      <c r="H264" s="173"/>
      <c r="I264" s="174"/>
      <c r="J264" s="164"/>
      <c r="K264" s="164"/>
      <c r="L264" s="164"/>
      <c r="M264" s="164"/>
      <c r="N264" s="164"/>
      <c r="O264" s="164"/>
      <c r="P264" s="164"/>
      <c r="Q264" s="164"/>
      <c r="R264" s="164"/>
      <c r="S264" s="164"/>
      <c r="T264" s="164"/>
      <c r="U264" s="164"/>
      <c r="V264" s="164"/>
      <c r="W264" s="164"/>
      <c r="X264" s="164"/>
      <c r="Y264" s="164"/>
      <c r="Z264" s="164"/>
      <c r="AA264" s="164"/>
      <c r="AB264" s="164"/>
      <c r="AC264" s="176"/>
      <c r="AD264" s="176"/>
      <c r="AE264" s="176"/>
      <c r="AF264" s="176"/>
      <c r="AG264" s="176"/>
      <c r="AH264" s="176"/>
      <c r="AI264" s="176"/>
      <c r="AJ264" s="176"/>
      <c r="AK264" s="176"/>
      <c r="AL264" s="176"/>
      <c r="AM264" s="176"/>
      <c r="AN264" s="176"/>
      <c r="AO264" s="176"/>
      <c r="AP264" s="176"/>
      <c r="AQ264" s="176"/>
      <c r="AR264" s="176"/>
      <c r="AS264" s="176"/>
      <c r="AT264" s="176"/>
      <c r="AU264" s="176"/>
      <c r="AV264" s="176"/>
      <c r="AW264" s="176"/>
    </row>
    <row r="265" spans="1:49">
      <c r="A265" s="255"/>
      <c r="B265" s="177" t="s">
        <v>224</v>
      </c>
      <c r="C265" s="173"/>
      <c r="D265" s="173"/>
      <c r="E265" s="173"/>
      <c r="F265" s="173"/>
      <c r="G265" s="173"/>
      <c r="H265" s="173"/>
      <c r="I265" s="176"/>
      <c r="J265" s="176"/>
      <c r="K265" s="176"/>
      <c r="L265" s="176"/>
      <c r="M265" s="176"/>
      <c r="N265" s="176"/>
      <c r="O265" s="176"/>
      <c r="P265" s="176"/>
      <c r="Q265" s="176"/>
      <c r="R265" s="176"/>
      <c r="S265" s="176"/>
      <c r="T265" s="176"/>
      <c r="U265" s="176"/>
      <c r="V265" s="176"/>
      <c r="W265" s="176"/>
      <c r="X265" s="176"/>
      <c r="Y265" s="176"/>
      <c r="Z265" s="176"/>
      <c r="AA265" s="176"/>
      <c r="AB265" s="176"/>
      <c r="AC265" s="176"/>
      <c r="AD265" s="176"/>
      <c r="AE265" s="176"/>
      <c r="AF265" s="176"/>
      <c r="AG265" s="176"/>
      <c r="AH265" s="176"/>
      <c r="AI265" s="176"/>
      <c r="AJ265" s="176"/>
      <c r="AK265" s="176"/>
      <c r="AL265" s="176"/>
      <c r="AM265" s="176"/>
      <c r="AN265" s="176"/>
      <c r="AO265" s="176"/>
      <c r="AP265" s="176"/>
      <c r="AQ265" s="176"/>
      <c r="AR265" s="176"/>
      <c r="AS265" s="176"/>
      <c r="AT265" s="176"/>
      <c r="AU265" s="176"/>
      <c r="AV265" s="176"/>
      <c r="AW265" s="176"/>
    </row>
    <row r="266" spans="1:49">
      <c r="A266" s="255"/>
      <c r="B266" s="177" t="s">
        <v>225</v>
      </c>
      <c r="C266" s="173"/>
      <c r="D266" s="173"/>
      <c r="E266" s="173"/>
      <c r="F266" s="173"/>
      <c r="G266" s="173"/>
      <c r="H266" s="173"/>
      <c r="I266" s="176"/>
      <c r="J266" s="176"/>
      <c r="K266" s="176"/>
      <c r="L266" s="176"/>
      <c r="M266" s="176"/>
      <c r="N266" s="176"/>
      <c r="O266" s="176"/>
      <c r="P266" s="176"/>
      <c r="Q266" s="176"/>
      <c r="R266" s="176"/>
      <c r="S266" s="176"/>
      <c r="T266" s="176"/>
      <c r="U266" s="176"/>
      <c r="V266" s="176"/>
      <c r="W266" s="176"/>
      <c r="X266" s="176"/>
      <c r="Y266" s="176"/>
      <c r="Z266" s="176"/>
      <c r="AA266" s="176"/>
      <c r="AB266" s="176"/>
      <c r="AC266" s="176"/>
      <c r="AD266" s="176"/>
      <c r="AE266" s="176"/>
      <c r="AF266" s="176"/>
      <c r="AG266" s="176"/>
      <c r="AH266" s="176"/>
      <c r="AI266" s="176"/>
      <c r="AJ266" s="176"/>
      <c r="AK266" s="176"/>
      <c r="AL266" s="176"/>
      <c r="AM266" s="176"/>
      <c r="AN266" s="176"/>
      <c r="AO266" s="176"/>
      <c r="AP266" s="176"/>
      <c r="AQ266" s="176"/>
      <c r="AR266" s="176"/>
      <c r="AS266" s="176"/>
      <c r="AT266" s="176"/>
      <c r="AU266" s="176"/>
      <c r="AV266" s="176"/>
      <c r="AW266" s="176"/>
    </row>
    <row r="267" spans="1:49">
      <c r="A267" s="255"/>
      <c r="B267" s="177" t="s">
        <v>226</v>
      </c>
      <c r="C267" s="173">
        <v>3</v>
      </c>
      <c r="D267" s="173">
        <v>3</v>
      </c>
      <c r="E267" s="173">
        <v>3</v>
      </c>
      <c r="F267" s="173">
        <v>3</v>
      </c>
      <c r="G267" s="173">
        <v>3</v>
      </c>
      <c r="H267" s="173">
        <v>3</v>
      </c>
      <c r="I267" s="176"/>
      <c r="J267" s="176"/>
      <c r="K267" s="176"/>
      <c r="L267" s="176"/>
      <c r="M267" s="176"/>
      <c r="N267" s="176"/>
      <c r="O267" s="176"/>
      <c r="P267" s="176"/>
      <c r="Q267" s="176"/>
      <c r="R267" s="176"/>
      <c r="S267" s="176"/>
      <c r="T267" s="176"/>
      <c r="U267" s="176"/>
      <c r="V267" s="176"/>
      <c r="W267" s="176"/>
      <c r="X267" s="176"/>
      <c r="Y267" s="176"/>
      <c r="Z267" s="176"/>
      <c r="AA267" s="176"/>
      <c r="AB267" s="176"/>
      <c r="AC267" s="176"/>
      <c r="AD267" s="176"/>
      <c r="AE267" s="176"/>
      <c r="AF267" s="176"/>
      <c r="AG267" s="176"/>
      <c r="AH267" s="176"/>
      <c r="AI267" s="176"/>
      <c r="AJ267" s="176"/>
      <c r="AK267" s="176"/>
      <c r="AL267" s="176"/>
      <c r="AM267" s="176"/>
      <c r="AN267" s="176"/>
      <c r="AO267" s="176"/>
      <c r="AP267" s="176"/>
      <c r="AQ267" s="176"/>
      <c r="AR267" s="176"/>
      <c r="AS267" s="176"/>
      <c r="AT267" s="176"/>
      <c r="AU267" s="176"/>
      <c r="AV267" s="176"/>
      <c r="AW267" s="176"/>
    </row>
    <row r="268" spans="1:49">
      <c r="A268" s="255"/>
      <c r="B268" s="177" t="s">
        <v>227</v>
      </c>
      <c r="C268" s="173">
        <v>2</v>
      </c>
      <c r="D268" s="173">
        <v>2</v>
      </c>
      <c r="E268" s="173">
        <v>2</v>
      </c>
      <c r="F268" s="173">
        <v>2</v>
      </c>
      <c r="G268" s="173">
        <v>2</v>
      </c>
      <c r="H268" s="173">
        <v>2</v>
      </c>
      <c r="I268" s="176"/>
      <c r="J268" s="176"/>
      <c r="K268" s="176"/>
      <c r="L268" s="176"/>
      <c r="M268" s="176"/>
      <c r="N268" s="176"/>
      <c r="O268" s="176"/>
      <c r="P268" s="176"/>
      <c r="Q268" s="176"/>
      <c r="R268" s="176"/>
      <c r="S268" s="176"/>
      <c r="T268" s="176"/>
      <c r="U268" s="176"/>
      <c r="V268" s="176"/>
      <c r="W268" s="176"/>
      <c r="X268" s="176"/>
      <c r="Y268" s="176"/>
      <c r="Z268" s="176"/>
      <c r="AA268" s="176"/>
      <c r="AB268" s="176"/>
      <c r="AC268" s="176"/>
      <c r="AD268" s="176"/>
      <c r="AE268" s="176"/>
      <c r="AF268" s="176"/>
      <c r="AG268" s="176"/>
      <c r="AH268" s="176"/>
      <c r="AI268" s="176"/>
      <c r="AJ268" s="176"/>
      <c r="AK268" s="176"/>
      <c r="AL268" s="176"/>
      <c r="AM268" s="176"/>
      <c r="AN268" s="176"/>
      <c r="AO268" s="176"/>
      <c r="AP268" s="176"/>
      <c r="AQ268" s="176"/>
      <c r="AR268" s="176"/>
      <c r="AS268" s="176"/>
      <c r="AT268" s="176"/>
      <c r="AU268" s="176"/>
      <c r="AV268" s="176"/>
      <c r="AW268" s="176"/>
    </row>
    <row r="269" spans="1:49">
      <c r="A269" s="255"/>
      <c r="B269" s="177" t="s">
        <v>228</v>
      </c>
      <c r="C269" s="173">
        <v>1</v>
      </c>
      <c r="D269" s="173">
        <v>1</v>
      </c>
      <c r="E269" s="173">
        <v>1</v>
      </c>
      <c r="F269" s="173">
        <v>1</v>
      </c>
      <c r="G269" s="173">
        <v>1</v>
      </c>
      <c r="H269" s="173">
        <v>1</v>
      </c>
      <c r="I269" s="176"/>
      <c r="J269" s="176"/>
      <c r="K269" s="176"/>
      <c r="L269" s="176"/>
      <c r="M269" s="176"/>
      <c r="N269" s="176"/>
      <c r="O269" s="176"/>
      <c r="P269" s="176"/>
      <c r="Q269" s="176"/>
      <c r="R269" s="176"/>
      <c r="S269" s="176"/>
      <c r="T269" s="176"/>
      <c r="U269" s="176"/>
      <c r="V269" s="176"/>
      <c r="W269" s="176"/>
      <c r="X269" s="176"/>
      <c r="Y269" s="176"/>
      <c r="Z269" s="176"/>
      <c r="AA269" s="176"/>
      <c r="AB269" s="176"/>
      <c r="AC269" s="176"/>
      <c r="AD269" s="176"/>
      <c r="AE269" s="176"/>
      <c r="AF269" s="176"/>
      <c r="AG269" s="176"/>
      <c r="AH269" s="176"/>
      <c r="AI269" s="176"/>
      <c r="AJ269" s="176"/>
      <c r="AK269" s="176"/>
      <c r="AL269" s="176"/>
      <c r="AM269" s="176"/>
      <c r="AN269" s="176"/>
      <c r="AO269" s="176"/>
      <c r="AP269" s="176"/>
      <c r="AQ269" s="176"/>
      <c r="AR269" s="176"/>
      <c r="AS269" s="176"/>
      <c r="AT269" s="176"/>
      <c r="AU269" s="176"/>
      <c r="AV269" s="176"/>
      <c r="AW269" s="176"/>
    </row>
    <row r="270" spans="1:49">
      <c r="A270" s="255"/>
      <c r="B270" s="177" t="s">
        <v>229</v>
      </c>
      <c r="C270" s="173">
        <v>1</v>
      </c>
      <c r="D270" s="173">
        <v>1</v>
      </c>
      <c r="E270" s="173">
        <v>1</v>
      </c>
      <c r="F270" s="173">
        <v>1</v>
      </c>
      <c r="G270" s="173">
        <v>1</v>
      </c>
      <c r="H270" s="173">
        <v>1</v>
      </c>
      <c r="I270" s="176"/>
      <c r="J270" s="176"/>
      <c r="K270" s="176"/>
      <c r="L270" s="176"/>
      <c r="M270" s="176"/>
      <c r="N270" s="176"/>
      <c r="O270" s="176"/>
      <c r="P270" s="176"/>
      <c r="Q270" s="176"/>
      <c r="R270" s="176"/>
      <c r="S270" s="176"/>
      <c r="T270" s="176"/>
      <c r="U270" s="176"/>
      <c r="V270" s="176"/>
      <c r="W270" s="176"/>
      <c r="X270" s="176"/>
      <c r="Y270" s="176"/>
      <c r="Z270" s="176"/>
      <c r="AA270" s="176"/>
      <c r="AB270" s="176"/>
      <c r="AC270" s="176"/>
      <c r="AD270" s="176"/>
      <c r="AE270" s="176"/>
      <c r="AF270" s="176"/>
      <c r="AG270" s="176"/>
      <c r="AH270" s="176"/>
      <c r="AI270" s="176"/>
      <c r="AJ270" s="176"/>
      <c r="AK270" s="176"/>
      <c r="AL270" s="176"/>
      <c r="AM270" s="176"/>
      <c r="AN270" s="176"/>
      <c r="AO270" s="176"/>
      <c r="AP270" s="176"/>
      <c r="AQ270" s="176"/>
      <c r="AR270" s="176"/>
      <c r="AS270" s="176"/>
      <c r="AT270" s="176"/>
      <c r="AU270" s="176"/>
      <c r="AV270" s="176"/>
      <c r="AW270" s="176"/>
    </row>
    <row r="271" spans="1:49">
      <c r="A271" s="255"/>
      <c r="B271" s="177" t="s">
        <v>230</v>
      </c>
      <c r="C271" s="173"/>
      <c r="D271" s="173"/>
      <c r="E271" s="173"/>
      <c r="F271" s="173"/>
      <c r="G271" s="173"/>
      <c r="H271" s="173"/>
      <c r="I271" s="176"/>
      <c r="J271" s="176"/>
      <c r="K271" s="176"/>
      <c r="L271" s="176"/>
      <c r="M271" s="176"/>
      <c r="N271" s="176"/>
      <c r="O271" s="176"/>
      <c r="P271" s="176"/>
      <c r="Q271" s="176"/>
      <c r="R271" s="176"/>
      <c r="S271" s="176"/>
      <c r="T271" s="176"/>
      <c r="U271" s="176"/>
      <c r="V271" s="176"/>
      <c r="W271" s="176"/>
      <c r="X271" s="176"/>
      <c r="Y271" s="176"/>
      <c r="Z271" s="176"/>
      <c r="AA271" s="176"/>
      <c r="AB271" s="176"/>
      <c r="AC271" s="176"/>
      <c r="AD271" s="176"/>
      <c r="AE271" s="176"/>
      <c r="AF271" s="176"/>
      <c r="AG271" s="176"/>
      <c r="AH271" s="176"/>
      <c r="AI271" s="176"/>
      <c r="AJ271" s="176"/>
      <c r="AK271" s="176"/>
      <c r="AL271" s="176"/>
      <c r="AM271" s="176"/>
      <c r="AN271" s="176"/>
      <c r="AO271" s="176"/>
      <c r="AP271" s="176"/>
      <c r="AQ271" s="176"/>
      <c r="AR271" s="176"/>
      <c r="AS271" s="176"/>
      <c r="AT271" s="176"/>
      <c r="AU271" s="176"/>
      <c r="AV271" s="176"/>
      <c r="AW271" s="176"/>
    </row>
    <row r="272" spans="1:49">
      <c r="A272" s="255"/>
      <c r="B272" s="177" t="s">
        <v>231</v>
      </c>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c r="AA272" s="173"/>
      <c r="AB272" s="173"/>
      <c r="AC272" s="173"/>
      <c r="AD272" s="173"/>
      <c r="AE272" s="173"/>
      <c r="AF272" s="173"/>
      <c r="AG272" s="173"/>
      <c r="AH272" s="173"/>
      <c r="AI272" s="173"/>
      <c r="AJ272" s="173"/>
      <c r="AK272" s="173"/>
      <c r="AL272" s="173"/>
      <c r="AM272" s="173"/>
      <c r="AN272" s="173"/>
      <c r="AO272" s="173"/>
      <c r="AP272" s="173"/>
      <c r="AQ272" s="173"/>
      <c r="AR272" s="173"/>
      <c r="AS272" s="173"/>
      <c r="AT272" s="173"/>
      <c r="AU272" s="173"/>
      <c r="AV272" s="173"/>
      <c r="AW272" s="173"/>
    </row>
    <row r="273" spans="1:49">
      <c r="A273" s="255"/>
      <c r="B273" s="177" t="s">
        <v>232</v>
      </c>
      <c r="C273" s="173">
        <v>0.5</v>
      </c>
      <c r="D273" s="173">
        <v>0.5</v>
      </c>
      <c r="E273" s="173">
        <v>0.5</v>
      </c>
      <c r="F273" s="173">
        <v>0.5</v>
      </c>
      <c r="G273" s="173">
        <v>0.5</v>
      </c>
      <c r="H273" s="173">
        <v>0.5</v>
      </c>
      <c r="I273" s="173"/>
      <c r="J273" s="173"/>
      <c r="K273" s="173"/>
      <c r="L273" s="173"/>
      <c r="M273" s="173"/>
      <c r="N273" s="173"/>
      <c r="O273" s="173"/>
      <c r="P273" s="173"/>
      <c r="Q273" s="173"/>
      <c r="R273" s="173"/>
      <c r="S273" s="173"/>
      <c r="T273" s="173"/>
      <c r="U273" s="173"/>
      <c r="V273" s="173"/>
      <c r="W273" s="173"/>
      <c r="X273" s="173"/>
      <c r="Y273" s="173"/>
      <c r="Z273" s="173"/>
      <c r="AA273" s="173"/>
      <c r="AB273" s="173"/>
      <c r="AC273" s="173"/>
      <c r="AD273" s="173"/>
      <c r="AE273" s="173"/>
      <c r="AF273" s="173"/>
      <c r="AG273" s="173"/>
      <c r="AH273" s="173"/>
      <c r="AI273" s="173"/>
      <c r="AJ273" s="173"/>
      <c r="AK273" s="173"/>
      <c r="AL273" s="173"/>
      <c r="AM273" s="173"/>
      <c r="AN273" s="173"/>
      <c r="AO273" s="173"/>
      <c r="AP273" s="173"/>
      <c r="AQ273" s="173"/>
      <c r="AR273" s="173"/>
      <c r="AS273" s="173"/>
      <c r="AT273" s="173"/>
      <c r="AU273" s="173"/>
      <c r="AV273" s="173"/>
      <c r="AW273" s="173"/>
    </row>
  </sheetData>
  <mergeCells count="13">
    <mergeCell ref="A226:A249"/>
    <mergeCell ref="A250:A273"/>
    <mergeCell ref="A58:A81"/>
    <mergeCell ref="A82:A105"/>
    <mergeCell ref="A106:A129"/>
    <mergeCell ref="A130:A153"/>
    <mergeCell ref="A154:A177"/>
    <mergeCell ref="A178:A201"/>
    <mergeCell ref="C1:E1"/>
    <mergeCell ref="F1:Q1"/>
    <mergeCell ref="R1:AB1"/>
    <mergeCell ref="A33:A57"/>
    <mergeCell ref="A202:A2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B218"/>
  <sheetViews>
    <sheetView workbookViewId="0">
      <selection activeCell="B3" sqref="B3"/>
    </sheetView>
  </sheetViews>
  <sheetFormatPr defaultRowHeight="12.75"/>
  <cols>
    <col min="1" max="1" width="20.85546875" style="136" bestFit="1" customWidth="1"/>
    <col min="2" max="2" width="8" style="136" bestFit="1" customWidth="1"/>
    <col min="3" max="3" width="6.140625" style="136" bestFit="1" customWidth="1"/>
    <col min="4" max="4" width="8" style="136" bestFit="1" customWidth="1"/>
    <col min="5" max="5" width="6.140625" style="136" bestFit="1" customWidth="1"/>
    <col min="6" max="6" width="8" style="136" bestFit="1" customWidth="1"/>
    <col min="7" max="7" width="6.140625" style="136" bestFit="1" customWidth="1"/>
    <col min="8" max="8" width="8" style="136" bestFit="1" customWidth="1"/>
    <col min="9" max="9" width="6.140625" style="136" bestFit="1" customWidth="1"/>
    <col min="10" max="10" width="8" style="136" bestFit="1" customWidth="1"/>
    <col min="11" max="11" width="6.140625" style="136" bestFit="1" customWidth="1"/>
    <col min="12" max="28" width="4.85546875" style="136" bestFit="1" customWidth="1"/>
    <col min="29" max="16384" width="9.140625" style="136"/>
  </cols>
  <sheetData>
    <row r="1" spans="1:28">
      <c r="A1" s="144" t="s">
        <v>180</v>
      </c>
      <c r="B1" s="257">
        <v>2014</v>
      </c>
      <c r="C1" s="258"/>
      <c r="D1" s="257">
        <v>2015</v>
      </c>
      <c r="E1" s="258"/>
      <c r="F1" s="257">
        <v>2016</v>
      </c>
      <c r="G1" s="258"/>
      <c r="H1" s="257">
        <v>2017</v>
      </c>
      <c r="I1" s="258"/>
      <c r="J1" s="257">
        <v>2018</v>
      </c>
      <c r="K1" s="258"/>
    </row>
    <row r="2" spans="1:28">
      <c r="A2" s="145"/>
      <c r="B2" s="142" t="s">
        <v>218</v>
      </c>
      <c r="C2" s="146" t="s">
        <v>219</v>
      </c>
      <c r="D2" s="142" t="s">
        <v>218</v>
      </c>
      <c r="E2" s="146" t="s">
        <v>219</v>
      </c>
      <c r="F2" s="142" t="s">
        <v>218</v>
      </c>
      <c r="G2" s="146" t="s">
        <v>219</v>
      </c>
      <c r="H2" s="142" t="s">
        <v>218</v>
      </c>
      <c r="I2" s="146" t="s">
        <v>219</v>
      </c>
      <c r="J2" s="142" t="s">
        <v>218</v>
      </c>
      <c r="K2" s="146" t="s">
        <v>219</v>
      </c>
    </row>
    <row r="3" spans="1:28">
      <c r="A3" s="147" t="s">
        <v>220</v>
      </c>
      <c r="B3" s="156">
        <v>0</v>
      </c>
      <c r="C3" s="156">
        <v>0</v>
      </c>
      <c r="D3" s="156">
        <v>0</v>
      </c>
      <c r="E3" s="156">
        <v>0</v>
      </c>
      <c r="F3" s="156">
        <v>0</v>
      </c>
      <c r="G3" s="156">
        <v>0</v>
      </c>
      <c r="H3" s="156">
        <v>0</v>
      </c>
      <c r="I3" s="156">
        <v>0</v>
      </c>
      <c r="J3" s="156">
        <v>0</v>
      </c>
      <c r="K3" s="156">
        <v>0</v>
      </c>
    </row>
    <row r="4" spans="1:28">
      <c r="A4" s="148"/>
      <c r="B4" s="143"/>
      <c r="C4" s="143"/>
      <c r="D4" s="143"/>
      <c r="E4" s="143"/>
      <c r="F4" s="143"/>
      <c r="G4" s="143"/>
      <c r="H4" s="143"/>
      <c r="I4" s="143"/>
      <c r="J4" s="143"/>
      <c r="K4" s="143"/>
    </row>
    <row r="5" spans="1:28" ht="15">
      <c r="A5" s="149"/>
      <c r="B5" s="150"/>
      <c r="C5" s="150"/>
      <c r="D5" s="150"/>
      <c r="E5" s="150"/>
      <c r="F5" s="150"/>
      <c r="G5" s="151"/>
      <c r="H5" s="152"/>
      <c r="I5" s="147"/>
      <c r="J5" s="147"/>
      <c r="K5" s="147"/>
      <c r="L5" s="139"/>
      <c r="M5" s="139"/>
      <c r="N5" s="139"/>
      <c r="O5" s="139"/>
      <c r="P5" s="139"/>
      <c r="Q5" s="139"/>
      <c r="R5" s="139"/>
      <c r="S5" s="139"/>
      <c r="T5" s="139"/>
      <c r="U5" s="139"/>
      <c r="V5" s="139"/>
      <c r="W5" s="139"/>
      <c r="X5" s="139"/>
      <c r="Y5" s="139"/>
      <c r="Z5" s="139"/>
      <c r="AA5" s="139"/>
      <c r="AB5" s="139"/>
    </row>
    <row r="6" spans="1:28" ht="15">
      <c r="A6" s="153" t="s">
        <v>221</v>
      </c>
      <c r="B6" s="154"/>
      <c r="C6" s="154"/>
      <c r="D6" s="154"/>
      <c r="E6" s="154"/>
      <c r="F6" s="154"/>
      <c r="G6" s="154"/>
      <c r="H6" s="154"/>
      <c r="I6" s="154"/>
      <c r="J6" s="154"/>
      <c r="K6" s="154"/>
      <c r="L6" s="137"/>
      <c r="M6" s="137"/>
      <c r="N6" s="137"/>
      <c r="O6" s="137"/>
      <c r="P6" s="137"/>
      <c r="Q6" s="137"/>
      <c r="R6" s="137"/>
      <c r="S6" s="138"/>
      <c r="T6" s="138"/>
      <c r="U6" s="138"/>
      <c r="V6" s="138"/>
      <c r="W6" s="138"/>
      <c r="X6" s="138"/>
      <c r="Y6" s="138"/>
      <c r="Z6" s="138"/>
      <c r="AA6" s="138"/>
      <c r="AB6" s="138"/>
    </row>
    <row r="7" spans="1:28" ht="15">
      <c r="A7" s="153" t="s">
        <v>222</v>
      </c>
      <c r="B7" s="154"/>
      <c r="C7" s="154"/>
      <c r="D7" s="154"/>
      <c r="E7" s="154"/>
      <c r="F7" s="154"/>
      <c r="G7" s="154"/>
      <c r="H7" s="154"/>
      <c r="I7" s="154"/>
      <c r="J7" s="154"/>
      <c r="K7" s="154"/>
      <c r="L7" s="135"/>
      <c r="M7" s="135"/>
      <c r="N7" s="135"/>
      <c r="O7" s="135"/>
      <c r="P7" s="135"/>
      <c r="Q7" s="135"/>
      <c r="R7" s="135"/>
      <c r="S7" s="135"/>
      <c r="T7" s="135"/>
      <c r="U7" s="135"/>
      <c r="V7" s="135"/>
      <c r="W7" s="135"/>
      <c r="X7" s="135"/>
      <c r="Y7" s="135"/>
      <c r="Z7" s="135"/>
      <c r="AA7" s="135"/>
      <c r="AB7" s="135"/>
    </row>
    <row r="8" spans="1:28" ht="15">
      <c r="A8" s="153" t="s">
        <v>223</v>
      </c>
      <c r="B8" s="154"/>
      <c r="C8" s="154"/>
      <c r="D8" s="154"/>
      <c r="E8" s="154"/>
      <c r="F8" s="154"/>
      <c r="G8" s="154"/>
      <c r="H8" s="154"/>
      <c r="I8" s="154"/>
      <c r="J8" s="154"/>
      <c r="K8" s="154"/>
      <c r="L8" s="135"/>
      <c r="M8" s="135"/>
      <c r="N8" s="135"/>
      <c r="O8" s="135"/>
      <c r="P8" s="135"/>
      <c r="Q8" s="135"/>
      <c r="R8" s="135"/>
      <c r="S8" s="135"/>
      <c r="T8" s="135"/>
      <c r="U8" s="135"/>
      <c r="V8" s="135"/>
      <c r="W8" s="135"/>
      <c r="X8" s="135"/>
      <c r="Y8" s="135"/>
      <c r="Z8" s="135"/>
      <c r="AA8" s="135"/>
      <c r="AB8" s="135"/>
    </row>
    <row r="9" spans="1:28" ht="15">
      <c r="A9" s="153" t="s">
        <v>224</v>
      </c>
      <c r="B9" s="154"/>
      <c r="C9" s="154"/>
      <c r="D9" s="154"/>
      <c r="E9" s="154"/>
      <c r="F9" s="154"/>
      <c r="G9" s="154"/>
      <c r="H9" s="154"/>
      <c r="I9" s="154"/>
      <c r="J9" s="154"/>
      <c r="K9" s="154"/>
      <c r="L9" s="135"/>
      <c r="M9" s="135"/>
      <c r="N9" s="135"/>
      <c r="O9" s="135"/>
      <c r="P9" s="135"/>
      <c r="Q9" s="135"/>
      <c r="R9" s="135"/>
      <c r="S9" s="135"/>
      <c r="T9" s="135"/>
      <c r="U9" s="135"/>
      <c r="V9" s="135"/>
      <c r="W9" s="135"/>
      <c r="X9" s="135"/>
      <c r="Y9" s="135"/>
      <c r="Z9" s="135"/>
      <c r="AA9" s="135"/>
      <c r="AB9" s="135"/>
    </row>
    <row r="10" spans="1:28" ht="15">
      <c r="A10" s="153" t="s">
        <v>225</v>
      </c>
      <c r="B10" s="154"/>
      <c r="C10" s="154"/>
      <c r="D10" s="154"/>
      <c r="E10" s="154"/>
      <c r="F10" s="154"/>
      <c r="G10" s="154"/>
      <c r="H10" s="154"/>
      <c r="I10" s="154"/>
      <c r="J10" s="154"/>
      <c r="K10" s="154"/>
      <c r="L10" s="135"/>
      <c r="M10" s="135"/>
      <c r="N10" s="135"/>
      <c r="O10" s="135"/>
      <c r="P10" s="135"/>
      <c r="Q10" s="135"/>
      <c r="R10" s="135"/>
      <c r="S10" s="135"/>
      <c r="T10" s="135"/>
      <c r="U10" s="135"/>
      <c r="V10" s="135"/>
      <c r="W10" s="135"/>
      <c r="X10" s="135"/>
      <c r="Y10" s="135"/>
      <c r="Z10" s="135"/>
      <c r="AA10" s="135"/>
      <c r="AB10" s="135"/>
    </row>
    <row r="11" spans="1:28">
      <c r="A11" s="153" t="s">
        <v>226</v>
      </c>
      <c r="B11" s="154"/>
      <c r="C11" s="154"/>
      <c r="D11" s="154"/>
      <c r="E11" s="154"/>
      <c r="F11" s="154"/>
      <c r="G11" s="154"/>
      <c r="H11" s="154"/>
      <c r="I11" s="154"/>
      <c r="J11" s="154"/>
      <c r="K11" s="154"/>
    </row>
    <row r="12" spans="1:28">
      <c r="A12" s="153" t="s">
        <v>227</v>
      </c>
      <c r="B12" s="154"/>
      <c r="C12" s="154"/>
      <c r="D12" s="154"/>
      <c r="E12" s="154"/>
      <c r="F12" s="154"/>
      <c r="G12" s="154"/>
      <c r="H12" s="154"/>
      <c r="I12" s="154"/>
      <c r="J12" s="154"/>
      <c r="K12" s="154"/>
    </row>
    <row r="13" spans="1:28">
      <c r="A13" s="153" t="s">
        <v>228</v>
      </c>
      <c r="B13" s="154"/>
      <c r="C13" s="154"/>
      <c r="D13" s="154"/>
      <c r="E13" s="154"/>
      <c r="F13" s="154"/>
      <c r="G13" s="154"/>
      <c r="H13" s="154"/>
      <c r="I13" s="154"/>
      <c r="J13" s="154"/>
      <c r="K13" s="154"/>
    </row>
    <row r="14" spans="1:28">
      <c r="A14" s="153" t="s">
        <v>229</v>
      </c>
      <c r="B14" s="154"/>
      <c r="C14" s="154"/>
      <c r="D14" s="154"/>
      <c r="E14" s="154"/>
      <c r="F14" s="154"/>
      <c r="G14" s="154"/>
      <c r="H14" s="154"/>
      <c r="I14" s="154"/>
      <c r="J14" s="154"/>
      <c r="K14" s="154"/>
    </row>
    <row r="15" spans="1:28">
      <c r="A15" s="153" t="s">
        <v>230</v>
      </c>
      <c r="B15" s="154"/>
      <c r="C15" s="154"/>
      <c r="D15" s="154"/>
      <c r="E15" s="154"/>
      <c r="F15" s="154"/>
      <c r="G15" s="154"/>
      <c r="H15" s="154"/>
      <c r="I15" s="154"/>
      <c r="J15" s="154"/>
      <c r="K15" s="154"/>
    </row>
    <row r="16" spans="1:28">
      <c r="A16" s="153" t="s">
        <v>231</v>
      </c>
      <c r="B16" s="154"/>
      <c r="C16" s="154"/>
      <c r="D16" s="154"/>
      <c r="E16" s="154"/>
      <c r="F16" s="154"/>
      <c r="G16" s="154"/>
      <c r="H16" s="154"/>
      <c r="I16" s="154"/>
      <c r="J16" s="154"/>
      <c r="K16" s="154"/>
    </row>
    <row r="17" spans="1:11">
      <c r="A17" s="153" t="s">
        <v>232</v>
      </c>
      <c r="B17" s="154"/>
      <c r="C17" s="154"/>
      <c r="D17" s="154"/>
      <c r="E17" s="154"/>
      <c r="F17" s="154"/>
      <c r="G17" s="154"/>
      <c r="H17" s="154"/>
      <c r="I17" s="154"/>
      <c r="J17" s="154"/>
      <c r="K17" s="154"/>
    </row>
    <row r="18" spans="1:11">
      <c r="A18" s="149" t="s">
        <v>22</v>
      </c>
      <c r="B18" s="155"/>
      <c r="C18" s="155"/>
      <c r="D18" s="155"/>
      <c r="E18" s="155"/>
      <c r="F18" s="155"/>
      <c r="G18" s="155"/>
      <c r="H18" s="155"/>
      <c r="I18" s="155"/>
      <c r="J18" s="155"/>
      <c r="K18" s="155"/>
    </row>
    <row r="21" spans="1:11">
      <c r="A21" s="144" t="s">
        <v>167</v>
      </c>
      <c r="B21" s="257">
        <v>2014</v>
      </c>
      <c r="C21" s="258"/>
      <c r="D21" s="257">
        <v>2015</v>
      </c>
      <c r="E21" s="258"/>
      <c r="F21" s="257">
        <v>2016</v>
      </c>
      <c r="G21" s="258"/>
      <c r="H21" s="257">
        <v>2017</v>
      </c>
      <c r="I21" s="258"/>
      <c r="J21" s="257">
        <v>2018</v>
      </c>
      <c r="K21" s="258"/>
    </row>
    <row r="22" spans="1:11">
      <c r="A22" s="145"/>
      <c r="B22" s="142" t="s">
        <v>218</v>
      </c>
      <c r="C22" s="146" t="s">
        <v>219</v>
      </c>
      <c r="D22" s="142" t="s">
        <v>218</v>
      </c>
      <c r="E22" s="146" t="s">
        <v>219</v>
      </c>
      <c r="F22" s="142" t="s">
        <v>218</v>
      </c>
      <c r="G22" s="146" t="s">
        <v>219</v>
      </c>
      <c r="H22" s="142" t="s">
        <v>218</v>
      </c>
      <c r="I22" s="146" t="s">
        <v>219</v>
      </c>
      <c r="J22" s="142" t="s">
        <v>218</v>
      </c>
      <c r="K22" s="146" t="s">
        <v>219</v>
      </c>
    </row>
    <row r="23" spans="1:11">
      <c r="A23" s="147" t="s">
        <v>220</v>
      </c>
      <c r="B23" s="156">
        <v>0</v>
      </c>
      <c r="C23" s="156">
        <v>0</v>
      </c>
      <c r="D23" s="156">
        <v>0</v>
      </c>
      <c r="E23" s="156">
        <v>0</v>
      </c>
      <c r="F23" s="156">
        <v>0</v>
      </c>
      <c r="G23" s="156">
        <v>0</v>
      </c>
      <c r="H23" s="156">
        <v>0</v>
      </c>
      <c r="I23" s="156">
        <v>0</v>
      </c>
      <c r="J23" s="156">
        <v>0</v>
      </c>
      <c r="K23" s="156">
        <v>0</v>
      </c>
    </row>
    <row r="24" spans="1:11">
      <c r="A24" s="148"/>
      <c r="B24" s="143"/>
      <c r="C24" s="143"/>
      <c r="D24" s="143"/>
      <c r="E24" s="143"/>
      <c r="F24" s="143"/>
      <c r="G24" s="143"/>
      <c r="H24" s="143"/>
      <c r="I24" s="143"/>
      <c r="J24" s="143"/>
      <c r="K24" s="143"/>
    </row>
    <row r="25" spans="1:11">
      <c r="A25" s="149"/>
      <c r="B25" s="150"/>
      <c r="C25" s="150"/>
      <c r="D25" s="150"/>
      <c r="E25" s="150"/>
      <c r="F25" s="150"/>
      <c r="G25" s="151"/>
      <c r="H25" s="152"/>
      <c r="I25" s="147"/>
      <c r="J25" s="147"/>
      <c r="K25" s="147"/>
    </row>
    <row r="26" spans="1:11">
      <c r="A26" s="153" t="s">
        <v>221</v>
      </c>
      <c r="B26" s="154"/>
      <c r="C26" s="154"/>
      <c r="D26" s="154"/>
      <c r="E26" s="154"/>
      <c r="F26" s="154"/>
      <c r="G26" s="154"/>
      <c r="H26" s="154"/>
      <c r="I26" s="154"/>
      <c r="J26" s="154"/>
      <c r="K26" s="154"/>
    </row>
    <row r="27" spans="1:11">
      <c r="A27" s="153" t="s">
        <v>222</v>
      </c>
      <c r="B27" s="154"/>
      <c r="C27" s="154"/>
      <c r="D27" s="154"/>
      <c r="E27" s="154"/>
      <c r="F27" s="154"/>
      <c r="G27" s="154"/>
      <c r="H27" s="154"/>
      <c r="I27" s="154"/>
      <c r="J27" s="154"/>
      <c r="K27" s="154"/>
    </row>
    <row r="28" spans="1:11">
      <c r="A28" s="153" t="s">
        <v>223</v>
      </c>
      <c r="B28" s="154"/>
      <c r="C28" s="154"/>
      <c r="D28" s="154"/>
      <c r="E28" s="154"/>
      <c r="F28" s="154"/>
      <c r="G28" s="154"/>
      <c r="H28" s="154"/>
      <c r="I28" s="154"/>
      <c r="J28" s="154"/>
      <c r="K28" s="154"/>
    </row>
    <row r="29" spans="1:11">
      <c r="A29" s="153" t="s">
        <v>224</v>
      </c>
      <c r="B29" s="154"/>
      <c r="C29" s="154"/>
      <c r="D29" s="154"/>
      <c r="E29" s="154"/>
      <c r="F29" s="154"/>
      <c r="G29" s="154"/>
      <c r="H29" s="154"/>
      <c r="I29" s="154"/>
      <c r="J29" s="154"/>
      <c r="K29" s="154"/>
    </row>
    <row r="30" spans="1:11">
      <c r="A30" s="153" t="s">
        <v>225</v>
      </c>
      <c r="B30" s="154"/>
      <c r="C30" s="154"/>
      <c r="D30" s="154"/>
      <c r="E30" s="154"/>
      <c r="F30" s="154"/>
      <c r="G30" s="154"/>
      <c r="H30" s="154"/>
      <c r="I30" s="154"/>
      <c r="J30" s="154"/>
      <c r="K30" s="154"/>
    </row>
    <row r="31" spans="1:11">
      <c r="A31" s="153" t="s">
        <v>226</v>
      </c>
      <c r="B31" s="154"/>
      <c r="C31" s="154"/>
      <c r="D31" s="154"/>
      <c r="E31" s="154"/>
      <c r="F31" s="154"/>
      <c r="G31" s="154"/>
      <c r="H31" s="154"/>
      <c r="I31" s="154"/>
      <c r="J31" s="154"/>
      <c r="K31" s="154"/>
    </row>
    <row r="32" spans="1:11">
      <c r="A32" s="153" t="s">
        <v>227</v>
      </c>
      <c r="B32" s="154"/>
      <c r="C32" s="154"/>
      <c r="D32" s="154"/>
      <c r="E32" s="154"/>
      <c r="F32" s="154"/>
      <c r="G32" s="154"/>
      <c r="H32" s="154"/>
      <c r="I32" s="154"/>
      <c r="J32" s="154"/>
      <c r="K32" s="154"/>
    </row>
    <row r="33" spans="1:11">
      <c r="A33" s="153" t="s">
        <v>228</v>
      </c>
      <c r="B33" s="154"/>
      <c r="C33" s="154"/>
      <c r="D33" s="154"/>
      <c r="E33" s="154"/>
      <c r="F33" s="154"/>
      <c r="G33" s="154"/>
      <c r="H33" s="154"/>
      <c r="I33" s="154"/>
      <c r="J33" s="154"/>
      <c r="K33" s="154"/>
    </row>
    <row r="34" spans="1:11">
      <c r="A34" s="153" t="s">
        <v>229</v>
      </c>
      <c r="B34" s="154"/>
      <c r="C34" s="154"/>
      <c r="D34" s="154"/>
      <c r="E34" s="154"/>
      <c r="F34" s="154"/>
      <c r="G34" s="154"/>
      <c r="H34" s="154"/>
      <c r="I34" s="154"/>
      <c r="J34" s="154"/>
      <c r="K34" s="154"/>
    </row>
    <row r="35" spans="1:11">
      <c r="A35" s="153" t="s">
        <v>230</v>
      </c>
      <c r="B35" s="154"/>
      <c r="C35" s="154"/>
      <c r="D35" s="154"/>
      <c r="E35" s="154"/>
      <c r="F35" s="154"/>
      <c r="G35" s="154"/>
      <c r="H35" s="154"/>
      <c r="I35" s="154"/>
      <c r="J35" s="154"/>
      <c r="K35" s="154"/>
    </row>
    <row r="36" spans="1:11">
      <c r="A36" s="153" t="s">
        <v>231</v>
      </c>
      <c r="B36" s="154"/>
      <c r="C36" s="154"/>
      <c r="D36" s="154"/>
      <c r="E36" s="154"/>
      <c r="F36" s="154"/>
      <c r="G36" s="154"/>
      <c r="H36" s="154"/>
      <c r="I36" s="154"/>
      <c r="J36" s="154"/>
      <c r="K36" s="154"/>
    </row>
    <row r="37" spans="1:11">
      <c r="A37" s="153" t="s">
        <v>232</v>
      </c>
      <c r="B37" s="154"/>
      <c r="C37" s="154"/>
      <c r="D37" s="154"/>
      <c r="E37" s="154"/>
      <c r="F37" s="154"/>
      <c r="G37" s="154"/>
      <c r="H37" s="154"/>
      <c r="I37" s="154"/>
      <c r="J37" s="154"/>
      <c r="K37" s="154"/>
    </row>
    <row r="38" spans="1:11">
      <c r="A38" s="149" t="s">
        <v>22</v>
      </c>
      <c r="B38" s="155"/>
      <c r="C38" s="155"/>
      <c r="D38" s="155"/>
      <c r="E38" s="155"/>
      <c r="F38" s="155"/>
      <c r="G38" s="155"/>
      <c r="H38" s="155"/>
      <c r="I38" s="155"/>
      <c r="J38" s="155"/>
      <c r="K38" s="155"/>
    </row>
    <row r="41" spans="1:11">
      <c r="A41" s="144" t="s">
        <v>168</v>
      </c>
      <c r="B41" s="257">
        <v>2014</v>
      </c>
      <c r="C41" s="258"/>
      <c r="D41" s="257">
        <v>2015</v>
      </c>
      <c r="E41" s="258"/>
      <c r="F41" s="257">
        <v>2016</v>
      </c>
      <c r="G41" s="258"/>
      <c r="H41" s="257">
        <v>2017</v>
      </c>
      <c r="I41" s="258"/>
      <c r="J41" s="257">
        <v>2018</v>
      </c>
      <c r="K41" s="258"/>
    </row>
    <row r="42" spans="1:11">
      <c r="A42" s="145"/>
      <c r="B42" s="142" t="s">
        <v>218</v>
      </c>
      <c r="C42" s="146" t="s">
        <v>219</v>
      </c>
      <c r="D42" s="142" t="s">
        <v>218</v>
      </c>
      <c r="E42" s="146" t="s">
        <v>219</v>
      </c>
      <c r="F42" s="142" t="s">
        <v>218</v>
      </c>
      <c r="G42" s="146" t="s">
        <v>219</v>
      </c>
      <c r="H42" s="142" t="s">
        <v>218</v>
      </c>
      <c r="I42" s="146" t="s">
        <v>219</v>
      </c>
      <c r="J42" s="142" t="s">
        <v>218</v>
      </c>
      <c r="K42" s="146" t="s">
        <v>219</v>
      </c>
    </row>
    <row r="43" spans="1:11">
      <c r="A43" s="147" t="s">
        <v>220</v>
      </c>
      <c r="B43" s="156">
        <v>0</v>
      </c>
      <c r="C43" s="156">
        <v>0</v>
      </c>
      <c r="D43" s="156">
        <v>0</v>
      </c>
      <c r="E43" s="156">
        <v>0</v>
      </c>
      <c r="F43" s="156">
        <v>0</v>
      </c>
      <c r="G43" s="156">
        <v>0</v>
      </c>
      <c r="H43" s="156">
        <v>0</v>
      </c>
      <c r="I43" s="156">
        <v>0</v>
      </c>
      <c r="J43" s="156">
        <v>0</v>
      </c>
      <c r="K43" s="156">
        <v>0</v>
      </c>
    </row>
    <row r="44" spans="1:11">
      <c r="A44" s="148"/>
      <c r="B44" s="143"/>
      <c r="C44" s="143"/>
      <c r="D44" s="143"/>
      <c r="E44" s="143"/>
      <c r="F44" s="143"/>
      <c r="G44" s="143"/>
      <c r="H44" s="143"/>
      <c r="I44" s="143"/>
      <c r="J44" s="143"/>
      <c r="K44" s="143"/>
    </row>
    <row r="45" spans="1:11">
      <c r="A45" s="149"/>
      <c r="B45" s="150"/>
      <c r="C45" s="150"/>
      <c r="D45" s="150"/>
      <c r="E45" s="150"/>
      <c r="F45" s="150"/>
      <c r="G45" s="151"/>
      <c r="H45" s="152"/>
      <c r="I45" s="147"/>
      <c r="J45" s="147"/>
      <c r="K45" s="147"/>
    </row>
    <row r="46" spans="1:11">
      <c r="A46" s="153" t="s">
        <v>221</v>
      </c>
      <c r="B46" s="154"/>
      <c r="C46" s="154"/>
      <c r="D46" s="154"/>
      <c r="E46" s="154"/>
      <c r="F46" s="154"/>
      <c r="G46" s="154"/>
      <c r="H46" s="154"/>
      <c r="I46" s="154"/>
      <c r="J46" s="154"/>
      <c r="K46" s="154"/>
    </row>
    <row r="47" spans="1:11">
      <c r="A47" s="153" t="s">
        <v>222</v>
      </c>
      <c r="B47" s="154"/>
      <c r="C47" s="154"/>
      <c r="D47" s="154"/>
      <c r="E47" s="154"/>
      <c r="F47" s="154"/>
      <c r="G47" s="154"/>
      <c r="H47" s="154"/>
      <c r="I47" s="154"/>
      <c r="J47" s="154"/>
      <c r="K47" s="154"/>
    </row>
    <row r="48" spans="1:11">
      <c r="A48" s="153" t="s">
        <v>223</v>
      </c>
      <c r="B48" s="154"/>
      <c r="C48" s="154"/>
      <c r="D48" s="154"/>
      <c r="E48" s="154"/>
      <c r="F48" s="154"/>
      <c r="G48" s="154"/>
      <c r="H48" s="154"/>
      <c r="I48" s="154"/>
      <c r="J48" s="154"/>
      <c r="K48" s="154"/>
    </row>
    <row r="49" spans="1:11">
      <c r="A49" s="153" t="s">
        <v>224</v>
      </c>
      <c r="B49" s="154"/>
      <c r="C49" s="154"/>
      <c r="D49" s="154"/>
      <c r="E49" s="154"/>
      <c r="F49" s="154"/>
      <c r="G49" s="154"/>
      <c r="H49" s="154"/>
      <c r="I49" s="154"/>
      <c r="J49" s="154"/>
      <c r="K49" s="154"/>
    </row>
    <row r="50" spans="1:11">
      <c r="A50" s="153" t="s">
        <v>225</v>
      </c>
      <c r="B50" s="154"/>
      <c r="C50" s="154"/>
      <c r="D50" s="154"/>
      <c r="E50" s="154"/>
      <c r="F50" s="154"/>
      <c r="G50" s="154"/>
      <c r="H50" s="154"/>
      <c r="I50" s="154"/>
      <c r="J50" s="154"/>
      <c r="K50" s="154"/>
    </row>
    <row r="51" spans="1:11">
      <c r="A51" s="153" t="s">
        <v>226</v>
      </c>
      <c r="B51" s="154"/>
      <c r="C51" s="154"/>
      <c r="D51" s="154"/>
      <c r="E51" s="154"/>
      <c r="F51" s="154"/>
      <c r="G51" s="154"/>
      <c r="H51" s="154"/>
      <c r="I51" s="154"/>
      <c r="J51" s="154"/>
      <c r="K51" s="154"/>
    </row>
    <row r="52" spans="1:11">
      <c r="A52" s="153" t="s">
        <v>227</v>
      </c>
      <c r="B52" s="154"/>
      <c r="C52" s="154"/>
      <c r="D52" s="154"/>
      <c r="E52" s="154"/>
      <c r="F52" s="154"/>
      <c r="G52" s="154"/>
      <c r="H52" s="154"/>
      <c r="I52" s="154"/>
      <c r="J52" s="154"/>
      <c r="K52" s="154"/>
    </row>
    <row r="53" spans="1:11">
      <c r="A53" s="153" t="s">
        <v>228</v>
      </c>
      <c r="B53" s="154"/>
      <c r="C53" s="154"/>
      <c r="D53" s="154"/>
      <c r="E53" s="154"/>
      <c r="F53" s="154"/>
      <c r="G53" s="154"/>
      <c r="H53" s="154"/>
      <c r="I53" s="154"/>
      <c r="J53" s="154"/>
      <c r="K53" s="154"/>
    </row>
    <row r="54" spans="1:11">
      <c r="A54" s="153" t="s">
        <v>229</v>
      </c>
      <c r="B54" s="154"/>
      <c r="C54" s="154"/>
      <c r="D54" s="154"/>
      <c r="E54" s="154"/>
      <c r="F54" s="154"/>
      <c r="G54" s="154"/>
      <c r="H54" s="154"/>
      <c r="I54" s="154"/>
      <c r="J54" s="154"/>
      <c r="K54" s="154"/>
    </row>
    <row r="55" spans="1:11">
      <c r="A55" s="153" t="s">
        <v>230</v>
      </c>
      <c r="B55" s="154"/>
      <c r="C55" s="154"/>
      <c r="D55" s="154"/>
      <c r="E55" s="154"/>
      <c r="F55" s="154"/>
      <c r="G55" s="154"/>
      <c r="H55" s="154"/>
      <c r="I55" s="154"/>
      <c r="J55" s="154"/>
      <c r="K55" s="154"/>
    </row>
    <row r="56" spans="1:11">
      <c r="A56" s="153" t="s">
        <v>231</v>
      </c>
      <c r="B56" s="154"/>
      <c r="C56" s="154"/>
      <c r="D56" s="154"/>
      <c r="E56" s="154"/>
      <c r="F56" s="154"/>
      <c r="G56" s="154"/>
      <c r="H56" s="154"/>
      <c r="I56" s="154"/>
      <c r="J56" s="154"/>
      <c r="K56" s="154"/>
    </row>
    <row r="57" spans="1:11">
      <c r="A57" s="153" t="s">
        <v>232</v>
      </c>
      <c r="B57" s="154"/>
      <c r="C57" s="154"/>
      <c r="D57" s="154"/>
      <c r="E57" s="154"/>
      <c r="F57" s="154"/>
      <c r="G57" s="154"/>
      <c r="H57" s="154"/>
      <c r="I57" s="154"/>
      <c r="J57" s="154"/>
      <c r="K57" s="154"/>
    </row>
    <row r="58" spans="1:11">
      <c r="A58" s="149" t="s">
        <v>22</v>
      </c>
      <c r="B58" s="155"/>
      <c r="C58" s="155"/>
      <c r="D58" s="155"/>
      <c r="E58" s="155"/>
      <c r="F58" s="155"/>
      <c r="G58" s="155"/>
      <c r="H58" s="155"/>
      <c r="I58" s="155"/>
      <c r="J58" s="155"/>
      <c r="K58" s="155"/>
    </row>
    <row r="61" spans="1:11">
      <c r="A61" s="144" t="s">
        <v>169</v>
      </c>
      <c r="B61" s="257">
        <v>2014</v>
      </c>
      <c r="C61" s="258"/>
      <c r="D61" s="257">
        <v>2015</v>
      </c>
      <c r="E61" s="258"/>
      <c r="F61" s="257">
        <v>2016</v>
      </c>
      <c r="G61" s="258"/>
      <c r="H61" s="257">
        <v>2017</v>
      </c>
      <c r="I61" s="258"/>
      <c r="J61" s="257">
        <v>2018</v>
      </c>
      <c r="K61" s="258"/>
    </row>
    <row r="62" spans="1:11">
      <c r="A62" s="145"/>
      <c r="B62" s="142" t="s">
        <v>218</v>
      </c>
      <c r="C62" s="146" t="s">
        <v>219</v>
      </c>
      <c r="D62" s="142" t="s">
        <v>218</v>
      </c>
      <c r="E62" s="146" t="s">
        <v>219</v>
      </c>
      <c r="F62" s="142" t="s">
        <v>218</v>
      </c>
      <c r="G62" s="146" t="s">
        <v>219</v>
      </c>
      <c r="H62" s="142" t="s">
        <v>218</v>
      </c>
      <c r="I62" s="146" t="s">
        <v>219</v>
      </c>
      <c r="J62" s="142" t="s">
        <v>218</v>
      </c>
      <c r="K62" s="146" t="s">
        <v>219</v>
      </c>
    </row>
    <row r="63" spans="1:11">
      <c r="A63" s="147" t="s">
        <v>220</v>
      </c>
      <c r="B63" s="156">
        <v>0</v>
      </c>
      <c r="C63" s="156">
        <v>0</v>
      </c>
      <c r="D63" s="156">
        <v>0</v>
      </c>
      <c r="E63" s="156">
        <v>0</v>
      </c>
      <c r="F63" s="156">
        <v>0</v>
      </c>
      <c r="G63" s="156">
        <v>0</v>
      </c>
      <c r="H63" s="156">
        <v>0</v>
      </c>
      <c r="I63" s="156">
        <v>0</v>
      </c>
      <c r="J63" s="156">
        <v>0</v>
      </c>
      <c r="K63" s="156">
        <v>0</v>
      </c>
    </row>
    <row r="64" spans="1:11">
      <c r="A64" s="148"/>
      <c r="B64" s="143"/>
      <c r="C64" s="143"/>
      <c r="D64" s="143"/>
      <c r="E64" s="143"/>
      <c r="F64" s="143"/>
      <c r="G64" s="143"/>
      <c r="H64" s="143"/>
      <c r="I64" s="143"/>
      <c r="J64" s="143"/>
      <c r="K64" s="143"/>
    </row>
    <row r="65" spans="1:11">
      <c r="A65" s="149"/>
      <c r="B65" s="150"/>
      <c r="C65" s="150"/>
      <c r="D65" s="150"/>
      <c r="E65" s="150"/>
      <c r="F65" s="150"/>
      <c r="G65" s="151"/>
      <c r="H65" s="152"/>
      <c r="I65" s="147"/>
      <c r="J65" s="147"/>
      <c r="K65" s="147"/>
    </row>
    <row r="66" spans="1:11">
      <c r="A66" s="153" t="s">
        <v>221</v>
      </c>
      <c r="B66" s="154"/>
      <c r="C66" s="154"/>
      <c r="D66" s="154"/>
      <c r="E66" s="154"/>
      <c r="F66" s="154"/>
      <c r="G66" s="154"/>
      <c r="H66" s="154"/>
      <c r="I66" s="154"/>
      <c r="J66" s="154"/>
      <c r="K66" s="154"/>
    </row>
    <row r="67" spans="1:11">
      <c r="A67" s="153" t="s">
        <v>222</v>
      </c>
      <c r="B67" s="154"/>
      <c r="C67" s="154"/>
      <c r="D67" s="154"/>
      <c r="E67" s="154"/>
      <c r="F67" s="154"/>
      <c r="G67" s="154"/>
      <c r="H67" s="154"/>
      <c r="I67" s="154"/>
      <c r="J67" s="154"/>
      <c r="K67" s="154"/>
    </row>
    <row r="68" spans="1:11">
      <c r="A68" s="153" t="s">
        <v>223</v>
      </c>
      <c r="B68" s="154"/>
      <c r="C68" s="154"/>
      <c r="D68" s="154"/>
      <c r="E68" s="154"/>
      <c r="F68" s="154"/>
      <c r="G68" s="154"/>
      <c r="H68" s="154"/>
      <c r="I68" s="154"/>
      <c r="J68" s="154"/>
      <c r="K68" s="154"/>
    </row>
    <row r="69" spans="1:11">
      <c r="A69" s="153" t="s">
        <v>224</v>
      </c>
      <c r="B69" s="154"/>
      <c r="C69" s="154"/>
      <c r="D69" s="154"/>
      <c r="E69" s="154"/>
      <c r="F69" s="154"/>
      <c r="G69" s="154"/>
      <c r="H69" s="154"/>
      <c r="I69" s="154"/>
      <c r="J69" s="154"/>
      <c r="K69" s="154"/>
    </row>
    <row r="70" spans="1:11">
      <c r="A70" s="153" t="s">
        <v>225</v>
      </c>
      <c r="B70" s="154"/>
      <c r="C70" s="154"/>
      <c r="D70" s="154"/>
      <c r="E70" s="154"/>
      <c r="F70" s="154"/>
      <c r="G70" s="154"/>
      <c r="H70" s="154"/>
      <c r="I70" s="154"/>
      <c r="J70" s="154"/>
      <c r="K70" s="154"/>
    </row>
    <row r="71" spans="1:11">
      <c r="A71" s="153" t="s">
        <v>226</v>
      </c>
      <c r="B71" s="154"/>
      <c r="C71" s="154"/>
      <c r="D71" s="154"/>
      <c r="E71" s="154"/>
      <c r="F71" s="154"/>
      <c r="G71" s="154"/>
      <c r="H71" s="154"/>
      <c r="I71" s="154"/>
      <c r="J71" s="154"/>
      <c r="K71" s="154"/>
    </row>
    <row r="72" spans="1:11">
      <c r="A72" s="153" t="s">
        <v>227</v>
      </c>
      <c r="B72" s="154"/>
      <c r="C72" s="154"/>
      <c r="D72" s="154"/>
      <c r="E72" s="154"/>
      <c r="F72" s="154"/>
      <c r="G72" s="154"/>
      <c r="H72" s="154"/>
      <c r="I72" s="154"/>
      <c r="J72" s="154"/>
      <c r="K72" s="154"/>
    </row>
    <row r="73" spans="1:11">
      <c r="A73" s="153" t="s">
        <v>228</v>
      </c>
      <c r="B73" s="154"/>
      <c r="C73" s="154"/>
      <c r="D73" s="154"/>
      <c r="E73" s="154"/>
      <c r="F73" s="154"/>
      <c r="G73" s="154"/>
      <c r="H73" s="154"/>
      <c r="I73" s="154"/>
      <c r="J73" s="154"/>
      <c r="K73" s="154"/>
    </row>
    <row r="74" spans="1:11">
      <c r="A74" s="153" t="s">
        <v>229</v>
      </c>
      <c r="B74" s="154"/>
      <c r="C74" s="154"/>
      <c r="D74" s="154"/>
      <c r="E74" s="154"/>
      <c r="F74" s="154"/>
      <c r="G74" s="154"/>
      <c r="H74" s="154"/>
      <c r="I74" s="154"/>
      <c r="J74" s="154"/>
      <c r="K74" s="154"/>
    </row>
    <row r="75" spans="1:11">
      <c r="A75" s="153" t="s">
        <v>230</v>
      </c>
      <c r="B75" s="154"/>
      <c r="C75" s="154"/>
      <c r="D75" s="154"/>
      <c r="E75" s="154"/>
      <c r="F75" s="154"/>
      <c r="G75" s="154"/>
      <c r="H75" s="154"/>
      <c r="I75" s="154"/>
      <c r="J75" s="154"/>
      <c r="K75" s="154"/>
    </row>
    <row r="76" spans="1:11">
      <c r="A76" s="153" t="s">
        <v>231</v>
      </c>
      <c r="B76" s="154"/>
      <c r="C76" s="154"/>
      <c r="D76" s="154"/>
      <c r="E76" s="154"/>
      <c r="F76" s="154"/>
      <c r="G76" s="154"/>
      <c r="H76" s="154"/>
      <c r="I76" s="154"/>
      <c r="J76" s="154"/>
      <c r="K76" s="154"/>
    </row>
    <row r="77" spans="1:11">
      <c r="A77" s="153" t="s">
        <v>232</v>
      </c>
      <c r="B77" s="154"/>
      <c r="C77" s="154"/>
      <c r="D77" s="154"/>
      <c r="E77" s="154"/>
      <c r="F77" s="154"/>
      <c r="G77" s="154"/>
      <c r="H77" s="154"/>
      <c r="I77" s="154"/>
      <c r="J77" s="154"/>
      <c r="K77" s="154"/>
    </row>
    <row r="78" spans="1:11">
      <c r="A78" s="149" t="s">
        <v>22</v>
      </c>
      <c r="B78" s="155"/>
      <c r="C78" s="155"/>
      <c r="D78" s="155"/>
      <c r="E78" s="155"/>
      <c r="F78" s="155"/>
      <c r="G78" s="155"/>
      <c r="H78" s="155"/>
      <c r="I78" s="155"/>
      <c r="J78" s="155"/>
      <c r="K78" s="155"/>
    </row>
    <row r="81" spans="1:11">
      <c r="A81" s="144" t="s">
        <v>170</v>
      </c>
      <c r="B81" s="257">
        <v>2014</v>
      </c>
      <c r="C81" s="258"/>
      <c r="D81" s="257">
        <v>2015</v>
      </c>
      <c r="E81" s="258"/>
      <c r="F81" s="257">
        <v>2016</v>
      </c>
      <c r="G81" s="258"/>
      <c r="H81" s="257">
        <v>2017</v>
      </c>
      <c r="I81" s="258"/>
      <c r="J81" s="257">
        <v>2018</v>
      </c>
      <c r="K81" s="258"/>
    </row>
    <row r="82" spans="1:11">
      <c r="A82" s="145"/>
      <c r="B82" s="142" t="s">
        <v>218</v>
      </c>
      <c r="C82" s="146" t="s">
        <v>219</v>
      </c>
      <c r="D82" s="142" t="s">
        <v>218</v>
      </c>
      <c r="E82" s="146" t="s">
        <v>219</v>
      </c>
      <c r="F82" s="142" t="s">
        <v>218</v>
      </c>
      <c r="G82" s="146" t="s">
        <v>219</v>
      </c>
      <c r="H82" s="142" t="s">
        <v>218</v>
      </c>
      <c r="I82" s="146" t="s">
        <v>219</v>
      </c>
      <c r="J82" s="142" t="s">
        <v>218</v>
      </c>
      <c r="K82" s="146" t="s">
        <v>219</v>
      </c>
    </row>
    <row r="83" spans="1:11">
      <c r="A83" s="147" t="s">
        <v>220</v>
      </c>
      <c r="B83" s="156">
        <v>0</v>
      </c>
      <c r="C83" s="156">
        <v>0</v>
      </c>
      <c r="D83" s="156">
        <v>0</v>
      </c>
      <c r="E83" s="156">
        <v>0</v>
      </c>
      <c r="F83" s="156">
        <v>0</v>
      </c>
      <c r="G83" s="156">
        <v>0</v>
      </c>
      <c r="H83" s="156">
        <v>0</v>
      </c>
      <c r="I83" s="156">
        <v>0</v>
      </c>
      <c r="J83" s="156">
        <v>0</v>
      </c>
      <c r="K83" s="156">
        <v>0</v>
      </c>
    </row>
    <row r="84" spans="1:11">
      <c r="A84" s="148"/>
      <c r="B84" s="143"/>
      <c r="C84" s="143"/>
      <c r="D84" s="143"/>
      <c r="E84" s="143"/>
      <c r="F84" s="143"/>
      <c r="G84" s="143"/>
      <c r="H84" s="143"/>
      <c r="I84" s="143"/>
      <c r="J84" s="143"/>
      <c r="K84" s="143"/>
    </row>
    <row r="85" spans="1:11">
      <c r="A85" s="149"/>
      <c r="B85" s="150"/>
      <c r="C85" s="150"/>
      <c r="D85" s="150"/>
      <c r="E85" s="150"/>
      <c r="F85" s="150"/>
      <c r="G85" s="151"/>
      <c r="H85" s="152"/>
      <c r="I85" s="147"/>
      <c r="J85" s="147"/>
      <c r="K85" s="147"/>
    </row>
    <row r="86" spans="1:11">
      <c r="A86" s="153" t="s">
        <v>221</v>
      </c>
      <c r="B86" s="154"/>
      <c r="C86" s="154"/>
      <c r="D86" s="154"/>
      <c r="E86" s="154"/>
      <c r="F86" s="154"/>
      <c r="G86" s="154"/>
      <c r="H86" s="154"/>
      <c r="I86" s="154"/>
      <c r="J86" s="154"/>
      <c r="K86" s="154"/>
    </row>
    <row r="87" spans="1:11">
      <c r="A87" s="153" t="s">
        <v>222</v>
      </c>
      <c r="B87" s="154"/>
      <c r="C87" s="154"/>
      <c r="D87" s="154"/>
      <c r="E87" s="154"/>
      <c r="F87" s="154"/>
      <c r="G87" s="154"/>
      <c r="H87" s="154"/>
      <c r="I87" s="154"/>
      <c r="J87" s="154"/>
      <c r="K87" s="154"/>
    </row>
    <row r="88" spans="1:11">
      <c r="A88" s="153" t="s">
        <v>223</v>
      </c>
      <c r="B88" s="154"/>
      <c r="C88" s="154"/>
      <c r="D88" s="154"/>
      <c r="E88" s="154"/>
      <c r="F88" s="154"/>
      <c r="G88" s="154"/>
      <c r="H88" s="154"/>
      <c r="I88" s="154"/>
      <c r="J88" s="154"/>
      <c r="K88" s="154"/>
    </row>
    <row r="89" spans="1:11">
      <c r="A89" s="153" t="s">
        <v>224</v>
      </c>
      <c r="B89" s="154"/>
      <c r="C89" s="154"/>
      <c r="D89" s="154"/>
      <c r="E89" s="154"/>
      <c r="F89" s="154"/>
      <c r="G89" s="154"/>
      <c r="H89" s="154"/>
      <c r="I89" s="154"/>
      <c r="J89" s="154"/>
      <c r="K89" s="154"/>
    </row>
    <row r="90" spans="1:11">
      <c r="A90" s="153" t="s">
        <v>225</v>
      </c>
      <c r="B90" s="154"/>
      <c r="C90" s="154"/>
      <c r="D90" s="154"/>
      <c r="E90" s="154"/>
      <c r="F90" s="154"/>
      <c r="G90" s="154"/>
      <c r="H90" s="154"/>
      <c r="I90" s="154"/>
      <c r="J90" s="154"/>
      <c r="K90" s="154"/>
    </row>
    <row r="91" spans="1:11">
      <c r="A91" s="153" t="s">
        <v>226</v>
      </c>
      <c r="B91" s="154"/>
      <c r="C91" s="154"/>
      <c r="D91" s="154"/>
      <c r="E91" s="154"/>
      <c r="F91" s="154"/>
      <c r="G91" s="154"/>
      <c r="H91" s="154"/>
      <c r="I91" s="154"/>
      <c r="J91" s="154"/>
      <c r="K91" s="154"/>
    </row>
    <row r="92" spans="1:11">
      <c r="A92" s="153" t="s">
        <v>227</v>
      </c>
      <c r="B92" s="154"/>
      <c r="C92" s="154"/>
      <c r="D92" s="154"/>
      <c r="E92" s="154"/>
      <c r="F92" s="154"/>
      <c r="G92" s="154"/>
      <c r="H92" s="154"/>
      <c r="I92" s="154"/>
      <c r="J92" s="154"/>
      <c r="K92" s="154"/>
    </row>
    <row r="93" spans="1:11">
      <c r="A93" s="153" t="s">
        <v>228</v>
      </c>
      <c r="B93" s="154"/>
      <c r="C93" s="154"/>
      <c r="D93" s="154"/>
      <c r="E93" s="154"/>
      <c r="F93" s="154"/>
      <c r="G93" s="154"/>
      <c r="H93" s="154"/>
      <c r="I93" s="154"/>
      <c r="J93" s="154"/>
      <c r="K93" s="154"/>
    </row>
    <row r="94" spans="1:11">
      <c r="A94" s="153" t="s">
        <v>229</v>
      </c>
      <c r="B94" s="154"/>
      <c r="C94" s="154"/>
      <c r="D94" s="154"/>
      <c r="E94" s="154"/>
      <c r="F94" s="154"/>
      <c r="G94" s="154"/>
      <c r="H94" s="154"/>
      <c r="I94" s="154"/>
      <c r="J94" s="154"/>
      <c r="K94" s="154"/>
    </row>
    <row r="95" spans="1:11">
      <c r="A95" s="153" t="s">
        <v>230</v>
      </c>
      <c r="B95" s="154"/>
      <c r="C95" s="154"/>
      <c r="D95" s="154"/>
      <c r="E95" s="154"/>
      <c r="F95" s="154"/>
      <c r="G95" s="154"/>
      <c r="H95" s="154"/>
      <c r="I95" s="154"/>
      <c r="J95" s="154"/>
      <c r="K95" s="154"/>
    </row>
    <row r="96" spans="1:11">
      <c r="A96" s="153" t="s">
        <v>231</v>
      </c>
      <c r="B96" s="154"/>
      <c r="C96" s="154"/>
      <c r="D96" s="154"/>
      <c r="E96" s="154"/>
      <c r="F96" s="154"/>
      <c r="G96" s="154"/>
      <c r="H96" s="154"/>
      <c r="I96" s="154"/>
      <c r="J96" s="154"/>
      <c r="K96" s="154"/>
    </row>
    <row r="97" spans="1:11">
      <c r="A97" s="153" t="s">
        <v>232</v>
      </c>
      <c r="B97" s="154"/>
      <c r="C97" s="154"/>
      <c r="D97" s="154"/>
      <c r="E97" s="154"/>
      <c r="F97" s="154"/>
      <c r="G97" s="154"/>
      <c r="H97" s="154"/>
      <c r="I97" s="154"/>
      <c r="J97" s="154"/>
      <c r="K97" s="154"/>
    </row>
    <row r="98" spans="1:11">
      <c r="A98" s="149" t="s">
        <v>22</v>
      </c>
      <c r="B98" s="155"/>
      <c r="C98" s="155"/>
      <c r="D98" s="155"/>
      <c r="E98" s="155"/>
      <c r="F98" s="155"/>
      <c r="G98" s="155"/>
      <c r="H98" s="155"/>
      <c r="I98" s="155"/>
      <c r="J98" s="155"/>
      <c r="K98" s="155"/>
    </row>
    <row r="101" spans="1:11">
      <c r="A101" s="144" t="s">
        <v>171</v>
      </c>
      <c r="B101" s="257">
        <v>2014</v>
      </c>
      <c r="C101" s="258"/>
      <c r="D101" s="257">
        <v>2015</v>
      </c>
      <c r="E101" s="258"/>
      <c r="F101" s="257">
        <v>2016</v>
      </c>
      <c r="G101" s="258"/>
      <c r="H101" s="257">
        <v>2017</v>
      </c>
      <c r="I101" s="258"/>
      <c r="J101" s="257">
        <v>2018</v>
      </c>
      <c r="K101" s="258"/>
    </row>
    <row r="102" spans="1:11">
      <c r="A102" s="145"/>
      <c r="B102" s="142" t="s">
        <v>218</v>
      </c>
      <c r="C102" s="146" t="s">
        <v>219</v>
      </c>
      <c r="D102" s="142" t="s">
        <v>218</v>
      </c>
      <c r="E102" s="146" t="s">
        <v>219</v>
      </c>
      <c r="F102" s="142" t="s">
        <v>218</v>
      </c>
      <c r="G102" s="146" t="s">
        <v>219</v>
      </c>
      <c r="H102" s="142" t="s">
        <v>218</v>
      </c>
      <c r="I102" s="146" t="s">
        <v>219</v>
      </c>
      <c r="J102" s="142" t="s">
        <v>218</v>
      </c>
      <c r="K102" s="146" t="s">
        <v>219</v>
      </c>
    </row>
    <row r="103" spans="1:11">
      <c r="A103" s="147" t="s">
        <v>220</v>
      </c>
      <c r="B103" s="156">
        <v>0</v>
      </c>
      <c r="C103" s="156">
        <v>0</v>
      </c>
      <c r="D103" s="156">
        <v>0</v>
      </c>
      <c r="E103" s="156">
        <v>0</v>
      </c>
      <c r="F103" s="156">
        <v>0</v>
      </c>
      <c r="G103" s="156">
        <v>0</v>
      </c>
      <c r="H103" s="156">
        <v>0</v>
      </c>
      <c r="I103" s="156">
        <v>0</v>
      </c>
      <c r="J103" s="156">
        <v>0</v>
      </c>
      <c r="K103" s="156">
        <v>0</v>
      </c>
    </row>
    <row r="104" spans="1:11">
      <c r="A104" s="148"/>
      <c r="B104" s="143"/>
      <c r="C104" s="143"/>
      <c r="D104" s="143"/>
      <c r="E104" s="143"/>
      <c r="F104" s="143"/>
      <c r="G104" s="143"/>
      <c r="H104" s="143"/>
      <c r="I104" s="143"/>
      <c r="J104" s="143"/>
      <c r="K104" s="143"/>
    </row>
    <row r="105" spans="1:11">
      <c r="A105" s="149"/>
      <c r="B105" s="150"/>
      <c r="C105" s="150"/>
      <c r="D105" s="150"/>
      <c r="E105" s="150"/>
      <c r="F105" s="150"/>
      <c r="G105" s="151"/>
      <c r="H105" s="152"/>
      <c r="I105" s="147"/>
      <c r="J105" s="147"/>
      <c r="K105" s="147"/>
    </row>
    <row r="106" spans="1:11">
      <c r="A106" s="153" t="s">
        <v>221</v>
      </c>
      <c r="B106" s="154"/>
      <c r="C106" s="154"/>
      <c r="D106" s="154"/>
      <c r="E106" s="154"/>
      <c r="F106" s="154"/>
      <c r="G106" s="154"/>
      <c r="H106" s="154"/>
      <c r="I106" s="154"/>
      <c r="J106" s="154"/>
      <c r="K106" s="154"/>
    </row>
    <row r="107" spans="1:11">
      <c r="A107" s="153" t="s">
        <v>222</v>
      </c>
      <c r="B107" s="154"/>
      <c r="C107" s="154"/>
      <c r="D107" s="154"/>
      <c r="E107" s="154"/>
      <c r="F107" s="154"/>
      <c r="G107" s="154"/>
      <c r="H107" s="154"/>
      <c r="I107" s="154"/>
      <c r="J107" s="154"/>
      <c r="K107" s="154"/>
    </row>
    <row r="108" spans="1:11">
      <c r="A108" s="153" t="s">
        <v>223</v>
      </c>
      <c r="B108" s="154"/>
      <c r="C108" s="154"/>
      <c r="D108" s="154"/>
      <c r="E108" s="154"/>
      <c r="F108" s="154"/>
      <c r="G108" s="154"/>
      <c r="H108" s="154"/>
      <c r="I108" s="154"/>
      <c r="J108" s="154"/>
      <c r="K108" s="154"/>
    </row>
    <row r="109" spans="1:11">
      <c r="A109" s="153" t="s">
        <v>224</v>
      </c>
      <c r="B109" s="154"/>
      <c r="C109" s="154"/>
      <c r="D109" s="154"/>
      <c r="E109" s="154"/>
      <c r="F109" s="154"/>
      <c r="G109" s="154"/>
      <c r="H109" s="154"/>
      <c r="I109" s="154"/>
      <c r="J109" s="154"/>
      <c r="K109" s="154"/>
    </row>
    <row r="110" spans="1:11">
      <c r="A110" s="153" t="s">
        <v>225</v>
      </c>
      <c r="B110" s="154"/>
      <c r="C110" s="154"/>
      <c r="D110" s="154"/>
      <c r="E110" s="154"/>
      <c r="F110" s="154"/>
      <c r="G110" s="154"/>
      <c r="H110" s="154"/>
      <c r="I110" s="154"/>
      <c r="J110" s="154"/>
      <c r="K110" s="154"/>
    </row>
    <row r="111" spans="1:11">
      <c r="A111" s="153" t="s">
        <v>226</v>
      </c>
      <c r="B111" s="154"/>
      <c r="C111" s="154"/>
      <c r="D111" s="154"/>
      <c r="E111" s="154"/>
      <c r="F111" s="154"/>
      <c r="G111" s="154"/>
      <c r="H111" s="154"/>
      <c r="I111" s="154"/>
      <c r="J111" s="154"/>
      <c r="K111" s="154"/>
    </row>
    <row r="112" spans="1:11">
      <c r="A112" s="153" t="s">
        <v>227</v>
      </c>
      <c r="B112" s="154"/>
      <c r="C112" s="154"/>
      <c r="D112" s="154"/>
      <c r="E112" s="154"/>
      <c r="F112" s="154"/>
      <c r="G112" s="154"/>
      <c r="H112" s="154"/>
      <c r="I112" s="154"/>
      <c r="J112" s="154"/>
      <c r="K112" s="154"/>
    </row>
    <row r="113" spans="1:11">
      <c r="A113" s="153" t="s">
        <v>228</v>
      </c>
      <c r="B113" s="154"/>
      <c r="C113" s="154"/>
      <c r="D113" s="154"/>
      <c r="E113" s="154"/>
      <c r="F113" s="154"/>
      <c r="G113" s="154"/>
      <c r="H113" s="154"/>
      <c r="I113" s="154"/>
      <c r="J113" s="154"/>
      <c r="K113" s="154"/>
    </row>
    <row r="114" spans="1:11">
      <c r="A114" s="153" t="s">
        <v>229</v>
      </c>
      <c r="B114" s="154"/>
      <c r="C114" s="154"/>
      <c r="D114" s="154"/>
      <c r="E114" s="154"/>
      <c r="F114" s="154"/>
      <c r="G114" s="154"/>
      <c r="H114" s="154"/>
      <c r="I114" s="154"/>
      <c r="J114" s="154"/>
      <c r="K114" s="154"/>
    </row>
    <row r="115" spans="1:11">
      <c r="A115" s="153" t="s">
        <v>230</v>
      </c>
      <c r="B115" s="154"/>
      <c r="C115" s="154"/>
      <c r="D115" s="154"/>
      <c r="E115" s="154"/>
      <c r="F115" s="154"/>
      <c r="G115" s="154"/>
      <c r="H115" s="154"/>
      <c r="I115" s="154"/>
      <c r="J115" s="154"/>
      <c r="K115" s="154"/>
    </row>
    <row r="116" spans="1:11">
      <c r="A116" s="153" t="s">
        <v>231</v>
      </c>
      <c r="B116" s="154"/>
      <c r="C116" s="154"/>
      <c r="D116" s="154"/>
      <c r="E116" s="154"/>
      <c r="F116" s="154"/>
      <c r="G116" s="154"/>
      <c r="H116" s="154"/>
      <c r="I116" s="154"/>
      <c r="J116" s="154"/>
      <c r="K116" s="154"/>
    </row>
    <row r="117" spans="1:11">
      <c r="A117" s="153" t="s">
        <v>232</v>
      </c>
      <c r="B117" s="154"/>
      <c r="C117" s="154"/>
      <c r="D117" s="154"/>
      <c r="E117" s="154"/>
      <c r="F117" s="154"/>
      <c r="G117" s="154"/>
      <c r="H117" s="154"/>
      <c r="I117" s="154"/>
      <c r="J117" s="154"/>
      <c r="K117" s="154"/>
    </row>
    <row r="118" spans="1:11">
      <c r="A118" s="149" t="s">
        <v>22</v>
      </c>
      <c r="B118" s="155"/>
      <c r="C118" s="155"/>
      <c r="D118" s="155"/>
      <c r="E118" s="155"/>
      <c r="F118" s="155"/>
      <c r="G118" s="155"/>
      <c r="H118" s="155"/>
      <c r="I118" s="155"/>
      <c r="J118" s="155"/>
      <c r="K118" s="155"/>
    </row>
    <row r="121" spans="1:11">
      <c r="A121" s="144" t="s">
        <v>172</v>
      </c>
      <c r="B121" s="257">
        <v>2014</v>
      </c>
      <c r="C121" s="258"/>
      <c r="D121" s="257">
        <v>2015</v>
      </c>
      <c r="E121" s="258"/>
      <c r="F121" s="257">
        <v>2016</v>
      </c>
      <c r="G121" s="258"/>
      <c r="H121" s="257">
        <v>2017</v>
      </c>
      <c r="I121" s="258"/>
      <c r="J121" s="257">
        <v>2018</v>
      </c>
      <c r="K121" s="258"/>
    </row>
    <row r="122" spans="1:11">
      <c r="A122" s="145"/>
      <c r="B122" s="142" t="s">
        <v>218</v>
      </c>
      <c r="C122" s="146" t="s">
        <v>219</v>
      </c>
      <c r="D122" s="142" t="s">
        <v>218</v>
      </c>
      <c r="E122" s="146" t="s">
        <v>219</v>
      </c>
      <c r="F122" s="142" t="s">
        <v>218</v>
      </c>
      <c r="G122" s="146" t="s">
        <v>219</v>
      </c>
      <c r="H122" s="142" t="s">
        <v>218</v>
      </c>
      <c r="I122" s="146" t="s">
        <v>219</v>
      </c>
      <c r="J122" s="142" t="s">
        <v>218</v>
      </c>
      <c r="K122" s="146" t="s">
        <v>219</v>
      </c>
    </row>
    <row r="123" spans="1:11">
      <c r="A123" s="147" t="s">
        <v>220</v>
      </c>
      <c r="B123" s="156">
        <v>0</v>
      </c>
      <c r="C123" s="156">
        <v>0</v>
      </c>
      <c r="D123" s="156">
        <v>0</v>
      </c>
      <c r="E123" s="156">
        <v>0</v>
      </c>
      <c r="F123" s="156">
        <v>0</v>
      </c>
      <c r="G123" s="156">
        <v>0</v>
      </c>
      <c r="H123" s="156">
        <v>0</v>
      </c>
      <c r="I123" s="156">
        <v>0</v>
      </c>
      <c r="J123" s="156">
        <v>0</v>
      </c>
      <c r="K123" s="156">
        <v>0</v>
      </c>
    </row>
    <row r="124" spans="1:11">
      <c r="A124" s="148"/>
      <c r="B124" s="143"/>
      <c r="C124" s="143"/>
      <c r="D124" s="143"/>
      <c r="E124" s="143"/>
      <c r="F124" s="143"/>
      <c r="G124" s="143"/>
      <c r="H124" s="143"/>
      <c r="I124" s="143"/>
      <c r="J124" s="143"/>
      <c r="K124" s="143"/>
    </row>
    <row r="125" spans="1:11">
      <c r="A125" s="149"/>
      <c r="B125" s="150"/>
      <c r="C125" s="150"/>
      <c r="D125" s="150"/>
      <c r="E125" s="150"/>
      <c r="F125" s="150"/>
      <c r="G125" s="151"/>
      <c r="H125" s="152"/>
      <c r="I125" s="147"/>
      <c r="J125" s="147"/>
      <c r="K125" s="147"/>
    </row>
    <row r="126" spans="1:11">
      <c r="A126" s="153" t="s">
        <v>221</v>
      </c>
      <c r="B126" s="154"/>
      <c r="C126" s="154"/>
      <c r="D126" s="154"/>
      <c r="E126" s="154"/>
      <c r="F126" s="154"/>
      <c r="G126" s="154"/>
      <c r="H126" s="154"/>
      <c r="I126" s="154"/>
      <c r="J126" s="154"/>
      <c r="K126" s="154"/>
    </row>
    <row r="127" spans="1:11">
      <c r="A127" s="153" t="s">
        <v>222</v>
      </c>
      <c r="B127" s="154"/>
      <c r="C127" s="154"/>
      <c r="D127" s="154"/>
      <c r="E127" s="154"/>
      <c r="F127" s="154"/>
      <c r="G127" s="154"/>
      <c r="H127" s="154"/>
      <c r="I127" s="154"/>
      <c r="J127" s="154"/>
      <c r="K127" s="154"/>
    </row>
    <row r="128" spans="1:11">
      <c r="A128" s="153" t="s">
        <v>223</v>
      </c>
      <c r="B128" s="154"/>
      <c r="C128" s="154"/>
      <c r="D128" s="154"/>
      <c r="E128" s="154"/>
      <c r="F128" s="154"/>
      <c r="G128" s="154"/>
      <c r="H128" s="154"/>
      <c r="I128" s="154"/>
      <c r="J128" s="154"/>
      <c r="K128" s="154"/>
    </row>
    <row r="129" spans="1:11">
      <c r="A129" s="153" t="s">
        <v>224</v>
      </c>
      <c r="B129" s="154"/>
      <c r="C129" s="154"/>
      <c r="D129" s="154"/>
      <c r="E129" s="154"/>
      <c r="F129" s="154"/>
      <c r="G129" s="154"/>
      <c r="H129" s="154"/>
      <c r="I129" s="154"/>
      <c r="J129" s="154"/>
      <c r="K129" s="154"/>
    </row>
    <row r="130" spans="1:11">
      <c r="A130" s="153" t="s">
        <v>225</v>
      </c>
      <c r="B130" s="154"/>
      <c r="C130" s="154"/>
      <c r="D130" s="154"/>
      <c r="E130" s="154"/>
      <c r="F130" s="154"/>
      <c r="G130" s="154"/>
      <c r="H130" s="154"/>
      <c r="I130" s="154"/>
      <c r="J130" s="154"/>
      <c r="K130" s="154"/>
    </row>
    <row r="131" spans="1:11">
      <c r="A131" s="153" t="s">
        <v>226</v>
      </c>
      <c r="B131" s="154"/>
      <c r="C131" s="154"/>
      <c r="D131" s="154"/>
      <c r="E131" s="154"/>
      <c r="F131" s="154"/>
      <c r="G131" s="154"/>
      <c r="H131" s="154"/>
      <c r="I131" s="154"/>
      <c r="J131" s="154"/>
      <c r="K131" s="154"/>
    </row>
    <row r="132" spans="1:11">
      <c r="A132" s="153" t="s">
        <v>227</v>
      </c>
      <c r="B132" s="154"/>
      <c r="C132" s="154"/>
      <c r="D132" s="154"/>
      <c r="E132" s="154"/>
      <c r="F132" s="154"/>
      <c r="G132" s="154"/>
      <c r="H132" s="154"/>
      <c r="I132" s="154"/>
      <c r="J132" s="154"/>
      <c r="K132" s="154"/>
    </row>
    <row r="133" spans="1:11">
      <c r="A133" s="153" t="s">
        <v>228</v>
      </c>
      <c r="B133" s="154"/>
      <c r="C133" s="154"/>
      <c r="D133" s="154"/>
      <c r="E133" s="154"/>
      <c r="F133" s="154"/>
      <c r="G133" s="154"/>
      <c r="H133" s="154"/>
      <c r="I133" s="154"/>
      <c r="J133" s="154"/>
      <c r="K133" s="154"/>
    </row>
    <row r="134" spans="1:11">
      <c r="A134" s="153" t="s">
        <v>229</v>
      </c>
      <c r="B134" s="154"/>
      <c r="C134" s="154"/>
      <c r="D134" s="154"/>
      <c r="E134" s="154"/>
      <c r="F134" s="154"/>
      <c r="G134" s="154"/>
      <c r="H134" s="154"/>
      <c r="I134" s="154"/>
      <c r="J134" s="154"/>
      <c r="K134" s="154"/>
    </row>
    <row r="135" spans="1:11">
      <c r="A135" s="153" t="s">
        <v>230</v>
      </c>
      <c r="B135" s="154"/>
      <c r="C135" s="154"/>
      <c r="D135" s="154"/>
      <c r="E135" s="154"/>
      <c r="F135" s="154"/>
      <c r="G135" s="154"/>
      <c r="H135" s="154"/>
      <c r="I135" s="154"/>
      <c r="J135" s="154"/>
      <c r="K135" s="154"/>
    </row>
    <row r="136" spans="1:11">
      <c r="A136" s="153" t="s">
        <v>231</v>
      </c>
      <c r="B136" s="154"/>
      <c r="C136" s="154"/>
      <c r="D136" s="154"/>
      <c r="E136" s="154"/>
      <c r="F136" s="154"/>
      <c r="G136" s="154"/>
      <c r="H136" s="154"/>
      <c r="I136" s="154"/>
      <c r="J136" s="154"/>
      <c r="K136" s="154"/>
    </row>
    <row r="137" spans="1:11">
      <c r="A137" s="153" t="s">
        <v>232</v>
      </c>
      <c r="B137" s="154"/>
      <c r="C137" s="154"/>
      <c r="D137" s="154"/>
      <c r="E137" s="154"/>
      <c r="F137" s="154"/>
      <c r="G137" s="154"/>
      <c r="H137" s="154"/>
      <c r="I137" s="154"/>
      <c r="J137" s="154"/>
      <c r="K137" s="154"/>
    </row>
    <row r="138" spans="1:11">
      <c r="A138" s="149" t="s">
        <v>22</v>
      </c>
      <c r="B138" s="155"/>
      <c r="C138" s="155"/>
      <c r="D138" s="155"/>
      <c r="E138" s="155"/>
      <c r="F138" s="155"/>
      <c r="G138" s="155"/>
      <c r="H138" s="155"/>
      <c r="I138" s="155"/>
      <c r="J138" s="155"/>
      <c r="K138" s="155"/>
    </row>
    <row r="141" spans="1:11">
      <c r="A141" s="144" t="s">
        <v>173</v>
      </c>
      <c r="B141" s="257">
        <v>2014</v>
      </c>
      <c r="C141" s="258"/>
      <c r="D141" s="257">
        <v>2015</v>
      </c>
      <c r="E141" s="258"/>
      <c r="F141" s="257">
        <v>2016</v>
      </c>
      <c r="G141" s="258"/>
      <c r="H141" s="257">
        <v>2017</v>
      </c>
      <c r="I141" s="258"/>
      <c r="J141" s="257">
        <v>2018</v>
      </c>
      <c r="K141" s="258"/>
    </row>
    <row r="142" spans="1:11">
      <c r="A142" s="145"/>
      <c r="B142" s="142" t="s">
        <v>218</v>
      </c>
      <c r="C142" s="146" t="s">
        <v>219</v>
      </c>
      <c r="D142" s="142" t="s">
        <v>218</v>
      </c>
      <c r="E142" s="146" t="s">
        <v>219</v>
      </c>
      <c r="F142" s="142" t="s">
        <v>218</v>
      </c>
      <c r="G142" s="146" t="s">
        <v>219</v>
      </c>
      <c r="H142" s="142" t="s">
        <v>218</v>
      </c>
      <c r="I142" s="146" t="s">
        <v>219</v>
      </c>
      <c r="J142" s="142" t="s">
        <v>218</v>
      </c>
      <c r="K142" s="146" t="s">
        <v>219</v>
      </c>
    </row>
    <row r="143" spans="1:11">
      <c r="A143" s="147" t="s">
        <v>220</v>
      </c>
      <c r="B143" s="156">
        <v>0</v>
      </c>
      <c r="C143" s="156">
        <v>0</v>
      </c>
      <c r="D143" s="156">
        <v>0</v>
      </c>
      <c r="E143" s="156">
        <v>0</v>
      </c>
      <c r="F143" s="156">
        <v>0</v>
      </c>
      <c r="G143" s="156">
        <v>0</v>
      </c>
      <c r="H143" s="156">
        <v>0</v>
      </c>
      <c r="I143" s="156">
        <v>0</v>
      </c>
      <c r="J143" s="156">
        <v>0</v>
      </c>
      <c r="K143" s="156">
        <v>0</v>
      </c>
    </row>
    <row r="144" spans="1:11">
      <c r="A144" s="148"/>
      <c r="B144" s="143"/>
      <c r="C144" s="143"/>
      <c r="D144" s="143"/>
      <c r="E144" s="143"/>
      <c r="F144" s="143"/>
      <c r="G144" s="143"/>
      <c r="H144" s="143"/>
      <c r="I144" s="143"/>
      <c r="J144" s="143"/>
      <c r="K144" s="143"/>
    </row>
    <row r="145" spans="1:11">
      <c r="A145" s="149"/>
      <c r="B145" s="150"/>
      <c r="C145" s="150"/>
      <c r="D145" s="150"/>
      <c r="E145" s="150"/>
      <c r="F145" s="150"/>
      <c r="G145" s="151"/>
      <c r="H145" s="152"/>
      <c r="I145" s="147"/>
      <c r="J145" s="147"/>
      <c r="K145" s="147"/>
    </row>
    <row r="146" spans="1:11">
      <c r="A146" s="153" t="s">
        <v>221</v>
      </c>
      <c r="B146" s="154"/>
      <c r="C146" s="154"/>
      <c r="D146" s="154"/>
      <c r="E146" s="154"/>
      <c r="F146" s="154"/>
      <c r="G146" s="154"/>
      <c r="H146" s="154"/>
      <c r="I146" s="154"/>
      <c r="J146" s="154"/>
      <c r="K146" s="154"/>
    </row>
    <row r="147" spans="1:11">
      <c r="A147" s="153" t="s">
        <v>222</v>
      </c>
      <c r="B147" s="154"/>
      <c r="C147" s="154"/>
      <c r="D147" s="154"/>
      <c r="E147" s="154"/>
      <c r="F147" s="154"/>
      <c r="G147" s="154"/>
      <c r="H147" s="154"/>
      <c r="I147" s="154"/>
      <c r="J147" s="154"/>
      <c r="K147" s="154"/>
    </row>
    <row r="148" spans="1:11">
      <c r="A148" s="153" t="s">
        <v>223</v>
      </c>
      <c r="B148" s="154"/>
      <c r="C148" s="154"/>
      <c r="D148" s="154"/>
      <c r="E148" s="154"/>
      <c r="F148" s="154"/>
      <c r="G148" s="154"/>
      <c r="H148" s="154"/>
      <c r="I148" s="154"/>
      <c r="J148" s="154"/>
      <c r="K148" s="154"/>
    </row>
    <row r="149" spans="1:11">
      <c r="A149" s="153" t="s">
        <v>224</v>
      </c>
      <c r="B149" s="154"/>
      <c r="C149" s="154"/>
      <c r="D149" s="154"/>
      <c r="E149" s="154"/>
      <c r="F149" s="154"/>
      <c r="G149" s="154"/>
      <c r="H149" s="154"/>
      <c r="I149" s="154"/>
      <c r="J149" s="154"/>
      <c r="K149" s="154"/>
    </row>
    <row r="150" spans="1:11">
      <c r="A150" s="153" t="s">
        <v>225</v>
      </c>
      <c r="B150" s="154"/>
      <c r="C150" s="154"/>
      <c r="D150" s="154"/>
      <c r="E150" s="154"/>
      <c r="F150" s="154"/>
      <c r="G150" s="154"/>
      <c r="H150" s="154"/>
      <c r="I150" s="154"/>
      <c r="J150" s="154"/>
      <c r="K150" s="154"/>
    </row>
    <row r="151" spans="1:11">
      <c r="A151" s="153" t="s">
        <v>226</v>
      </c>
      <c r="B151" s="154"/>
      <c r="C151" s="154"/>
      <c r="D151" s="154"/>
      <c r="E151" s="154"/>
      <c r="F151" s="154"/>
      <c r="G151" s="154"/>
      <c r="H151" s="154"/>
      <c r="I151" s="154"/>
      <c r="J151" s="154"/>
      <c r="K151" s="154"/>
    </row>
    <row r="152" spans="1:11">
      <c r="A152" s="153" t="s">
        <v>227</v>
      </c>
      <c r="B152" s="154"/>
      <c r="C152" s="154"/>
      <c r="D152" s="154"/>
      <c r="E152" s="154"/>
      <c r="F152" s="154"/>
      <c r="G152" s="154"/>
      <c r="H152" s="154"/>
      <c r="I152" s="154"/>
      <c r="J152" s="154"/>
      <c r="K152" s="154"/>
    </row>
    <row r="153" spans="1:11">
      <c r="A153" s="153" t="s">
        <v>228</v>
      </c>
      <c r="B153" s="154"/>
      <c r="C153" s="154"/>
      <c r="D153" s="154"/>
      <c r="E153" s="154"/>
      <c r="F153" s="154"/>
      <c r="G153" s="154"/>
      <c r="H153" s="154"/>
      <c r="I153" s="154"/>
      <c r="J153" s="154"/>
      <c r="K153" s="154"/>
    </row>
    <row r="154" spans="1:11">
      <c r="A154" s="153" t="s">
        <v>229</v>
      </c>
      <c r="B154" s="154"/>
      <c r="C154" s="154"/>
      <c r="D154" s="154"/>
      <c r="E154" s="154"/>
      <c r="F154" s="154"/>
      <c r="G154" s="154"/>
      <c r="H154" s="154"/>
      <c r="I154" s="154"/>
      <c r="J154" s="154"/>
      <c r="K154" s="154"/>
    </row>
    <row r="155" spans="1:11">
      <c r="A155" s="153" t="s">
        <v>230</v>
      </c>
      <c r="B155" s="154"/>
      <c r="C155" s="154"/>
      <c r="D155" s="154"/>
      <c r="E155" s="154"/>
      <c r="F155" s="154"/>
      <c r="G155" s="154"/>
      <c r="H155" s="154"/>
      <c r="I155" s="154"/>
      <c r="J155" s="154"/>
      <c r="K155" s="154"/>
    </row>
    <row r="156" spans="1:11">
      <c r="A156" s="153" t="s">
        <v>231</v>
      </c>
      <c r="B156" s="154"/>
      <c r="C156" s="154"/>
      <c r="D156" s="154"/>
      <c r="E156" s="154"/>
      <c r="F156" s="154"/>
      <c r="G156" s="154"/>
      <c r="H156" s="154"/>
      <c r="I156" s="154"/>
      <c r="J156" s="154"/>
      <c r="K156" s="154"/>
    </row>
    <row r="157" spans="1:11">
      <c r="A157" s="153" t="s">
        <v>232</v>
      </c>
      <c r="B157" s="154"/>
      <c r="C157" s="154"/>
      <c r="D157" s="154"/>
      <c r="E157" s="154"/>
      <c r="F157" s="154"/>
      <c r="G157" s="154"/>
      <c r="H157" s="154"/>
      <c r="I157" s="154"/>
      <c r="J157" s="154"/>
      <c r="K157" s="154"/>
    </row>
    <row r="158" spans="1:11">
      <c r="A158" s="149" t="s">
        <v>22</v>
      </c>
      <c r="B158" s="155"/>
      <c r="C158" s="155"/>
      <c r="D158" s="155"/>
      <c r="E158" s="155"/>
      <c r="F158" s="155"/>
      <c r="G158" s="155"/>
      <c r="H158" s="155"/>
      <c r="I158" s="155"/>
      <c r="J158" s="155"/>
      <c r="K158" s="155"/>
    </row>
    <row r="161" spans="1:11">
      <c r="A161" s="144" t="s">
        <v>174</v>
      </c>
      <c r="B161" s="257">
        <v>2014</v>
      </c>
      <c r="C161" s="258"/>
      <c r="D161" s="257">
        <v>2015</v>
      </c>
      <c r="E161" s="258"/>
      <c r="F161" s="257">
        <v>2016</v>
      </c>
      <c r="G161" s="258"/>
      <c r="H161" s="257">
        <v>2017</v>
      </c>
      <c r="I161" s="258"/>
      <c r="J161" s="257">
        <v>2018</v>
      </c>
      <c r="K161" s="258"/>
    </row>
    <row r="162" spans="1:11">
      <c r="A162" s="145"/>
      <c r="B162" s="142" t="s">
        <v>218</v>
      </c>
      <c r="C162" s="146" t="s">
        <v>219</v>
      </c>
      <c r="D162" s="142" t="s">
        <v>218</v>
      </c>
      <c r="E162" s="146" t="s">
        <v>219</v>
      </c>
      <c r="F162" s="142" t="s">
        <v>218</v>
      </c>
      <c r="G162" s="146" t="s">
        <v>219</v>
      </c>
      <c r="H162" s="142" t="s">
        <v>218</v>
      </c>
      <c r="I162" s="146" t="s">
        <v>219</v>
      </c>
      <c r="J162" s="142" t="s">
        <v>218</v>
      </c>
      <c r="K162" s="146" t="s">
        <v>219</v>
      </c>
    </row>
    <row r="163" spans="1:11">
      <c r="A163" s="147" t="s">
        <v>220</v>
      </c>
      <c r="B163" s="156">
        <v>0</v>
      </c>
      <c r="C163" s="156">
        <v>0</v>
      </c>
      <c r="D163" s="156">
        <v>0</v>
      </c>
      <c r="E163" s="156">
        <v>0</v>
      </c>
      <c r="F163" s="156">
        <v>0</v>
      </c>
      <c r="G163" s="156">
        <v>0</v>
      </c>
      <c r="H163" s="156">
        <v>0</v>
      </c>
      <c r="I163" s="156">
        <v>0</v>
      </c>
      <c r="J163" s="156">
        <v>0</v>
      </c>
      <c r="K163" s="156">
        <v>0</v>
      </c>
    </row>
    <row r="164" spans="1:11">
      <c r="A164" s="148"/>
      <c r="B164" s="143"/>
      <c r="C164" s="143"/>
      <c r="D164" s="143"/>
      <c r="E164" s="143"/>
      <c r="F164" s="143"/>
      <c r="G164" s="143"/>
      <c r="H164" s="143"/>
      <c r="I164" s="143"/>
      <c r="J164" s="143"/>
      <c r="K164" s="143"/>
    </row>
    <row r="165" spans="1:11">
      <c r="A165" s="149"/>
      <c r="B165" s="150"/>
      <c r="C165" s="150"/>
      <c r="D165" s="150"/>
      <c r="E165" s="150"/>
      <c r="F165" s="150"/>
      <c r="G165" s="151"/>
      <c r="H165" s="152"/>
      <c r="I165" s="147"/>
      <c r="J165" s="147"/>
      <c r="K165" s="147"/>
    </row>
    <row r="166" spans="1:11">
      <c r="A166" s="153" t="s">
        <v>221</v>
      </c>
      <c r="B166" s="154"/>
      <c r="C166" s="154"/>
      <c r="D166" s="154"/>
      <c r="E166" s="154"/>
      <c r="F166" s="154"/>
      <c r="G166" s="154"/>
      <c r="H166" s="154"/>
      <c r="I166" s="154"/>
      <c r="J166" s="154"/>
      <c r="K166" s="154"/>
    </row>
    <row r="167" spans="1:11">
      <c r="A167" s="153" t="s">
        <v>222</v>
      </c>
      <c r="B167" s="154"/>
      <c r="C167" s="154"/>
      <c r="D167" s="154"/>
      <c r="E167" s="154"/>
      <c r="F167" s="154"/>
      <c r="G167" s="154"/>
      <c r="H167" s="154"/>
      <c r="I167" s="154"/>
      <c r="J167" s="154"/>
      <c r="K167" s="154"/>
    </row>
    <row r="168" spans="1:11">
      <c r="A168" s="153" t="s">
        <v>223</v>
      </c>
      <c r="B168" s="154"/>
      <c r="C168" s="154"/>
      <c r="D168" s="154"/>
      <c r="E168" s="154"/>
      <c r="F168" s="154"/>
      <c r="G168" s="154"/>
      <c r="H168" s="154"/>
      <c r="I168" s="154"/>
      <c r="J168" s="154"/>
      <c r="K168" s="154"/>
    </row>
    <row r="169" spans="1:11">
      <c r="A169" s="153" t="s">
        <v>224</v>
      </c>
      <c r="B169" s="154"/>
      <c r="C169" s="154"/>
      <c r="D169" s="154"/>
      <c r="E169" s="154"/>
      <c r="F169" s="154"/>
      <c r="G169" s="154"/>
      <c r="H169" s="154"/>
      <c r="I169" s="154"/>
      <c r="J169" s="154"/>
      <c r="K169" s="154"/>
    </row>
    <row r="170" spans="1:11">
      <c r="A170" s="153" t="s">
        <v>225</v>
      </c>
      <c r="B170" s="154"/>
      <c r="C170" s="154"/>
      <c r="D170" s="154"/>
      <c r="E170" s="154"/>
      <c r="F170" s="154"/>
      <c r="G170" s="154"/>
      <c r="H170" s="154"/>
      <c r="I170" s="154"/>
      <c r="J170" s="154"/>
      <c r="K170" s="154"/>
    </row>
    <row r="171" spans="1:11">
      <c r="A171" s="153" t="s">
        <v>226</v>
      </c>
      <c r="B171" s="154"/>
      <c r="C171" s="154"/>
      <c r="D171" s="154"/>
      <c r="E171" s="154"/>
      <c r="F171" s="154"/>
      <c r="G171" s="154"/>
      <c r="H171" s="154"/>
      <c r="I171" s="154"/>
      <c r="J171" s="154"/>
      <c r="K171" s="154"/>
    </row>
    <row r="172" spans="1:11">
      <c r="A172" s="153" t="s">
        <v>227</v>
      </c>
      <c r="B172" s="154"/>
      <c r="C172" s="154"/>
      <c r="D172" s="154"/>
      <c r="E172" s="154"/>
      <c r="F172" s="154"/>
      <c r="G172" s="154"/>
      <c r="H172" s="154"/>
      <c r="I172" s="154"/>
      <c r="J172" s="154"/>
      <c r="K172" s="154"/>
    </row>
    <row r="173" spans="1:11">
      <c r="A173" s="153" t="s">
        <v>228</v>
      </c>
      <c r="B173" s="154"/>
      <c r="C173" s="154"/>
      <c r="D173" s="154"/>
      <c r="E173" s="154"/>
      <c r="F173" s="154"/>
      <c r="G173" s="154"/>
      <c r="H173" s="154"/>
      <c r="I173" s="154"/>
      <c r="J173" s="154"/>
      <c r="K173" s="154"/>
    </row>
    <row r="174" spans="1:11">
      <c r="A174" s="153" t="s">
        <v>229</v>
      </c>
      <c r="B174" s="154"/>
      <c r="C174" s="154"/>
      <c r="D174" s="154"/>
      <c r="E174" s="154"/>
      <c r="F174" s="154"/>
      <c r="G174" s="154"/>
      <c r="H174" s="154"/>
      <c r="I174" s="154"/>
      <c r="J174" s="154"/>
      <c r="K174" s="154"/>
    </row>
    <row r="175" spans="1:11">
      <c r="A175" s="153" t="s">
        <v>230</v>
      </c>
      <c r="B175" s="154"/>
      <c r="C175" s="154"/>
      <c r="D175" s="154"/>
      <c r="E175" s="154"/>
      <c r="F175" s="154"/>
      <c r="G175" s="154"/>
      <c r="H175" s="154"/>
      <c r="I175" s="154"/>
      <c r="J175" s="154"/>
      <c r="K175" s="154"/>
    </row>
    <row r="176" spans="1:11">
      <c r="A176" s="153" t="s">
        <v>231</v>
      </c>
      <c r="B176" s="154"/>
      <c r="C176" s="154"/>
      <c r="D176" s="154"/>
      <c r="E176" s="154"/>
      <c r="F176" s="154"/>
      <c r="G176" s="154"/>
      <c r="H176" s="154"/>
      <c r="I176" s="154"/>
      <c r="J176" s="154"/>
      <c r="K176" s="154"/>
    </row>
    <row r="177" spans="1:11">
      <c r="A177" s="153" t="s">
        <v>232</v>
      </c>
      <c r="B177" s="154"/>
      <c r="C177" s="154"/>
      <c r="D177" s="154"/>
      <c r="E177" s="154"/>
      <c r="F177" s="154"/>
      <c r="G177" s="154"/>
      <c r="H177" s="154"/>
      <c r="I177" s="154"/>
      <c r="J177" s="154"/>
      <c r="K177" s="154"/>
    </row>
    <row r="178" spans="1:11">
      <c r="A178" s="149" t="s">
        <v>22</v>
      </c>
      <c r="B178" s="155"/>
      <c r="C178" s="155"/>
      <c r="D178" s="155"/>
      <c r="E178" s="155"/>
      <c r="F178" s="155"/>
      <c r="G178" s="155"/>
      <c r="H178" s="155"/>
      <c r="I178" s="155"/>
      <c r="J178" s="155"/>
      <c r="K178" s="155"/>
    </row>
    <row r="181" spans="1:11">
      <c r="A181" s="144" t="s">
        <v>175</v>
      </c>
      <c r="B181" s="257">
        <v>2014</v>
      </c>
      <c r="C181" s="258"/>
      <c r="D181" s="257">
        <v>2015</v>
      </c>
      <c r="E181" s="258"/>
      <c r="F181" s="257">
        <v>2016</v>
      </c>
      <c r="G181" s="258"/>
      <c r="H181" s="257">
        <v>2017</v>
      </c>
      <c r="I181" s="258"/>
      <c r="J181" s="257">
        <v>2018</v>
      </c>
      <c r="K181" s="258"/>
    </row>
    <row r="182" spans="1:11">
      <c r="A182" s="145"/>
      <c r="B182" s="142" t="s">
        <v>218</v>
      </c>
      <c r="C182" s="146" t="s">
        <v>219</v>
      </c>
      <c r="D182" s="142" t="s">
        <v>218</v>
      </c>
      <c r="E182" s="146" t="s">
        <v>219</v>
      </c>
      <c r="F182" s="142" t="s">
        <v>218</v>
      </c>
      <c r="G182" s="146" t="s">
        <v>219</v>
      </c>
      <c r="H182" s="142" t="s">
        <v>218</v>
      </c>
      <c r="I182" s="146" t="s">
        <v>219</v>
      </c>
      <c r="J182" s="142" t="s">
        <v>218</v>
      </c>
      <c r="K182" s="146" t="s">
        <v>219</v>
      </c>
    </row>
    <row r="183" spans="1:11">
      <c r="A183" s="147" t="s">
        <v>220</v>
      </c>
      <c r="B183" s="156">
        <v>0</v>
      </c>
      <c r="C183" s="156">
        <v>0</v>
      </c>
      <c r="D183" s="156">
        <v>0</v>
      </c>
      <c r="E183" s="156">
        <v>0</v>
      </c>
      <c r="F183" s="156">
        <v>0</v>
      </c>
      <c r="G183" s="156">
        <v>0</v>
      </c>
      <c r="H183" s="156">
        <v>0</v>
      </c>
      <c r="I183" s="156">
        <v>0</v>
      </c>
      <c r="J183" s="156">
        <v>0</v>
      </c>
      <c r="K183" s="156">
        <v>0</v>
      </c>
    </row>
    <row r="184" spans="1:11">
      <c r="A184" s="148"/>
      <c r="B184" s="143"/>
      <c r="C184" s="143"/>
      <c r="D184" s="143"/>
      <c r="E184" s="143"/>
      <c r="F184" s="143"/>
      <c r="G184" s="143"/>
      <c r="H184" s="143"/>
      <c r="I184" s="143"/>
      <c r="J184" s="143"/>
      <c r="K184" s="143"/>
    </row>
    <row r="185" spans="1:11">
      <c r="A185" s="149"/>
      <c r="B185" s="150"/>
      <c r="C185" s="150"/>
      <c r="D185" s="150"/>
      <c r="E185" s="150"/>
      <c r="F185" s="150"/>
      <c r="G185" s="151"/>
      <c r="H185" s="152"/>
      <c r="I185" s="147"/>
      <c r="J185" s="147"/>
      <c r="K185" s="147"/>
    </row>
    <row r="186" spans="1:11">
      <c r="A186" s="153" t="s">
        <v>221</v>
      </c>
      <c r="B186" s="154"/>
      <c r="C186" s="154"/>
      <c r="D186" s="154"/>
      <c r="E186" s="154"/>
      <c r="F186" s="154"/>
      <c r="G186" s="154"/>
      <c r="H186" s="154"/>
      <c r="I186" s="154"/>
      <c r="J186" s="154"/>
      <c r="K186" s="154"/>
    </row>
    <row r="187" spans="1:11">
      <c r="A187" s="153" t="s">
        <v>222</v>
      </c>
      <c r="B187" s="154"/>
      <c r="C187" s="154"/>
      <c r="D187" s="154"/>
      <c r="E187" s="154"/>
      <c r="F187" s="154"/>
      <c r="G187" s="154"/>
      <c r="H187" s="154"/>
      <c r="I187" s="154"/>
      <c r="J187" s="154"/>
      <c r="K187" s="154"/>
    </row>
    <row r="188" spans="1:11">
      <c r="A188" s="153" t="s">
        <v>223</v>
      </c>
      <c r="B188" s="154"/>
      <c r="C188" s="154"/>
      <c r="D188" s="154"/>
      <c r="E188" s="154"/>
      <c r="F188" s="154"/>
      <c r="G188" s="154"/>
      <c r="H188" s="154"/>
      <c r="I188" s="154"/>
      <c r="J188" s="154"/>
      <c r="K188" s="154"/>
    </row>
    <row r="189" spans="1:11">
      <c r="A189" s="153" t="s">
        <v>224</v>
      </c>
      <c r="B189" s="154"/>
      <c r="C189" s="154"/>
      <c r="D189" s="154"/>
      <c r="E189" s="154"/>
      <c r="F189" s="154"/>
      <c r="G189" s="154"/>
      <c r="H189" s="154"/>
      <c r="I189" s="154"/>
      <c r="J189" s="154"/>
      <c r="K189" s="154"/>
    </row>
    <row r="190" spans="1:11">
      <c r="A190" s="153" t="s">
        <v>225</v>
      </c>
      <c r="B190" s="154"/>
      <c r="C190" s="154"/>
      <c r="D190" s="154"/>
      <c r="E190" s="154"/>
      <c r="F190" s="154"/>
      <c r="G190" s="154"/>
      <c r="H190" s="154"/>
      <c r="I190" s="154"/>
      <c r="J190" s="154"/>
      <c r="K190" s="154"/>
    </row>
    <row r="191" spans="1:11">
      <c r="A191" s="153" t="s">
        <v>226</v>
      </c>
      <c r="B191" s="154"/>
      <c r="C191" s="154"/>
      <c r="D191" s="154"/>
      <c r="E191" s="154"/>
      <c r="F191" s="154"/>
      <c r="G191" s="154"/>
      <c r="H191" s="154"/>
      <c r="I191" s="154"/>
      <c r="J191" s="154"/>
      <c r="K191" s="154"/>
    </row>
    <row r="192" spans="1:11">
      <c r="A192" s="153" t="s">
        <v>227</v>
      </c>
      <c r="B192" s="154"/>
      <c r="C192" s="154"/>
      <c r="D192" s="154"/>
      <c r="E192" s="154"/>
      <c r="F192" s="154"/>
      <c r="G192" s="154"/>
      <c r="H192" s="154"/>
      <c r="I192" s="154"/>
      <c r="J192" s="154"/>
      <c r="K192" s="154"/>
    </row>
    <row r="193" spans="1:11">
      <c r="A193" s="153" t="s">
        <v>228</v>
      </c>
      <c r="B193" s="154"/>
      <c r="C193" s="154"/>
      <c r="D193" s="154"/>
      <c r="E193" s="154"/>
      <c r="F193" s="154"/>
      <c r="G193" s="154"/>
      <c r="H193" s="154"/>
      <c r="I193" s="154"/>
      <c r="J193" s="154"/>
      <c r="K193" s="154"/>
    </row>
    <row r="194" spans="1:11">
      <c r="A194" s="153" t="s">
        <v>229</v>
      </c>
      <c r="B194" s="154"/>
      <c r="C194" s="154"/>
      <c r="D194" s="154"/>
      <c r="E194" s="154"/>
      <c r="F194" s="154"/>
      <c r="G194" s="154"/>
      <c r="H194" s="154"/>
      <c r="I194" s="154"/>
      <c r="J194" s="154"/>
      <c r="K194" s="154"/>
    </row>
    <row r="195" spans="1:11">
      <c r="A195" s="153" t="s">
        <v>230</v>
      </c>
      <c r="B195" s="154"/>
      <c r="C195" s="154"/>
      <c r="D195" s="154"/>
      <c r="E195" s="154"/>
      <c r="F195" s="154"/>
      <c r="G195" s="154"/>
      <c r="H195" s="154"/>
      <c r="I195" s="154"/>
      <c r="J195" s="154"/>
      <c r="K195" s="154"/>
    </row>
    <row r="196" spans="1:11">
      <c r="A196" s="153" t="s">
        <v>231</v>
      </c>
      <c r="B196" s="154"/>
      <c r="C196" s="154"/>
      <c r="D196" s="154"/>
      <c r="E196" s="154"/>
      <c r="F196" s="154"/>
      <c r="G196" s="154"/>
      <c r="H196" s="154"/>
      <c r="I196" s="154"/>
      <c r="J196" s="154"/>
      <c r="K196" s="154"/>
    </row>
    <row r="197" spans="1:11">
      <c r="A197" s="153" t="s">
        <v>232</v>
      </c>
      <c r="B197" s="154"/>
      <c r="C197" s="154"/>
      <c r="D197" s="154"/>
      <c r="E197" s="154"/>
      <c r="F197" s="154"/>
      <c r="G197" s="154"/>
      <c r="H197" s="154"/>
      <c r="I197" s="154"/>
      <c r="J197" s="154"/>
      <c r="K197" s="154"/>
    </row>
    <row r="198" spans="1:11">
      <c r="A198" s="149" t="s">
        <v>22</v>
      </c>
      <c r="B198" s="155"/>
      <c r="C198" s="155"/>
      <c r="D198" s="155"/>
      <c r="E198" s="155"/>
      <c r="F198" s="155"/>
      <c r="G198" s="155"/>
      <c r="H198" s="155"/>
      <c r="I198" s="155"/>
      <c r="J198" s="155"/>
      <c r="K198" s="155"/>
    </row>
    <row r="201" spans="1:11">
      <c r="A201" s="144" t="s">
        <v>176</v>
      </c>
      <c r="B201" s="257">
        <v>2014</v>
      </c>
      <c r="C201" s="258"/>
      <c r="D201" s="257">
        <v>2015</v>
      </c>
      <c r="E201" s="258"/>
      <c r="F201" s="257">
        <v>2016</v>
      </c>
      <c r="G201" s="258"/>
      <c r="H201" s="257">
        <v>2017</v>
      </c>
      <c r="I201" s="258"/>
      <c r="J201" s="257">
        <v>2018</v>
      </c>
      <c r="K201" s="258"/>
    </row>
    <row r="202" spans="1:11">
      <c r="A202" s="145"/>
      <c r="B202" s="142" t="s">
        <v>218</v>
      </c>
      <c r="C202" s="146" t="s">
        <v>219</v>
      </c>
      <c r="D202" s="142" t="s">
        <v>218</v>
      </c>
      <c r="E202" s="146" t="s">
        <v>219</v>
      </c>
      <c r="F202" s="142" t="s">
        <v>218</v>
      </c>
      <c r="G202" s="146" t="s">
        <v>219</v>
      </c>
      <c r="H202" s="142" t="s">
        <v>218</v>
      </c>
      <c r="I202" s="146" t="s">
        <v>219</v>
      </c>
      <c r="J202" s="142" t="s">
        <v>218</v>
      </c>
      <c r="K202" s="146" t="s">
        <v>219</v>
      </c>
    </row>
    <row r="203" spans="1:11">
      <c r="A203" s="147" t="s">
        <v>220</v>
      </c>
      <c r="B203" s="156">
        <v>0</v>
      </c>
      <c r="C203" s="156">
        <v>0</v>
      </c>
      <c r="D203" s="156">
        <v>0</v>
      </c>
      <c r="E203" s="156">
        <v>0</v>
      </c>
      <c r="F203" s="156">
        <v>0</v>
      </c>
      <c r="G203" s="156">
        <v>0</v>
      </c>
      <c r="H203" s="156">
        <v>0</v>
      </c>
      <c r="I203" s="156">
        <v>0</v>
      </c>
      <c r="J203" s="156">
        <v>0</v>
      </c>
      <c r="K203" s="156">
        <v>0</v>
      </c>
    </row>
    <row r="204" spans="1:11">
      <c r="A204" s="148"/>
      <c r="B204" s="143"/>
      <c r="C204" s="143"/>
      <c r="D204" s="143"/>
      <c r="E204" s="143"/>
      <c r="F204" s="143"/>
      <c r="G204" s="143"/>
      <c r="H204" s="143"/>
      <c r="I204" s="143"/>
      <c r="J204" s="143"/>
      <c r="K204" s="143"/>
    </row>
    <row r="205" spans="1:11">
      <c r="A205" s="149"/>
      <c r="B205" s="150"/>
      <c r="C205" s="150"/>
      <c r="D205" s="150"/>
      <c r="E205" s="150"/>
      <c r="F205" s="150"/>
      <c r="G205" s="151"/>
      <c r="H205" s="152"/>
      <c r="I205" s="147"/>
      <c r="J205" s="147"/>
      <c r="K205" s="147"/>
    </row>
    <row r="206" spans="1:11">
      <c r="A206" s="153" t="s">
        <v>221</v>
      </c>
      <c r="B206" s="154"/>
      <c r="C206" s="154"/>
      <c r="D206" s="154"/>
      <c r="E206" s="154"/>
      <c r="F206" s="154"/>
      <c r="G206" s="154"/>
      <c r="H206" s="154"/>
      <c r="I206" s="154"/>
      <c r="J206" s="154"/>
      <c r="K206" s="154"/>
    </row>
    <row r="207" spans="1:11">
      <c r="A207" s="153" t="s">
        <v>222</v>
      </c>
      <c r="B207" s="154"/>
      <c r="C207" s="154"/>
      <c r="D207" s="154"/>
      <c r="E207" s="154"/>
      <c r="F207" s="154"/>
      <c r="G207" s="154"/>
      <c r="H207" s="154"/>
      <c r="I207" s="154"/>
      <c r="J207" s="154"/>
      <c r="K207" s="154"/>
    </row>
    <row r="208" spans="1:11">
      <c r="A208" s="153" t="s">
        <v>223</v>
      </c>
      <c r="B208" s="154"/>
      <c r="C208" s="154"/>
      <c r="D208" s="154"/>
      <c r="E208" s="154"/>
      <c r="F208" s="154"/>
      <c r="G208" s="154"/>
      <c r="H208" s="154"/>
      <c r="I208" s="154"/>
      <c r="J208" s="154"/>
      <c r="K208" s="154"/>
    </row>
    <row r="209" spans="1:11">
      <c r="A209" s="153" t="s">
        <v>224</v>
      </c>
      <c r="B209" s="154"/>
      <c r="C209" s="154"/>
      <c r="D209" s="154"/>
      <c r="E209" s="154"/>
      <c r="F209" s="154"/>
      <c r="G209" s="154"/>
      <c r="H209" s="154"/>
      <c r="I209" s="154"/>
      <c r="J209" s="154"/>
      <c r="K209" s="154"/>
    </row>
    <row r="210" spans="1:11">
      <c r="A210" s="153" t="s">
        <v>225</v>
      </c>
      <c r="B210" s="154"/>
      <c r="C210" s="154"/>
      <c r="D210" s="154"/>
      <c r="E210" s="154"/>
      <c r="F210" s="154"/>
      <c r="G210" s="154"/>
      <c r="H210" s="154"/>
      <c r="I210" s="154"/>
      <c r="J210" s="154"/>
      <c r="K210" s="154"/>
    </row>
    <row r="211" spans="1:11">
      <c r="A211" s="153" t="s">
        <v>226</v>
      </c>
      <c r="B211" s="154"/>
      <c r="C211" s="154"/>
      <c r="D211" s="154"/>
      <c r="E211" s="154"/>
      <c r="F211" s="154"/>
      <c r="G211" s="154"/>
      <c r="H211" s="154"/>
      <c r="I211" s="154"/>
      <c r="J211" s="154"/>
      <c r="K211" s="154"/>
    </row>
    <row r="212" spans="1:11">
      <c r="A212" s="153" t="s">
        <v>227</v>
      </c>
      <c r="B212" s="154"/>
      <c r="C212" s="154"/>
      <c r="D212" s="154"/>
      <c r="E212" s="154"/>
      <c r="F212" s="154"/>
      <c r="G212" s="154"/>
      <c r="H212" s="154"/>
      <c r="I212" s="154"/>
      <c r="J212" s="154"/>
      <c r="K212" s="154"/>
    </row>
    <row r="213" spans="1:11">
      <c r="A213" s="153" t="s">
        <v>228</v>
      </c>
      <c r="B213" s="154"/>
      <c r="C213" s="154"/>
      <c r="D213" s="154"/>
      <c r="E213" s="154"/>
      <c r="F213" s="154"/>
      <c r="G213" s="154"/>
      <c r="H213" s="154"/>
      <c r="I213" s="154"/>
      <c r="J213" s="154"/>
      <c r="K213" s="154"/>
    </row>
    <row r="214" spans="1:11">
      <c r="A214" s="153" t="s">
        <v>229</v>
      </c>
      <c r="B214" s="154"/>
      <c r="C214" s="154"/>
      <c r="D214" s="154"/>
      <c r="E214" s="154"/>
      <c r="F214" s="154"/>
      <c r="G214" s="154"/>
      <c r="H214" s="154"/>
      <c r="I214" s="154"/>
      <c r="J214" s="154"/>
      <c r="K214" s="154"/>
    </row>
    <row r="215" spans="1:11">
      <c r="A215" s="153" t="s">
        <v>230</v>
      </c>
      <c r="B215" s="154"/>
      <c r="C215" s="154"/>
      <c r="D215" s="154"/>
      <c r="E215" s="154"/>
      <c r="F215" s="154"/>
      <c r="G215" s="154"/>
      <c r="H215" s="154"/>
      <c r="I215" s="154"/>
      <c r="J215" s="154"/>
      <c r="K215" s="154"/>
    </row>
    <row r="216" spans="1:11">
      <c r="A216" s="153" t="s">
        <v>231</v>
      </c>
      <c r="B216" s="154"/>
      <c r="C216" s="154"/>
      <c r="D216" s="154"/>
      <c r="E216" s="154"/>
      <c r="F216" s="154"/>
      <c r="G216" s="154"/>
      <c r="H216" s="154"/>
      <c r="I216" s="154"/>
      <c r="J216" s="154"/>
      <c r="K216" s="154"/>
    </row>
    <row r="217" spans="1:11">
      <c r="A217" s="153" t="s">
        <v>232</v>
      </c>
      <c r="B217" s="154"/>
      <c r="C217" s="154"/>
      <c r="D217" s="154"/>
      <c r="E217" s="154"/>
      <c r="F217" s="154"/>
      <c r="G217" s="154"/>
      <c r="H217" s="154"/>
      <c r="I217" s="154"/>
      <c r="J217" s="154"/>
      <c r="K217" s="154"/>
    </row>
    <row r="218" spans="1:11">
      <c r="A218" s="149" t="s">
        <v>22</v>
      </c>
      <c r="B218" s="155"/>
      <c r="C218" s="155"/>
      <c r="D218" s="155"/>
      <c r="E218" s="155"/>
      <c r="F218" s="155"/>
      <c r="G218" s="155"/>
      <c r="H218" s="155"/>
      <c r="I218" s="155"/>
      <c r="J218" s="155"/>
      <c r="K218" s="155"/>
    </row>
  </sheetData>
  <mergeCells count="55">
    <mergeCell ref="B81:C81"/>
    <mergeCell ref="D81:E81"/>
    <mergeCell ref="F81:G81"/>
    <mergeCell ref="H81:I81"/>
    <mergeCell ref="J81:K81"/>
    <mergeCell ref="B41:C41"/>
    <mergeCell ref="D41:E41"/>
    <mergeCell ref="F41:G41"/>
    <mergeCell ref="H41:I41"/>
    <mergeCell ref="J41:K41"/>
    <mergeCell ref="B121:C121"/>
    <mergeCell ref="D121:E121"/>
    <mergeCell ref="F121:G121"/>
    <mergeCell ref="H121:I121"/>
    <mergeCell ref="J121:K121"/>
    <mergeCell ref="B1:C1"/>
    <mergeCell ref="D1:E1"/>
    <mergeCell ref="F1:G1"/>
    <mergeCell ref="H1:I1"/>
    <mergeCell ref="J1:K1"/>
    <mergeCell ref="B161:C161"/>
    <mergeCell ref="D161:E161"/>
    <mergeCell ref="F161:G161"/>
    <mergeCell ref="H161:I161"/>
    <mergeCell ref="J161:K161"/>
    <mergeCell ref="B21:C21"/>
    <mergeCell ref="D21:E21"/>
    <mergeCell ref="F21:G21"/>
    <mergeCell ref="H21:I21"/>
    <mergeCell ref="J21:K21"/>
    <mergeCell ref="B201:C201"/>
    <mergeCell ref="D201:E201"/>
    <mergeCell ref="F201:G201"/>
    <mergeCell ref="H201:I201"/>
    <mergeCell ref="J201:K201"/>
    <mergeCell ref="B61:C61"/>
    <mergeCell ref="D61:E61"/>
    <mergeCell ref="F61:G61"/>
    <mergeCell ref="H61:I61"/>
    <mergeCell ref="J61:K61"/>
    <mergeCell ref="B181:C181"/>
    <mergeCell ref="D181:E181"/>
    <mergeCell ref="F181:G181"/>
    <mergeCell ref="H181:I181"/>
    <mergeCell ref="J181:K181"/>
    <mergeCell ref="B101:C101"/>
    <mergeCell ref="D101:E101"/>
    <mergeCell ref="F101:G101"/>
    <mergeCell ref="H101:I101"/>
    <mergeCell ref="J101:K101"/>
    <mergeCell ref="B141:C141"/>
    <mergeCell ref="D141:E141"/>
    <mergeCell ref="F141:G141"/>
    <mergeCell ref="H141:I141"/>
    <mergeCell ref="J141:K14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6"/>
  <sheetViews>
    <sheetView topLeftCell="A15" workbookViewId="0">
      <selection activeCell="K15" sqref="K15"/>
    </sheetView>
  </sheetViews>
  <sheetFormatPr defaultColWidth="9.85546875" defaultRowHeight="12.75"/>
  <cols>
    <col min="1" max="1" width="4.5703125" style="40" customWidth="1"/>
    <col min="2" max="2" width="10.28515625" style="43" customWidth="1"/>
    <col min="3" max="3" width="10.5703125" style="72" bestFit="1" customWidth="1"/>
    <col min="4" max="4" width="13.28515625" style="43" bestFit="1" customWidth="1"/>
    <col min="5" max="6" width="16.5703125" style="43" bestFit="1" customWidth="1"/>
    <col min="7" max="7" width="15" style="73" bestFit="1" customWidth="1"/>
    <col min="8" max="8" width="10.28515625" style="43" customWidth="1"/>
    <col min="9" max="16384" width="9.85546875" style="43"/>
  </cols>
  <sheetData>
    <row r="1" spans="1:8" ht="18.75" thickBot="1">
      <c r="B1" s="41"/>
      <c r="C1" s="41"/>
      <c r="D1" s="40"/>
      <c r="E1" s="40"/>
      <c r="F1" s="40"/>
      <c r="G1" s="42"/>
    </row>
    <row r="2" spans="1:8" ht="18">
      <c r="B2" s="44"/>
      <c r="C2" s="45"/>
      <c r="D2" s="46"/>
      <c r="E2" s="46"/>
      <c r="F2" s="46"/>
      <c r="G2" s="47"/>
      <c r="H2" s="48"/>
    </row>
    <row r="3" spans="1:8" ht="18">
      <c r="B3" s="49"/>
      <c r="C3" s="41"/>
      <c r="D3" s="40"/>
      <c r="E3" s="40"/>
      <c r="F3" s="40"/>
      <c r="G3" s="42"/>
      <c r="H3" s="50"/>
    </row>
    <row r="4" spans="1:8" ht="18">
      <c r="B4" s="49"/>
      <c r="C4" s="41"/>
      <c r="D4" s="40"/>
      <c r="E4" s="40"/>
      <c r="F4" s="40"/>
      <c r="G4" s="42"/>
      <c r="H4" s="50"/>
    </row>
    <row r="5" spans="1:8" ht="18">
      <c r="B5" s="49"/>
      <c r="C5" s="41"/>
      <c r="D5" s="40"/>
      <c r="E5" s="40"/>
      <c r="F5" s="40"/>
      <c r="G5" s="42"/>
      <c r="H5" s="50"/>
    </row>
    <row r="6" spans="1:8" ht="20.25" customHeight="1">
      <c r="B6" s="264"/>
      <c r="C6" s="265"/>
      <c r="D6" s="265"/>
      <c r="E6" s="265"/>
      <c r="F6" s="265"/>
      <c r="G6" s="265"/>
      <c r="H6" s="266"/>
    </row>
    <row r="7" spans="1:8" ht="21" customHeight="1">
      <c r="B7" s="264"/>
      <c r="C7" s="265"/>
      <c r="D7" s="265"/>
      <c r="E7" s="265"/>
      <c r="F7" s="265"/>
      <c r="G7" s="265"/>
      <c r="H7" s="266"/>
    </row>
    <row r="8" spans="1:8" s="52" customFormat="1" ht="21" customHeight="1">
      <c r="A8" s="51"/>
      <c r="B8" s="264" t="s">
        <v>392</v>
      </c>
      <c r="C8" s="265"/>
      <c r="D8" s="265"/>
      <c r="E8" s="265"/>
      <c r="F8" s="265"/>
      <c r="G8" s="265"/>
      <c r="H8" s="266"/>
    </row>
    <row r="9" spans="1:8" ht="23.25">
      <c r="B9" s="264" t="s">
        <v>115</v>
      </c>
      <c r="C9" s="265"/>
      <c r="D9" s="265"/>
      <c r="E9" s="265"/>
      <c r="F9" s="265"/>
      <c r="G9" s="265"/>
      <c r="H9" s="266"/>
    </row>
    <row r="10" spans="1:8" ht="17.45" customHeight="1">
      <c r="B10" s="259"/>
      <c r="C10" s="260"/>
      <c r="D10" s="260"/>
      <c r="E10" s="260"/>
      <c r="F10" s="260"/>
      <c r="G10" s="260"/>
      <c r="H10" s="50"/>
    </row>
    <row r="11" spans="1:8" ht="18.75" customHeight="1">
      <c r="B11" s="259"/>
      <c r="C11" s="260"/>
      <c r="D11" s="260"/>
      <c r="E11" s="260"/>
      <c r="F11" s="260"/>
      <c r="G11" s="260"/>
      <c r="H11" s="50"/>
    </row>
    <row r="12" spans="1:8" ht="20.25">
      <c r="B12" s="259"/>
      <c r="C12" s="260"/>
      <c r="D12" s="260"/>
      <c r="E12" s="260"/>
      <c r="F12" s="260"/>
      <c r="G12" s="260"/>
      <c r="H12" s="261"/>
    </row>
    <row r="13" spans="1:8">
      <c r="B13" s="53"/>
      <c r="C13" s="42"/>
      <c r="D13" s="42"/>
      <c r="E13" s="42"/>
      <c r="F13" s="42"/>
      <c r="G13" s="40"/>
      <c r="H13" s="50"/>
    </row>
    <row r="14" spans="1:8">
      <c r="B14" s="54"/>
      <c r="C14" s="55"/>
      <c r="D14" s="40"/>
      <c r="E14" s="40"/>
      <c r="F14" s="40"/>
      <c r="G14" s="40"/>
      <c r="H14" s="50"/>
    </row>
    <row r="15" spans="1:8">
      <c r="B15" s="54"/>
      <c r="C15" s="55"/>
      <c r="D15" s="40"/>
      <c r="E15" s="40"/>
      <c r="F15" s="40"/>
      <c r="G15" s="40"/>
      <c r="H15" s="50"/>
    </row>
    <row r="16" spans="1:8">
      <c r="B16" s="54"/>
      <c r="C16" s="55"/>
      <c r="D16" s="40"/>
      <c r="E16" s="40"/>
      <c r="F16" s="40"/>
      <c r="G16" s="40"/>
      <c r="H16" s="50"/>
    </row>
    <row r="17" spans="1:9">
      <c r="B17" s="54"/>
      <c r="C17" s="55"/>
      <c r="D17" s="40"/>
      <c r="E17" s="40"/>
      <c r="F17" s="40"/>
      <c r="G17" s="40"/>
      <c r="H17" s="50"/>
    </row>
    <row r="18" spans="1:9">
      <c r="B18" s="54"/>
      <c r="C18" s="55"/>
      <c r="D18" s="40"/>
      <c r="E18" s="40"/>
      <c r="F18" s="40"/>
      <c r="G18" s="40"/>
      <c r="H18" s="50"/>
    </row>
    <row r="19" spans="1:9">
      <c r="B19" s="54"/>
      <c r="C19" s="55"/>
      <c r="D19" s="40"/>
      <c r="E19" s="40"/>
      <c r="F19" s="40"/>
      <c r="G19" s="40"/>
      <c r="H19" s="50"/>
    </row>
    <row r="20" spans="1:9" ht="14.25">
      <c r="B20" s="262"/>
      <c r="C20" s="263"/>
      <c r="D20" s="263"/>
      <c r="E20" s="263"/>
      <c r="F20" s="263"/>
      <c r="G20" s="263"/>
      <c r="H20" s="50"/>
      <c r="I20" s="56"/>
    </row>
    <row r="21" spans="1:9">
      <c r="B21" s="54"/>
      <c r="C21" s="55"/>
      <c r="D21" s="40"/>
      <c r="E21" s="40"/>
      <c r="F21" s="40"/>
      <c r="G21" s="40"/>
      <c r="H21" s="50"/>
    </row>
    <row r="22" spans="1:9">
      <c r="B22" s="54"/>
      <c r="C22" s="55"/>
      <c r="D22" s="40"/>
      <c r="E22" s="40"/>
      <c r="F22" s="40"/>
      <c r="G22" s="40"/>
      <c r="H22" s="50"/>
    </row>
    <row r="23" spans="1:9">
      <c r="B23" s="54"/>
      <c r="C23" s="55"/>
      <c r="D23" s="40"/>
      <c r="E23" s="40"/>
      <c r="F23" s="40"/>
      <c r="G23" s="55"/>
      <c r="H23" s="50"/>
    </row>
    <row r="24" spans="1:9" ht="33" customHeight="1">
      <c r="B24" s="54"/>
      <c r="C24" s="55"/>
      <c r="D24" s="55"/>
      <c r="E24" s="55"/>
      <c r="F24" s="55"/>
      <c r="G24" s="55"/>
      <c r="H24" s="50"/>
    </row>
    <row r="25" spans="1:9" ht="19.5" customHeight="1">
      <c r="B25" s="54"/>
      <c r="C25" s="55"/>
      <c r="D25" s="55"/>
      <c r="E25" s="55"/>
      <c r="F25" s="55"/>
      <c r="G25" s="55"/>
      <c r="H25" s="50"/>
    </row>
    <row r="26" spans="1:9" ht="18.75" customHeight="1">
      <c r="B26" s="54"/>
      <c r="C26" s="55"/>
      <c r="D26" s="55"/>
      <c r="E26" s="55"/>
      <c r="F26" s="55"/>
      <c r="G26" s="55"/>
      <c r="H26" s="50"/>
    </row>
    <row r="27" spans="1:9" ht="21" customHeight="1">
      <c r="B27" s="54"/>
      <c r="C27" s="55"/>
      <c r="D27" s="55"/>
      <c r="E27" s="55"/>
      <c r="F27" s="55"/>
      <c r="G27" s="55"/>
      <c r="H27" s="50"/>
    </row>
    <row r="28" spans="1:9">
      <c r="B28" s="54"/>
      <c r="C28" s="55"/>
      <c r="D28" s="55"/>
      <c r="E28" s="55"/>
      <c r="F28" s="55"/>
      <c r="G28" s="55"/>
      <c r="H28" s="50"/>
    </row>
    <row r="29" spans="1:9" s="60" customFormat="1">
      <c r="A29" s="57"/>
      <c r="B29" s="54"/>
      <c r="C29" s="58"/>
      <c r="D29" s="40"/>
      <c r="E29" s="40"/>
      <c r="F29" s="57"/>
      <c r="G29" s="59"/>
      <c r="H29" s="50"/>
    </row>
    <row r="30" spans="1:9" s="60" customFormat="1">
      <c r="A30" s="57"/>
      <c r="B30" s="61"/>
      <c r="C30" s="62"/>
      <c r="D30" s="40"/>
      <c r="E30" s="78"/>
      <c r="F30" s="57"/>
      <c r="G30" s="40"/>
      <c r="H30" s="63"/>
    </row>
    <row r="31" spans="1:9" s="60" customFormat="1">
      <c r="A31" s="57"/>
      <c r="B31" s="64"/>
      <c r="C31" s="62"/>
      <c r="D31" s="40"/>
      <c r="E31" s="40"/>
      <c r="F31" s="57"/>
      <c r="G31" s="59"/>
      <c r="H31" s="63"/>
    </row>
    <row r="32" spans="1:9">
      <c r="B32" s="54"/>
      <c r="C32" s="65"/>
      <c r="D32" s="66"/>
      <c r="E32" s="66"/>
      <c r="F32" s="66"/>
      <c r="G32" s="66"/>
      <c r="H32" s="50"/>
    </row>
    <row r="33" spans="2:8" ht="13.5" thickBot="1">
      <c r="B33" s="67"/>
      <c r="C33" s="68"/>
      <c r="D33" s="69"/>
      <c r="E33" s="69"/>
      <c r="F33" s="69"/>
      <c r="G33" s="70" t="s">
        <v>111</v>
      </c>
      <c r="H33" s="71"/>
    </row>
    <row r="34" spans="2:8" ht="12.75" customHeight="1"/>
    <row r="35" spans="2:8">
      <c r="B35" s="74"/>
      <c r="C35" s="75"/>
      <c r="D35" s="76"/>
    </row>
    <row r="36" spans="2:8">
      <c r="B36" s="77"/>
    </row>
  </sheetData>
  <mergeCells count="7">
    <mergeCell ref="B12:H12"/>
    <mergeCell ref="B20:G20"/>
    <mergeCell ref="B6:H7"/>
    <mergeCell ref="B8:H8"/>
    <mergeCell ref="B9:H9"/>
    <mergeCell ref="B10:G10"/>
    <mergeCell ref="B11:G11"/>
  </mergeCells>
  <phoneticPr fontId="2"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dimension ref="A1:D22"/>
  <sheetViews>
    <sheetView zoomScale="90" zoomScaleNormal="90" workbookViewId="0">
      <selection activeCell="B22" sqref="B22"/>
    </sheetView>
  </sheetViews>
  <sheetFormatPr defaultRowHeight="15"/>
  <cols>
    <col min="1" max="1" width="6.28515625" style="34" customWidth="1"/>
    <col min="2" max="2" width="72.42578125" style="34" customWidth="1"/>
    <col min="3" max="3" width="23.85546875" style="34" customWidth="1"/>
    <col min="4" max="6" width="10.7109375" style="34" customWidth="1"/>
    <col min="7" max="7" width="22.85546875" style="34" customWidth="1"/>
    <col min="8" max="16384" width="9.140625" style="34"/>
  </cols>
  <sheetData>
    <row r="1" spans="1:4" s="11" customFormat="1" ht="41.25" customHeight="1" thickBot="1">
      <c r="A1" s="247"/>
      <c r="B1" s="248"/>
      <c r="C1" s="104"/>
    </row>
    <row r="2" spans="1:4" ht="33.75" customHeight="1">
      <c r="A2" s="108" t="s">
        <v>159</v>
      </c>
      <c r="B2" s="108" t="s">
        <v>26</v>
      </c>
      <c r="C2" s="109" t="s">
        <v>160</v>
      </c>
    </row>
    <row r="3" spans="1:4">
      <c r="A3" s="131">
        <v>1</v>
      </c>
      <c r="B3" s="132" t="s">
        <v>233</v>
      </c>
      <c r="C3" s="133">
        <v>100.80000000000001</v>
      </c>
    </row>
    <row r="4" spans="1:4" ht="12.75" customHeight="1">
      <c r="A4" s="131">
        <v>2</v>
      </c>
      <c r="B4" s="102" t="s">
        <v>185</v>
      </c>
      <c r="C4" s="133">
        <f>21*5*4</f>
        <v>420</v>
      </c>
    </row>
    <row r="5" spans="1:4" ht="12.75" customHeight="1">
      <c r="A5" s="131">
        <v>3</v>
      </c>
      <c r="B5" s="102" t="s">
        <v>391</v>
      </c>
      <c r="C5" s="133">
        <f>21*5*3</f>
        <v>315</v>
      </c>
    </row>
    <row r="6" spans="1:4" ht="12.75" customHeight="1">
      <c r="A6" s="131">
        <v>4</v>
      </c>
      <c r="B6" s="102" t="s">
        <v>181</v>
      </c>
      <c r="C6" s="133"/>
    </row>
    <row r="7" spans="1:4">
      <c r="A7" s="131">
        <v>5</v>
      </c>
      <c r="B7" s="134" t="s">
        <v>189</v>
      </c>
      <c r="C7" s="133"/>
    </row>
    <row r="8" spans="1:4" ht="15.75" customHeight="1">
      <c r="A8" s="131">
        <v>6</v>
      </c>
      <c r="B8" s="102" t="s">
        <v>162</v>
      </c>
      <c r="C8" s="133"/>
    </row>
    <row r="9" spans="1:4" ht="16.5" customHeight="1">
      <c r="A9" s="131">
        <v>7</v>
      </c>
      <c r="B9" s="102" t="s">
        <v>182</v>
      </c>
      <c r="C9" s="133"/>
      <c r="D9" s="34" t="s">
        <v>163</v>
      </c>
    </row>
    <row r="10" spans="1:4" ht="16.5" customHeight="1">
      <c r="A10" s="131">
        <v>8</v>
      </c>
      <c r="B10" s="102" t="s">
        <v>183</v>
      </c>
      <c r="C10" s="133"/>
      <c r="D10" s="34" t="s">
        <v>179</v>
      </c>
    </row>
    <row r="11" spans="1:4" ht="16.5" customHeight="1">
      <c r="A11" s="131">
        <v>10</v>
      </c>
      <c r="B11" s="102" t="s">
        <v>161</v>
      </c>
      <c r="C11" s="131"/>
    </row>
    <row r="12" spans="1:4" ht="16.5" customHeight="1">
      <c r="A12" s="131">
        <v>11</v>
      </c>
      <c r="B12" s="102" t="s">
        <v>188</v>
      </c>
      <c r="C12" s="133"/>
    </row>
    <row r="13" spans="1:4">
      <c r="A13" s="131">
        <v>12</v>
      </c>
      <c r="B13" s="102" t="s">
        <v>190</v>
      </c>
      <c r="C13" s="133"/>
    </row>
    <row r="14" spans="1:4">
      <c r="A14" s="131">
        <v>14</v>
      </c>
      <c r="B14" s="102" t="s">
        <v>184</v>
      </c>
      <c r="C14" s="133"/>
    </row>
    <row r="15" spans="1:4">
      <c r="A15" s="105"/>
      <c r="B15" s="105" t="s">
        <v>282</v>
      </c>
      <c r="C15" s="129"/>
    </row>
    <row r="16" spans="1:4">
      <c r="B16" s="105" t="s">
        <v>191</v>
      </c>
      <c r="C16" s="128"/>
    </row>
    <row r="21" spans="3:4">
      <c r="C21" s="34" t="s">
        <v>122</v>
      </c>
      <c r="D21" s="34" t="s">
        <v>122</v>
      </c>
    </row>
    <row r="22" spans="3:4">
      <c r="D22" s="34" t="s">
        <v>122</v>
      </c>
    </row>
  </sheetData>
  <customSheetViews>
    <customSheetView guid="{A395BA6A-E03A-4D49-825B-7032E513A8DD}" showRuler="0">
      <selection activeCell="I3" sqref="I3"/>
      <pageMargins left="0.7" right="0.7" top="0.75" bottom="0.75" header="0.3" footer="0.3"/>
      <pageSetup orientation="portrait" r:id="rId1"/>
      <headerFooter alignWithMargins="0"/>
    </customSheetView>
    <customSheetView guid="{ACF19C38-8B66-41CE-B967-4A0CADADCEFE}">
      <pageMargins left="0.7" right="0.7" top="0.75" bottom="0.75" header="0.3" footer="0.3"/>
      <pageSetup orientation="portrait" r:id="rId2"/>
    </customSheetView>
    <customSheetView guid="{A57F4D57-0299-4C36-ADCB-2254F08BEE54}" topLeftCell="A2">
      <selection activeCell="G11" sqref="G11"/>
      <pageMargins left="0.7" right="0.7" top="0.75" bottom="0.75" header="0.3" footer="0.3"/>
      <pageSetup orientation="portrait" r:id="rId3"/>
    </customSheetView>
    <customSheetView guid="{8F6D4D51-C132-47B8-9921-60143C7C0F0B}" topLeftCell="A3">
      <selection activeCell="C5" sqref="C5:G22"/>
      <pageMargins left="0.7" right="0.7" top="0.75" bottom="0.75" header="0.3" footer="0.3"/>
      <pageSetup orientation="portrait" r:id="rId4"/>
    </customSheetView>
    <customSheetView guid="{E2D87BA7-D589-4CD6-B946-BB44A37CD36F}">
      <selection activeCell="G25" sqref="G25"/>
      <pageMargins left="0.7" right="0.7" top="0.75" bottom="0.75" header="0.3" footer="0.3"/>
      <pageSetup orientation="portrait" r:id="rId5"/>
    </customSheetView>
    <customSheetView guid="{46A772BA-5871-4269-B132-DB28891F3651}" showRuler="0">
      <selection activeCell="H1" sqref="H1"/>
      <pageMargins left="0.7" right="0.7" top="0.75" bottom="0.75" header="0.3" footer="0.3"/>
      <pageSetup orientation="portrait" r:id="rId6"/>
      <headerFooter alignWithMargins="0"/>
    </customSheetView>
  </customSheetViews>
  <mergeCells count="1">
    <mergeCell ref="A1:B1"/>
  </mergeCells>
  <phoneticPr fontId="2" type="noConversion"/>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sheetPr codeName="Sheet5"/>
  <dimension ref="A1:J26"/>
  <sheetViews>
    <sheetView zoomScale="85" workbookViewId="0">
      <selection activeCell="H19" sqref="H19"/>
    </sheetView>
  </sheetViews>
  <sheetFormatPr defaultRowHeight="12.75"/>
  <cols>
    <col min="1" max="1" width="21.140625" customWidth="1"/>
    <col min="5" max="5" width="13.7109375" customWidth="1"/>
    <col min="8" max="8" width="27.85546875" customWidth="1"/>
    <col min="9" max="9" width="14.85546875" customWidth="1"/>
  </cols>
  <sheetData>
    <row r="1" spans="1:10">
      <c r="B1" t="s">
        <v>12</v>
      </c>
      <c r="C1" t="s">
        <v>13</v>
      </c>
      <c r="E1" t="s">
        <v>18</v>
      </c>
    </row>
    <row r="2" spans="1:10" ht="25.5">
      <c r="A2" t="s">
        <v>0</v>
      </c>
      <c r="B2">
        <v>635</v>
      </c>
      <c r="C2">
        <f>B2*25%</f>
        <v>158.75</v>
      </c>
      <c r="D2" s="1">
        <v>0.25</v>
      </c>
      <c r="E2" s="2">
        <f>(B2+C2)/($D$14)</f>
        <v>0.26118789075353732</v>
      </c>
      <c r="G2" s="5" t="s">
        <v>25</v>
      </c>
      <c r="H2" s="5" t="s">
        <v>26</v>
      </c>
      <c r="I2" s="5" t="s">
        <v>27</v>
      </c>
      <c r="J2" s="8"/>
    </row>
    <row r="3" spans="1:10">
      <c r="A3" t="s">
        <v>1</v>
      </c>
      <c r="B3">
        <v>15</v>
      </c>
      <c r="C3">
        <v>0</v>
      </c>
      <c r="E3" s="2">
        <f t="shared" ref="E3:E13" si="0">(B3+C3)/($D$14)</f>
        <v>4.9358341559723592E-3</v>
      </c>
      <c r="G3" s="5">
        <v>1</v>
      </c>
      <c r="H3" s="5" t="s">
        <v>28</v>
      </c>
      <c r="I3" s="6">
        <f>$I$15 *J3</f>
        <v>14.998987655693833</v>
      </c>
      <c r="J3" s="8">
        <v>4.9358341559723592E-3</v>
      </c>
    </row>
    <row r="4" spans="1:10" ht="25.5">
      <c r="A4" t="s">
        <v>2</v>
      </c>
      <c r="B4">
        <v>66.5</v>
      </c>
      <c r="C4">
        <v>0</v>
      </c>
      <c r="E4" s="2">
        <f t="shared" si="0"/>
        <v>2.188219809147746E-2</v>
      </c>
      <c r="G4" s="5">
        <v>2</v>
      </c>
      <c r="H4" s="5" t="s">
        <v>29</v>
      </c>
      <c r="I4" s="6">
        <f>$I$15 *J4</f>
        <v>143.99028149466079</v>
      </c>
      <c r="J4" s="8">
        <v>4.738400789733465E-2</v>
      </c>
    </row>
    <row r="5" spans="1:10">
      <c r="A5" t="s">
        <v>3</v>
      </c>
      <c r="B5">
        <v>144</v>
      </c>
      <c r="C5">
        <v>0</v>
      </c>
      <c r="E5" s="2">
        <f t="shared" si="0"/>
        <v>4.738400789733465E-2</v>
      </c>
      <c r="G5" s="5">
        <v>3</v>
      </c>
      <c r="H5" s="5" t="s">
        <v>4</v>
      </c>
      <c r="I5" s="6">
        <f>$I$15 *J5</f>
        <v>440.97023707739874</v>
      </c>
      <c r="J5" s="8">
        <v>0.14511352418558737</v>
      </c>
    </row>
    <row r="6" spans="1:10">
      <c r="A6" t="s">
        <v>4</v>
      </c>
      <c r="B6">
        <v>441</v>
      </c>
      <c r="C6">
        <v>0</v>
      </c>
      <c r="E6" s="2">
        <f t="shared" si="0"/>
        <v>0.14511352418558737</v>
      </c>
      <c r="G6" s="5">
        <v>4</v>
      </c>
      <c r="H6" s="5" t="s">
        <v>30</v>
      </c>
      <c r="I6" s="6">
        <f>F26</f>
        <v>1429.7529999999999</v>
      </c>
      <c r="J6" s="8">
        <v>0.47049999999999997</v>
      </c>
    </row>
    <row r="7" spans="1:10">
      <c r="A7" t="s">
        <v>5</v>
      </c>
      <c r="B7">
        <v>1375</v>
      </c>
      <c r="C7">
        <f>4% *B7</f>
        <v>55</v>
      </c>
      <c r="D7" s="1">
        <v>0.04</v>
      </c>
      <c r="E7" s="2">
        <f t="shared" si="0"/>
        <v>0.47054952286936491</v>
      </c>
      <c r="G7" s="5">
        <v>5</v>
      </c>
      <c r="H7" s="5" t="s">
        <v>31</v>
      </c>
      <c r="I7" s="6">
        <f t="shared" ref="I7:I14" si="1">$I$15 *J7</f>
        <v>793.69643011379867</v>
      </c>
      <c r="J7" s="8">
        <v>0.26118789075353732</v>
      </c>
    </row>
    <row r="8" spans="1:10">
      <c r="A8" t="s">
        <v>6</v>
      </c>
      <c r="B8">
        <v>2</v>
      </c>
      <c r="C8">
        <v>2</v>
      </c>
      <c r="E8" s="2">
        <f t="shared" si="0"/>
        <v>1.3162224415926291E-3</v>
      </c>
      <c r="G8" s="5">
        <v>6</v>
      </c>
      <c r="H8" s="5" t="s">
        <v>6</v>
      </c>
      <c r="I8" s="6">
        <f t="shared" si="1"/>
        <v>3.9997300415183554</v>
      </c>
      <c r="J8" s="8">
        <v>1.3162224415926291E-3</v>
      </c>
    </row>
    <row r="9" spans="1:10">
      <c r="A9" t="s">
        <v>7</v>
      </c>
      <c r="B9">
        <v>35</v>
      </c>
      <c r="C9">
        <f xml:space="preserve"> 25 % * B9</f>
        <v>8.75</v>
      </c>
      <c r="D9" s="1">
        <v>0.25</v>
      </c>
      <c r="E9" s="2">
        <f t="shared" si="0"/>
        <v>1.4396182954919382E-2</v>
      </c>
      <c r="G9" s="5">
        <v>7</v>
      </c>
      <c r="H9" s="5" t="s">
        <v>34</v>
      </c>
      <c r="I9" s="6">
        <f t="shared" si="1"/>
        <v>11.999190124555065</v>
      </c>
      <c r="J9" s="8">
        <v>3.9486673247778872E-3</v>
      </c>
    </row>
    <row r="10" spans="1:10">
      <c r="A10" t="s">
        <v>8</v>
      </c>
      <c r="B10">
        <v>6</v>
      </c>
      <c r="C10">
        <v>6</v>
      </c>
      <c r="E10" s="2">
        <f t="shared" si="0"/>
        <v>3.9486673247778872E-3</v>
      </c>
      <c r="G10" s="5">
        <v>8</v>
      </c>
      <c r="H10" s="5" t="s">
        <v>32</v>
      </c>
      <c r="I10" s="6">
        <f t="shared" si="1"/>
        <v>43.747047329107019</v>
      </c>
      <c r="J10" s="8">
        <v>1.4396182954919382E-2</v>
      </c>
    </row>
    <row r="11" spans="1:10">
      <c r="A11" t="s">
        <v>9</v>
      </c>
      <c r="B11">
        <v>70</v>
      </c>
      <c r="C11">
        <v>0</v>
      </c>
      <c r="E11" s="2">
        <f t="shared" si="0"/>
        <v>2.303389272787101E-2</v>
      </c>
      <c r="G11" s="5">
        <v>9</v>
      </c>
      <c r="H11" s="5" t="s">
        <v>33</v>
      </c>
      <c r="I11" s="6">
        <f t="shared" si="1"/>
        <v>69.995275726571222</v>
      </c>
      <c r="J11" s="8">
        <v>2.303389272787101E-2</v>
      </c>
    </row>
    <row r="12" spans="1:10">
      <c r="A12" t="s">
        <v>10</v>
      </c>
      <c r="B12">
        <v>5</v>
      </c>
      <c r="C12">
        <v>0</v>
      </c>
      <c r="E12" s="2">
        <f t="shared" si="0"/>
        <v>1.6452780519907865E-3</v>
      </c>
      <c r="G12" s="5">
        <v>10</v>
      </c>
      <c r="H12" s="5" t="s">
        <v>35</v>
      </c>
      <c r="I12" s="6">
        <f t="shared" si="1"/>
        <v>66.495511940242665</v>
      </c>
      <c r="J12" s="8">
        <v>2.188219809147746E-2</v>
      </c>
    </row>
    <row r="13" spans="1:10">
      <c r="A13" t="s">
        <v>11</v>
      </c>
      <c r="B13">
        <v>14</v>
      </c>
      <c r="C13">
        <v>0</v>
      </c>
      <c r="E13" s="2">
        <f t="shared" si="0"/>
        <v>4.6067785455742019E-3</v>
      </c>
      <c r="G13" s="5">
        <v>11</v>
      </c>
      <c r="H13" s="5" t="s">
        <v>36</v>
      </c>
      <c r="I13" s="6">
        <f t="shared" si="1"/>
        <v>4.999662551897945</v>
      </c>
      <c r="J13" s="8">
        <v>1.6452780519907865E-3</v>
      </c>
    </row>
    <row r="14" spans="1:10">
      <c r="A14" t="s">
        <v>14</v>
      </c>
      <c r="B14">
        <f>SUM(B2:B13)</f>
        <v>2808.5</v>
      </c>
      <c r="C14">
        <f>SUM(C2:C13)</f>
        <v>230.5</v>
      </c>
      <c r="D14">
        <f>C14+B14</f>
        <v>3039</v>
      </c>
      <c r="G14" s="5">
        <v>12</v>
      </c>
      <c r="H14" s="5" t="s">
        <v>11</v>
      </c>
      <c r="I14" s="6">
        <f t="shared" si="1"/>
        <v>13.999055145314244</v>
      </c>
      <c r="J14" s="8">
        <v>4.6067785455742019E-3</v>
      </c>
    </row>
    <row r="15" spans="1:10">
      <c r="A15" t="s">
        <v>15</v>
      </c>
      <c r="B15">
        <f>B14*8</f>
        <v>22468</v>
      </c>
      <c r="C15">
        <f>C14*8</f>
        <v>1844</v>
      </c>
      <c r="D15">
        <f>C15+B15</f>
        <v>24312</v>
      </c>
      <c r="G15" s="5"/>
      <c r="H15" s="7" t="s">
        <v>39</v>
      </c>
      <c r="I15" s="6">
        <f>I6/J6</f>
        <v>3038.7948990435707</v>
      </c>
      <c r="J15" s="5"/>
    </row>
    <row r="16" spans="1:10">
      <c r="A16" t="s">
        <v>16</v>
      </c>
      <c r="B16">
        <f>B14-555</f>
        <v>2253.5</v>
      </c>
      <c r="C16">
        <f>C15</f>
        <v>1844</v>
      </c>
      <c r="D16">
        <f>B16+C14</f>
        <v>2484</v>
      </c>
      <c r="E16">
        <f>345684 / D15</f>
        <v>14.218657453109575</v>
      </c>
    </row>
    <row r="17" spans="1:7">
      <c r="D17">
        <f>D16*8</f>
        <v>19872</v>
      </c>
      <c r="E17">
        <f>345684 / D17</f>
        <v>17.395531400966185</v>
      </c>
      <c r="F17" t="s">
        <v>17</v>
      </c>
    </row>
    <row r="21" spans="1:7">
      <c r="C21" t="s">
        <v>19</v>
      </c>
      <c r="D21" t="s">
        <v>20</v>
      </c>
      <c r="E21" t="s">
        <v>21</v>
      </c>
      <c r="F21" t="s">
        <v>22</v>
      </c>
    </row>
    <row r="22" spans="1:7">
      <c r="C22">
        <v>112</v>
      </c>
      <c r="D22">
        <v>110</v>
      </c>
      <c r="E22">
        <v>56</v>
      </c>
      <c r="F22">
        <f>SUM(C22:E22)</f>
        <v>278</v>
      </c>
    </row>
    <row r="23" spans="1:7" ht="38.25">
      <c r="A23" s="5" t="s">
        <v>37</v>
      </c>
      <c r="C23" s="4">
        <f>C22/C25</f>
        <v>0.33333333333333331</v>
      </c>
      <c r="D23" s="4">
        <f>D22/D25</f>
        <v>0.18181818181818182</v>
      </c>
      <c r="E23" s="4">
        <f>E22/E25</f>
        <v>0.11764705882352941</v>
      </c>
    </row>
    <row r="24" spans="1:7">
      <c r="A24" t="s">
        <v>23</v>
      </c>
      <c r="C24">
        <v>3</v>
      </c>
      <c r="D24">
        <v>5.5</v>
      </c>
      <c r="E24">
        <v>8.5</v>
      </c>
    </row>
    <row r="25" spans="1:7">
      <c r="A25" t="s">
        <v>24</v>
      </c>
      <c r="C25">
        <f>C22*C24</f>
        <v>336</v>
      </c>
      <c r="D25">
        <f>D22*D24</f>
        <v>605</v>
      </c>
      <c r="E25">
        <f>E22*E24</f>
        <v>476</v>
      </c>
      <c r="F25">
        <f>SUM(C25:E25)</f>
        <v>1417</v>
      </c>
      <c r="G25" s="3"/>
    </row>
    <row r="26" spans="1:7" ht="25.5">
      <c r="E26" s="5" t="s">
        <v>38</v>
      </c>
      <c r="F26" s="3">
        <f>F25*1.009</f>
        <v>1429.7529999999999</v>
      </c>
    </row>
  </sheetData>
  <customSheetViews>
    <customSheetView guid="{A395BA6A-E03A-4D49-825B-7032E513A8DD}" scale="85" state="hidden" showRuler="0">
      <selection activeCell="H19" sqref="H19"/>
      <pageMargins left="0.75" right="0.75" top="1" bottom="1" header="0.5" footer="0.5"/>
      <headerFooter alignWithMargins="0"/>
    </customSheetView>
    <customSheetView guid="{ACF19C38-8B66-41CE-B967-4A0CADADCEFE}" scale="85" state="hidden">
      <selection activeCell="H19" sqref="H19"/>
      <pageMargins left="0.75" right="0.75" top="1" bottom="1" header="0.5" footer="0.5"/>
      <headerFooter alignWithMargins="0"/>
    </customSheetView>
    <customSheetView guid="{A57F4D57-0299-4C36-ADCB-2254F08BEE54}" scale="85" state="hidden">
      <selection activeCell="H19" sqref="H19"/>
      <pageMargins left="0.75" right="0.75" top="1" bottom="1" header="0.5" footer="0.5"/>
      <headerFooter alignWithMargins="0"/>
    </customSheetView>
    <customSheetView guid="{8F6D4D51-C132-47B8-9921-60143C7C0F0B}" scale="85" state="hidden">
      <selection activeCell="H19" sqref="H19"/>
      <pageMargins left="0.75" right="0.75" top="1" bottom="1" header="0.5" footer="0.5"/>
      <headerFooter alignWithMargins="0"/>
    </customSheetView>
    <customSheetView guid="{E2D87BA7-D589-4CD6-B946-BB44A37CD36F}" scale="85" state="hidden">
      <selection activeCell="H19" sqref="H19"/>
      <pageMargins left="0.75" right="0.75" top="1" bottom="1" header="0.5" footer="0.5"/>
      <headerFooter alignWithMargins="0"/>
    </customSheetView>
    <customSheetView guid="{46A772BA-5871-4269-B132-DB28891F3651}" scale="85" state="hidden" showRuler="0">
      <selection activeCell="H19" sqref="H19"/>
      <pageMargins left="0.75" right="0.75" top="1" bottom="1" header="0.5" footer="0.5"/>
      <headerFooter alignWithMargins="0"/>
    </customSheetView>
  </customSheetViews>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B2:H35"/>
  <sheetViews>
    <sheetView workbookViewId="0">
      <selection activeCell="A7" sqref="A7:XFD47"/>
    </sheetView>
  </sheetViews>
  <sheetFormatPr defaultRowHeight="12.75"/>
  <cols>
    <col min="1" max="1" width="11.7109375" customWidth="1"/>
    <col min="2" max="2" width="4.28515625" bestFit="1" customWidth="1"/>
    <col min="3" max="3" width="28.140625" bestFit="1" customWidth="1"/>
    <col min="4" max="4" width="23.42578125" customWidth="1"/>
    <col min="5" max="5" width="13.85546875" customWidth="1"/>
    <col min="6" max="6" width="14.140625" customWidth="1"/>
    <col min="7" max="7" width="6.42578125" bestFit="1" customWidth="1"/>
    <col min="8" max="8" width="12.85546875" customWidth="1"/>
    <col min="13" max="13" width="16.42578125" customWidth="1"/>
    <col min="14" max="14" width="11" bestFit="1" customWidth="1"/>
  </cols>
  <sheetData>
    <row r="2" spans="2:8">
      <c r="B2" s="111"/>
      <c r="C2" s="111"/>
      <c r="D2" s="111"/>
      <c r="E2" s="111"/>
      <c r="F2" s="111"/>
      <c r="G2" s="111"/>
    </row>
    <row r="3" spans="2:8">
      <c r="B3" s="112" t="s">
        <v>159</v>
      </c>
      <c r="C3" s="112" t="s">
        <v>166</v>
      </c>
      <c r="D3" s="112" t="s">
        <v>284</v>
      </c>
      <c r="E3" s="112" t="s">
        <v>361</v>
      </c>
      <c r="F3" s="192" t="s">
        <v>362</v>
      </c>
      <c r="G3" s="112"/>
      <c r="H3" s="112" t="s">
        <v>363</v>
      </c>
    </row>
    <row r="4" spans="2:8" ht="24">
      <c r="B4" s="179">
        <v>1</v>
      </c>
      <c r="C4" s="187" t="s">
        <v>294</v>
      </c>
      <c r="D4" s="187" t="s">
        <v>293</v>
      </c>
      <c r="E4" s="187" t="s">
        <v>299</v>
      </c>
      <c r="F4" s="186">
        <v>100</v>
      </c>
      <c r="G4" s="187"/>
      <c r="H4" s="113" t="s">
        <v>379</v>
      </c>
    </row>
    <row r="5" spans="2:8">
      <c r="B5" s="179">
        <f>B4+1</f>
        <v>2</v>
      </c>
      <c r="C5" s="187" t="s">
        <v>302</v>
      </c>
      <c r="D5" s="187" t="s">
        <v>301</v>
      </c>
      <c r="E5" s="188" t="s">
        <v>304</v>
      </c>
      <c r="F5" s="186">
        <v>100</v>
      </c>
      <c r="G5" s="187"/>
      <c r="H5" s="113"/>
    </row>
    <row r="6" spans="2:8">
      <c r="B6" s="179">
        <f t="shared" ref="B6:B30" si="0">B5+1</f>
        <v>3</v>
      </c>
      <c r="C6" s="187" t="s">
        <v>302</v>
      </c>
      <c r="D6" s="187" t="s">
        <v>306</v>
      </c>
      <c r="E6" s="188" t="s">
        <v>308</v>
      </c>
      <c r="F6" s="186">
        <v>50</v>
      </c>
      <c r="G6" s="187"/>
      <c r="H6" s="113"/>
    </row>
    <row r="7" spans="2:8">
      <c r="B7" s="179"/>
      <c r="C7" s="187"/>
      <c r="D7" s="187"/>
      <c r="E7" s="187"/>
      <c r="F7" s="186"/>
      <c r="G7" s="187"/>
      <c r="H7" s="114"/>
    </row>
    <row r="8" spans="2:8">
      <c r="B8" s="179"/>
      <c r="C8" s="187"/>
      <c r="D8" s="187"/>
      <c r="E8" s="187"/>
      <c r="F8" s="186"/>
      <c r="G8" s="187"/>
      <c r="H8" s="113"/>
    </row>
    <row r="9" spans="2:8">
      <c r="B9" s="179"/>
      <c r="C9" s="187"/>
      <c r="D9" s="187"/>
      <c r="E9" s="187"/>
      <c r="F9" s="186"/>
      <c r="G9" s="187"/>
      <c r="H9" s="113"/>
    </row>
    <row r="10" spans="2:8">
      <c r="B10" s="179"/>
      <c r="C10" s="187"/>
      <c r="D10" s="187"/>
      <c r="E10" s="188"/>
      <c r="F10" s="186"/>
      <c r="G10" s="187"/>
      <c r="H10" s="113"/>
    </row>
    <row r="11" spans="2:8">
      <c r="B11" s="179"/>
      <c r="C11" s="187"/>
      <c r="D11" s="187"/>
      <c r="E11" s="188"/>
      <c r="F11" s="186"/>
      <c r="G11" s="187"/>
      <c r="H11" s="130"/>
    </row>
    <row r="12" spans="2:8">
      <c r="B12" s="179"/>
      <c r="C12" s="187"/>
      <c r="D12" s="187"/>
      <c r="E12" s="188"/>
      <c r="F12" s="186"/>
      <c r="G12" s="187"/>
      <c r="H12" s="113"/>
    </row>
    <row r="13" spans="2:8" ht="22.5" customHeight="1">
      <c r="B13" s="179"/>
      <c r="C13" s="187"/>
      <c r="D13" s="187"/>
      <c r="E13" s="187"/>
      <c r="F13" s="186"/>
      <c r="G13" s="187"/>
      <c r="H13" s="113"/>
    </row>
    <row r="14" spans="2:8">
      <c r="B14" s="179"/>
      <c r="C14" s="187"/>
      <c r="D14" s="188"/>
      <c r="E14" s="187"/>
      <c r="F14" s="186"/>
      <c r="G14" s="187"/>
      <c r="H14" s="113"/>
    </row>
    <row r="15" spans="2:8">
      <c r="B15" s="179"/>
      <c r="C15" s="187"/>
      <c r="D15" s="187"/>
      <c r="E15" s="187"/>
      <c r="F15" s="186"/>
      <c r="G15" s="187"/>
      <c r="H15" s="114"/>
    </row>
    <row r="16" spans="2:8">
      <c r="B16" s="179"/>
      <c r="C16" s="187"/>
      <c r="D16" s="187"/>
      <c r="E16" s="187"/>
      <c r="F16" s="186"/>
      <c r="G16" s="187"/>
      <c r="H16" s="113"/>
    </row>
    <row r="17" spans="2:8">
      <c r="B17" s="179"/>
      <c r="C17" s="187"/>
      <c r="D17" s="187"/>
      <c r="E17" s="187"/>
      <c r="F17" s="186"/>
      <c r="G17" s="187"/>
      <c r="H17" s="113"/>
    </row>
    <row r="18" spans="2:8">
      <c r="B18" s="179"/>
      <c r="C18" s="187"/>
      <c r="D18" s="187"/>
      <c r="E18" s="187"/>
      <c r="F18" s="186"/>
      <c r="G18" s="187"/>
      <c r="H18" s="179"/>
    </row>
    <row r="19" spans="2:8">
      <c r="B19" s="179"/>
      <c r="C19" s="187"/>
      <c r="D19" s="187"/>
      <c r="E19" s="187"/>
      <c r="F19" s="186"/>
      <c r="G19" s="187"/>
      <c r="H19" s="179"/>
    </row>
    <row r="20" spans="2:8" ht="12.75" customHeight="1">
      <c r="B20" s="179"/>
      <c r="C20" s="187"/>
      <c r="D20" s="187"/>
      <c r="E20" s="187"/>
      <c r="F20" s="186"/>
      <c r="G20" s="187"/>
      <c r="H20" s="179"/>
    </row>
    <row r="21" spans="2:8">
      <c r="B21" s="179"/>
      <c r="C21" s="187"/>
      <c r="D21" s="187"/>
      <c r="E21" s="187"/>
      <c r="F21" s="186"/>
      <c r="G21" s="187"/>
      <c r="H21" s="179"/>
    </row>
    <row r="22" spans="2:8">
      <c r="B22" s="179"/>
      <c r="C22" s="187"/>
      <c r="D22" s="187"/>
      <c r="E22" s="187"/>
      <c r="F22" s="186"/>
      <c r="G22" s="187"/>
      <c r="H22" s="179"/>
    </row>
    <row r="23" spans="2:8">
      <c r="B23" s="179"/>
      <c r="C23" s="187"/>
      <c r="D23" s="187"/>
      <c r="E23" s="187"/>
      <c r="F23" s="186"/>
      <c r="G23" s="187"/>
      <c r="H23" s="179"/>
    </row>
    <row r="24" spans="2:8">
      <c r="B24" s="179"/>
      <c r="C24" s="187"/>
      <c r="D24" s="187"/>
      <c r="E24" s="187"/>
      <c r="F24" s="186"/>
      <c r="G24" s="187"/>
      <c r="H24" s="179"/>
    </row>
    <row r="25" spans="2:8">
      <c r="B25" s="179"/>
      <c r="C25" s="187"/>
      <c r="D25" s="187"/>
      <c r="E25" s="187"/>
      <c r="F25" s="186"/>
      <c r="G25" s="187"/>
      <c r="H25" s="179"/>
    </row>
    <row r="26" spans="2:8">
      <c r="B26" s="179"/>
      <c r="C26" s="187"/>
      <c r="D26" s="187"/>
      <c r="E26" s="187"/>
      <c r="F26" s="186"/>
      <c r="G26" s="187"/>
      <c r="H26" s="179"/>
    </row>
    <row r="27" spans="2:8">
      <c r="B27" s="179"/>
      <c r="C27" s="187"/>
      <c r="D27" s="187"/>
      <c r="E27" s="187"/>
      <c r="F27" s="186"/>
      <c r="G27" s="187"/>
      <c r="H27" s="179"/>
    </row>
    <row r="28" spans="2:8">
      <c r="B28" s="179"/>
      <c r="C28" s="187"/>
      <c r="D28" s="187"/>
      <c r="E28" s="187"/>
      <c r="F28" s="186"/>
      <c r="G28" s="187"/>
      <c r="H28" s="179"/>
    </row>
    <row r="29" spans="2:8">
      <c r="B29" s="179"/>
      <c r="C29" s="187"/>
      <c r="D29" s="187"/>
      <c r="E29" s="187"/>
      <c r="F29" s="186"/>
      <c r="G29" s="187"/>
      <c r="H29" s="179"/>
    </row>
    <row r="30" spans="2:8">
      <c r="B30" s="179"/>
      <c r="C30" s="187"/>
      <c r="D30" s="187"/>
      <c r="E30" s="187"/>
      <c r="F30" s="186"/>
      <c r="G30" s="187"/>
      <c r="H30" s="179"/>
    </row>
    <row r="31" spans="2:8">
      <c r="B31" s="179"/>
      <c r="C31" s="187"/>
      <c r="D31" s="187"/>
      <c r="E31" s="188"/>
      <c r="F31" s="186"/>
      <c r="G31" s="179"/>
      <c r="H31" s="179"/>
    </row>
    <row r="32" spans="2:8">
      <c r="B32" s="179"/>
      <c r="C32" s="187"/>
      <c r="D32" s="187"/>
      <c r="E32" s="188"/>
      <c r="F32" s="186"/>
      <c r="G32" s="179"/>
      <c r="H32" s="179"/>
    </row>
    <row r="33" spans="2:8">
      <c r="B33" s="179"/>
      <c r="C33" s="228"/>
      <c r="D33" s="187"/>
      <c r="E33" s="179"/>
      <c r="F33" s="186"/>
      <c r="G33" s="179"/>
      <c r="H33" s="179"/>
    </row>
    <row r="34" spans="2:8">
      <c r="B34" s="179"/>
      <c r="C34" s="187"/>
      <c r="D34" s="187"/>
      <c r="E34" s="187"/>
      <c r="F34" s="186"/>
      <c r="G34" s="179"/>
      <c r="H34" s="179"/>
    </row>
    <row r="35" spans="2:8">
      <c r="B35" s="179"/>
      <c r="C35" s="187"/>
      <c r="D35" s="187"/>
      <c r="E35" s="187"/>
      <c r="F35" s="186"/>
      <c r="G35" s="179"/>
      <c r="H35" s="17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B1:V284"/>
  <sheetViews>
    <sheetView showGridLines="0" topLeftCell="A16" zoomScale="70" zoomScaleNormal="70" workbookViewId="0">
      <selection activeCell="C245" sqref="C245"/>
    </sheetView>
  </sheetViews>
  <sheetFormatPr defaultColWidth="19.85546875" defaultRowHeight="15"/>
  <cols>
    <col min="1" max="1" width="19.85546875" style="35"/>
    <col min="2" max="2" width="39.28515625" style="83" customWidth="1"/>
    <col min="3" max="3" width="23.42578125" style="83" customWidth="1"/>
    <col min="4" max="4" width="15" style="83" bestFit="1" customWidth="1"/>
    <col min="5" max="5" width="13.5703125" style="83" customWidth="1"/>
    <col min="6" max="6" width="10.42578125" style="83" customWidth="1"/>
    <col min="7" max="7" width="10.5703125" style="83" customWidth="1"/>
    <col min="8" max="8" width="12.28515625" style="83" customWidth="1"/>
    <col min="9" max="9" width="9.140625" style="83" customWidth="1"/>
    <col min="10" max="10" width="17.5703125" style="83" customWidth="1"/>
    <col min="11" max="11" width="10.140625" style="83" customWidth="1"/>
    <col min="12" max="12" width="10.28515625" style="83" customWidth="1"/>
    <col min="13" max="13" width="11.140625" style="83" customWidth="1"/>
    <col min="14" max="14" width="7.28515625" style="83" bestFit="1" customWidth="1"/>
    <col min="15" max="15" width="14.5703125" style="35" customWidth="1"/>
    <col min="16" max="16" width="17.28515625" style="35" customWidth="1"/>
    <col min="17" max="17" width="20.7109375" style="35" customWidth="1"/>
    <col min="18" max="18" width="14.5703125" style="35" customWidth="1"/>
    <col min="19" max="19" width="10" style="35" bestFit="1" customWidth="1"/>
    <col min="20" max="20" width="23.7109375" style="35" customWidth="1"/>
    <col min="21" max="21" width="19.140625" style="35" customWidth="1"/>
    <col min="22" max="22" width="20.42578125" style="35" customWidth="1"/>
    <col min="23" max="23" width="12.5703125" style="35" customWidth="1"/>
    <col min="24" max="16384" width="19.85546875" style="35"/>
  </cols>
  <sheetData>
    <row r="1" spans="2:14" s="10" customFormat="1" ht="64.5" customHeight="1">
      <c r="C1" s="267" t="s">
        <v>386</v>
      </c>
      <c r="D1" s="268"/>
      <c r="E1" s="268"/>
      <c r="F1" s="268"/>
      <c r="G1" s="268"/>
      <c r="H1" s="268"/>
      <c r="I1" s="268"/>
      <c r="J1" s="268"/>
      <c r="K1" s="268"/>
      <c r="L1" s="268"/>
      <c r="M1" s="269"/>
    </row>
    <row r="2" spans="2:14" s="10" customFormat="1" ht="12.75">
      <c r="B2" s="82"/>
      <c r="C2" s="82"/>
      <c r="D2" s="82"/>
      <c r="E2" s="82"/>
      <c r="F2" s="82"/>
      <c r="G2" s="82"/>
      <c r="H2" s="82"/>
      <c r="I2" s="82"/>
      <c r="J2" s="82"/>
      <c r="K2" s="82"/>
      <c r="L2" s="82"/>
      <c r="M2" s="82"/>
      <c r="N2" s="82"/>
    </row>
    <row r="3" spans="2:14" s="9" customFormat="1">
      <c r="B3" s="90" t="s">
        <v>124</v>
      </c>
      <c r="C3" s="91" t="s">
        <v>385</v>
      </c>
      <c r="D3" s="82"/>
      <c r="E3" s="82"/>
      <c r="F3" s="82"/>
      <c r="G3" s="10"/>
      <c r="H3" s="10"/>
      <c r="I3" s="10"/>
      <c r="J3" s="300" t="s">
        <v>134</v>
      </c>
      <c r="K3" s="301"/>
      <c r="L3" s="10"/>
    </row>
    <row r="4" spans="2:14" s="9" customFormat="1">
      <c r="B4" s="89" t="s">
        <v>45</v>
      </c>
      <c r="C4" s="116">
        <f>P58+P64+P70+P76+P82+P88+P94+P100+P106+P112+P118+P124+P130+P136+P142+P148+P154+P160+P166+P172+P178+P184+P190+P196+P202+P208+P214</f>
        <v>240</v>
      </c>
      <c r="D4" s="82"/>
      <c r="E4" s="82"/>
      <c r="F4" s="82"/>
      <c r="G4" s="10"/>
      <c r="H4" s="10"/>
      <c r="I4" s="10"/>
      <c r="J4" s="79" t="s">
        <v>45</v>
      </c>
      <c r="K4" s="80">
        <v>0.15</v>
      </c>
      <c r="L4" s="10"/>
    </row>
    <row r="5" spans="2:14" s="9" customFormat="1">
      <c r="B5" s="89" t="s">
        <v>42</v>
      </c>
      <c r="C5" s="116">
        <f>P59+P65+P71+P77+P83+P89+P95+P101+P107+P113+P119+P125+P131+P137+P143+P149+P155+P161+P167+P173+P179+P185+P191+P197+P203+P209+P215</f>
        <v>400</v>
      </c>
      <c r="D5" s="82"/>
      <c r="E5" s="82"/>
      <c r="F5" s="82"/>
      <c r="G5" s="10"/>
      <c r="H5" s="10"/>
      <c r="I5" s="10"/>
      <c r="J5" s="79" t="s">
        <v>4</v>
      </c>
      <c r="K5" s="80">
        <v>0.25</v>
      </c>
      <c r="L5" s="10"/>
    </row>
    <row r="6" spans="2:14" s="9" customFormat="1">
      <c r="B6" s="89" t="s">
        <v>43</v>
      </c>
      <c r="C6" s="116">
        <f>P60+P66+P72+P78+P84+P90+P96+P102+P108+P114+P120+P126+P132+P138+P144+P150+P156+P162+P168+P174+P180+P186+P192+P198+P204+P210+P216</f>
        <v>640</v>
      </c>
      <c r="D6" s="82"/>
      <c r="E6" s="82"/>
      <c r="F6" s="82"/>
      <c r="G6" s="10"/>
      <c r="H6" s="10"/>
      <c r="I6" s="10"/>
      <c r="J6" s="79" t="s">
        <v>120</v>
      </c>
      <c r="K6" s="80">
        <v>0.4</v>
      </c>
      <c r="L6" s="10"/>
    </row>
    <row r="7" spans="2:14" s="9" customFormat="1">
      <c r="B7" s="89" t="s">
        <v>110</v>
      </c>
      <c r="C7" s="116">
        <f>P61+P67+P73+P79+P85+P91+P97+P103+P109+P115+P121+P127+P133+P139+P145+P151+P157+P163+P169+P175+P181+P187+P193+P199+P205+P211+P217</f>
        <v>320</v>
      </c>
      <c r="D7" s="82"/>
      <c r="E7" s="82"/>
      <c r="F7" s="82"/>
      <c r="G7" s="10"/>
      <c r="H7" s="10"/>
      <c r="I7" s="10"/>
      <c r="J7" s="79" t="s">
        <v>121</v>
      </c>
      <c r="K7" s="80">
        <v>0.2</v>
      </c>
      <c r="L7" s="10"/>
    </row>
    <row r="8" spans="2:14" s="9" customFormat="1">
      <c r="B8" s="89" t="s">
        <v>119</v>
      </c>
      <c r="C8" s="116">
        <f>P62+P68+P74+P80+P86+P92+P98+P104+P110+P116+P122+P128+P134+P140+P146+P152+P158+P164+P170+P176+P182+P188+P194+P200+P206+P212+P218</f>
        <v>0</v>
      </c>
      <c r="D8" s="82"/>
      <c r="E8" s="82"/>
      <c r="F8" s="82"/>
      <c r="G8" s="10"/>
      <c r="H8" s="10"/>
      <c r="I8" s="10"/>
      <c r="J8" s="79"/>
      <c r="K8" s="80"/>
      <c r="L8" s="10"/>
    </row>
    <row r="9" spans="2:14">
      <c r="B9" s="89" t="s">
        <v>133</v>
      </c>
      <c r="C9" s="116">
        <f>SUM(C4:C8)</f>
        <v>1600</v>
      </c>
      <c r="G9" s="10"/>
      <c r="H9" s="10"/>
      <c r="I9" s="10"/>
      <c r="J9" s="10"/>
      <c r="K9" s="10"/>
      <c r="L9" s="10"/>
      <c r="M9" s="35"/>
      <c r="N9" s="35"/>
    </row>
    <row r="10" spans="2:14">
      <c r="D10" s="84"/>
      <c r="E10" s="84"/>
    </row>
    <row r="11" spans="2:14" ht="45" customHeight="1">
      <c r="C11" s="302" t="s">
        <v>382</v>
      </c>
      <c r="D11" s="302"/>
      <c r="E11" s="302"/>
      <c r="F11" s="302"/>
      <c r="G11" s="302"/>
      <c r="I11" s="35"/>
      <c r="J11" s="35"/>
      <c r="K11" s="35"/>
      <c r="L11" s="35"/>
      <c r="M11" s="35"/>
    </row>
    <row r="12" spans="2:14" ht="26.25">
      <c r="B12" s="92" t="s">
        <v>381</v>
      </c>
      <c r="C12" s="93" t="s">
        <v>87</v>
      </c>
      <c r="D12" s="93" t="s">
        <v>40</v>
      </c>
      <c r="E12" s="94" t="s">
        <v>116</v>
      </c>
      <c r="F12" s="95" t="s">
        <v>21</v>
      </c>
      <c r="G12" s="96" t="s">
        <v>113</v>
      </c>
      <c r="H12" s="85"/>
      <c r="I12" s="35"/>
      <c r="J12" s="35"/>
      <c r="K12" s="35"/>
      <c r="L12" s="35"/>
      <c r="M12" s="35"/>
    </row>
    <row r="13" spans="2:14">
      <c r="B13" s="89" t="s">
        <v>45</v>
      </c>
      <c r="C13" s="126">
        <f>$C$18*K4</f>
        <v>0.22499999999999998</v>
      </c>
      <c r="D13" s="126">
        <f>$D$18*K4</f>
        <v>0.52500000000000002</v>
      </c>
      <c r="E13" s="126">
        <f>$E$18*K4</f>
        <v>0.67499999999999993</v>
      </c>
      <c r="F13" s="126">
        <f>$F$18*K4</f>
        <v>0.82499999999999996</v>
      </c>
      <c r="G13" s="126">
        <f>$G$18*K4</f>
        <v>1.65</v>
      </c>
      <c r="I13" s="35"/>
      <c r="J13" s="35"/>
      <c r="K13" s="35"/>
      <c r="L13" s="35"/>
      <c r="M13" s="35"/>
    </row>
    <row r="14" spans="2:14">
      <c r="B14" s="89" t="s">
        <v>42</v>
      </c>
      <c r="C14" s="126">
        <f>$C$18*K5</f>
        <v>0.375</v>
      </c>
      <c r="D14" s="126">
        <f>$D$18*K5</f>
        <v>0.875</v>
      </c>
      <c r="E14" s="126">
        <f>$E$18*K5</f>
        <v>1.125</v>
      </c>
      <c r="F14" s="126">
        <f>$F$18*K5</f>
        <v>1.375</v>
      </c>
      <c r="G14" s="126">
        <f>$G$18*K5</f>
        <v>2.75</v>
      </c>
      <c r="I14" s="35"/>
      <c r="J14" s="35"/>
      <c r="K14" s="35"/>
      <c r="L14" s="35"/>
      <c r="M14" s="35"/>
    </row>
    <row r="15" spans="2:14">
      <c r="B15" s="89" t="s">
        <v>43</v>
      </c>
      <c r="C15" s="126">
        <f>$C$18*K6</f>
        <v>0.60000000000000009</v>
      </c>
      <c r="D15" s="126">
        <f>$D$18*K6</f>
        <v>1.4000000000000001</v>
      </c>
      <c r="E15" s="126">
        <f>$E$18*K6</f>
        <v>1.8</v>
      </c>
      <c r="F15" s="126">
        <f>$F$18*K6</f>
        <v>2.2000000000000002</v>
      </c>
      <c r="G15" s="126">
        <f>$G$18*K6</f>
        <v>4.4000000000000004</v>
      </c>
      <c r="I15" s="35"/>
      <c r="J15" s="35"/>
      <c r="K15" s="35"/>
      <c r="L15" s="35"/>
      <c r="M15" s="35"/>
    </row>
    <row r="16" spans="2:14">
      <c r="B16" s="89" t="s">
        <v>41</v>
      </c>
      <c r="C16" s="126">
        <f>$C$18*K7</f>
        <v>0.30000000000000004</v>
      </c>
      <c r="D16" s="126">
        <f>$D$18*K7</f>
        <v>0.70000000000000007</v>
      </c>
      <c r="E16" s="126">
        <f>$E$18*K7</f>
        <v>0.9</v>
      </c>
      <c r="F16" s="126">
        <f>$F$18*K7</f>
        <v>1.1000000000000001</v>
      </c>
      <c r="G16" s="126">
        <f>$G$18*K7</f>
        <v>2.2000000000000002</v>
      </c>
      <c r="I16" s="35"/>
      <c r="J16" s="35"/>
      <c r="K16" s="35"/>
      <c r="L16" s="35"/>
      <c r="M16" s="35"/>
    </row>
    <row r="17" spans="2:18">
      <c r="B17" s="89" t="s">
        <v>118</v>
      </c>
      <c r="C17" s="126">
        <v>0</v>
      </c>
      <c r="D17" s="126">
        <v>0</v>
      </c>
      <c r="E17" s="126">
        <v>0</v>
      </c>
      <c r="F17" s="126">
        <v>0</v>
      </c>
      <c r="G17" s="126">
        <v>0</v>
      </c>
      <c r="I17" s="35"/>
      <c r="J17" s="35"/>
      <c r="K17" s="35"/>
      <c r="L17" s="35"/>
      <c r="M17" s="35"/>
    </row>
    <row r="18" spans="2:18">
      <c r="B18" s="89" t="s">
        <v>44</v>
      </c>
      <c r="C18" s="127">
        <v>1.5</v>
      </c>
      <c r="D18" s="127">
        <v>3.5</v>
      </c>
      <c r="E18" s="127">
        <v>4.5</v>
      </c>
      <c r="F18" s="127">
        <v>5.5</v>
      </c>
      <c r="G18" s="127">
        <v>11</v>
      </c>
      <c r="I18" s="35"/>
      <c r="J18" s="35"/>
      <c r="K18" s="35"/>
      <c r="L18" s="35"/>
      <c r="M18" s="35"/>
    </row>
    <row r="19" spans="2:18">
      <c r="B19" s="87"/>
      <c r="C19" s="88"/>
      <c r="D19" s="88"/>
      <c r="E19" s="84"/>
    </row>
    <row r="20" spans="2:18" ht="25.5" customHeight="1">
      <c r="D20" s="282" t="s">
        <v>360</v>
      </c>
      <c r="E20" s="283"/>
      <c r="F20" s="283"/>
      <c r="G20" s="283"/>
      <c r="H20" s="284"/>
      <c r="J20" s="282" t="s">
        <v>380</v>
      </c>
      <c r="K20" s="283"/>
      <c r="L20" s="283"/>
      <c r="M20" s="283"/>
      <c r="N20" s="284"/>
      <c r="O20" s="83"/>
      <c r="P20" s="83"/>
      <c r="Q20" s="209" t="s">
        <v>136</v>
      </c>
      <c r="R20" s="210"/>
    </row>
    <row r="21" spans="2:18" ht="38.25">
      <c r="B21" s="97" t="s">
        <v>164</v>
      </c>
      <c r="C21" s="98" t="s">
        <v>19</v>
      </c>
      <c r="D21" s="98" t="s">
        <v>40</v>
      </c>
      <c r="E21" s="99" t="s">
        <v>116</v>
      </c>
      <c r="F21" s="98" t="s">
        <v>21</v>
      </c>
      <c r="G21" s="100" t="s">
        <v>117</v>
      </c>
      <c r="H21" s="101" t="s">
        <v>22</v>
      </c>
      <c r="I21" s="98" t="s">
        <v>19</v>
      </c>
      <c r="J21" s="98" t="s">
        <v>40</v>
      </c>
      <c r="K21" s="99" t="s">
        <v>116</v>
      </c>
      <c r="L21" s="98" t="s">
        <v>21</v>
      </c>
      <c r="M21" s="100" t="s">
        <v>117</v>
      </c>
      <c r="N21" s="101" t="s">
        <v>22</v>
      </c>
      <c r="O21" s="84"/>
      <c r="P21" s="84"/>
      <c r="Q21" s="214" t="s">
        <v>383</v>
      </c>
      <c r="R21" s="212" t="s">
        <v>165</v>
      </c>
    </row>
    <row r="22" spans="2:18" s="36" customFormat="1" ht="28.5">
      <c r="B22" s="206" t="s">
        <v>293</v>
      </c>
      <c r="C22" s="115">
        <f>H22*Janus_Estimation!R$22</f>
        <v>60</v>
      </c>
      <c r="D22" s="115">
        <f>H22*Janus_Estimation!R$23</f>
        <v>30</v>
      </c>
      <c r="E22" s="115">
        <f>H22*Janus_Estimation!R$24</f>
        <v>0</v>
      </c>
      <c r="F22" s="115">
        <f>H22*Janus_Estimation!R$25</f>
        <v>10</v>
      </c>
      <c r="G22" s="115">
        <f>H22*Janus_Estimation!R$26</f>
        <v>0</v>
      </c>
      <c r="H22" s="215">
        <f>'Input Sheet'!F4</f>
        <v>100</v>
      </c>
      <c r="I22" s="115">
        <f>N22*Janus_Estimation!R$31</f>
        <v>20</v>
      </c>
      <c r="J22" s="115">
        <f>N22*Janus_Estimation!R$32</f>
        <v>40</v>
      </c>
      <c r="K22" s="115">
        <f>N22*Janus_Estimation!R$33</f>
        <v>0</v>
      </c>
      <c r="L22" s="115">
        <f>N22*Janus_Estimation!R$34</f>
        <v>40</v>
      </c>
      <c r="M22" s="115">
        <f>N22*Janus_Estimation!R$35</f>
        <v>0</v>
      </c>
      <c r="N22" s="215">
        <f>H22</f>
        <v>100</v>
      </c>
      <c r="O22" s="83"/>
      <c r="P22" s="83"/>
      <c r="Q22" s="103" t="s">
        <v>19</v>
      </c>
      <c r="R22" s="213">
        <v>0.6</v>
      </c>
    </row>
    <row r="23" spans="2:18">
      <c r="B23" s="206" t="s">
        <v>301</v>
      </c>
      <c r="C23" s="115">
        <f>H23*Janus_Estimation!R$22</f>
        <v>60</v>
      </c>
      <c r="D23" s="115">
        <f>H23*Janus_Estimation!R$23</f>
        <v>30</v>
      </c>
      <c r="E23" s="115">
        <f>H23*Janus_Estimation!R$24</f>
        <v>0</v>
      </c>
      <c r="F23" s="115">
        <f>H23*Janus_Estimation!R$25</f>
        <v>10</v>
      </c>
      <c r="G23" s="115">
        <f>H23*Janus_Estimation!R$26</f>
        <v>0</v>
      </c>
      <c r="H23" s="215">
        <f>'Input Sheet'!F5</f>
        <v>100</v>
      </c>
      <c r="I23" s="115">
        <f>N23*Janus_Estimation!R$31</f>
        <v>20</v>
      </c>
      <c r="J23" s="115">
        <f>N23*Janus_Estimation!R$32</f>
        <v>40</v>
      </c>
      <c r="K23" s="115">
        <f>N23*Janus_Estimation!R$33</f>
        <v>0</v>
      </c>
      <c r="L23" s="115">
        <f>N23*Janus_Estimation!R$34</f>
        <v>40</v>
      </c>
      <c r="M23" s="115">
        <f>N23*Janus_Estimation!R$35</f>
        <v>0</v>
      </c>
      <c r="N23" s="215">
        <f>H23</f>
        <v>100</v>
      </c>
      <c r="O23" s="83"/>
      <c r="P23" s="83"/>
      <c r="Q23" s="103" t="s">
        <v>20</v>
      </c>
      <c r="R23" s="213">
        <v>0.3</v>
      </c>
    </row>
    <row r="24" spans="2:18">
      <c r="B24" s="206" t="s">
        <v>306</v>
      </c>
      <c r="C24" s="115">
        <f>H24*Janus_Estimation!R$22</f>
        <v>30</v>
      </c>
      <c r="D24" s="115">
        <f>H24*Janus_Estimation!R$23</f>
        <v>15</v>
      </c>
      <c r="E24" s="115">
        <f>H24*Janus_Estimation!R$24</f>
        <v>0</v>
      </c>
      <c r="F24" s="115">
        <f>H24*Janus_Estimation!R$25</f>
        <v>5</v>
      </c>
      <c r="G24" s="115">
        <f>H24*Janus_Estimation!R$26</f>
        <v>0</v>
      </c>
      <c r="H24" s="215">
        <f>'Input Sheet'!F6</f>
        <v>50</v>
      </c>
      <c r="I24" s="115">
        <f>N24*Janus_Estimation!R$31</f>
        <v>10</v>
      </c>
      <c r="J24" s="115">
        <f>N24*Janus_Estimation!R$32</f>
        <v>20</v>
      </c>
      <c r="K24" s="115">
        <f>N24*Janus_Estimation!R$33</f>
        <v>0</v>
      </c>
      <c r="L24" s="115">
        <f>N24*Janus_Estimation!R$34</f>
        <v>20</v>
      </c>
      <c r="M24" s="115">
        <f>N24*Janus_Estimation!R$35</f>
        <v>0</v>
      </c>
      <c r="N24" s="215">
        <f>H24</f>
        <v>50</v>
      </c>
      <c r="O24" s="83"/>
      <c r="P24" s="83"/>
      <c r="Q24" s="103" t="s">
        <v>116</v>
      </c>
      <c r="R24" s="213">
        <v>0</v>
      </c>
    </row>
    <row r="25" spans="2:18">
      <c r="B25" s="206" t="s">
        <v>309</v>
      </c>
      <c r="C25" s="115">
        <f>H25*Janus_Estimation!R$22</f>
        <v>0</v>
      </c>
      <c r="D25" s="115">
        <f>H25*Janus_Estimation!R$23</f>
        <v>0</v>
      </c>
      <c r="E25" s="115">
        <f>H25*Janus_Estimation!R$24</f>
        <v>0</v>
      </c>
      <c r="F25" s="115">
        <f>H25*Janus_Estimation!R$25</f>
        <v>0</v>
      </c>
      <c r="G25" s="115">
        <f>H25*Janus_Estimation!R$26</f>
        <v>0</v>
      </c>
      <c r="H25" s="215">
        <f>'Input Sheet'!F7</f>
        <v>0</v>
      </c>
      <c r="I25" s="115">
        <f>N25*Janus_Estimation!R$31</f>
        <v>0</v>
      </c>
      <c r="J25" s="115">
        <f>N25*Janus_Estimation!R$32</f>
        <v>0</v>
      </c>
      <c r="K25" s="115">
        <f>N25*Janus_Estimation!R$33</f>
        <v>0</v>
      </c>
      <c r="L25" s="115">
        <f>N25*Janus_Estimation!R$34</f>
        <v>0</v>
      </c>
      <c r="M25" s="115">
        <f>N25*Janus_Estimation!R$35</f>
        <v>0</v>
      </c>
      <c r="N25" s="215">
        <f t="shared" ref="N25:N48" si="0">H25</f>
        <v>0</v>
      </c>
      <c r="O25" s="83"/>
      <c r="P25" s="83"/>
      <c r="Q25" s="103" t="s">
        <v>21</v>
      </c>
      <c r="R25" s="213">
        <v>0.1</v>
      </c>
    </row>
    <row r="26" spans="2:18">
      <c r="B26" s="206" t="s">
        <v>311</v>
      </c>
      <c r="C26" s="115">
        <f>H26*Janus_Estimation!R$22</f>
        <v>0</v>
      </c>
      <c r="D26" s="115">
        <f>H26*Janus_Estimation!R$23</f>
        <v>0</v>
      </c>
      <c r="E26" s="115">
        <f>H26*Janus_Estimation!R$24</f>
        <v>0</v>
      </c>
      <c r="F26" s="115">
        <f>H26*Janus_Estimation!R$25</f>
        <v>0</v>
      </c>
      <c r="G26" s="115">
        <f>H26*Janus_Estimation!R$26</f>
        <v>0</v>
      </c>
      <c r="H26" s="215">
        <f>'Input Sheet'!F8</f>
        <v>0</v>
      </c>
      <c r="I26" s="115">
        <f>N26*Janus_Estimation!R$31</f>
        <v>0</v>
      </c>
      <c r="J26" s="115">
        <f>N26*Janus_Estimation!R$32</f>
        <v>0</v>
      </c>
      <c r="K26" s="115">
        <f>N26*Janus_Estimation!R$33</f>
        <v>0</v>
      </c>
      <c r="L26" s="115">
        <f>N26*Janus_Estimation!R$34</f>
        <v>0</v>
      </c>
      <c r="M26" s="115">
        <f>N26*Janus_Estimation!R$35</f>
        <v>0</v>
      </c>
      <c r="N26" s="215">
        <f t="shared" si="0"/>
        <v>0</v>
      </c>
      <c r="O26" s="83"/>
      <c r="P26" s="83"/>
      <c r="Q26" s="103" t="s">
        <v>113</v>
      </c>
      <c r="R26" s="213">
        <v>0</v>
      </c>
    </row>
    <row r="27" spans="2:18">
      <c r="B27" s="206" t="s">
        <v>313</v>
      </c>
      <c r="C27" s="115">
        <f>H27*Janus_Estimation!R$22</f>
        <v>0</v>
      </c>
      <c r="D27" s="115">
        <f>H27*Janus_Estimation!R$23</f>
        <v>0</v>
      </c>
      <c r="E27" s="115">
        <f>H27*Janus_Estimation!R$24</f>
        <v>0</v>
      </c>
      <c r="F27" s="115">
        <f>H27*Janus_Estimation!R$25</f>
        <v>0</v>
      </c>
      <c r="G27" s="115">
        <f>H27*Janus_Estimation!R$26</f>
        <v>0</v>
      </c>
      <c r="H27" s="215">
        <f>'Input Sheet'!F9</f>
        <v>0</v>
      </c>
      <c r="I27" s="115">
        <f>N27*Janus_Estimation!R$31</f>
        <v>0</v>
      </c>
      <c r="J27" s="115">
        <f>N27*Janus_Estimation!R$32</f>
        <v>0</v>
      </c>
      <c r="K27" s="115">
        <f>N27*Janus_Estimation!R$33</f>
        <v>0</v>
      </c>
      <c r="L27" s="115">
        <f>N27*Janus_Estimation!R$34</f>
        <v>0</v>
      </c>
      <c r="M27" s="115">
        <f>N27*Janus_Estimation!R$35</f>
        <v>0</v>
      </c>
      <c r="N27" s="215">
        <f t="shared" si="0"/>
        <v>0</v>
      </c>
      <c r="O27" s="83"/>
      <c r="P27" s="83"/>
      <c r="Q27" s="103"/>
      <c r="R27" s="103"/>
    </row>
    <row r="28" spans="2:18">
      <c r="B28" s="206" t="s">
        <v>315</v>
      </c>
      <c r="C28" s="115">
        <f>H28*Janus_Estimation!R$22</f>
        <v>0</v>
      </c>
      <c r="D28" s="115">
        <f>H28*Janus_Estimation!R$23</f>
        <v>0</v>
      </c>
      <c r="E28" s="115">
        <f>H28*Janus_Estimation!R$24</f>
        <v>0</v>
      </c>
      <c r="F28" s="115">
        <f>H28*Janus_Estimation!R$25</f>
        <v>0</v>
      </c>
      <c r="G28" s="115">
        <f>H28*Janus_Estimation!R$26</f>
        <v>0</v>
      </c>
      <c r="H28" s="215">
        <f>'Input Sheet'!F10</f>
        <v>0</v>
      </c>
      <c r="I28" s="115">
        <f>N28*Janus_Estimation!R$31</f>
        <v>0</v>
      </c>
      <c r="J28" s="115">
        <f>N28*Janus_Estimation!R$32</f>
        <v>0</v>
      </c>
      <c r="K28" s="115">
        <f>N28*Janus_Estimation!R$33</f>
        <v>0</v>
      </c>
      <c r="L28" s="115">
        <f>N28*Janus_Estimation!R$34</f>
        <v>0</v>
      </c>
      <c r="M28" s="115">
        <f>N28*Janus_Estimation!R$35</f>
        <v>0</v>
      </c>
      <c r="N28" s="215">
        <f t="shared" si="0"/>
        <v>0</v>
      </c>
      <c r="O28" s="205"/>
      <c r="P28" s="83"/>
      <c r="Q28" s="83"/>
      <c r="R28" s="83"/>
    </row>
    <row r="29" spans="2:18">
      <c r="B29" s="206" t="s">
        <v>318</v>
      </c>
      <c r="C29" s="115">
        <f>H29*Janus_Estimation!R$22</f>
        <v>0</v>
      </c>
      <c r="D29" s="115">
        <f>H29*Janus_Estimation!R$23</f>
        <v>0</v>
      </c>
      <c r="E29" s="115">
        <f>H29*Janus_Estimation!R$24</f>
        <v>0</v>
      </c>
      <c r="F29" s="115">
        <f>H29*Janus_Estimation!R$25</f>
        <v>0</v>
      </c>
      <c r="G29" s="115">
        <f>H29*Janus_Estimation!R$26</f>
        <v>0</v>
      </c>
      <c r="H29" s="215">
        <f>'Input Sheet'!F11</f>
        <v>0</v>
      </c>
      <c r="I29" s="115">
        <f>N29*Janus_Estimation!R$31</f>
        <v>0</v>
      </c>
      <c r="J29" s="115">
        <f>N29*Janus_Estimation!R$32</f>
        <v>0</v>
      </c>
      <c r="K29" s="115">
        <f>N29*Janus_Estimation!R$33</f>
        <v>0</v>
      </c>
      <c r="L29" s="115">
        <f>N29*Janus_Estimation!R$34</f>
        <v>0</v>
      </c>
      <c r="M29" s="115">
        <f>N29*Janus_Estimation!R$35</f>
        <v>0</v>
      </c>
      <c r="N29" s="215">
        <f t="shared" si="0"/>
        <v>0</v>
      </c>
      <c r="O29" s="205"/>
      <c r="P29" s="83"/>
      <c r="Q29" s="83"/>
      <c r="R29" s="83"/>
    </row>
    <row r="30" spans="2:18" ht="38.25">
      <c r="B30" s="206" t="s">
        <v>320</v>
      </c>
      <c r="C30" s="115">
        <f>H30*Janus_Estimation!R$22</f>
        <v>0</v>
      </c>
      <c r="D30" s="115">
        <f>H30*Janus_Estimation!R$23</f>
        <v>0</v>
      </c>
      <c r="E30" s="115">
        <f>H30*Janus_Estimation!R$24</f>
        <v>0</v>
      </c>
      <c r="F30" s="115">
        <f>H30*Janus_Estimation!R$25</f>
        <v>0</v>
      </c>
      <c r="G30" s="115">
        <f>H30*Janus_Estimation!R$26</f>
        <v>0</v>
      </c>
      <c r="H30" s="215">
        <f>'Input Sheet'!F12</f>
        <v>0</v>
      </c>
      <c r="I30" s="115">
        <f>N30*Janus_Estimation!R$31</f>
        <v>0</v>
      </c>
      <c r="J30" s="115">
        <f>N30*Janus_Estimation!R$32</f>
        <v>0</v>
      </c>
      <c r="K30" s="115">
        <f>N30*Janus_Estimation!R$33</f>
        <v>0</v>
      </c>
      <c r="L30" s="115">
        <f>N30*Janus_Estimation!R$34</f>
        <v>0</v>
      </c>
      <c r="M30" s="115">
        <f>N30*Janus_Estimation!R$35</f>
        <v>0</v>
      </c>
      <c r="N30" s="215">
        <f t="shared" si="0"/>
        <v>0</v>
      </c>
      <c r="O30" s="205"/>
      <c r="P30" s="83"/>
      <c r="Q30" s="211" t="s">
        <v>384</v>
      </c>
      <c r="R30" s="212" t="s">
        <v>165</v>
      </c>
    </row>
    <row r="31" spans="2:18">
      <c r="B31" s="206" t="s">
        <v>322</v>
      </c>
      <c r="C31" s="115">
        <f>H31*Janus_Estimation!R$22</f>
        <v>0</v>
      </c>
      <c r="D31" s="115">
        <f>H31*Janus_Estimation!R$23</f>
        <v>0</v>
      </c>
      <c r="E31" s="115">
        <f>H31*Janus_Estimation!R$24</f>
        <v>0</v>
      </c>
      <c r="F31" s="115">
        <f>H31*Janus_Estimation!R$25</f>
        <v>0</v>
      </c>
      <c r="G31" s="115">
        <f>H31*Janus_Estimation!R$26</f>
        <v>0</v>
      </c>
      <c r="H31" s="215">
        <f>'Input Sheet'!F13</f>
        <v>0</v>
      </c>
      <c r="I31" s="115">
        <f>N31*Janus_Estimation!R$31</f>
        <v>0</v>
      </c>
      <c r="J31" s="115">
        <f>N31*Janus_Estimation!R$32</f>
        <v>0</v>
      </c>
      <c r="K31" s="115">
        <f>N31*Janus_Estimation!R$33</f>
        <v>0</v>
      </c>
      <c r="L31" s="115">
        <f>N31*Janus_Estimation!R$34</f>
        <v>0</v>
      </c>
      <c r="M31" s="115">
        <f>N31*Janus_Estimation!R$35</f>
        <v>0</v>
      </c>
      <c r="N31" s="215">
        <f t="shared" si="0"/>
        <v>0</v>
      </c>
      <c r="O31" s="205"/>
      <c r="P31" s="83"/>
      <c r="Q31" s="103" t="s">
        <v>19</v>
      </c>
      <c r="R31" s="213">
        <v>0.2</v>
      </c>
    </row>
    <row r="32" spans="2:18">
      <c r="B32" s="207" t="s">
        <v>324</v>
      </c>
      <c r="C32" s="115">
        <f>H32*Janus_Estimation!R$22</f>
        <v>0</v>
      </c>
      <c r="D32" s="115">
        <f>H32*Janus_Estimation!R$23</f>
        <v>0</v>
      </c>
      <c r="E32" s="115">
        <f>H32*Janus_Estimation!R$24</f>
        <v>0</v>
      </c>
      <c r="F32" s="115">
        <f>H32*Janus_Estimation!R$25</f>
        <v>0</v>
      </c>
      <c r="G32" s="115">
        <f>H32*Janus_Estimation!R$26</f>
        <v>0</v>
      </c>
      <c r="H32" s="215">
        <f>'Input Sheet'!F14</f>
        <v>0</v>
      </c>
      <c r="I32" s="115">
        <f>N32*Janus_Estimation!R$31</f>
        <v>0</v>
      </c>
      <c r="J32" s="115">
        <f>N32*Janus_Estimation!R$32</f>
        <v>0</v>
      </c>
      <c r="K32" s="115">
        <f>N32*Janus_Estimation!R$33</f>
        <v>0</v>
      </c>
      <c r="L32" s="115">
        <f>N32*Janus_Estimation!R$34</f>
        <v>0</v>
      </c>
      <c r="M32" s="115">
        <f>N32*Janus_Estimation!R$35</f>
        <v>0</v>
      </c>
      <c r="N32" s="215">
        <f t="shared" si="0"/>
        <v>0</v>
      </c>
      <c r="O32" s="205"/>
      <c r="P32" s="83"/>
      <c r="Q32" s="103" t="s">
        <v>20</v>
      </c>
      <c r="R32" s="213">
        <v>0.4</v>
      </c>
    </row>
    <row r="33" spans="2:18">
      <c r="B33" s="206" t="s">
        <v>326</v>
      </c>
      <c r="C33" s="115">
        <f>H33*Janus_Estimation!R$22</f>
        <v>0</v>
      </c>
      <c r="D33" s="115">
        <f>H33*Janus_Estimation!R$23</f>
        <v>0</v>
      </c>
      <c r="E33" s="115">
        <f>H33*Janus_Estimation!R$24</f>
        <v>0</v>
      </c>
      <c r="F33" s="115">
        <f>H33*Janus_Estimation!R$25</f>
        <v>0</v>
      </c>
      <c r="G33" s="115">
        <f>H33*Janus_Estimation!R$26</f>
        <v>0</v>
      </c>
      <c r="H33" s="215">
        <f>'Input Sheet'!F15</f>
        <v>0</v>
      </c>
      <c r="I33" s="115">
        <f>N33*Janus_Estimation!R$31</f>
        <v>0</v>
      </c>
      <c r="J33" s="115">
        <f>N33*Janus_Estimation!R$32</f>
        <v>0</v>
      </c>
      <c r="K33" s="115">
        <f>N33*Janus_Estimation!R$33</f>
        <v>0</v>
      </c>
      <c r="L33" s="115">
        <f>N33*Janus_Estimation!R$34</f>
        <v>0</v>
      </c>
      <c r="M33" s="115">
        <f>N33*Janus_Estimation!R$35</f>
        <v>0</v>
      </c>
      <c r="N33" s="215">
        <f t="shared" si="0"/>
        <v>0</v>
      </c>
      <c r="O33" s="205"/>
      <c r="P33" s="83"/>
      <c r="Q33" s="103" t="s">
        <v>116</v>
      </c>
      <c r="R33" s="213">
        <v>0</v>
      </c>
    </row>
    <row r="34" spans="2:18" ht="28.5">
      <c r="B34" s="206" t="s">
        <v>329</v>
      </c>
      <c r="C34" s="115">
        <f>H34*Janus_Estimation!R$22</f>
        <v>0</v>
      </c>
      <c r="D34" s="115">
        <f>H34*Janus_Estimation!R$23</f>
        <v>0</v>
      </c>
      <c r="E34" s="115">
        <f>H34*Janus_Estimation!R$24</f>
        <v>0</v>
      </c>
      <c r="F34" s="115">
        <f>H34*Janus_Estimation!R$25</f>
        <v>0</v>
      </c>
      <c r="G34" s="115">
        <f>H34*Janus_Estimation!R$26</f>
        <v>0</v>
      </c>
      <c r="H34" s="215">
        <f>'Input Sheet'!F16</f>
        <v>0</v>
      </c>
      <c r="I34" s="115">
        <f>N34*Janus_Estimation!R$31</f>
        <v>0</v>
      </c>
      <c r="J34" s="115">
        <f>N34*Janus_Estimation!R$32</f>
        <v>0</v>
      </c>
      <c r="K34" s="115">
        <f>N34*Janus_Estimation!R$33</f>
        <v>0</v>
      </c>
      <c r="L34" s="115">
        <f>N34*Janus_Estimation!R$34</f>
        <v>0</v>
      </c>
      <c r="M34" s="115">
        <f>N34*Janus_Estimation!R$35</f>
        <v>0</v>
      </c>
      <c r="N34" s="215">
        <f t="shared" si="0"/>
        <v>0</v>
      </c>
      <c r="O34" s="205"/>
      <c r="P34" s="83"/>
      <c r="Q34" s="103" t="s">
        <v>21</v>
      </c>
      <c r="R34" s="213">
        <v>0.4</v>
      </c>
    </row>
    <row r="35" spans="2:18" ht="28.5">
      <c r="B35" s="206" t="s">
        <v>333</v>
      </c>
      <c r="C35" s="115">
        <f>H35*Janus_Estimation!R$22</f>
        <v>0</v>
      </c>
      <c r="D35" s="115">
        <f>H35*Janus_Estimation!R$23</f>
        <v>0</v>
      </c>
      <c r="E35" s="115">
        <f>H35*Janus_Estimation!R$24</f>
        <v>0</v>
      </c>
      <c r="F35" s="115">
        <f>H35*Janus_Estimation!R$25</f>
        <v>0</v>
      </c>
      <c r="G35" s="115">
        <f>H35*Janus_Estimation!R$26</f>
        <v>0</v>
      </c>
      <c r="H35" s="215">
        <f>'Input Sheet'!F17</f>
        <v>0</v>
      </c>
      <c r="I35" s="115">
        <f>N35*Janus_Estimation!R$31</f>
        <v>0</v>
      </c>
      <c r="J35" s="115">
        <f>N35*Janus_Estimation!R$32</f>
        <v>0</v>
      </c>
      <c r="K35" s="115">
        <f>N35*Janus_Estimation!R$33</f>
        <v>0</v>
      </c>
      <c r="L35" s="115">
        <f>N35*Janus_Estimation!R$34</f>
        <v>0</v>
      </c>
      <c r="M35" s="115">
        <f>N35*Janus_Estimation!R$35</f>
        <v>0</v>
      </c>
      <c r="N35" s="215">
        <f t="shared" si="0"/>
        <v>0</v>
      </c>
      <c r="O35" s="205"/>
      <c r="P35" s="83"/>
      <c r="Q35" s="103" t="s">
        <v>113</v>
      </c>
      <c r="R35" s="213">
        <v>0</v>
      </c>
    </row>
    <row r="36" spans="2:18">
      <c r="B36" s="206" t="s">
        <v>335</v>
      </c>
      <c r="C36" s="115">
        <f>H36*Janus_Estimation!R$22</f>
        <v>0</v>
      </c>
      <c r="D36" s="115">
        <f>H36*Janus_Estimation!R$23</f>
        <v>0</v>
      </c>
      <c r="E36" s="115">
        <f>H36*Janus_Estimation!R$24</f>
        <v>0</v>
      </c>
      <c r="F36" s="115">
        <f>H36*Janus_Estimation!R$25</f>
        <v>0</v>
      </c>
      <c r="G36" s="115">
        <f>H36*Janus_Estimation!R$26</f>
        <v>0</v>
      </c>
      <c r="H36" s="215">
        <f>'Input Sheet'!F18</f>
        <v>0</v>
      </c>
      <c r="I36" s="115">
        <f>N36*Janus_Estimation!R$31</f>
        <v>0</v>
      </c>
      <c r="J36" s="115">
        <f>N36*Janus_Estimation!R$32</f>
        <v>0</v>
      </c>
      <c r="K36" s="115">
        <f>N36*Janus_Estimation!R$33</f>
        <v>0</v>
      </c>
      <c r="L36" s="115">
        <f>N36*Janus_Estimation!R$34</f>
        <v>0</v>
      </c>
      <c r="M36" s="115">
        <f>N36*Janus_Estimation!R$35</f>
        <v>0</v>
      </c>
      <c r="N36" s="215">
        <f t="shared" si="0"/>
        <v>0</v>
      </c>
      <c r="O36" s="205"/>
      <c r="P36" s="83"/>
      <c r="Q36" s="103"/>
      <c r="R36" s="103"/>
    </row>
    <row r="37" spans="2:18">
      <c r="B37" s="206" t="s">
        <v>337</v>
      </c>
      <c r="C37" s="115">
        <f>H37*Janus_Estimation!R$22</f>
        <v>0</v>
      </c>
      <c r="D37" s="115">
        <f>H37*Janus_Estimation!R$23</f>
        <v>0</v>
      </c>
      <c r="E37" s="115">
        <f>H37*Janus_Estimation!R$24</f>
        <v>0</v>
      </c>
      <c r="F37" s="115">
        <f>H37*Janus_Estimation!R$25</f>
        <v>0</v>
      </c>
      <c r="G37" s="115">
        <f>H37*Janus_Estimation!R$26</f>
        <v>0</v>
      </c>
      <c r="H37" s="215">
        <f>'Input Sheet'!F19</f>
        <v>0</v>
      </c>
      <c r="I37" s="115">
        <f>N37*Janus_Estimation!R$31</f>
        <v>0</v>
      </c>
      <c r="J37" s="115">
        <f>N37*Janus_Estimation!R$32</f>
        <v>0</v>
      </c>
      <c r="K37" s="115">
        <f>N37*Janus_Estimation!R$33</f>
        <v>0</v>
      </c>
      <c r="L37" s="115">
        <f>N37*Janus_Estimation!R$34</f>
        <v>0</v>
      </c>
      <c r="M37" s="115">
        <f>N37*Janus_Estimation!R$35</f>
        <v>0</v>
      </c>
      <c r="N37" s="215">
        <f t="shared" si="0"/>
        <v>0</v>
      </c>
      <c r="O37" s="205"/>
      <c r="P37" s="83"/>
      <c r="Q37" s="83"/>
      <c r="R37" s="83"/>
    </row>
    <row r="38" spans="2:18">
      <c r="B38" s="206" t="s">
        <v>338</v>
      </c>
      <c r="C38" s="115">
        <f>H38*Janus_Estimation!R$22</f>
        <v>0</v>
      </c>
      <c r="D38" s="115">
        <f>H38*Janus_Estimation!R$23</f>
        <v>0</v>
      </c>
      <c r="E38" s="115">
        <f>H38*Janus_Estimation!R$24</f>
        <v>0</v>
      </c>
      <c r="F38" s="115">
        <f>H38*Janus_Estimation!R$25</f>
        <v>0</v>
      </c>
      <c r="G38" s="115">
        <f>H38*Janus_Estimation!R$26</f>
        <v>0</v>
      </c>
      <c r="H38" s="215">
        <f>'Input Sheet'!F20</f>
        <v>0</v>
      </c>
      <c r="I38" s="115">
        <f>N38*Janus_Estimation!R$31</f>
        <v>0</v>
      </c>
      <c r="J38" s="115">
        <f>N38*Janus_Estimation!R$32</f>
        <v>0</v>
      </c>
      <c r="K38" s="115">
        <f>N38*Janus_Estimation!R$33</f>
        <v>0</v>
      </c>
      <c r="L38" s="115">
        <f>N38*Janus_Estimation!R$34</f>
        <v>0</v>
      </c>
      <c r="M38" s="115">
        <f>N38*Janus_Estimation!R$35</f>
        <v>0</v>
      </c>
      <c r="N38" s="215">
        <f t="shared" si="0"/>
        <v>0</v>
      </c>
      <c r="O38" s="205"/>
      <c r="P38" s="83"/>
      <c r="Q38" s="83"/>
      <c r="R38" s="83"/>
    </row>
    <row r="39" spans="2:18">
      <c r="B39" s="206" t="s">
        <v>340</v>
      </c>
      <c r="C39" s="115">
        <f>H39*Janus_Estimation!R$22</f>
        <v>0</v>
      </c>
      <c r="D39" s="115">
        <f>H39*Janus_Estimation!R$23</f>
        <v>0</v>
      </c>
      <c r="E39" s="115">
        <f>H39*Janus_Estimation!R$24</f>
        <v>0</v>
      </c>
      <c r="F39" s="115">
        <f>H39*Janus_Estimation!R$25</f>
        <v>0</v>
      </c>
      <c r="G39" s="115">
        <f>H39*Janus_Estimation!R$26</f>
        <v>0</v>
      </c>
      <c r="H39" s="215">
        <f>'Input Sheet'!F21</f>
        <v>0</v>
      </c>
      <c r="I39" s="115">
        <f>N39*Janus_Estimation!R$31</f>
        <v>0</v>
      </c>
      <c r="J39" s="115">
        <f>N39*Janus_Estimation!R$32</f>
        <v>0</v>
      </c>
      <c r="K39" s="115">
        <f>N39*Janus_Estimation!R$33</f>
        <v>0</v>
      </c>
      <c r="L39" s="115">
        <f>N39*Janus_Estimation!R$34</f>
        <v>0</v>
      </c>
      <c r="M39" s="115">
        <f>N39*Janus_Estimation!R$35</f>
        <v>0</v>
      </c>
      <c r="N39" s="215">
        <f t="shared" si="0"/>
        <v>0</v>
      </c>
      <c r="O39" s="205"/>
      <c r="P39" s="83"/>
      <c r="Q39" s="83"/>
      <c r="R39" s="83"/>
    </row>
    <row r="40" spans="2:18">
      <c r="B40" s="206" t="s">
        <v>342</v>
      </c>
      <c r="C40" s="115">
        <f>H40*Janus_Estimation!R$22</f>
        <v>0</v>
      </c>
      <c r="D40" s="115">
        <f>H40*Janus_Estimation!R$23</f>
        <v>0</v>
      </c>
      <c r="E40" s="115">
        <f>H40*Janus_Estimation!R$24</f>
        <v>0</v>
      </c>
      <c r="F40" s="115">
        <f>H40*Janus_Estimation!R$25</f>
        <v>0</v>
      </c>
      <c r="G40" s="115">
        <f>H40*Janus_Estimation!R$26</f>
        <v>0</v>
      </c>
      <c r="H40" s="215">
        <f>'Input Sheet'!F22</f>
        <v>0</v>
      </c>
      <c r="I40" s="115">
        <f>N40*Janus_Estimation!R$31</f>
        <v>0</v>
      </c>
      <c r="J40" s="115">
        <f>N40*Janus_Estimation!R$32</f>
        <v>0</v>
      </c>
      <c r="K40" s="115">
        <f>N40*Janus_Estimation!R$33</f>
        <v>0</v>
      </c>
      <c r="L40" s="115">
        <f>N40*Janus_Estimation!R$34</f>
        <v>0</v>
      </c>
      <c r="M40" s="115">
        <f>N40*Janus_Estimation!R$35</f>
        <v>0</v>
      </c>
      <c r="N40" s="215">
        <f t="shared" si="0"/>
        <v>0</v>
      </c>
      <c r="O40" s="205"/>
      <c r="P40" s="83"/>
      <c r="Q40" s="83"/>
      <c r="R40" s="83"/>
    </row>
    <row r="41" spans="2:18">
      <c r="B41" s="206" t="s">
        <v>344</v>
      </c>
      <c r="C41" s="115">
        <f>H41*Janus_Estimation!R$22</f>
        <v>0</v>
      </c>
      <c r="D41" s="115">
        <f>H41*Janus_Estimation!R$23</f>
        <v>0</v>
      </c>
      <c r="E41" s="115">
        <f>H41*Janus_Estimation!R$24</f>
        <v>0</v>
      </c>
      <c r="F41" s="115">
        <f>H41*Janus_Estimation!R$25</f>
        <v>0</v>
      </c>
      <c r="G41" s="115">
        <f>H41*Janus_Estimation!R$26</f>
        <v>0</v>
      </c>
      <c r="H41" s="215">
        <f>'Input Sheet'!F23</f>
        <v>0</v>
      </c>
      <c r="I41" s="115">
        <f>N41*Janus_Estimation!R$31</f>
        <v>0</v>
      </c>
      <c r="J41" s="115">
        <f>N41*Janus_Estimation!R$32</f>
        <v>0</v>
      </c>
      <c r="K41" s="115">
        <f>N41*Janus_Estimation!R$33</f>
        <v>0</v>
      </c>
      <c r="L41" s="115">
        <f>N41*Janus_Estimation!R$34</f>
        <v>0</v>
      </c>
      <c r="M41" s="115">
        <f>N41*Janus_Estimation!R$35</f>
        <v>0</v>
      </c>
      <c r="N41" s="215">
        <f t="shared" si="0"/>
        <v>0</v>
      </c>
      <c r="O41" s="205"/>
      <c r="P41" s="83"/>
      <c r="Q41" s="83"/>
      <c r="R41" s="83"/>
    </row>
    <row r="42" spans="2:18" ht="28.5">
      <c r="B42" s="206" t="s">
        <v>347</v>
      </c>
      <c r="C42" s="115">
        <f>H42*Janus_Estimation!R$22</f>
        <v>0</v>
      </c>
      <c r="D42" s="115">
        <f>H42*Janus_Estimation!R$23</f>
        <v>0</v>
      </c>
      <c r="E42" s="115">
        <f>H42*Janus_Estimation!R$24</f>
        <v>0</v>
      </c>
      <c r="F42" s="115">
        <f>H42*Janus_Estimation!R$25</f>
        <v>0</v>
      </c>
      <c r="G42" s="115">
        <f>H42*Janus_Estimation!R$26</f>
        <v>0</v>
      </c>
      <c r="H42" s="215">
        <f>'Input Sheet'!F24</f>
        <v>0</v>
      </c>
      <c r="I42" s="115">
        <f>N42*Janus_Estimation!R$31</f>
        <v>0</v>
      </c>
      <c r="J42" s="115">
        <f>N42*Janus_Estimation!R$32</f>
        <v>0</v>
      </c>
      <c r="K42" s="115">
        <f>N42*Janus_Estimation!R$33</f>
        <v>0</v>
      </c>
      <c r="L42" s="115">
        <f>N42*Janus_Estimation!R$34</f>
        <v>0</v>
      </c>
      <c r="M42" s="115">
        <f>N42*Janus_Estimation!R$35</f>
        <v>0</v>
      </c>
      <c r="N42" s="215">
        <f t="shared" si="0"/>
        <v>0</v>
      </c>
      <c r="O42" s="205"/>
      <c r="P42" s="83"/>
      <c r="Q42" s="83"/>
      <c r="R42" s="83"/>
    </row>
    <row r="43" spans="2:18">
      <c r="B43" s="206" t="s">
        <v>348</v>
      </c>
      <c r="C43" s="115">
        <f>H43*Janus_Estimation!R$22</f>
        <v>0</v>
      </c>
      <c r="D43" s="115">
        <f>H43*Janus_Estimation!R$23</f>
        <v>0</v>
      </c>
      <c r="E43" s="115">
        <f>H43*Janus_Estimation!R$24</f>
        <v>0</v>
      </c>
      <c r="F43" s="115">
        <f>H43*Janus_Estimation!R$25</f>
        <v>0</v>
      </c>
      <c r="G43" s="115">
        <f>H43*Janus_Estimation!R$26</f>
        <v>0</v>
      </c>
      <c r="H43" s="215">
        <f>'Input Sheet'!F25</f>
        <v>0</v>
      </c>
      <c r="I43" s="115">
        <f>N43*Janus_Estimation!R$31</f>
        <v>0</v>
      </c>
      <c r="J43" s="115">
        <f>N43*Janus_Estimation!R$32</f>
        <v>0</v>
      </c>
      <c r="K43" s="115">
        <f>N43*Janus_Estimation!R$33</f>
        <v>0</v>
      </c>
      <c r="L43" s="115">
        <f>N43*Janus_Estimation!R$34</f>
        <v>0</v>
      </c>
      <c r="M43" s="115">
        <f>N43*Janus_Estimation!R$35</f>
        <v>0</v>
      </c>
      <c r="N43" s="215">
        <f t="shared" si="0"/>
        <v>0</v>
      </c>
      <c r="O43" s="205"/>
      <c r="P43" s="83"/>
      <c r="Q43" s="83"/>
      <c r="R43" s="83"/>
    </row>
    <row r="44" spans="2:18">
      <c r="B44" s="206" t="s">
        <v>350</v>
      </c>
      <c r="C44" s="115">
        <f>H44*Janus_Estimation!R$22</f>
        <v>0</v>
      </c>
      <c r="D44" s="115">
        <f>H44*Janus_Estimation!R$23</f>
        <v>0</v>
      </c>
      <c r="E44" s="115">
        <f>H44*Janus_Estimation!R$24</f>
        <v>0</v>
      </c>
      <c r="F44" s="115">
        <f>H44*Janus_Estimation!R$25</f>
        <v>0</v>
      </c>
      <c r="G44" s="115">
        <f>H44*Janus_Estimation!R$26</f>
        <v>0</v>
      </c>
      <c r="H44" s="215">
        <f>'Input Sheet'!F26</f>
        <v>0</v>
      </c>
      <c r="I44" s="115">
        <f>N44*Janus_Estimation!R$31</f>
        <v>0</v>
      </c>
      <c r="J44" s="115">
        <f>N44*Janus_Estimation!R$32</f>
        <v>0</v>
      </c>
      <c r="K44" s="115">
        <f>N44*Janus_Estimation!R$33</f>
        <v>0</v>
      </c>
      <c r="L44" s="115">
        <f>N44*Janus_Estimation!R$34</f>
        <v>0</v>
      </c>
      <c r="M44" s="115">
        <f>N44*Janus_Estimation!R$35</f>
        <v>0</v>
      </c>
      <c r="N44" s="215">
        <f t="shared" si="0"/>
        <v>0</v>
      </c>
      <c r="O44" s="205"/>
      <c r="P44" s="83"/>
      <c r="Q44" s="83"/>
      <c r="R44" s="83"/>
    </row>
    <row r="45" spans="2:18">
      <c r="B45" s="206" t="s">
        <v>352</v>
      </c>
      <c r="C45" s="115">
        <f>H45*Janus_Estimation!R$22</f>
        <v>0</v>
      </c>
      <c r="D45" s="115">
        <f>H45*Janus_Estimation!R$23</f>
        <v>0</v>
      </c>
      <c r="E45" s="115">
        <f>H45*Janus_Estimation!R$24</f>
        <v>0</v>
      </c>
      <c r="F45" s="115">
        <f>H45*Janus_Estimation!R$25</f>
        <v>0</v>
      </c>
      <c r="G45" s="115">
        <f>H45*Janus_Estimation!R$26</f>
        <v>0</v>
      </c>
      <c r="H45" s="215">
        <f>'Input Sheet'!F27</f>
        <v>0</v>
      </c>
      <c r="I45" s="115">
        <f>N45*Janus_Estimation!R$31</f>
        <v>0</v>
      </c>
      <c r="J45" s="115">
        <f>N45*Janus_Estimation!R$32</f>
        <v>0</v>
      </c>
      <c r="K45" s="115">
        <f>N45*Janus_Estimation!R$33</f>
        <v>0</v>
      </c>
      <c r="L45" s="115">
        <f>N45*Janus_Estimation!R$34</f>
        <v>0</v>
      </c>
      <c r="M45" s="115">
        <f>N45*Janus_Estimation!R$35</f>
        <v>0</v>
      </c>
      <c r="N45" s="215">
        <f t="shared" si="0"/>
        <v>0</v>
      </c>
      <c r="O45" s="205"/>
      <c r="P45" s="83"/>
      <c r="Q45" s="83"/>
      <c r="R45" s="83"/>
    </row>
    <row r="46" spans="2:18">
      <c r="B46" s="206" t="s">
        <v>354</v>
      </c>
      <c r="C46" s="115">
        <f>H46*Janus_Estimation!R$22</f>
        <v>0</v>
      </c>
      <c r="D46" s="115">
        <f>H46*Janus_Estimation!R$23</f>
        <v>0</v>
      </c>
      <c r="E46" s="115">
        <f>H46*Janus_Estimation!R$24</f>
        <v>0</v>
      </c>
      <c r="F46" s="115">
        <f>H46*Janus_Estimation!R$25</f>
        <v>0</v>
      </c>
      <c r="G46" s="115">
        <f>H46*Janus_Estimation!R$26</f>
        <v>0</v>
      </c>
      <c r="H46" s="215">
        <f>'Input Sheet'!F28</f>
        <v>0</v>
      </c>
      <c r="I46" s="115">
        <f>N46*Janus_Estimation!R$31</f>
        <v>0</v>
      </c>
      <c r="J46" s="115">
        <f>N46*Janus_Estimation!R$32</f>
        <v>0</v>
      </c>
      <c r="K46" s="115">
        <f>N46*Janus_Estimation!R$33</f>
        <v>0</v>
      </c>
      <c r="L46" s="115">
        <f>N46*Janus_Estimation!R$34</f>
        <v>0</v>
      </c>
      <c r="M46" s="115">
        <f>N46*Janus_Estimation!R$35</f>
        <v>0</v>
      </c>
      <c r="N46" s="215">
        <f t="shared" si="0"/>
        <v>0</v>
      </c>
      <c r="O46" s="205"/>
      <c r="P46" s="83"/>
      <c r="Q46" s="83"/>
      <c r="R46" s="83"/>
    </row>
    <row r="47" spans="2:18">
      <c r="B47" s="206" t="s">
        <v>356</v>
      </c>
      <c r="C47" s="115">
        <f>H47*Janus_Estimation!R$22</f>
        <v>0</v>
      </c>
      <c r="D47" s="115">
        <f>H47*Janus_Estimation!R$23</f>
        <v>0</v>
      </c>
      <c r="E47" s="115">
        <f>H47*Janus_Estimation!R$24</f>
        <v>0</v>
      </c>
      <c r="F47" s="115">
        <f>H47*Janus_Estimation!R$25</f>
        <v>0</v>
      </c>
      <c r="G47" s="115">
        <f>H47*Janus_Estimation!R$26</f>
        <v>0</v>
      </c>
      <c r="H47" s="215">
        <f>'Input Sheet'!F29</f>
        <v>0</v>
      </c>
      <c r="I47" s="115">
        <f>N47*Janus_Estimation!R$31</f>
        <v>0</v>
      </c>
      <c r="J47" s="115">
        <f>N47*Janus_Estimation!R$32</f>
        <v>0</v>
      </c>
      <c r="K47" s="115">
        <f>N47*Janus_Estimation!R$33</f>
        <v>0</v>
      </c>
      <c r="L47" s="115">
        <f>N47*Janus_Estimation!R$34</f>
        <v>0</v>
      </c>
      <c r="M47" s="115">
        <f>N47*Janus_Estimation!R$35</f>
        <v>0</v>
      </c>
      <c r="N47" s="215">
        <f t="shared" si="0"/>
        <v>0</v>
      </c>
      <c r="O47" s="205"/>
      <c r="P47" s="83"/>
      <c r="Q47" s="83"/>
      <c r="R47" s="83"/>
    </row>
    <row r="48" spans="2:18">
      <c r="B48" s="206" t="s">
        <v>358</v>
      </c>
      <c r="C48" s="115">
        <f>H48*Janus_Estimation!R$22</f>
        <v>0</v>
      </c>
      <c r="D48" s="115">
        <f>H48*Janus_Estimation!R$23</f>
        <v>0</v>
      </c>
      <c r="E48" s="115">
        <f>H48*Janus_Estimation!R$24</f>
        <v>0</v>
      </c>
      <c r="F48" s="115">
        <f>H48*Janus_Estimation!R$25</f>
        <v>0</v>
      </c>
      <c r="G48" s="115">
        <f>H48*Janus_Estimation!R$26</f>
        <v>0</v>
      </c>
      <c r="H48" s="215">
        <f>'Input Sheet'!F30</f>
        <v>0</v>
      </c>
      <c r="I48" s="115">
        <f>N48*Janus_Estimation!R$31</f>
        <v>0</v>
      </c>
      <c r="J48" s="115">
        <f>N48*Janus_Estimation!R$32</f>
        <v>0</v>
      </c>
      <c r="K48" s="115">
        <f>N48*Janus_Estimation!R$33</f>
        <v>0</v>
      </c>
      <c r="L48" s="115">
        <f>N48*Janus_Estimation!R$34</f>
        <v>0</v>
      </c>
      <c r="M48" s="115">
        <f>N48*Janus_Estimation!R$35</f>
        <v>0</v>
      </c>
      <c r="N48" s="215">
        <f t="shared" si="0"/>
        <v>0</v>
      </c>
      <c r="O48" s="205"/>
      <c r="P48" s="83"/>
      <c r="Q48" s="83"/>
      <c r="R48" s="83"/>
    </row>
    <row r="49" spans="2:22">
      <c r="B49" s="206" t="s">
        <v>387</v>
      </c>
      <c r="C49" s="115">
        <f>H49*Janus_Estimation!R$22</f>
        <v>0</v>
      </c>
      <c r="D49" s="115">
        <f>H49*Janus_Estimation!R$23</f>
        <v>0</v>
      </c>
      <c r="E49" s="115">
        <f>H49*Janus_Estimation!R$24</f>
        <v>0</v>
      </c>
      <c r="F49" s="115">
        <f>H49*Janus_Estimation!R$25</f>
        <v>0</v>
      </c>
      <c r="G49" s="115">
        <f>H49*Janus_Estimation!R$26</f>
        <v>0</v>
      </c>
      <c r="H49" s="215">
        <f>'Input Sheet'!F31</f>
        <v>0</v>
      </c>
      <c r="I49" s="115">
        <f>N49*Janus_Estimation!R$31</f>
        <v>0</v>
      </c>
      <c r="J49" s="115">
        <f>N49*Janus_Estimation!R$32</f>
        <v>0</v>
      </c>
      <c r="K49" s="115">
        <f>N49*Janus_Estimation!R$33</f>
        <v>0</v>
      </c>
      <c r="L49" s="115">
        <f>N49*Janus_Estimation!R$34</f>
        <v>0</v>
      </c>
      <c r="M49" s="115">
        <f>N49*Janus_Estimation!R$35</f>
        <v>0</v>
      </c>
      <c r="N49" s="215">
        <f t="shared" ref="N49:N53" si="1">H49</f>
        <v>0</v>
      </c>
      <c r="O49" s="205"/>
      <c r="P49" s="83"/>
      <c r="Q49" s="83"/>
      <c r="R49" s="83"/>
    </row>
    <row r="50" spans="2:22">
      <c r="B50" s="206" t="s">
        <v>388</v>
      </c>
      <c r="C50" s="115">
        <f>H50*Janus_Estimation!R$22</f>
        <v>0</v>
      </c>
      <c r="D50" s="115">
        <f>H50*Janus_Estimation!R$23</f>
        <v>0</v>
      </c>
      <c r="E50" s="115">
        <f>H50*Janus_Estimation!R$24</f>
        <v>0</v>
      </c>
      <c r="F50" s="115">
        <f>H50*Janus_Estimation!R$25</f>
        <v>0</v>
      </c>
      <c r="G50" s="115">
        <f>H50*Janus_Estimation!R$26</f>
        <v>0</v>
      </c>
      <c r="H50" s="215">
        <f>'Input Sheet'!F31</f>
        <v>0</v>
      </c>
      <c r="I50" s="115">
        <f>N50*Janus_Estimation!R$31</f>
        <v>0</v>
      </c>
      <c r="J50" s="115">
        <f>N50*Janus_Estimation!R$32</f>
        <v>0</v>
      </c>
      <c r="K50" s="115">
        <f>N50*Janus_Estimation!R$33</f>
        <v>0</v>
      </c>
      <c r="L50" s="115">
        <f>N50*Janus_Estimation!R$34</f>
        <v>0</v>
      </c>
      <c r="M50" s="115">
        <f>N50*Janus_Estimation!R$35</f>
        <v>0</v>
      </c>
      <c r="N50" s="215">
        <f t="shared" si="1"/>
        <v>0</v>
      </c>
      <c r="O50" s="205"/>
      <c r="P50" s="83"/>
      <c r="Q50" s="83"/>
      <c r="R50" s="83"/>
    </row>
    <row r="51" spans="2:22">
      <c r="B51" s="206" t="s">
        <v>389</v>
      </c>
      <c r="C51" s="115">
        <f>H51*Janus_Estimation!R$22</f>
        <v>0</v>
      </c>
      <c r="D51" s="115">
        <f>H51*Janus_Estimation!R$23</f>
        <v>0</v>
      </c>
      <c r="E51" s="115">
        <f>H51*Janus_Estimation!R$24</f>
        <v>0</v>
      </c>
      <c r="F51" s="115">
        <f>H51*Janus_Estimation!R$25</f>
        <v>0</v>
      </c>
      <c r="G51" s="115">
        <f>H51*Janus_Estimation!R$26</f>
        <v>0</v>
      </c>
      <c r="H51" s="215">
        <f>'Input Sheet'!F32</f>
        <v>0</v>
      </c>
      <c r="I51" s="115">
        <f>N51*Janus_Estimation!R$31</f>
        <v>0</v>
      </c>
      <c r="J51" s="115">
        <f>N51*Janus_Estimation!R$32</f>
        <v>0</v>
      </c>
      <c r="K51" s="115">
        <f>N51*Janus_Estimation!R$33</f>
        <v>0</v>
      </c>
      <c r="L51" s="115">
        <f>N51*Janus_Estimation!R$34</f>
        <v>0</v>
      </c>
      <c r="M51" s="115">
        <f>N51*Janus_Estimation!R$35</f>
        <v>0</v>
      </c>
      <c r="N51" s="215">
        <f t="shared" si="1"/>
        <v>0</v>
      </c>
      <c r="O51" s="205"/>
      <c r="P51" s="83"/>
      <c r="Q51" s="83"/>
      <c r="R51" s="83"/>
    </row>
    <row r="52" spans="2:22">
      <c r="B52" s="206" t="s">
        <v>354</v>
      </c>
      <c r="C52" s="115">
        <f>H52*Janus_Estimation!R$22</f>
        <v>0</v>
      </c>
      <c r="D52" s="115">
        <f>H52*Janus_Estimation!R$23</f>
        <v>0</v>
      </c>
      <c r="E52" s="115">
        <f>H52*Janus_Estimation!R$24</f>
        <v>0</v>
      </c>
      <c r="F52" s="115">
        <f>H52*Janus_Estimation!R$25</f>
        <v>0</v>
      </c>
      <c r="G52" s="115">
        <f>H52*Janus_Estimation!R$26</f>
        <v>0</v>
      </c>
      <c r="H52" s="215">
        <f>'Input Sheet'!F33</f>
        <v>0</v>
      </c>
      <c r="I52" s="115">
        <f>N52*Janus_Estimation!R$31</f>
        <v>0</v>
      </c>
      <c r="J52" s="115">
        <f>N52*Janus_Estimation!R$32</f>
        <v>0</v>
      </c>
      <c r="K52" s="115">
        <f>N52*Janus_Estimation!R$33</f>
        <v>0</v>
      </c>
      <c r="L52" s="115">
        <f>N52*Janus_Estimation!R$34</f>
        <v>0</v>
      </c>
      <c r="M52" s="115">
        <f>N52*Janus_Estimation!R$35</f>
        <v>0</v>
      </c>
      <c r="N52" s="215">
        <f t="shared" si="1"/>
        <v>0</v>
      </c>
      <c r="O52" s="205"/>
      <c r="P52" s="83"/>
      <c r="Q52" s="83"/>
      <c r="R52" s="83"/>
    </row>
    <row r="53" spans="2:22">
      <c r="B53" s="89" t="s">
        <v>390</v>
      </c>
      <c r="C53" s="115">
        <f>H53*Janus_Estimation!R$22</f>
        <v>0</v>
      </c>
      <c r="D53" s="115">
        <f>H53*Janus_Estimation!R$23</f>
        <v>0</v>
      </c>
      <c r="E53" s="115">
        <f>H53*Janus_Estimation!R$24</f>
        <v>0</v>
      </c>
      <c r="F53" s="115">
        <f>H53*Janus_Estimation!R$25</f>
        <v>0</v>
      </c>
      <c r="G53" s="115">
        <f>H53*Janus_Estimation!R$26</f>
        <v>0</v>
      </c>
      <c r="H53" s="215">
        <f>'Input Sheet'!F34</f>
        <v>0</v>
      </c>
      <c r="I53" s="115">
        <f>N53*Janus_Estimation!R$31</f>
        <v>0</v>
      </c>
      <c r="J53" s="115">
        <f>N53*Janus_Estimation!R$32</f>
        <v>0</v>
      </c>
      <c r="K53" s="115">
        <f>N53*Janus_Estimation!R$33</f>
        <v>0</v>
      </c>
      <c r="L53" s="115">
        <f>N53*Janus_Estimation!R$34</f>
        <v>0</v>
      </c>
      <c r="M53" s="115">
        <f>N53*Janus_Estimation!R$35</f>
        <v>0</v>
      </c>
      <c r="N53" s="215">
        <f t="shared" si="1"/>
        <v>0</v>
      </c>
      <c r="O53" s="205"/>
      <c r="P53" s="83"/>
      <c r="Q53" s="83"/>
      <c r="R53" s="83"/>
    </row>
    <row r="54" spans="2:22">
      <c r="I54" s="35"/>
      <c r="J54" s="35"/>
      <c r="K54" s="35"/>
      <c r="L54" s="35"/>
      <c r="M54" s="35"/>
      <c r="N54" s="35"/>
    </row>
    <row r="55" spans="2:22">
      <c r="I55" s="35"/>
      <c r="J55" s="35"/>
      <c r="K55" s="35"/>
      <c r="L55" s="35"/>
      <c r="M55" s="35"/>
      <c r="N55" s="35"/>
    </row>
    <row r="56" spans="2:22" ht="30.75" customHeight="1" thickBot="1">
      <c r="D56" s="285" t="s">
        <v>131</v>
      </c>
      <c r="E56" s="286"/>
      <c r="F56" s="286"/>
      <c r="G56" s="286"/>
      <c r="H56" s="287"/>
      <c r="J56" s="288" t="s">
        <v>132</v>
      </c>
      <c r="K56" s="289"/>
      <c r="L56" s="289"/>
      <c r="M56" s="289"/>
      <c r="N56" s="290"/>
      <c r="O56" s="83"/>
    </row>
    <row r="57" spans="2:22" s="36" customFormat="1" ht="39">
      <c r="B57" s="193" t="s">
        <v>378</v>
      </c>
      <c r="C57" s="194" t="s">
        <v>26</v>
      </c>
      <c r="D57" s="195" t="s">
        <v>19</v>
      </c>
      <c r="E57" s="196" t="s">
        <v>40</v>
      </c>
      <c r="F57" s="197" t="s">
        <v>116</v>
      </c>
      <c r="G57" s="196" t="s">
        <v>21</v>
      </c>
      <c r="H57" s="198" t="s">
        <v>117</v>
      </c>
      <c r="I57" s="196" t="s">
        <v>22</v>
      </c>
      <c r="J57" s="196" t="s">
        <v>19</v>
      </c>
      <c r="K57" s="196" t="s">
        <v>40</v>
      </c>
      <c r="L57" s="197" t="s">
        <v>116</v>
      </c>
      <c r="M57" s="196" t="s">
        <v>21</v>
      </c>
      <c r="N57" s="198" t="s">
        <v>117</v>
      </c>
      <c r="O57" s="194" t="s">
        <v>22</v>
      </c>
      <c r="P57" s="199" t="s">
        <v>135</v>
      </c>
      <c r="Q57" s="180"/>
      <c r="R57" s="180"/>
      <c r="T57" s="35"/>
      <c r="U57" s="35"/>
      <c r="V57" s="35"/>
    </row>
    <row r="58" spans="2:22">
      <c r="B58" s="291" t="s">
        <v>293</v>
      </c>
      <c r="C58" s="86" t="s">
        <v>45</v>
      </c>
      <c r="D58" s="118">
        <f>C$13*C$22</f>
        <v>13.499999999999998</v>
      </c>
      <c r="E58" s="117">
        <f>D$13*D$22</f>
        <v>15.75</v>
      </c>
      <c r="F58" s="117">
        <f>E$13*E$22</f>
        <v>0</v>
      </c>
      <c r="G58" s="117">
        <f>F$13*F$22</f>
        <v>8.25</v>
      </c>
      <c r="H58" s="117">
        <f>G$13*G$22</f>
        <v>0</v>
      </c>
      <c r="I58" s="116">
        <f>SUM(D58:H58)</f>
        <v>37.5</v>
      </c>
      <c r="J58" s="118">
        <f>C$13*I$22</f>
        <v>4.5</v>
      </c>
      <c r="K58" s="118">
        <f t="shared" ref="K58:N58" si="2">D$13*J$22</f>
        <v>21</v>
      </c>
      <c r="L58" s="118">
        <f t="shared" si="2"/>
        <v>0</v>
      </c>
      <c r="M58" s="118">
        <f t="shared" si="2"/>
        <v>33</v>
      </c>
      <c r="N58" s="118">
        <f t="shared" si="2"/>
        <v>0</v>
      </c>
      <c r="O58" s="119">
        <f>SUM(J58:N58)</f>
        <v>58.5</v>
      </c>
      <c r="P58" s="200">
        <f>I58+O58</f>
        <v>96</v>
      </c>
      <c r="Q58" s="181"/>
      <c r="R58" s="181"/>
    </row>
    <row r="59" spans="2:22" ht="15" customHeight="1">
      <c r="B59" s="292"/>
      <c r="C59" s="86" t="s">
        <v>42</v>
      </c>
      <c r="D59" s="118">
        <f>C$14*C$22</f>
        <v>22.5</v>
      </c>
      <c r="E59" s="117">
        <f>D$14*D$22</f>
        <v>26.25</v>
      </c>
      <c r="F59" s="117">
        <f>E$14*E$22</f>
        <v>0</v>
      </c>
      <c r="G59" s="117">
        <f>F$14*F$22</f>
        <v>13.75</v>
      </c>
      <c r="H59" s="117">
        <f>G$14*G$22</f>
        <v>0</v>
      </c>
      <c r="I59" s="116">
        <f>SUM(D59:H59)</f>
        <v>62.5</v>
      </c>
      <c r="J59" s="118">
        <f>C$14*I$22</f>
        <v>7.5</v>
      </c>
      <c r="K59" s="118">
        <f t="shared" ref="K59:N59" si="3">D$14*J$22</f>
        <v>35</v>
      </c>
      <c r="L59" s="118">
        <f t="shared" si="3"/>
        <v>0</v>
      </c>
      <c r="M59" s="118">
        <f t="shared" si="3"/>
        <v>55</v>
      </c>
      <c r="N59" s="118">
        <f t="shared" si="3"/>
        <v>0</v>
      </c>
      <c r="O59" s="119">
        <f>SUM(J59:N59)</f>
        <v>97.5</v>
      </c>
      <c r="P59" s="200">
        <f t="shared" ref="P59:P81" si="4">I59+O59</f>
        <v>160</v>
      </c>
      <c r="Q59" s="181"/>
      <c r="R59" s="181"/>
    </row>
    <row r="60" spans="2:22">
      <c r="B60" s="292"/>
      <c r="C60" s="86" t="s">
        <v>43</v>
      </c>
      <c r="D60" s="118">
        <f>C$15*C$22</f>
        <v>36.000000000000007</v>
      </c>
      <c r="E60" s="117">
        <f>D$15*D$22</f>
        <v>42.000000000000007</v>
      </c>
      <c r="F60" s="117">
        <f>E$15*E$22</f>
        <v>0</v>
      </c>
      <c r="G60" s="117">
        <f>F$15*F$22</f>
        <v>22</v>
      </c>
      <c r="H60" s="117">
        <f>G$15*G$22</f>
        <v>0</v>
      </c>
      <c r="I60" s="116">
        <f>SUM(D60:H60)</f>
        <v>100.00000000000001</v>
      </c>
      <c r="J60" s="118">
        <f>C$15*I$22</f>
        <v>12.000000000000002</v>
      </c>
      <c r="K60" s="118">
        <f t="shared" ref="K60:N60" si="5">D$15*J$22</f>
        <v>56.000000000000007</v>
      </c>
      <c r="L60" s="118">
        <f t="shared" si="5"/>
        <v>0</v>
      </c>
      <c r="M60" s="118">
        <f t="shared" si="5"/>
        <v>88</v>
      </c>
      <c r="N60" s="118">
        <f t="shared" si="5"/>
        <v>0</v>
      </c>
      <c r="O60" s="119">
        <f>SUM(J60:N60)</f>
        <v>156</v>
      </c>
      <c r="P60" s="200">
        <f t="shared" si="4"/>
        <v>256</v>
      </c>
      <c r="Q60" s="181"/>
      <c r="R60" s="181"/>
    </row>
    <row r="61" spans="2:22">
      <c r="B61" s="292"/>
      <c r="C61" s="86" t="s">
        <v>41</v>
      </c>
      <c r="D61" s="118">
        <f>C$16*C$22</f>
        <v>18.000000000000004</v>
      </c>
      <c r="E61" s="117">
        <f>D$16*D$22</f>
        <v>21.000000000000004</v>
      </c>
      <c r="F61" s="117">
        <f>E$16*E$22</f>
        <v>0</v>
      </c>
      <c r="G61" s="117">
        <f>F$16*F$22</f>
        <v>11</v>
      </c>
      <c r="H61" s="117">
        <f>G$16*G$22</f>
        <v>0</v>
      </c>
      <c r="I61" s="116">
        <f>SUM(D61:H61)</f>
        <v>50.000000000000007</v>
      </c>
      <c r="J61" s="118">
        <f>C$16*I$22</f>
        <v>6.0000000000000009</v>
      </c>
      <c r="K61" s="118">
        <f t="shared" ref="K61:N61" si="6">D$16*J$22</f>
        <v>28.000000000000004</v>
      </c>
      <c r="L61" s="118">
        <f t="shared" si="6"/>
        <v>0</v>
      </c>
      <c r="M61" s="118">
        <f t="shared" si="6"/>
        <v>44</v>
      </c>
      <c r="N61" s="118">
        <f t="shared" si="6"/>
        <v>0</v>
      </c>
      <c r="O61" s="119">
        <f>SUM(J61:N61)</f>
        <v>78</v>
      </c>
      <c r="P61" s="200">
        <f t="shared" si="4"/>
        <v>128</v>
      </c>
      <c r="Q61" s="181"/>
      <c r="R61" s="181"/>
    </row>
    <row r="62" spans="2:22">
      <c r="B62" s="293"/>
      <c r="C62" s="86" t="s">
        <v>118</v>
      </c>
      <c r="D62" s="118">
        <f>C$17*C$22</f>
        <v>0</v>
      </c>
      <c r="E62" s="117">
        <f>D$17*D$22</f>
        <v>0</v>
      </c>
      <c r="F62" s="117">
        <f>E$17*E$22</f>
        <v>0</v>
      </c>
      <c r="G62" s="117">
        <f>F$17*F$22</f>
        <v>0</v>
      </c>
      <c r="H62" s="117">
        <f>G$17*G$22</f>
        <v>0</v>
      </c>
      <c r="I62" s="116">
        <f>SUM(D62:H62)</f>
        <v>0</v>
      </c>
      <c r="J62" s="118">
        <f>C$17*I$22</f>
        <v>0</v>
      </c>
      <c r="K62" s="118">
        <f t="shared" ref="K62:N62" si="7">D$17*J$22</f>
        <v>0</v>
      </c>
      <c r="L62" s="118">
        <f t="shared" si="7"/>
        <v>0</v>
      </c>
      <c r="M62" s="118">
        <f t="shared" si="7"/>
        <v>0</v>
      </c>
      <c r="N62" s="118">
        <f t="shared" si="7"/>
        <v>0</v>
      </c>
      <c r="O62" s="119">
        <f>SUM(J62:N62)</f>
        <v>0</v>
      </c>
      <c r="P62" s="200">
        <f t="shared" si="4"/>
        <v>0</v>
      </c>
      <c r="Q62" s="181"/>
      <c r="R62" s="181"/>
    </row>
    <row r="63" spans="2:22">
      <c r="B63" s="201" t="s">
        <v>130</v>
      </c>
      <c r="C63" s="103"/>
      <c r="D63" s="120">
        <f t="shared" ref="D63:O63" si="8">SUM(D58:D62)</f>
        <v>90</v>
      </c>
      <c r="E63" s="121">
        <f t="shared" si="8"/>
        <v>105</v>
      </c>
      <c r="F63" s="121">
        <f t="shared" si="8"/>
        <v>0</v>
      </c>
      <c r="G63" s="121">
        <f t="shared" si="8"/>
        <v>55</v>
      </c>
      <c r="H63" s="121">
        <f t="shared" si="8"/>
        <v>0</v>
      </c>
      <c r="I63" s="122">
        <f t="shared" si="8"/>
        <v>250</v>
      </c>
      <c r="J63" s="121">
        <f t="shared" si="8"/>
        <v>30</v>
      </c>
      <c r="K63" s="121">
        <f t="shared" si="8"/>
        <v>140</v>
      </c>
      <c r="L63" s="121">
        <f t="shared" si="8"/>
        <v>0</v>
      </c>
      <c r="M63" s="121">
        <f t="shared" si="8"/>
        <v>220</v>
      </c>
      <c r="N63" s="121">
        <f t="shared" si="8"/>
        <v>0</v>
      </c>
      <c r="O63" s="123">
        <f t="shared" si="8"/>
        <v>390</v>
      </c>
      <c r="P63" s="200">
        <f t="shared" si="4"/>
        <v>640</v>
      </c>
      <c r="Q63" s="181"/>
      <c r="R63" s="181"/>
    </row>
    <row r="64" spans="2:22">
      <c r="B64" s="291" t="s">
        <v>301</v>
      </c>
      <c r="C64" s="86" t="s">
        <v>45</v>
      </c>
      <c r="D64" s="118">
        <f>C$13*C$23</f>
        <v>13.499999999999998</v>
      </c>
      <c r="E64" s="117">
        <f>D$13*D$23</f>
        <v>15.75</v>
      </c>
      <c r="F64" s="117">
        <f>E$13*E$23</f>
        <v>0</v>
      </c>
      <c r="G64" s="117">
        <f>F$13*F$23</f>
        <v>8.25</v>
      </c>
      <c r="H64" s="117">
        <f>G$13*G$23</f>
        <v>0</v>
      </c>
      <c r="I64" s="116">
        <f>SUM(D64:H64)</f>
        <v>37.5</v>
      </c>
      <c r="J64" s="118">
        <f>C$13*I$23</f>
        <v>4.5</v>
      </c>
      <c r="K64" s="118">
        <f t="shared" ref="K64:N64" si="9">D$13*J$23</f>
        <v>21</v>
      </c>
      <c r="L64" s="118">
        <f t="shared" si="9"/>
        <v>0</v>
      </c>
      <c r="M64" s="118">
        <f t="shared" si="9"/>
        <v>33</v>
      </c>
      <c r="N64" s="118">
        <f t="shared" si="9"/>
        <v>0</v>
      </c>
      <c r="O64" s="119">
        <f>SUM(J64:N64)</f>
        <v>58.5</v>
      </c>
      <c r="P64" s="200">
        <f t="shared" si="4"/>
        <v>96</v>
      </c>
      <c r="Q64" s="181"/>
      <c r="R64" s="181"/>
    </row>
    <row r="65" spans="2:18">
      <c r="B65" s="292"/>
      <c r="C65" s="86" t="s">
        <v>42</v>
      </c>
      <c r="D65" s="118">
        <f>C$14*C$23</f>
        <v>22.5</v>
      </c>
      <c r="E65" s="117">
        <f>D$14*D$23</f>
        <v>26.25</v>
      </c>
      <c r="F65" s="117">
        <f>E$14*E$23</f>
        <v>0</v>
      </c>
      <c r="G65" s="117">
        <f>F$14*F$23</f>
        <v>13.75</v>
      </c>
      <c r="H65" s="117">
        <f>G$14*G$23</f>
        <v>0</v>
      </c>
      <c r="I65" s="116">
        <f>SUM(D65:H65)</f>
        <v>62.5</v>
      </c>
      <c r="J65" s="118">
        <f>C$14*I$23</f>
        <v>7.5</v>
      </c>
      <c r="K65" s="118">
        <f t="shared" ref="K65:N65" si="10">D$14*J$23</f>
        <v>35</v>
      </c>
      <c r="L65" s="118">
        <f t="shared" si="10"/>
        <v>0</v>
      </c>
      <c r="M65" s="118">
        <f t="shared" si="10"/>
        <v>55</v>
      </c>
      <c r="N65" s="118">
        <f t="shared" si="10"/>
        <v>0</v>
      </c>
      <c r="O65" s="119">
        <f>SUM(J65:N65)</f>
        <v>97.5</v>
      </c>
      <c r="P65" s="200">
        <f t="shared" si="4"/>
        <v>160</v>
      </c>
      <c r="Q65" s="181"/>
      <c r="R65" s="181"/>
    </row>
    <row r="66" spans="2:18">
      <c r="B66" s="292"/>
      <c r="C66" s="86" t="s">
        <v>43</v>
      </c>
      <c r="D66" s="118">
        <f>C$15*C$23</f>
        <v>36.000000000000007</v>
      </c>
      <c r="E66" s="117">
        <f>D$15*D$23</f>
        <v>42.000000000000007</v>
      </c>
      <c r="F66" s="117">
        <f>E$15*E$23</f>
        <v>0</v>
      </c>
      <c r="G66" s="117">
        <f>F$15*F$23</f>
        <v>22</v>
      </c>
      <c r="H66" s="117">
        <f>G$15*G$23</f>
        <v>0</v>
      </c>
      <c r="I66" s="116">
        <f>SUM(D66:H66)</f>
        <v>100.00000000000001</v>
      </c>
      <c r="J66" s="118">
        <f>C$15*I$23</f>
        <v>12.000000000000002</v>
      </c>
      <c r="K66" s="118">
        <f t="shared" ref="K66:N66" si="11">D$15*J$23</f>
        <v>56.000000000000007</v>
      </c>
      <c r="L66" s="118">
        <f t="shared" si="11"/>
        <v>0</v>
      </c>
      <c r="M66" s="118">
        <f t="shared" si="11"/>
        <v>88</v>
      </c>
      <c r="N66" s="118">
        <f t="shared" si="11"/>
        <v>0</v>
      </c>
      <c r="O66" s="119">
        <f>SUM(J66:N66)</f>
        <v>156</v>
      </c>
      <c r="P66" s="200">
        <f t="shared" si="4"/>
        <v>256</v>
      </c>
      <c r="Q66" s="181"/>
      <c r="R66" s="181"/>
    </row>
    <row r="67" spans="2:18">
      <c r="B67" s="292"/>
      <c r="C67" s="86" t="s">
        <v>41</v>
      </c>
      <c r="D67" s="118">
        <f>C$16*C$23</f>
        <v>18.000000000000004</v>
      </c>
      <c r="E67" s="117">
        <f>D$16*D$23</f>
        <v>21.000000000000004</v>
      </c>
      <c r="F67" s="117">
        <f>E$16*E$23</f>
        <v>0</v>
      </c>
      <c r="G67" s="117">
        <f>F$16*F$23</f>
        <v>11</v>
      </c>
      <c r="H67" s="117">
        <f>G$16*G$23</f>
        <v>0</v>
      </c>
      <c r="I67" s="116">
        <f>SUM(D67:H67)</f>
        <v>50.000000000000007</v>
      </c>
      <c r="J67" s="118">
        <f>C$16*I$23</f>
        <v>6.0000000000000009</v>
      </c>
      <c r="K67" s="118">
        <f t="shared" ref="K67:N67" si="12">D$16*J$23</f>
        <v>28.000000000000004</v>
      </c>
      <c r="L67" s="118">
        <f t="shared" si="12"/>
        <v>0</v>
      </c>
      <c r="M67" s="118">
        <f t="shared" si="12"/>
        <v>44</v>
      </c>
      <c r="N67" s="118">
        <f t="shared" si="12"/>
        <v>0</v>
      </c>
      <c r="O67" s="117">
        <f>SUM(J67:N67)</f>
        <v>78</v>
      </c>
      <c r="P67" s="200">
        <f t="shared" si="4"/>
        <v>128</v>
      </c>
      <c r="Q67" s="181"/>
      <c r="R67" s="181"/>
    </row>
    <row r="68" spans="2:18">
      <c r="B68" s="293"/>
      <c r="C68" s="86" t="s">
        <v>118</v>
      </c>
      <c r="D68" s="118">
        <f>C$17*C$23</f>
        <v>0</v>
      </c>
      <c r="E68" s="117">
        <f>D$17*D$23</f>
        <v>0</v>
      </c>
      <c r="F68" s="117">
        <f>E$17*E$23</f>
        <v>0</v>
      </c>
      <c r="G68" s="117">
        <f>F$17*F$23</f>
        <v>0</v>
      </c>
      <c r="H68" s="117">
        <f>G$17*G$23</f>
        <v>0</v>
      </c>
      <c r="I68" s="116">
        <f>SUM(D68:H68)</f>
        <v>0</v>
      </c>
      <c r="J68" s="118">
        <f>C$17*I$23</f>
        <v>0</v>
      </c>
      <c r="K68" s="118">
        <f t="shared" ref="K68:N68" si="13">D$17*J$23</f>
        <v>0</v>
      </c>
      <c r="L68" s="118">
        <f t="shared" si="13"/>
        <v>0</v>
      </c>
      <c r="M68" s="118">
        <f t="shared" si="13"/>
        <v>0</v>
      </c>
      <c r="N68" s="118">
        <f t="shared" si="13"/>
        <v>0</v>
      </c>
      <c r="O68" s="117">
        <f>SUM(J68:N68)</f>
        <v>0</v>
      </c>
      <c r="P68" s="200">
        <f t="shared" si="4"/>
        <v>0</v>
      </c>
      <c r="Q68" s="181"/>
      <c r="R68" s="181"/>
    </row>
    <row r="69" spans="2:18">
      <c r="B69" s="201" t="s">
        <v>130</v>
      </c>
      <c r="C69" s="103"/>
      <c r="D69" s="120">
        <f t="shared" ref="D69:O69" si="14">SUM(D64:D68)</f>
        <v>90</v>
      </c>
      <c r="E69" s="121">
        <f t="shared" si="14"/>
        <v>105</v>
      </c>
      <c r="F69" s="121">
        <f t="shared" si="14"/>
        <v>0</v>
      </c>
      <c r="G69" s="121">
        <f t="shared" si="14"/>
        <v>55</v>
      </c>
      <c r="H69" s="121">
        <f t="shared" si="14"/>
        <v>0</v>
      </c>
      <c r="I69" s="122">
        <f t="shared" si="14"/>
        <v>250</v>
      </c>
      <c r="J69" s="121">
        <f t="shared" si="14"/>
        <v>30</v>
      </c>
      <c r="K69" s="125">
        <f t="shared" si="14"/>
        <v>140</v>
      </c>
      <c r="L69" s="125">
        <f t="shared" si="14"/>
        <v>0</v>
      </c>
      <c r="M69" s="125">
        <f t="shared" si="14"/>
        <v>220</v>
      </c>
      <c r="N69" s="125">
        <f t="shared" si="14"/>
        <v>0</v>
      </c>
      <c r="O69" s="125">
        <f t="shared" si="14"/>
        <v>390</v>
      </c>
      <c r="P69" s="216">
        <f t="shared" si="4"/>
        <v>640</v>
      </c>
      <c r="Q69" s="181"/>
      <c r="R69" s="181"/>
    </row>
    <row r="70" spans="2:18">
      <c r="B70" s="291" t="s">
        <v>306</v>
      </c>
      <c r="C70" s="86" t="s">
        <v>45</v>
      </c>
      <c r="D70" s="118">
        <f>C$13*C$24</f>
        <v>6.7499999999999991</v>
      </c>
      <c r="E70" s="117">
        <f>D$13*D$24</f>
        <v>7.875</v>
      </c>
      <c r="F70" s="117">
        <f>E$13*E$24</f>
        <v>0</v>
      </c>
      <c r="G70" s="117">
        <f>F$13*F$24</f>
        <v>4.125</v>
      </c>
      <c r="H70" s="117">
        <f>G$13*G$24</f>
        <v>0</v>
      </c>
      <c r="I70" s="116">
        <f>SUM(D70:H70)</f>
        <v>18.75</v>
      </c>
      <c r="J70" s="118">
        <f>C$13*I$24</f>
        <v>2.25</v>
      </c>
      <c r="K70" s="118">
        <f t="shared" ref="K70:N70" si="15">D$13*J$24</f>
        <v>10.5</v>
      </c>
      <c r="L70" s="118">
        <f t="shared" si="15"/>
        <v>0</v>
      </c>
      <c r="M70" s="118">
        <f t="shared" si="15"/>
        <v>16.5</v>
      </c>
      <c r="N70" s="118">
        <f t="shared" si="15"/>
        <v>0</v>
      </c>
      <c r="O70" s="119">
        <f>SUM(J70:N70)</f>
        <v>29.25</v>
      </c>
      <c r="P70" s="200">
        <f t="shared" si="4"/>
        <v>48</v>
      </c>
      <c r="Q70" s="181"/>
      <c r="R70" s="181"/>
    </row>
    <row r="71" spans="2:18" ht="24" customHeight="1">
      <c r="B71" s="292"/>
      <c r="C71" s="86" t="s">
        <v>42</v>
      </c>
      <c r="D71" s="118">
        <f>C$14*C$24</f>
        <v>11.25</v>
      </c>
      <c r="E71" s="117">
        <f>D$14*D$24</f>
        <v>13.125</v>
      </c>
      <c r="F71" s="117">
        <f>E$14*E$24</f>
        <v>0</v>
      </c>
      <c r="G71" s="117">
        <f>F$14*F$24</f>
        <v>6.875</v>
      </c>
      <c r="H71" s="117">
        <f>G$14*G$24</f>
        <v>0</v>
      </c>
      <c r="I71" s="116">
        <f>SUM(D71:H71)</f>
        <v>31.25</v>
      </c>
      <c r="J71" s="118">
        <f>C$14*I$24</f>
        <v>3.75</v>
      </c>
      <c r="K71" s="118">
        <f t="shared" ref="K71:N71" si="16">D$14*J$24</f>
        <v>17.5</v>
      </c>
      <c r="L71" s="118">
        <f t="shared" si="16"/>
        <v>0</v>
      </c>
      <c r="M71" s="118">
        <f t="shared" si="16"/>
        <v>27.5</v>
      </c>
      <c r="N71" s="118">
        <f t="shared" si="16"/>
        <v>0</v>
      </c>
      <c r="O71" s="119">
        <f>SUM(J71:N71)</f>
        <v>48.75</v>
      </c>
      <c r="P71" s="200">
        <f t="shared" si="4"/>
        <v>80</v>
      </c>
      <c r="Q71" s="181"/>
      <c r="R71" s="181"/>
    </row>
    <row r="72" spans="2:18">
      <c r="B72" s="292"/>
      <c r="C72" s="86" t="s">
        <v>43</v>
      </c>
      <c r="D72" s="118">
        <f>C$15*C$24</f>
        <v>18.000000000000004</v>
      </c>
      <c r="E72" s="117">
        <f>D$15*D$24</f>
        <v>21.000000000000004</v>
      </c>
      <c r="F72" s="117">
        <f>E$15*E$24</f>
        <v>0</v>
      </c>
      <c r="G72" s="117">
        <f>F$15*F$24</f>
        <v>11</v>
      </c>
      <c r="H72" s="117">
        <f>G$15*G$24</f>
        <v>0</v>
      </c>
      <c r="I72" s="116">
        <f>SUM(D72:H72)</f>
        <v>50.000000000000007</v>
      </c>
      <c r="J72" s="118">
        <f>C$15*I$24</f>
        <v>6.0000000000000009</v>
      </c>
      <c r="K72" s="118">
        <f t="shared" ref="K72:N72" si="17">D$15*J$24</f>
        <v>28.000000000000004</v>
      </c>
      <c r="L72" s="118">
        <f t="shared" si="17"/>
        <v>0</v>
      </c>
      <c r="M72" s="118">
        <f t="shared" si="17"/>
        <v>44</v>
      </c>
      <c r="N72" s="118">
        <f t="shared" si="17"/>
        <v>0</v>
      </c>
      <c r="O72" s="119">
        <f>SUM(J72:N72)</f>
        <v>78</v>
      </c>
      <c r="P72" s="200">
        <f t="shared" si="4"/>
        <v>128</v>
      </c>
      <c r="Q72" s="181"/>
      <c r="R72" s="181"/>
    </row>
    <row r="73" spans="2:18">
      <c r="B73" s="292"/>
      <c r="C73" s="86" t="s">
        <v>41</v>
      </c>
      <c r="D73" s="118">
        <f>C$16*C$24</f>
        <v>9.0000000000000018</v>
      </c>
      <c r="E73" s="117">
        <f>D$16*D$24</f>
        <v>10.500000000000002</v>
      </c>
      <c r="F73" s="117">
        <f>E$16*E$24</f>
        <v>0</v>
      </c>
      <c r="G73" s="117">
        <f>F$16*F$24</f>
        <v>5.5</v>
      </c>
      <c r="H73" s="117">
        <f>G$16*G$24</f>
        <v>0</v>
      </c>
      <c r="I73" s="116">
        <f>SUM(D73:H73)</f>
        <v>25.000000000000004</v>
      </c>
      <c r="J73" s="118">
        <f>C$16*I$24</f>
        <v>3.0000000000000004</v>
      </c>
      <c r="K73" s="118">
        <f t="shared" ref="K73:N73" si="18">D$16*J$24</f>
        <v>14.000000000000002</v>
      </c>
      <c r="L73" s="118">
        <f t="shared" si="18"/>
        <v>0</v>
      </c>
      <c r="M73" s="118">
        <f t="shared" si="18"/>
        <v>22</v>
      </c>
      <c r="N73" s="118">
        <f t="shared" si="18"/>
        <v>0</v>
      </c>
      <c r="O73" s="119">
        <f>SUM(J73:N73)</f>
        <v>39</v>
      </c>
      <c r="P73" s="200">
        <f t="shared" si="4"/>
        <v>64</v>
      </c>
      <c r="Q73" s="181"/>
      <c r="R73" s="181"/>
    </row>
    <row r="74" spans="2:18">
      <c r="B74" s="293"/>
      <c r="C74" s="86" t="s">
        <v>118</v>
      </c>
      <c r="D74" s="118">
        <f>C$17*C$24</f>
        <v>0</v>
      </c>
      <c r="E74" s="117">
        <f>D$17*D$24</f>
        <v>0</v>
      </c>
      <c r="F74" s="117">
        <f>E$17*E$24</f>
        <v>0</v>
      </c>
      <c r="G74" s="117">
        <f>F$17*F$24</f>
        <v>0</v>
      </c>
      <c r="H74" s="117">
        <f>G$17*G$24</f>
        <v>0</v>
      </c>
      <c r="I74" s="116">
        <f>SUM(D74:H74)</f>
        <v>0</v>
      </c>
      <c r="J74" s="118">
        <f>C$17*I$24</f>
        <v>0</v>
      </c>
      <c r="K74" s="118">
        <f t="shared" ref="K74:N74" si="19">D$17*J$24</f>
        <v>0</v>
      </c>
      <c r="L74" s="118">
        <f t="shared" si="19"/>
        <v>0</v>
      </c>
      <c r="M74" s="118">
        <f t="shared" si="19"/>
        <v>0</v>
      </c>
      <c r="N74" s="118">
        <f t="shared" si="19"/>
        <v>0</v>
      </c>
      <c r="O74" s="119">
        <f>SUM(J74:N74)</f>
        <v>0</v>
      </c>
      <c r="P74" s="200">
        <f t="shared" si="4"/>
        <v>0</v>
      </c>
      <c r="Q74" s="181"/>
      <c r="R74" s="181"/>
    </row>
    <row r="75" spans="2:18">
      <c r="B75" s="201" t="s">
        <v>130</v>
      </c>
      <c r="C75" s="103"/>
      <c r="D75" s="124">
        <f t="shared" ref="D75:O75" si="20">SUM(D70:D74)</f>
        <v>45</v>
      </c>
      <c r="E75" s="125">
        <f t="shared" si="20"/>
        <v>52.5</v>
      </c>
      <c r="F75" s="125">
        <f t="shared" si="20"/>
        <v>0</v>
      </c>
      <c r="G75" s="125">
        <f t="shared" si="20"/>
        <v>27.5</v>
      </c>
      <c r="H75" s="125">
        <f t="shared" si="20"/>
        <v>0</v>
      </c>
      <c r="I75" s="116">
        <f t="shared" si="20"/>
        <v>125</v>
      </c>
      <c r="J75" s="125">
        <f t="shared" si="20"/>
        <v>15</v>
      </c>
      <c r="K75" s="125">
        <f t="shared" si="20"/>
        <v>70</v>
      </c>
      <c r="L75" s="125">
        <f t="shared" si="20"/>
        <v>0</v>
      </c>
      <c r="M75" s="125">
        <f t="shared" si="20"/>
        <v>110</v>
      </c>
      <c r="N75" s="125">
        <f t="shared" si="20"/>
        <v>0</v>
      </c>
      <c r="O75" s="119">
        <f t="shared" si="20"/>
        <v>195</v>
      </c>
      <c r="P75" s="200">
        <f t="shared" si="4"/>
        <v>320</v>
      </c>
      <c r="Q75" s="181"/>
      <c r="R75" s="181"/>
    </row>
    <row r="76" spans="2:18">
      <c r="B76" s="291" t="s">
        <v>309</v>
      </c>
      <c r="C76" s="86" t="s">
        <v>45</v>
      </c>
      <c r="D76" s="118">
        <f>C$13*C$25</f>
        <v>0</v>
      </c>
      <c r="E76" s="117">
        <f>D$13*D$25</f>
        <v>0</v>
      </c>
      <c r="F76" s="117">
        <f>E$13*E$25</f>
        <v>0</v>
      </c>
      <c r="G76" s="117">
        <f>F$13*F$25</f>
        <v>0</v>
      </c>
      <c r="H76" s="117">
        <f>G$13*G$25</f>
        <v>0</v>
      </c>
      <c r="I76" s="116">
        <f>SUM(D76:H76)</f>
        <v>0</v>
      </c>
      <c r="J76" s="118">
        <f>C$13*I$25</f>
        <v>0</v>
      </c>
      <c r="K76" s="118">
        <f t="shared" ref="K76:N76" si="21">D$13*J$25</f>
        <v>0</v>
      </c>
      <c r="L76" s="118">
        <f t="shared" si="21"/>
        <v>0</v>
      </c>
      <c r="M76" s="118">
        <f t="shared" si="21"/>
        <v>0</v>
      </c>
      <c r="N76" s="118">
        <f t="shared" si="21"/>
        <v>0</v>
      </c>
      <c r="O76" s="119">
        <f>SUM(J76:N76)</f>
        <v>0</v>
      </c>
      <c r="P76" s="200">
        <f t="shared" si="4"/>
        <v>0</v>
      </c>
      <c r="Q76" s="181"/>
      <c r="R76" s="181"/>
    </row>
    <row r="77" spans="2:18">
      <c r="B77" s="292"/>
      <c r="C77" s="86" t="s">
        <v>42</v>
      </c>
      <c r="D77" s="118">
        <f>C$14*C$25</f>
        <v>0</v>
      </c>
      <c r="E77" s="117">
        <f>D$14*D$25</f>
        <v>0</v>
      </c>
      <c r="F77" s="117">
        <f>E$14*E$25</f>
        <v>0</v>
      </c>
      <c r="G77" s="117">
        <f>F$14*F$25</f>
        <v>0</v>
      </c>
      <c r="H77" s="117">
        <f>G$14*G$25</f>
        <v>0</v>
      </c>
      <c r="I77" s="116">
        <f>SUM(D77:H77)</f>
        <v>0</v>
      </c>
      <c r="J77" s="118">
        <f>C$14*I$25</f>
        <v>0</v>
      </c>
      <c r="K77" s="118">
        <f t="shared" ref="K77:N77" si="22">D$14*J$25</f>
        <v>0</v>
      </c>
      <c r="L77" s="118">
        <f t="shared" si="22"/>
        <v>0</v>
      </c>
      <c r="M77" s="118">
        <f t="shared" si="22"/>
        <v>0</v>
      </c>
      <c r="N77" s="118">
        <f t="shared" si="22"/>
        <v>0</v>
      </c>
      <c r="O77" s="119">
        <f>SUM(J77:N77)</f>
        <v>0</v>
      </c>
      <c r="P77" s="200">
        <f t="shared" si="4"/>
        <v>0</v>
      </c>
      <c r="Q77" s="182"/>
      <c r="R77" s="182"/>
    </row>
    <row r="78" spans="2:18">
      <c r="B78" s="292"/>
      <c r="C78" s="86" t="s">
        <v>43</v>
      </c>
      <c r="D78" s="118">
        <f>C$15*C$25</f>
        <v>0</v>
      </c>
      <c r="E78" s="117">
        <f>D$15*D$25</f>
        <v>0</v>
      </c>
      <c r="F78" s="117">
        <f>E$15*E$25</f>
        <v>0</v>
      </c>
      <c r="G78" s="117">
        <f>F$15*F$25</f>
        <v>0</v>
      </c>
      <c r="H78" s="117">
        <f>G$15*G$25</f>
        <v>0</v>
      </c>
      <c r="I78" s="116">
        <f>SUM(D78:H78)</f>
        <v>0</v>
      </c>
      <c r="J78" s="118">
        <f>C$15*I$25</f>
        <v>0</v>
      </c>
      <c r="K78" s="118">
        <f t="shared" ref="K78:N78" si="23">D$15*J$25</f>
        <v>0</v>
      </c>
      <c r="L78" s="118">
        <f t="shared" si="23"/>
        <v>0</v>
      </c>
      <c r="M78" s="118">
        <f t="shared" si="23"/>
        <v>0</v>
      </c>
      <c r="N78" s="118">
        <f t="shared" si="23"/>
        <v>0</v>
      </c>
      <c r="O78" s="119">
        <f>SUM(J78:N78)</f>
        <v>0</v>
      </c>
      <c r="P78" s="200">
        <f t="shared" si="4"/>
        <v>0</v>
      </c>
      <c r="Q78" s="182"/>
      <c r="R78" s="182"/>
    </row>
    <row r="79" spans="2:18">
      <c r="B79" s="292"/>
      <c r="C79" s="86" t="s">
        <v>41</v>
      </c>
      <c r="D79" s="118">
        <f>C$16*C$25</f>
        <v>0</v>
      </c>
      <c r="E79" s="117">
        <f>D$16*D$25</f>
        <v>0</v>
      </c>
      <c r="F79" s="117">
        <f>E$16*E$25</f>
        <v>0</v>
      </c>
      <c r="G79" s="117">
        <f>F$16*F$25</f>
        <v>0</v>
      </c>
      <c r="H79" s="117">
        <f>G$16*G$25</f>
        <v>0</v>
      </c>
      <c r="I79" s="116">
        <f>SUM(D79:H79)</f>
        <v>0</v>
      </c>
      <c r="J79" s="118">
        <f>C$16*I$25</f>
        <v>0</v>
      </c>
      <c r="K79" s="118">
        <f t="shared" ref="K79:N79" si="24">D$16*J$25</f>
        <v>0</v>
      </c>
      <c r="L79" s="118">
        <f t="shared" si="24"/>
        <v>0</v>
      </c>
      <c r="M79" s="118">
        <f t="shared" si="24"/>
        <v>0</v>
      </c>
      <c r="N79" s="118">
        <f t="shared" si="24"/>
        <v>0</v>
      </c>
      <c r="O79" s="119">
        <f>SUM(J79:N79)</f>
        <v>0</v>
      </c>
      <c r="P79" s="200">
        <f t="shared" si="4"/>
        <v>0</v>
      </c>
      <c r="Q79" s="182"/>
      <c r="R79" s="182"/>
    </row>
    <row r="80" spans="2:18">
      <c r="B80" s="293"/>
      <c r="C80" s="86" t="s">
        <v>118</v>
      </c>
      <c r="D80" s="118">
        <f>C$17*C$25</f>
        <v>0</v>
      </c>
      <c r="E80" s="117">
        <f>D$17*D$25</f>
        <v>0</v>
      </c>
      <c r="F80" s="117">
        <f>E$17*E$25</f>
        <v>0</v>
      </c>
      <c r="G80" s="117">
        <f>F$17*F$25</f>
        <v>0</v>
      </c>
      <c r="H80" s="117">
        <f>G$17*G$25</f>
        <v>0</v>
      </c>
      <c r="I80" s="116">
        <f>SUM(D80:H80)</f>
        <v>0</v>
      </c>
      <c r="J80" s="118">
        <f>C$17*I$25</f>
        <v>0</v>
      </c>
      <c r="K80" s="118">
        <f t="shared" ref="K80:N80" si="25">D$17*J$25</f>
        <v>0</v>
      </c>
      <c r="L80" s="118">
        <f t="shared" si="25"/>
        <v>0</v>
      </c>
      <c r="M80" s="118">
        <f t="shared" si="25"/>
        <v>0</v>
      </c>
      <c r="N80" s="118">
        <f t="shared" si="25"/>
        <v>0</v>
      </c>
      <c r="O80" s="119">
        <f>SUM(J80:N80)</f>
        <v>0</v>
      </c>
      <c r="P80" s="200">
        <f t="shared" si="4"/>
        <v>0</v>
      </c>
      <c r="Q80" s="182"/>
      <c r="R80" s="182"/>
    </row>
    <row r="81" spans="2:18">
      <c r="B81" s="201" t="s">
        <v>130</v>
      </c>
      <c r="C81" s="103"/>
      <c r="D81" s="120">
        <f t="shared" ref="D81:O81" si="26">SUM(D76:D80)</f>
        <v>0</v>
      </c>
      <c r="E81" s="121">
        <f t="shared" si="26"/>
        <v>0</v>
      </c>
      <c r="F81" s="121">
        <f t="shared" si="26"/>
        <v>0</v>
      </c>
      <c r="G81" s="121">
        <f t="shared" si="26"/>
        <v>0</v>
      </c>
      <c r="H81" s="121">
        <f t="shared" si="26"/>
        <v>0</v>
      </c>
      <c r="I81" s="122">
        <f t="shared" si="26"/>
        <v>0</v>
      </c>
      <c r="J81" s="121">
        <f t="shared" si="26"/>
        <v>0</v>
      </c>
      <c r="K81" s="121">
        <f t="shared" si="26"/>
        <v>0</v>
      </c>
      <c r="L81" s="121">
        <f t="shared" si="26"/>
        <v>0</v>
      </c>
      <c r="M81" s="121">
        <f t="shared" si="26"/>
        <v>0</v>
      </c>
      <c r="N81" s="121">
        <f t="shared" si="26"/>
        <v>0</v>
      </c>
      <c r="O81" s="123">
        <f t="shared" si="26"/>
        <v>0</v>
      </c>
      <c r="P81" s="200">
        <f t="shared" si="4"/>
        <v>0</v>
      </c>
      <c r="Q81" s="182"/>
      <c r="R81" s="182"/>
    </row>
    <row r="82" spans="2:18">
      <c r="B82" s="291" t="s">
        <v>311</v>
      </c>
      <c r="C82" s="86" t="s">
        <v>45</v>
      </c>
      <c r="D82" s="118">
        <f>C$13*C$26</f>
        <v>0</v>
      </c>
      <c r="E82" s="118">
        <f>D$13*D$26</f>
        <v>0</v>
      </c>
      <c r="F82" s="118">
        <f>E$13*E$26</f>
        <v>0</v>
      </c>
      <c r="G82" s="118">
        <f>F$13*F$26</f>
        <v>0</v>
      </c>
      <c r="H82" s="118">
        <f>G$13*G$26</f>
        <v>0</v>
      </c>
      <c r="I82" s="116">
        <f>SUM(D82:H82)</f>
        <v>0</v>
      </c>
      <c r="J82" s="118">
        <f>C$13*I$26</f>
        <v>0</v>
      </c>
      <c r="K82" s="118">
        <f t="shared" ref="K82:N82" si="27">D$13*J$26</f>
        <v>0</v>
      </c>
      <c r="L82" s="118">
        <f t="shared" si="27"/>
        <v>0</v>
      </c>
      <c r="M82" s="118">
        <f t="shared" si="27"/>
        <v>0</v>
      </c>
      <c r="N82" s="118">
        <f t="shared" si="27"/>
        <v>0</v>
      </c>
      <c r="O82" s="119">
        <f>SUM(J82:N82)</f>
        <v>0</v>
      </c>
      <c r="P82" s="200">
        <f>I82+O82</f>
        <v>0</v>
      </c>
      <c r="Q82" s="83"/>
      <c r="R82" s="83"/>
    </row>
    <row r="83" spans="2:18">
      <c r="B83" s="292"/>
      <c r="C83" s="86" t="s">
        <v>42</v>
      </c>
      <c r="D83" s="118">
        <f>C$14*C$26</f>
        <v>0</v>
      </c>
      <c r="E83" s="118">
        <f t="shared" ref="E83:H83" si="28">D$14*D$26</f>
        <v>0</v>
      </c>
      <c r="F83" s="118">
        <f t="shared" si="28"/>
        <v>0</v>
      </c>
      <c r="G83" s="118">
        <f t="shared" si="28"/>
        <v>0</v>
      </c>
      <c r="H83" s="118">
        <f t="shared" si="28"/>
        <v>0</v>
      </c>
      <c r="I83" s="116">
        <f>SUM(D83:H83)</f>
        <v>0</v>
      </c>
      <c r="J83" s="118">
        <f>C$14*I$26</f>
        <v>0</v>
      </c>
      <c r="K83" s="118">
        <f t="shared" ref="K83:N83" si="29">D$14*J$26</f>
        <v>0</v>
      </c>
      <c r="L83" s="118">
        <f t="shared" si="29"/>
        <v>0</v>
      </c>
      <c r="M83" s="118">
        <f t="shared" si="29"/>
        <v>0</v>
      </c>
      <c r="N83" s="118">
        <f t="shared" si="29"/>
        <v>0</v>
      </c>
      <c r="O83" s="119">
        <f>SUM(J83:N83)</f>
        <v>0</v>
      </c>
      <c r="P83" s="200">
        <f t="shared" ref="P83:P105" si="30">I83+O83</f>
        <v>0</v>
      </c>
      <c r="Q83" s="83"/>
      <c r="R83" s="83"/>
    </row>
    <row r="84" spans="2:18">
      <c r="B84" s="292"/>
      <c r="C84" s="86" t="s">
        <v>43</v>
      </c>
      <c r="D84" s="118">
        <f>C$15*C$26</f>
        <v>0</v>
      </c>
      <c r="E84" s="118">
        <f t="shared" ref="E84:H84" si="31">D$15*D$26</f>
        <v>0</v>
      </c>
      <c r="F84" s="118">
        <f t="shared" si="31"/>
        <v>0</v>
      </c>
      <c r="G84" s="118">
        <f t="shared" si="31"/>
        <v>0</v>
      </c>
      <c r="H84" s="118">
        <f t="shared" si="31"/>
        <v>0</v>
      </c>
      <c r="I84" s="116">
        <f>SUM(D84:H84)</f>
        <v>0</v>
      </c>
      <c r="J84" s="118">
        <f>C$15*I$26</f>
        <v>0</v>
      </c>
      <c r="K84" s="118">
        <f t="shared" ref="K84:N84" si="32">D$15*J$26</f>
        <v>0</v>
      </c>
      <c r="L84" s="118">
        <f t="shared" si="32"/>
        <v>0</v>
      </c>
      <c r="M84" s="118">
        <f t="shared" si="32"/>
        <v>0</v>
      </c>
      <c r="N84" s="118">
        <f t="shared" si="32"/>
        <v>0</v>
      </c>
      <c r="O84" s="119">
        <f>SUM(J84:N84)</f>
        <v>0</v>
      </c>
      <c r="P84" s="200">
        <f t="shared" si="30"/>
        <v>0</v>
      </c>
      <c r="Q84" s="83"/>
      <c r="R84" s="83"/>
    </row>
    <row r="85" spans="2:18">
      <c r="B85" s="292"/>
      <c r="C85" s="86" t="s">
        <v>41</v>
      </c>
      <c r="D85" s="118">
        <f>C$16*C$26</f>
        <v>0</v>
      </c>
      <c r="E85" s="118">
        <f t="shared" ref="E85:H85" si="33">D$16*D$26</f>
        <v>0</v>
      </c>
      <c r="F85" s="118">
        <f t="shared" si="33"/>
        <v>0</v>
      </c>
      <c r="G85" s="118">
        <f t="shared" si="33"/>
        <v>0</v>
      </c>
      <c r="H85" s="118">
        <f t="shared" si="33"/>
        <v>0</v>
      </c>
      <c r="I85" s="116">
        <f>SUM(D85:H85)</f>
        <v>0</v>
      </c>
      <c r="J85" s="118">
        <f>C$16*I$26</f>
        <v>0</v>
      </c>
      <c r="K85" s="118">
        <f t="shared" ref="K85:N85" si="34">D$16*J$26</f>
        <v>0</v>
      </c>
      <c r="L85" s="118">
        <f t="shared" si="34"/>
        <v>0</v>
      </c>
      <c r="M85" s="118">
        <f t="shared" si="34"/>
        <v>0</v>
      </c>
      <c r="N85" s="118">
        <f t="shared" si="34"/>
        <v>0</v>
      </c>
      <c r="O85" s="119">
        <f>SUM(J85:N85)</f>
        <v>0</v>
      </c>
      <c r="P85" s="200">
        <f t="shared" si="30"/>
        <v>0</v>
      </c>
      <c r="Q85" s="83"/>
      <c r="R85" s="83"/>
    </row>
    <row r="86" spans="2:18">
      <c r="B86" s="293"/>
      <c r="C86" s="86" t="s">
        <v>118</v>
      </c>
      <c r="D86" s="118">
        <f>C$17*C$26</f>
        <v>0</v>
      </c>
      <c r="E86" s="118">
        <f t="shared" ref="E86:H86" si="35">D$17*D$26</f>
        <v>0</v>
      </c>
      <c r="F86" s="118">
        <f t="shared" si="35"/>
        <v>0</v>
      </c>
      <c r="G86" s="118">
        <f t="shared" si="35"/>
        <v>0</v>
      </c>
      <c r="H86" s="118">
        <f t="shared" si="35"/>
        <v>0</v>
      </c>
      <c r="I86" s="116">
        <f>SUM(D86:H86)</f>
        <v>0</v>
      </c>
      <c r="J86" s="118">
        <f>C$17*I$26</f>
        <v>0</v>
      </c>
      <c r="K86" s="118">
        <f t="shared" ref="K86:N86" si="36">D$17*J$26</f>
        <v>0</v>
      </c>
      <c r="L86" s="118">
        <f t="shared" si="36"/>
        <v>0</v>
      </c>
      <c r="M86" s="118">
        <f t="shared" si="36"/>
        <v>0</v>
      </c>
      <c r="N86" s="118">
        <f t="shared" si="36"/>
        <v>0</v>
      </c>
      <c r="O86" s="119">
        <f>SUM(J86:N86)</f>
        <v>0</v>
      </c>
      <c r="P86" s="200">
        <f t="shared" si="30"/>
        <v>0</v>
      </c>
      <c r="Q86" s="83"/>
      <c r="R86" s="83"/>
    </row>
    <row r="87" spans="2:18">
      <c r="B87" s="201" t="s">
        <v>130</v>
      </c>
      <c r="C87" s="103"/>
      <c r="D87" s="120">
        <f t="shared" ref="D87:O87" si="37">SUM(D82:D86)</f>
        <v>0</v>
      </c>
      <c r="E87" s="121">
        <f t="shared" si="37"/>
        <v>0</v>
      </c>
      <c r="F87" s="121">
        <f t="shared" si="37"/>
        <v>0</v>
      </c>
      <c r="G87" s="121">
        <f t="shared" si="37"/>
        <v>0</v>
      </c>
      <c r="H87" s="121">
        <f t="shared" si="37"/>
        <v>0</v>
      </c>
      <c r="I87" s="122">
        <f t="shared" si="37"/>
        <v>0</v>
      </c>
      <c r="J87" s="121">
        <f t="shared" si="37"/>
        <v>0</v>
      </c>
      <c r="K87" s="121">
        <f t="shared" si="37"/>
        <v>0</v>
      </c>
      <c r="L87" s="121">
        <f t="shared" si="37"/>
        <v>0</v>
      </c>
      <c r="M87" s="121">
        <f t="shared" si="37"/>
        <v>0</v>
      </c>
      <c r="N87" s="121">
        <f t="shared" si="37"/>
        <v>0</v>
      </c>
      <c r="O87" s="123">
        <f t="shared" si="37"/>
        <v>0</v>
      </c>
      <c r="P87" s="200">
        <f t="shared" si="30"/>
        <v>0</v>
      </c>
      <c r="Q87" s="83"/>
      <c r="R87" s="83"/>
    </row>
    <row r="88" spans="2:18">
      <c r="B88" s="291" t="s">
        <v>364</v>
      </c>
      <c r="C88" s="86" t="s">
        <v>45</v>
      </c>
      <c r="D88" s="118">
        <f>C$13*C$27</f>
        <v>0</v>
      </c>
      <c r="E88" s="118">
        <f t="shared" ref="E88:H88" si="38">D$13*D$27</f>
        <v>0</v>
      </c>
      <c r="F88" s="118">
        <f t="shared" si="38"/>
        <v>0</v>
      </c>
      <c r="G88" s="118">
        <f t="shared" si="38"/>
        <v>0</v>
      </c>
      <c r="H88" s="118">
        <f t="shared" si="38"/>
        <v>0</v>
      </c>
      <c r="I88" s="116">
        <f>SUM(D88:H88)</f>
        <v>0</v>
      </c>
      <c r="J88" s="118">
        <f>C$13*I$27</f>
        <v>0</v>
      </c>
      <c r="K88" s="118">
        <f t="shared" ref="K88:N88" si="39">D$13*J$27</f>
        <v>0</v>
      </c>
      <c r="L88" s="118">
        <f t="shared" si="39"/>
        <v>0</v>
      </c>
      <c r="M88" s="118">
        <f t="shared" si="39"/>
        <v>0</v>
      </c>
      <c r="N88" s="118">
        <f t="shared" si="39"/>
        <v>0</v>
      </c>
      <c r="O88" s="119">
        <f>SUM(J88:N88)</f>
        <v>0</v>
      </c>
      <c r="P88" s="200">
        <f t="shared" si="30"/>
        <v>0</v>
      </c>
      <c r="Q88" s="83"/>
      <c r="R88" s="83"/>
    </row>
    <row r="89" spans="2:18">
      <c r="B89" s="292"/>
      <c r="C89" s="86" t="s">
        <v>42</v>
      </c>
      <c r="D89" s="118">
        <f>C$14*C$27</f>
        <v>0</v>
      </c>
      <c r="E89" s="118">
        <f t="shared" ref="E89:H89" si="40">D$14*D$27</f>
        <v>0</v>
      </c>
      <c r="F89" s="118">
        <f t="shared" si="40"/>
        <v>0</v>
      </c>
      <c r="G89" s="118">
        <f t="shared" si="40"/>
        <v>0</v>
      </c>
      <c r="H89" s="118">
        <f t="shared" si="40"/>
        <v>0</v>
      </c>
      <c r="I89" s="116">
        <f>SUM(D89:H89)</f>
        <v>0</v>
      </c>
      <c r="J89" s="118">
        <f>C$14*I$27</f>
        <v>0</v>
      </c>
      <c r="K89" s="118">
        <f t="shared" ref="K89:N89" si="41">D$14*J$27</f>
        <v>0</v>
      </c>
      <c r="L89" s="118">
        <f t="shared" si="41"/>
        <v>0</v>
      </c>
      <c r="M89" s="118">
        <f t="shared" si="41"/>
        <v>0</v>
      </c>
      <c r="N89" s="118">
        <f t="shared" si="41"/>
        <v>0</v>
      </c>
      <c r="O89" s="119">
        <f>SUM(J89:N89)</f>
        <v>0</v>
      </c>
      <c r="P89" s="200">
        <f t="shared" si="30"/>
        <v>0</v>
      </c>
      <c r="Q89" s="83"/>
      <c r="R89" s="83"/>
    </row>
    <row r="90" spans="2:18">
      <c r="B90" s="292"/>
      <c r="C90" s="86" t="s">
        <v>43</v>
      </c>
      <c r="D90" s="118">
        <f>C$15*C$27</f>
        <v>0</v>
      </c>
      <c r="E90" s="118">
        <f t="shared" ref="E90:H90" si="42">D$15*D$27</f>
        <v>0</v>
      </c>
      <c r="F90" s="118">
        <f t="shared" si="42"/>
        <v>0</v>
      </c>
      <c r="G90" s="118">
        <f t="shared" si="42"/>
        <v>0</v>
      </c>
      <c r="H90" s="118">
        <f t="shared" si="42"/>
        <v>0</v>
      </c>
      <c r="I90" s="116">
        <f>SUM(D90:H90)</f>
        <v>0</v>
      </c>
      <c r="J90" s="118">
        <f>C$15*I$27</f>
        <v>0</v>
      </c>
      <c r="K90" s="118">
        <f t="shared" ref="K90:N90" si="43">D$15*J$27</f>
        <v>0</v>
      </c>
      <c r="L90" s="118">
        <f t="shared" si="43"/>
        <v>0</v>
      </c>
      <c r="M90" s="118">
        <f t="shared" si="43"/>
        <v>0</v>
      </c>
      <c r="N90" s="118">
        <f t="shared" si="43"/>
        <v>0</v>
      </c>
      <c r="O90" s="119">
        <f>SUM(J90:N90)</f>
        <v>0</v>
      </c>
      <c r="P90" s="200">
        <f t="shared" si="30"/>
        <v>0</v>
      </c>
      <c r="Q90" s="83"/>
      <c r="R90" s="83"/>
    </row>
    <row r="91" spans="2:18">
      <c r="B91" s="292"/>
      <c r="C91" s="86" t="s">
        <v>41</v>
      </c>
      <c r="D91" s="118">
        <f>C$16*C$27</f>
        <v>0</v>
      </c>
      <c r="E91" s="118">
        <f t="shared" ref="E91:H91" si="44">D$16*D$27</f>
        <v>0</v>
      </c>
      <c r="F91" s="118">
        <f t="shared" si="44"/>
        <v>0</v>
      </c>
      <c r="G91" s="118">
        <f t="shared" si="44"/>
        <v>0</v>
      </c>
      <c r="H91" s="118">
        <f t="shared" si="44"/>
        <v>0</v>
      </c>
      <c r="I91" s="116">
        <f>SUM(D91:H91)</f>
        <v>0</v>
      </c>
      <c r="J91" s="118">
        <f>C$16*I$27</f>
        <v>0</v>
      </c>
      <c r="K91" s="118">
        <f t="shared" ref="K91:N91" si="45">D$16*J$27</f>
        <v>0</v>
      </c>
      <c r="L91" s="118">
        <f t="shared" si="45"/>
        <v>0</v>
      </c>
      <c r="M91" s="118">
        <f t="shared" si="45"/>
        <v>0</v>
      </c>
      <c r="N91" s="118">
        <f t="shared" si="45"/>
        <v>0</v>
      </c>
      <c r="O91" s="119">
        <f>SUM(J91:N91)</f>
        <v>0</v>
      </c>
      <c r="P91" s="200">
        <f t="shared" si="30"/>
        <v>0</v>
      </c>
      <c r="Q91" s="83"/>
      <c r="R91" s="83"/>
    </row>
    <row r="92" spans="2:18">
      <c r="B92" s="293"/>
      <c r="C92" s="86" t="s">
        <v>118</v>
      </c>
      <c r="D92" s="118">
        <f>C$17*C$27</f>
        <v>0</v>
      </c>
      <c r="E92" s="118">
        <f t="shared" ref="E92:H92" si="46">D$17*D$27</f>
        <v>0</v>
      </c>
      <c r="F92" s="118">
        <f t="shared" si="46"/>
        <v>0</v>
      </c>
      <c r="G92" s="118">
        <f t="shared" si="46"/>
        <v>0</v>
      </c>
      <c r="H92" s="118">
        <f t="shared" si="46"/>
        <v>0</v>
      </c>
      <c r="I92" s="116">
        <f>SUM(D92:H92)</f>
        <v>0</v>
      </c>
      <c r="J92" s="118">
        <f>C$17*I$27</f>
        <v>0</v>
      </c>
      <c r="K92" s="118">
        <f t="shared" ref="K92:N92" si="47">D$17*J$27</f>
        <v>0</v>
      </c>
      <c r="L92" s="118">
        <f t="shared" si="47"/>
        <v>0</v>
      </c>
      <c r="M92" s="118">
        <f t="shared" si="47"/>
        <v>0</v>
      </c>
      <c r="N92" s="118">
        <f t="shared" si="47"/>
        <v>0</v>
      </c>
      <c r="O92" s="119">
        <f>SUM(J92:N92)</f>
        <v>0</v>
      </c>
      <c r="P92" s="200">
        <f t="shared" si="30"/>
        <v>0</v>
      </c>
      <c r="Q92" s="83"/>
      <c r="R92" s="83"/>
    </row>
    <row r="93" spans="2:18">
      <c r="B93" s="201" t="s">
        <v>130</v>
      </c>
      <c r="C93" s="103"/>
      <c r="D93" s="120">
        <f t="shared" ref="D93:O93" si="48">SUM(D88:D92)</f>
        <v>0</v>
      </c>
      <c r="E93" s="121">
        <f t="shared" si="48"/>
        <v>0</v>
      </c>
      <c r="F93" s="121">
        <f t="shared" si="48"/>
        <v>0</v>
      </c>
      <c r="G93" s="121">
        <f t="shared" si="48"/>
        <v>0</v>
      </c>
      <c r="H93" s="121">
        <f t="shared" si="48"/>
        <v>0</v>
      </c>
      <c r="I93" s="122">
        <f t="shared" si="48"/>
        <v>0</v>
      </c>
      <c r="J93" s="121">
        <f t="shared" si="48"/>
        <v>0</v>
      </c>
      <c r="K93" s="121">
        <f t="shared" si="48"/>
        <v>0</v>
      </c>
      <c r="L93" s="121">
        <f t="shared" si="48"/>
        <v>0</v>
      </c>
      <c r="M93" s="121">
        <f t="shared" si="48"/>
        <v>0</v>
      </c>
      <c r="N93" s="121">
        <f t="shared" si="48"/>
        <v>0</v>
      </c>
      <c r="O93" s="123">
        <f t="shared" si="48"/>
        <v>0</v>
      </c>
      <c r="P93" s="200">
        <f t="shared" si="30"/>
        <v>0</v>
      </c>
      <c r="Q93" s="83"/>
      <c r="R93" s="83"/>
    </row>
    <row r="94" spans="2:18">
      <c r="B94" s="291" t="s">
        <v>365</v>
      </c>
      <c r="C94" s="86" t="s">
        <v>45</v>
      </c>
      <c r="D94" s="118">
        <f>C$13*C$28</f>
        <v>0</v>
      </c>
      <c r="E94" s="118">
        <f t="shared" ref="E94:H94" si="49">D$13*D$28</f>
        <v>0</v>
      </c>
      <c r="F94" s="118">
        <f t="shared" si="49"/>
        <v>0</v>
      </c>
      <c r="G94" s="118">
        <f t="shared" si="49"/>
        <v>0</v>
      </c>
      <c r="H94" s="118">
        <f t="shared" si="49"/>
        <v>0</v>
      </c>
      <c r="I94" s="116">
        <f>SUM(D94:H94)</f>
        <v>0</v>
      </c>
      <c r="J94" s="118">
        <f>C$13*I$28</f>
        <v>0</v>
      </c>
      <c r="K94" s="118">
        <f t="shared" ref="K94:N94" si="50">D$13*J$28</f>
        <v>0</v>
      </c>
      <c r="L94" s="118">
        <f t="shared" si="50"/>
        <v>0</v>
      </c>
      <c r="M94" s="118">
        <f t="shared" si="50"/>
        <v>0</v>
      </c>
      <c r="N94" s="118">
        <f t="shared" si="50"/>
        <v>0</v>
      </c>
      <c r="O94" s="119">
        <f>SUM(J94:N94)</f>
        <v>0</v>
      </c>
      <c r="P94" s="200">
        <f t="shared" si="30"/>
        <v>0</v>
      </c>
      <c r="Q94" s="83"/>
      <c r="R94" s="83"/>
    </row>
    <row r="95" spans="2:18">
      <c r="B95" s="292"/>
      <c r="C95" s="86" t="s">
        <v>42</v>
      </c>
      <c r="D95" s="118">
        <f>C$14*C$28</f>
        <v>0</v>
      </c>
      <c r="E95" s="118">
        <f t="shared" ref="E95:H95" si="51">D$14*D$28</f>
        <v>0</v>
      </c>
      <c r="F95" s="118">
        <f t="shared" si="51"/>
        <v>0</v>
      </c>
      <c r="G95" s="118">
        <f t="shared" si="51"/>
        <v>0</v>
      </c>
      <c r="H95" s="118">
        <f t="shared" si="51"/>
        <v>0</v>
      </c>
      <c r="I95" s="116">
        <f>SUM(D95:H95)</f>
        <v>0</v>
      </c>
      <c r="J95" s="118">
        <f>C$14*I$28</f>
        <v>0</v>
      </c>
      <c r="K95" s="118">
        <f t="shared" ref="K95:N95" si="52">D$14*J$28</f>
        <v>0</v>
      </c>
      <c r="L95" s="118">
        <f t="shared" si="52"/>
        <v>0</v>
      </c>
      <c r="M95" s="118">
        <f t="shared" si="52"/>
        <v>0</v>
      </c>
      <c r="N95" s="118">
        <f t="shared" si="52"/>
        <v>0</v>
      </c>
      <c r="O95" s="119">
        <f>SUM(J95:N95)</f>
        <v>0</v>
      </c>
      <c r="P95" s="200">
        <f t="shared" si="30"/>
        <v>0</v>
      </c>
      <c r="Q95" s="83"/>
      <c r="R95" s="83"/>
    </row>
    <row r="96" spans="2:18">
      <c r="B96" s="292"/>
      <c r="C96" s="86" t="s">
        <v>43</v>
      </c>
      <c r="D96" s="118">
        <f>C$15*C$28</f>
        <v>0</v>
      </c>
      <c r="E96" s="118">
        <f t="shared" ref="E96:H96" si="53">D$15*D$28</f>
        <v>0</v>
      </c>
      <c r="F96" s="118">
        <f t="shared" si="53"/>
        <v>0</v>
      </c>
      <c r="G96" s="118">
        <f t="shared" si="53"/>
        <v>0</v>
      </c>
      <c r="H96" s="118">
        <f t="shared" si="53"/>
        <v>0</v>
      </c>
      <c r="I96" s="116">
        <f>SUM(D96:H96)</f>
        <v>0</v>
      </c>
      <c r="J96" s="118">
        <f>C$15*I$28</f>
        <v>0</v>
      </c>
      <c r="K96" s="118">
        <f t="shared" ref="K96:N96" si="54">D$15*J$28</f>
        <v>0</v>
      </c>
      <c r="L96" s="118">
        <f t="shared" si="54"/>
        <v>0</v>
      </c>
      <c r="M96" s="118">
        <f t="shared" si="54"/>
        <v>0</v>
      </c>
      <c r="N96" s="118">
        <f t="shared" si="54"/>
        <v>0</v>
      </c>
      <c r="O96" s="119">
        <f>SUM(J96:N96)</f>
        <v>0</v>
      </c>
      <c r="P96" s="200">
        <f t="shared" si="30"/>
        <v>0</v>
      </c>
      <c r="Q96" s="83"/>
      <c r="R96" s="83"/>
    </row>
    <row r="97" spans="2:18">
      <c r="B97" s="292"/>
      <c r="C97" s="86" t="s">
        <v>41</v>
      </c>
      <c r="D97" s="118">
        <f>C$16*C$28</f>
        <v>0</v>
      </c>
      <c r="E97" s="118">
        <f t="shared" ref="E97:H97" si="55">D$16*D$28</f>
        <v>0</v>
      </c>
      <c r="F97" s="118">
        <f t="shared" si="55"/>
        <v>0</v>
      </c>
      <c r="G97" s="118">
        <f t="shared" si="55"/>
        <v>0</v>
      </c>
      <c r="H97" s="118">
        <f t="shared" si="55"/>
        <v>0</v>
      </c>
      <c r="I97" s="116">
        <f>SUM(D97:H97)</f>
        <v>0</v>
      </c>
      <c r="J97" s="118">
        <f>C$16*I$28</f>
        <v>0</v>
      </c>
      <c r="K97" s="118">
        <f t="shared" ref="K97:N97" si="56">D$16*J$28</f>
        <v>0</v>
      </c>
      <c r="L97" s="118">
        <f t="shared" si="56"/>
        <v>0</v>
      </c>
      <c r="M97" s="118">
        <f t="shared" si="56"/>
        <v>0</v>
      </c>
      <c r="N97" s="118">
        <f t="shared" si="56"/>
        <v>0</v>
      </c>
      <c r="O97" s="119">
        <f>SUM(J97:N97)</f>
        <v>0</v>
      </c>
      <c r="P97" s="200">
        <f t="shared" si="30"/>
        <v>0</v>
      </c>
      <c r="Q97" s="83"/>
      <c r="R97" s="83"/>
    </row>
    <row r="98" spans="2:18">
      <c r="B98" s="293"/>
      <c r="C98" s="86" t="s">
        <v>118</v>
      </c>
      <c r="D98" s="118">
        <f>C$17*C$28</f>
        <v>0</v>
      </c>
      <c r="E98" s="118">
        <f t="shared" ref="E98:H98" si="57">D$17*D$28</f>
        <v>0</v>
      </c>
      <c r="F98" s="118">
        <f t="shared" si="57"/>
        <v>0</v>
      </c>
      <c r="G98" s="118">
        <f t="shared" si="57"/>
        <v>0</v>
      </c>
      <c r="H98" s="118">
        <f t="shared" si="57"/>
        <v>0</v>
      </c>
      <c r="I98" s="116">
        <f>SUM(D98:H98)</f>
        <v>0</v>
      </c>
      <c r="J98" s="118">
        <f>C$17*I$28</f>
        <v>0</v>
      </c>
      <c r="K98" s="118">
        <f t="shared" ref="K98:N98" si="58">D$17*J$28</f>
        <v>0</v>
      </c>
      <c r="L98" s="118">
        <f t="shared" si="58"/>
        <v>0</v>
      </c>
      <c r="M98" s="118">
        <f t="shared" si="58"/>
        <v>0</v>
      </c>
      <c r="N98" s="118">
        <f t="shared" si="58"/>
        <v>0</v>
      </c>
      <c r="O98" s="119">
        <f>SUM(J98:N98)</f>
        <v>0</v>
      </c>
      <c r="P98" s="200">
        <f t="shared" si="30"/>
        <v>0</v>
      </c>
      <c r="Q98" s="83"/>
      <c r="R98" s="83"/>
    </row>
    <row r="99" spans="2:18">
      <c r="B99" s="201" t="s">
        <v>130</v>
      </c>
      <c r="C99" s="103"/>
      <c r="D99" s="124">
        <f t="shared" ref="D99:O99" si="59">SUM(D94:D98)</f>
        <v>0</v>
      </c>
      <c r="E99" s="125">
        <f t="shared" si="59"/>
        <v>0</v>
      </c>
      <c r="F99" s="125">
        <f t="shared" si="59"/>
        <v>0</v>
      </c>
      <c r="G99" s="125">
        <f t="shared" si="59"/>
        <v>0</v>
      </c>
      <c r="H99" s="125">
        <f t="shared" si="59"/>
        <v>0</v>
      </c>
      <c r="I99" s="116">
        <f t="shared" si="59"/>
        <v>0</v>
      </c>
      <c r="J99" s="125">
        <f t="shared" si="59"/>
        <v>0</v>
      </c>
      <c r="K99" s="125">
        <f t="shared" si="59"/>
        <v>0</v>
      </c>
      <c r="L99" s="125">
        <f t="shared" si="59"/>
        <v>0</v>
      </c>
      <c r="M99" s="125">
        <f t="shared" si="59"/>
        <v>0</v>
      </c>
      <c r="N99" s="125">
        <f t="shared" si="59"/>
        <v>0</v>
      </c>
      <c r="O99" s="119">
        <f t="shared" si="59"/>
        <v>0</v>
      </c>
      <c r="P99" s="200">
        <f t="shared" si="30"/>
        <v>0</v>
      </c>
      <c r="Q99" s="83"/>
      <c r="R99" s="83"/>
    </row>
    <row r="100" spans="2:18">
      <c r="B100" s="291" t="s">
        <v>318</v>
      </c>
      <c r="C100" s="86" t="s">
        <v>45</v>
      </c>
      <c r="D100" s="118">
        <f>C$13*C$29</f>
        <v>0</v>
      </c>
      <c r="E100" s="118">
        <f t="shared" ref="E100:H100" si="60">D$13*D$29</f>
        <v>0</v>
      </c>
      <c r="F100" s="118">
        <f t="shared" si="60"/>
        <v>0</v>
      </c>
      <c r="G100" s="118">
        <f t="shared" si="60"/>
        <v>0</v>
      </c>
      <c r="H100" s="118">
        <f t="shared" si="60"/>
        <v>0</v>
      </c>
      <c r="I100" s="116">
        <f>SUM(D100:H100)</f>
        <v>0</v>
      </c>
      <c r="J100" s="118">
        <f>C$13*I$29</f>
        <v>0</v>
      </c>
      <c r="K100" s="118">
        <f t="shared" ref="K100:N100" si="61">D$13*J$29</f>
        <v>0</v>
      </c>
      <c r="L100" s="118">
        <f t="shared" si="61"/>
        <v>0</v>
      </c>
      <c r="M100" s="118">
        <f t="shared" si="61"/>
        <v>0</v>
      </c>
      <c r="N100" s="118">
        <f t="shared" si="61"/>
        <v>0</v>
      </c>
      <c r="O100" s="119">
        <f>SUM(J100:N100)</f>
        <v>0</v>
      </c>
      <c r="P100" s="200">
        <f t="shared" si="30"/>
        <v>0</v>
      </c>
      <c r="Q100" s="83"/>
      <c r="R100" s="83"/>
    </row>
    <row r="101" spans="2:18">
      <c r="B101" s="292"/>
      <c r="C101" s="86" t="s">
        <v>42</v>
      </c>
      <c r="D101" s="118">
        <f>C$14*C$29</f>
        <v>0</v>
      </c>
      <c r="E101" s="118">
        <f t="shared" ref="E101:H101" si="62">D$14*D$29</f>
        <v>0</v>
      </c>
      <c r="F101" s="118">
        <f t="shared" si="62"/>
        <v>0</v>
      </c>
      <c r="G101" s="118">
        <f t="shared" si="62"/>
        <v>0</v>
      </c>
      <c r="H101" s="118">
        <f t="shared" si="62"/>
        <v>0</v>
      </c>
      <c r="I101" s="116">
        <f>SUM(D101:H101)</f>
        <v>0</v>
      </c>
      <c r="J101" s="118">
        <f>C$14*I$29</f>
        <v>0</v>
      </c>
      <c r="K101" s="118">
        <f t="shared" ref="K101:N101" si="63">D$14*J$29</f>
        <v>0</v>
      </c>
      <c r="L101" s="118">
        <f t="shared" si="63"/>
        <v>0</v>
      </c>
      <c r="M101" s="118">
        <f t="shared" si="63"/>
        <v>0</v>
      </c>
      <c r="N101" s="118">
        <f t="shared" si="63"/>
        <v>0</v>
      </c>
      <c r="O101" s="119">
        <f>SUM(J101:N101)</f>
        <v>0</v>
      </c>
      <c r="P101" s="200">
        <f t="shared" si="30"/>
        <v>0</v>
      </c>
      <c r="Q101" s="83"/>
      <c r="R101" s="83"/>
    </row>
    <row r="102" spans="2:18">
      <c r="B102" s="292"/>
      <c r="C102" s="86" t="s">
        <v>43</v>
      </c>
      <c r="D102" s="118">
        <f>C$15*C$29</f>
        <v>0</v>
      </c>
      <c r="E102" s="118">
        <f t="shared" ref="E102:H102" si="64">D$15*D$29</f>
        <v>0</v>
      </c>
      <c r="F102" s="118">
        <f t="shared" si="64"/>
        <v>0</v>
      </c>
      <c r="G102" s="118">
        <f t="shared" si="64"/>
        <v>0</v>
      </c>
      <c r="H102" s="118">
        <f t="shared" si="64"/>
        <v>0</v>
      </c>
      <c r="I102" s="116">
        <f>SUM(D102:H102)</f>
        <v>0</v>
      </c>
      <c r="J102" s="118">
        <f>C$15*I$29</f>
        <v>0</v>
      </c>
      <c r="K102" s="118">
        <f t="shared" ref="K102:N102" si="65">D$15*J$29</f>
        <v>0</v>
      </c>
      <c r="L102" s="118">
        <f t="shared" si="65"/>
        <v>0</v>
      </c>
      <c r="M102" s="118">
        <f t="shared" si="65"/>
        <v>0</v>
      </c>
      <c r="N102" s="118">
        <f t="shared" si="65"/>
        <v>0</v>
      </c>
      <c r="O102" s="119">
        <f>SUM(J102:N102)</f>
        <v>0</v>
      </c>
      <c r="P102" s="200">
        <f t="shared" si="30"/>
        <v>0</v>
      </c>
      <c r="Q102" s="83"/>
      <c r="R102" s="83"/>
    </row>
    <row r="103" spans="2:18">
      <c r="B103" s="292"/>
      <c r="C103" s="86" t="s">
        <v>41</v>
      </c>
      <c r="D103" s="118">
        <f>C$16*C$29</f>
        <v>0</v>
      </c>
      <c r="E103" s="118">
        <f t="shared" ref="E103:H103" si="66">D$16*D$29</f>
        <v>0</v>
      </c>
      <c r="F103" s="118">
        <f t="shared" si="66"/>
        <v>0</v>
      </c>
      <c r="G103" s="118">
        <f t="shared" si="66"/>
        <v>0</v>
      </c>
      <c r="H103" s="118">
        <f t="shared" si="66"/>
        <v>0</v>
      </c>
      <c r="I103" s="116">
        <f>SUM(D103:H103)</f>
        <v>0</v>
      </c>
      <c r="J103" s="118">
        <f>C$16*I$29</f>
        <v>0</v>
      </c>
      <c r="K103" s="118">
        <f t="shared" ref="K103:N103" si="67">D$16*J$29</f>
        <v>0</v>
      </c>
      <c r="L103" s="118">
        <f t="shared" si="67"/>
        <v>0</v>
      </c>
      <c r="M103" s="118">
        <f t="shared" si="67"/>
        <v>0</v>
      </c>
      <c r="N103" s="118">
        <f t="shared" si="67"/>
        <v>0</v>
      </c>
      <c r="O103" s="119">
        <f>SUM(J103:N103)</f>
        <v>0</v>
      </c>
      <c r="P103" s="200">
        <f t="shared" si="30"/>
        <v>0</v>
      </c>
      <c r="Q103" s="83"/>
      <c r="R103" s="83"/>
    </row>
    <row r="104" spans="2:18">
      <c r="B104" s="293"/>
      <c r="C104" s="86" t="s">
        <v>118</v>
      </c>
      <c r="D104" s="118">
        <f>C$17*C$29</f>
        <v>0</v>
      </c>
      <c r="E104" s="118">
        <f t="shared" ref="E104:H104" si="68">D$17*D$29</f>
        <v>0</v>
      </c>
      <c r="F104" s="118">
        <f t="shared" si="68"/>
        <v>0</v>
      </c>
      <c r="G104" s="118">
        <f t="shared" si="68"/>
        <v>0</v>
      </c>
      <c r="H104" s="118">
        <f t="shared" si="68"/>
        <v>0</v>
      </c>
      <c r="I104" s="116">
        <f>SUM(D104:H104)</f>
        <v>0</v>
      </c>
      <c r="J104" s="118">
        <f>C$17*I$29</f>
        <v>0</v>
      </c>
      <c r="K104" s="118">
        <f t="shared" ref="K104:N104" si="69">D$17*J$29</f>
        <v>0</v>
      </c>
      <c r="L104" s="118">
        <f t="shared" si="69"/>
        <v>0</v>
      </c>
      <c r="M104" s="118">
        <f t="shared" si="69"/>
        <v>0</v>
      </c>
      <c r="N104" s="118">
        <f t="shared" si="69"/>
        <v>0</v>
      </c>
      <c r="O104" s="119">
        <f>SUM(J104:N104)</f>
        <v>0</v>
      </c>
      <c r="P104" s="200">
        <f t="shared" si="30"/>
        <v>0</v>
      </c>
      <c r="Q104" s="83"/>
      <c r="R104" s="83"/>
    </row>
    <row r="105" spans="2:18">
      <c r="B105" s="201" t="s">
        <v>130</v>
      </c>
      <c r="C105" s="103"/>
      <c r="D105" s="120">
        <f t="shared" ref="D105:O105" si="70">SUM(D100:D104)</f>
        <v>0</v>
      </c>
      <c r="E105" s="121">
        <f t="shared" si="70"/>
        <v>0</v>
      </c>
      <c r="F105" s="121">
        <f t="shared" si="70"/>
        <v>0</v>
      </c>
      <c r="G105" s="121">
        <f t="shared" si="70"/>
        <v>0</v>
      </c>
      <c r="H105" s="121">
        <f t="shared" si="70"/>
        <v>0</v>
      </c>
      <c r="I105" s="122">
        <f t="shared" si="70"/>
        <v>0</v>
      </c>
      <c r="J105" s="121">
        <f t="shared" si="70"/>
        <v>0</v>
      </c>
      <c r="K105" s="121">
        <f t="shared" si="70"/>
        <v>0</v>
      </c>
      <c r="L105" s="121">
        <f t="shared" si="70"/>
        <v>0</v>
      </c>
      <c r="M105" s="121">
        <f t="shared" si="70"/>
        <v>0</v>
      </c>
      <c r="N105" s="121">
        <f t="shared" si="70"/>
        <v>0</v>
      </c>
      <c r="O105" s="123">
        <f t="shared" si="70"/>
        <v>0</v>
      </c>
      <c r="P105" s="200">
        <f t="shared" si="30"/>
        <v>0</v>
      </c>
      <c r="Q105" s="83"/>
      <c r="R105" s="83"/>
    </row>
    <row r="106" spans="2:18">
      <c r="B106" s="291" t="s">
        <v>366</v>
      </c>
      <c r="C106" s="86" t="s">
        <v>45</v>
      </c>
      <c r="D106" s="118">
        <f>C$13*C$30</f>
        <v>0</v>
      </c>
      <c r="E106" s="118">
        <f t="shared" ref="E106:H106" si="71">D$13*D$30</f>
        <v>0</v>
      </c>
      <c r="F106" s="118">
        <f t="shared" si="71"/>
        <v>0</v>
      </c>
      <c r="G106" s="118">
        <f t="shared" si="71"/>
        <v>0</v>
      </c>
      <c r="H106" s="118">
        <f t="shared" si="71"/>
        <v>0</v>
      </c>
      <c r="I106" s="116">
        <f>SUM(D106:H106)</f>
        <v>0</v>
      </c>
      <c r="J106" s="118">
        <f>C$13*I$30</f>
        <v>0</v>
      </c>
      <c r="K106" s="118">
        <f t="shared" ref="K106:N106" si="72">D$13*J$30</f>
        <v>0</v>
      </c>
      <c r="L106" s="118">
        <f t="shared" si="72"/>
        <v>0</v>
      </c>
      <c r="M106" s="118">
        <f t="shared" si="72"/>
        <v>0</v>
      </c>
      <c r="N106" s="118">
        <f t="shared" si="72"/>
        <v>0</v>
      </c>
      <c r="O106" s="119">
        <f>SUM(J106:N106)</f>
        <v>0</v>
      </c>
      <c r="P106" s="200">
        <f>I106+O106</f>
        <v>0</v>
      </c>
      <c r="Q106" s="83"/>
      <c r="R106" s="83"/>
    </row>
    <row r="107" spans="2:18">
      <c r="B107" s="292"/>
      <c r="C107" s="86" t="s">
        <v>42</v>
      </c>
      <c r="D107" s="118">
        <f>C$14*C$30</f>
        <v>0</v>
      </c>
      <c r="E107" s="118">
        <f t="shared" ref="E107:H107" si="73">D$14*D$30</f>
        <v>0</v>
      </c>
      <c r="F107" s="118">
        <f t="shared" si="73"/>
        <v>0</v>
      </c>
      <c r="G107" s="118">
        <f t="shared" si="73"/>
        <v>0</v>
      </c>
      <c r="H107" s="118">
        <f t="shared" si="73"/>
        <v>0</v>
      </c>
      <c r="I107" s="116">
        <f>SUM(D107:H107)</f>
        <v>0</v>
      </c>
      <c r="J107" s="118">
        <f>C$14*I$30</f>
        <v>0</v>
      </c>
      <c r="K107" s="118">
        <f t="shared" ref="K107:N107" si="74">D$14*J$30</f>
        <v>0</v>
      </c>
      <c r="L107" s="118">
        <f t="shared" si="74"/>
        <v>0</v>
      </c>
      <c r="M107" s="118">
        <f t="shared" si="74"/>
        <v>0</v>
      </c>
      <c r="N107" s="118">
        <f t="shared" si="74"/>
        <v>0</v>
      </c>
      <c r="O107" s="119">
        <f>SUM(J107:N107)</f>
        <v>0</v>
      </c>
      <c r="P107" s="200">
        <f t="shared" ref="P107:P129" si="75">I107+O107</f>
        <v>0</v>
      </c>
      <c r="Q107" s="83"/>
      <c r="R107" s="83"/>
    </row>
    <row r="108" spans="2:18">
      <c r="B108" s="292"/>
      <c r="C108" s="86" t="s">
        <v>43</v>
      </c>
      <c r="D108" s="118">
        <f>C$15*C$30</f>
        <v>0</v>
      </c>
      <c r="E108" s="118">
        <f t="shared" ref="E108:H108" si="76">D$15*D$30</f>
        <v>0</v>
      </c>
      <c r="F108" s="118">
        <f t="shared" si="76"/>
        <v>0</v>
      </c>
      <c r="G108" s="118">
        <f t="shared" si="76"/>
        <v>0</v>
      </c>
      <c r="H108" s="118">
        <f t="shared" si="76"/>
        <v>0</v>
      </c>
      <c r="I108" s="116">
        <f>SUM(D108:H108)</f>
        <v>0</v>
      </c>
      <c r="J108" s="118">
        <f>C$15*I$30</f>
        <v>0</v>
      </c>
      <c r="K108" s="118">
        <f t="shared" ref="K108:N108" si="77">D$15*J$30</f>
        <v>0</v>
      </c>
      <c r="L108" s="118">
        <f t="shared" si="77"/>
        <v>0</v>
      </c>
      <c r="M108" s="118">
        <f t="shared" si="77"/>
        <v>0</v>
      </c>
      <c r="N108" s="118">
        <f t="shared" si="77"/>
        <v>0</v>
      </c>
      <c r="O108" s="119">
        <f>SUM(J108:N108)</f>
        <v>0</v>
      </c>
      <c r="P108" s="200">
        <f t="shared" si="75"/>
        <v>0</v>
      </c>
      <c r="Q108" s="83"/>
      <c r="R108" s="83"/>
    </row>
    <row r="109" spans="2:18">
      <c r="B109" s="292"/>
      <c r="C109" s="86" t="s">
        <v>41</v>
      </c>
      <c r="D109" s="118">
        <f>C$16*C$30</f>
        <v>0</v>
      </c>
      <c r="E109" s="118">
        <f t="shared" ref="E109:H109" si="78">D$16*D$30</f>
        <v>0</v>
      </c>
      <c r="F109" s="118">
        <f t="shared" si="78"/>
        <v>0</v>
      </c>
      <c r="G109" s="118">
        <f t="shared" si="78"/>
        <v>0</v>
      </c>
      <c r="H109" s="118">
        <f t="shared" si="78"/>
        <v>0</v>
      </c>
      <c r="I109" s="116">
        <f>SUM(D109:H109)</f>
        <v>0</v>
      </c>
      <c r="J109" s="118">
        <f>C$16*I$30</f>
        <v>0</v>
      </c>
      <c r="K109" s="118">
        <f t="shared" ref="K109:N109" si="79">D$16*J$30</f>
        <v>0</v>
      </c>
      <c r="L109" s="118">
        <f t="shared" si="79"/>
        <v>0</v>
      </c>
      <c r="M109" s="118">
        <f t="shared" si="79"/>
        <v>0</v>
      </c>
      <c r="N109" s="118">
        <f t="shared" si="79"/>
        <v>0</v>
      </c>
      <c r="O109" s="119">
        <f>SUM(J109:N109)</f>
        <v>0</v>
      </c>
      <c r="P109" s="200">
        <f t="shared" si="75"/>
        <v>0</v>
      </c>
      <c r="Q109" s="83"/>
      <c r="R109" s="83"/>
    </row>
    <row r="110" spans="2:18">
      <c r="B110" s="293"/>
      <c r="C110" s="86" t="s">
        <v>118</v>
      </c>
      <c r="D110" s="118">
        <f>C$17*C$30</f>
        <v>0</v>
      </c>
      <c r="E110" s="118">
        <f t="shared" ref="E110:H110" si="80">D$17*D$30</f>
        <v>0</v>
      </c>
      <c r="F110" s="118">
        <f t="shared" si="80"/>
        <v>0</v>
      </c>
      <c r="G110" s="118">
        <f t="shared" si="80"/>
        <v>0</v>
      </c>
      <c r="H110" s="118">
        <f t="shared" si="80"/>
        <v>0</v>
      </c>
      <c r="I110" s="116">
        <f>SUM(D110:H110)</f>
        <v>0</v>
      </c>
      <c r="J110" s="118">
        <f>C$17*I$30</f>
        <v>0</v>
      </c>
      <c r="K110" s="118">
        <f t="shared" ref="K110:N110" si="81">D$17*J$30</f>
        <v>0</v>
      </c>
      <c r="L110" s="118">
        <f t="shared" si="81"/>
        <v>0</v>
      </c>
      <c r="M110" s="118">
        <f t="shared" si="81"/>
        <v>0</v>
      </c>
      <c r="N110" s="118">
        <f t="shared" si="81"/>
        <v>0</v>
      </c>
      <c r="O110" s="119">
        <f>SUM(J110:N110)</f>
        <v>0</v>
      </c>
      <c r="P110" s="200">
        <f t="shared" si="75"/>
        <v>0</v>
      </c>
      <c r="Q110" s="83"/>
      <c r="R110" s="83"/>
    </row>
    <row r="111" spans="2:18">
      <c r="B111" s="201" t="s">
        <v>130</v>
      </c>
      <c r="C111" s="103"/>
      <c r="D111" s="120">
        <f t="shared" ref="D111:O111" si="82">SUM(D106:D110)</f>
        <v>0</v>
      </c>
      <c r="E111" s="121">
        <f t="shared" si="82"/>
        <v>0</v>
      </c>
      <c r="F111" s="121">
        <f t="shared" si="82"/>
        <v>0</v>
      </c>
      <c r="G111" s="121">
        <f t="shared" si="82"/>
        <v>0</v>
      </c>
      <c r="H111" s="121">
        <f t="shared" si="82"/>
        <v>0</v>
      </c>
      <c r="I111" s="122">
        <f t="shared" si="82"/>
        <v>0</v>
      </c>
      <c r="J111" s="121">
        <f t="shared" si="82"/>
        <v>0</v>
      </c>
      <c r="K111" s="121">
        <f t="shared" si="82"/>
        <v>0</v>
      </c>
      <c r="L111" s="121">
        <f t="shared" si="82"/>
        <v>0</v>
      </c>
      <c r="M111" s="121">
        <f t="shared" si="82"/>
        <v>0</v>
      </c>
      <c r="N111" s="121">
        <f t="shared" si="82"/>
        <v>0</v>
      </c>
      <c r="O111" s="123">
        <f t="shared" si="82"/>
        <v>0</v>
      </c>
      <c r="P111" s="200">
        <f t="shared" si="75"/>
        <v>0</v>
      </c>
      <c r="Q111" s="83"/>
      <c r="R111" s="83"/>
    </row>
    <row r="112" spans="2:18">
      <c r="B112" s="291" t="s">
        <v>367</v>
      </c>
      <c r="C112" s="86" t="s">
        <v>45</v>
      </c>
      <c r="D112" s="118">
        <f>C$13*C$31</f>
        <v>0</v>
      </c>
      <c r="E112" s="118">
        <f t="shared" ref="E112:H112" si="83">D$13*D$31</f>
        <v>0</v>
      </c>
      <c r="F112" s="118">
        <f t="shared" si="83"/>
        <v>0</v>
      </c>
      <c r="G112" s="118">
        <f t="shared" si="83"/>
        <v>0</v>
      </c>
      <c r="H112" s="118">
        <f t="shared" si="83"/>
        <v>0</v>
      </c>
      <c r="I112" s="116">
        <f>SUM(D112:H112)</f>
        <v>0</v>
      </c>
      <c r="J112" s="118">
        <f>C$13*I$31</f>
        <v>0</v>
      </c>
      <c r="K112" s="118">
        <f t="shared" ref="K112:N112" si="84">D$13*J$31</f>
        <v>0</v>
      </c>
      <c r="L112" s="118">
        <f t="shared" si="84"/>
        <v>0</v>
      </c>
      <c r="M112" s="118">
        <f t="shared" si="84"/>
        <v>0</v>
      </c>
      <c r="N112" s="118">
        <f t="shared" si="84"/>
        <v>0</v>
      </c>
      <c r="O112" s="119">
        <f>SUM(J112:N112)</f>
        <v>0</v>
      </c>
      <c r="P112" s="200">
        <f t="shared" si="75"/>
        <v>0</v>
      </c>
      <c r="Q112" s="83"/>
      <c r="R112" s="83"/>
    </row>
    <row r="113" spans="2:18">
      <c r="B113" s="292"/>
      <c r="C113" s="86" t="s">
        <v>42</v>
      </c>
      <c r="D113" s="118">
        <f>C$14*C$31</f>
        <v>0</v>
      </c>
      <c r="E113" s="118">
        <f t="shared" ref="E113:H113" si="85">D$14*D$31</f>
        <v>0</v>
      </c>
      <c r="F113" s="118">
        <f t="shared" si="85"/>
        <v>0</v>
      </c>
      <c r="G113" s="118">
        <f t="shared" si="85"/>
        <v>0</v>
      </c>
      <c r="H113" s="118">
        <f t="shared" si="85"/>
        <v>0</v>
      </c>
      <c r="I113" s="116">
        <f>SUM(D113:H113)</f>
        <v>0</v>
      </c>
      <c r="J113" s="118">
        <f>C$14*I$31</f>
        <v>0</v>
      </c>
      <c r="K113" s="118">
        <f t="shared" ref="K113:N113" si="86">D$14*J$31</f>
        <v>0</v>
      </c>
      <c r="L113" s="118">
        <f t="shared" si="86"/>
        <v>0</v>
      </c>
      <c r="M113" s="118">
        <f t="shared" si="86"/>
        <v>0</v>
      </c>
      <c r="N113" s="118">
        <f t="shared" si="86"/>
        <v>0</v>
      </c>
      <c r="O113" s="119">
        <f>SUM(J113:N113)</f>
        <v>0</v>
      </c>
      <c r="P113" s="200">
        <f t="shared" si="75"/>
        <v>0</v>
      </c>
      <c r="Q113" s="83"/>
      <c r="R113" s="83"/>
    </row>
    <row r="114" spans="2:18">
      <c r="B114" s="292"/>
      <c r="C114" s="86" t="s">
        <v>43</v>
      </c>
      <c r="D114" s="118">
        <f>C$15*C$31</f>
        <v>0</v>
      </c>
      <c r="E114" s="118">
        <f t="shared" ref="E114:H114" si="87">D$15*D$31</f>
        <v>0</v>
      </c>
      <c r="F114" s="118">
        <f t="shared" si="87"/>
        <v>0</v>
      </c>
      <c r="G114" s="118">
        <f t="shared" si="87"/>
        <v>0</v>
      </c>
      <c r="H114" s="118">
        <f t="shared" si="87"/>
        <v>0</v>
      </c>
      <c r="I114" s="116">
        <f>SUM(D114:H114)</f>
        <v>0</v>
      </c>
      <c r="J114" s="118">
        <f>C$15*I$31</f>
        <v>0</v>
      </c>
      <c r="K114" s="118">
        <f t="shared" ref="K114:N114" si="88">D$15*J$31</f>
        <v>0</v>
      </c>
      <c r="L114" s="118">
        <f t="shared" si="88"/>
        <v>0</v>
      </c>
      <c r="M114" s="118">
        <f t="shared" si="88"/>
        <v>0</v>
      </c>
      <c r="N114" s="118">
        <f t="shared" si="88"/>
        <v>0</v>
      </c>
      <c r="O114" s="119">
        <f>SUM(J114:N114)</f>
        <v>0</v>
      </c>
      <c r="P114" s="200">
        <f t="shared" si="75"/>
        <v>0</v>
      </c>
      <c r="Q114" s="83"/>
      <c r="R114" s="83"/>
    </row>
    <row r="115" spans="2:18">
      <c r="B115" s="292"/>
      <c r="C115" s="86" t="s">
        <v>41</v>
      </c>
      <c r="D115" s="118">
        <f>C$16*C$31</f>
        <v>0</v>
      </c>
      <c r="E115" s="118">
        <f t="shared" ref="E115:H115" si="89">D$16*D$31</f>
        <v>0</v>
      </c>
      <c r="F115" s="118">
        <f t="shared" si="89"/>
        <v>0</v>
      </c>
      <c r="G115" s="118">
        <f t="shared" si="89"/>
        <v>0</v>
      </c>
      <c r="H115" s="118">
        <f t="shared" si="89"/>
        <v>0</v>
      </c>
      <c r="I115" s="116">
        <f>SUM(D115:H115)</f>
        <v>0</v>
      </c>
      <c r="J115" s="118">
        <f>C$16*I$31</f>
        <v>0</v>
      </c>
      <c r="K115" s="118">
        <f t="shared" ref="K115:N115" si="90">D$16*J$31</f>
        <v>0</v>
      </c>
      <c r="L115" s="118">
        <f t="shared" si="90"/>
        <v>0</v>
      </c>
      <c r="M115" s="118">
        <f t="shared" si="90"/>
        <v>0</v>
      </c>
      <c r="N115" s="118">
        <f t="shared" si="90"/>
        <v>0</v>
      </c>
      <c r="O115" s="119">
        <f>SUM(J115:N115)</f>
        <v>0</v>
      </c>
      <c r="P115" s="200">
        <f t="shared" si="75"/>
        <v>0</v>
      </c>
      <c r="Q115" s="83"/>
      <c r="R115" s="83"/>
    </row>
    <row r="116" spans="2:18">
      <c r="B116" s="293"/>
      <c r="C116" s="86" t="s">
        <v>118</v>
      </c>
      <c r="D116" s="118">
        <f>C$17*C$31</f>
        <v>0</v>
      </c>
      <c r="E116" s="118">
        <f t="shared" ref="E116:H116" si="91">D$17*D$31</f>
        <v>0</v>
      </c>
      <c r="F116" s="118">
        <f t="shared" si="91"/>
        <v>0</v>
      </c>
      <c r="G116" s="118">
        <f t="shared" si="91"/>
        <v>0</v>
      </c>
      <c r="H116" s="118">
        <f t="shared" si="91"/>
        <v>0</v>
      </c>
      <c r="I116" s="116">
        <f>SUM(D116:H116)</f>
        <v>0</v>
      </c>
      <c r="J116" s="118">
        <f>C$17*I$31</f>
        <v>0</v>
      </c>
      <c r="K116" s="118">
        <f t="shared" ref="K116:N116" si="92">D$17*J$31</f>
        <v>0</v>
      </c>
      <c r="L116" s="118">
        <f t="shared" si="92"/>
        <v>0</v>
      </c>
      <c r="M116" s="118">
        <f t="shared" si="92"/>
        <v>0</v>
      </c>
      <c r="N116" s="118">
        <f t="shared" si="92"/>
        <v>0</v>
      </c>
      <c r="O116" s="119">
        <f>SUM(J116:N116)</f>
        <v>0</v>
      </c>
      <c r="P116" s="200">
        <f t="shared" si="75"/>
        <v>0</v>
      </c>
      <c r="Q116" s="83"/>
      <c r="R116" s="83"/>
    </row>
    <row r="117" spans="2:18">
      <c r="B117" s="201" t="s">
        <v>130</v>
      </c>
      <c r="C117" s="103"/>
      <c r="D117" s="120">
        <f t="shared" ref="D117:O117" si="93">SUM(D112:D116)</f>
        <v>0</v>
      </c>
      <c r="E117" s="121">
        <f t="shared" si="93"/>
        <v>0</v>
      </c>
      <c r="F117" s="121">
        <f t="shared" si="93"/>
        <v>0</v>
      </c>
      <c r="G117" s="121">
        <f t="shared" si="93"/>
        <v>0</v>
      </c>
      <c r="H117" s="121">
        <f t="shared" si="93"/>
        <v>0</v>
      </c>
      <c r="I117" s="122">
        <f t="shared" si="93"/>
        <v>0</v>
      </c>
      <c r="J117" s="121">
        <f t="shared" si="93"/>
        <v>0</v>
      </c>
      <c r="K117" s="121">
        <f t="shared" si="93"/>
        <v>0</v>
      </c>
      <c r="L117" s="121">
        <f t="shared" si="93"/>
        <v>0</v>
      </c>
      <c r="M117" s="121">
        <f t="shared" si="93"/>
        <v>0</v>
      </c>
      <c r="N117" s="121">
        <f t="shared" si="93"/>
        <v>0</v>
      </c>
      <c r="O117" s="123">
        <f t="shared" si="93"/>
        <v>0</v>
      </c>
      <c r="P117" s="200">
        <f t="shared" si="75"/>
        <v>0</v>
      </c>
      <c r="Q117" s="83"/>
      <c r="R117" s="83"/>
    </row>
    <row r="118" spans="2:18">
      <c r="B118" s="291" t="s">
        <v>368</v>
      </c>
      <c r="C118" s="86" t="s">
        <v>45</v>
      </c>
      <c r="D118" s="118">
        <f>C$13*C$32</f>
        <v>0</v>
      </c>
      <c r="E118" s="118">
        <f t="shared" ref="E118:H118" si="94">D$13*D$32</f>
        <v>0</v>
      </c>
      <c r="F118" s="118">
        <f t="shared" si="94"/>
        <v>0</v>
      </c>
      <c r="G118" s="118">
        <f t="shared" si="94"/>
        <v>0</v>
      </c>
      <c r="H118" s="118">
        <f t="shared" si="94"/>
        <v>0</v>
      </c>
      <c r="I118" s="116">
        <f>SUM(D118:H118)</f>
        <v>0</v>
      </c>
      <c r="J118" s="118">
        <f>C$13*I$32</f>
        <v>0</v>
      </c>
      <c r="K118" s="118">
        <f t="shared" ref="K118:N118" si="95">D$13*J$32</f>
        <v>0</v>
      </c>
      <c r="L118" s="118">
        <f t="shared" si="95"/>
        <v>0</v>
      </c>
      <c r="M118" s="118">
        <f t="shared" si="95"/>
        <v>0</v>
      </c>
      <c r="N118" s="118">
        <f t="shared" si="95"/>
        <v>0</v>
      </c>
      <c r="O118" s="119">
        <f>SUM(J118:N118)</f>
        <v>0</v>
      </c>
      <c r="P118" s="200">
        <f t="shared" si="75"/>
        <v>0</v>
      </c>
      <c r="Q118" s="83"/>
      <c r="R118" s="83"/>
    </row>
    <row r="119" spans="2:18">
      <c r="B119" s="292"/>
      <c r="C119" s="86" t="s">
        <v>42</v>
      </c>
      <c r="D119" s="118">
        <f>C$14*C$32</f>
        <v>0</v>
      </c>
      <c r="E119" s="118">
        <f t="shared" ref="E119:H119" si="96">D$14*D$32</f>
        <v>0</v>
      </c>
      <c r="F119" s="118">
        <f t="shared" si="96"/>
        <v>0</v>
      </c>
      <c r="G119" s="118">
        <f t="shared" si="96"/>
        <v>0</v>
      </c>
      <c r="H119" s="118">
        <f t="shared" si="96"/>
        <v>0</v>
      </c>
      <c r="I119" s="116">
        <f>SUM(D119:H119)</f>
        <v>0</v>
      </c>
      <c r="J119" s="118">
        <f>C$14*I$32</f>
        <v>0</v>
      </c>
      <c r="K119" s="118">
        <f t="shared" ref="K119:N119" si="97">D$14*J$32</f>
        <v>0</v>
      </c>
      <c r="L119" s="118">
        <f t="shared" si="97"/>
        <v>0</v>
      </c>
      <c r="M119" s="118">
        <f t="shared" si="97"/>
        <v>0</v>
      </c>
      <c r="N119" s="118">
        <f t="shared" si="97"/>
        <v>0</v>
      </c>
      <c r="O119" s="119">
        <f>SUM(J119:N119)</f>
        <v>0</v>
      </c>
      <c r="P119" s="200">
        <f t="shared" si="75"/>
        <v>0</v>
      </c>
      <c r="Q119" s="83"/>
      <c r="R119" s="83"/>
    </row>
    <row r="120" spans="2:18">
      <c r="B120" s="292"/>
      <c r="C120" s="86" t="s">
        <v>43</v>
      </c>
      <c r="D120" s="118">
        <f>C$15*C$32</f>
        <v>0</v>
      </c>
      <c r="E120" s="118">
        <f t="shared" ref="E120:H120" si="98">D$15*D$32</f>
        <v>0</v>
      </c>
      <c r="F120" s="118">
        <f t="shared" si="98"/>
        <v>0</v>
      </c>
      <c r="G120" s="118">
        <f t="shared" si="98"/>
        <v>0</v>
      </c>
      <c r="H120" s="118">
        <f t="shared" si="98"/>
        <v>0</v>
      </c>
      <c r="I120" s="116">
        <f>SUM(D120:H120)</f>
        <v>0</v>
      </c>
      <c r="J120" s="118">
        <f>C$15*I$32</f>
        <v>0</v>
      </c>
      <c r="K120" s="118">
        <f t="shared" ref="K120:N120" si="99">D$15*J$32</f>
        <v>0</v>
      </c>
      <c r="L120" s="118">
        <f t="shared" si="99"/>
        <v>0</v>
      </c>
      <c r="M120" s="118">
        <f t="shared" si="99"/>
        <v>0</v>
      </c>
      <c r="N120" s="118">
        <f t="shared" si="99"/>
        <v>0</v>
      </c>
      <c r="O120" s="119">
        <f>SUM(J120:N120)</f>
        <v>0</v>
      </c>
      <c r="P120" s="200">
        <f t="shared" si="75"/>
        <v>0</v>
      </c>
      <c r="Q120" s="83"/>
      <c r="R120" s="83"/>
    </row>
    <row r="121" spans="2:18">
      <c r="B121" s="292"/>
      <c r="C121" s="86" t="s">
        <v>41</v>
      </c>
      <c r="D121" s="118">
        <f>C$16*C$32</f>
        <v>0</v>
      </c>
      <c r="E121" s="118">
        <f t="shared" ref="E121:H121" si="100">D$16*D$32</f>
        <v>0</v>
      </c>
      <c r="F121" s="118">
        <f t="shared" si="100"/>
        <v>0</v>
      </c>
      <c r="G121" s="118">
        <f t="shared" si="100"/>
        <v>0</v>
      </c>
      <c r="H121" s="118">
        <f t="shared" si="100"/>
        <v>0</v>
      </c>
      <c r="I121" s="116">
        <f>SUM(D121:H121)</f>
        <v>0</v>
      </c>
      <c r="J121" s="118">
        <f>C$16*I$32</f>
        <v>0</v>
      </c>
      <c r="K121" s="118">
        <f t="shared" ref="K121:N121" si="101">D$16*J$32</f>
        <v>0</v>
      </c>
      <c r="L121" s="118">
        <f t="shared" si="101"/>
        <v>0</v>
      </c>
      <c r="M121" s="118">
        <f t="shared" si="101"/>
        <v>0</v>
      </c>
      <c r="N121" s="118">
        <f t="shared" si="101"/>
        <v>0</v>
      </c>
      <c r="O121" s="119">
        <f>SUM(J121:N121)</f>
        <v>0</v>
      </c>
      <c r="P121" s="200">
        <f t="shared" si="75"/>
        <v>0</v>
      </c>
      <c r="Q121" s="83"/>
      <c r="R121" s="83"/>
    </row>
    <row r="122" spans="2:18">
      <c r="B122" s="293"/>
      <c r="C122" s="86" t="s">
        <v>118</v>
      </c>
      <c r="D122" s="118">
        <f>C$17*C$32</f>
        <v>0</v>
      </c>
      <c r="E122" s="118">
        <f t="shared" ref="E122:H122" si="102">D$17*D$32</f>
        <v>0</v>
      </c>
      <c r="F122" s="118">
        <f t="shared" si="102"/>
        <v>0</v>
      </c>
      <c r="G122" s="118">
        <f t="shared" si="102"/>
        <v>0</v>
      </c>
      <c r="H122" s="118">
        <f t="shared" si="102"/>
        <v>0</v>
      </c>
      <c r="I122" s="116">
        <f>SUM(D122:H122)</f>
        <v>0</v>
      </c>
      <c r="J122" s="118">
        <f>C$17*I$32</f>
        <v>0</v>
      </c>
      <c r="K122" s="118">
        <f t="shared" ref="K122:N122" si="103">D$17*J$32</f>
        <v>0</v>
      </c>
      <c r="L122" s="118">
        <f t="shared" si="103"/>
        <v>0</v>
      </c>
      <c r="M122" s="118">
        <f t="shared" si="103"/>
        <v>0</v>
      </c>
      <c r="N122" s="118">
        <f t="shared" si="103"/>
        <v>0</v>
      </c>
      <c r="O122" s="119">
        <f>SUM(J122:N122)</f>
        <v>0</v>
      </c>
      <c r="P122" s="200">
        <f t="shared" si="75"/>
        <v>0</v>
      </c>
      <c r="Q122" s="83"/>
      <c r="R122" s="83"/>
    </row>
    <row r="123" spans="2:18">
      <c r="B123" s="201" t="s">
        <v>130</v>
      </c>
      <c r="C123" s="103"/>
      <c r="D123" s="124">
        <f t="shared" ref="D123:O123" si="104">SUM(D118:D122)</f>
        <v>0</v>
      </c>
      <c r="E123" s="125">
        <f t="shared" si="104"/>
        <v>0</v>
      </c>
      <c r="F123" s="125">
        <f t="shared" si="104"/>
        <v>0</v>
      </c>
      <c r="G123" s="125">
        <f t="shared" si="104"/>
        <v>0</v>
      </c>
      <c r="H123" s="125">
        <f t="shared" si="104"/>
        <v>0</v>
      </c>
      <c r="I123" s="116">
        <f t="shared" si="104"/>
        <v>0</v>
      </c>
      <c r="J123" s="125">
        <f t="shared" si="104"/>
        <v>0</v>
      </c>
      <c r="K123" s="125">
        <f t="shared" si="104"/>
        <v>0</v>
      </c>
      <c r="L123" s="125">
        <f t="shared" si="104"/>
        <v>0</v>
      </c>
      <c r="M123" s="125">
        <f t="shared" si="104"/>
        <v>0</v>
      </c>
      <c r="N123" s="125">
        <f t="shared" si="104"/>
        <v>0</v>
      </c>
      <c r="O123" s="119">
        <f t="shared" si="104"/>
        <v>0</v>
      </c>
      <c r="P123" s="200">
        <f t="shared" si="75"/>
        <v>0</v>
      </c>
      <c r="Q123" s="83"/>
      <c r="R123" s="83"/>
    </row>
    <row r="124" spans="2:18">
      <c r="B124" s="291" t="s">
        <v>326</v>
      </c>
      <c r="C124" s="86" t="s">
        <v>45</v>
      </c>
      <c r="D124" s="118">
        <f>C$13*C$33</f>
        <v>0</v>
      </c>
      <c r="E124" s="118">
        <f t="shared" ref="E124:H124" si="105">D$13*D$33</f>
        <v>0</v>
      </c>
      <c r="F124" s="118">
        <f t="shared" si="105"/>
        <v>0</v>
      </c>
      <c r="G124" s="118">
        <f t="shared" si="105"/>
        <v>0</v>
      </c>
      <c r="H124" s="118">
        <f t="shared" si="105"/>
        <v>0</v>
      </c>
      <c r="I124" s="116">
        <f>SUM(D124:H124)</f>
        <v>0</v>
      </c>
      <c r="J124" s="117">
        <f>C$13*I$33</f>
        <v>0</v>
      </c>
      <c r="K124" s="117">
        <f t="shared" ref="K124:N124" si="106">D$13*J$33</f>
        <v>0</v>
      </c>
      <c r="L124" s="117">
        <f t="shared" si="106"/>
        <v>0</v>
      </c>
      <c r="M124" s="117">
        <f t="shared" si="106"/>
        <v>0</v>
      </c>
      <c r="N124" s="117">
        <f t="shared" si="106"/>
        <v>0</v>
      </c>
      <c r="O124" s="119">
        <f>SUM(J124:N124)</f>
        <v>0</v>
      </c>
      <c r="P124" s="200">
        <f t="shared" si="75"/>
        <v>0</v>
      </c>
      <c r="Q124" s="83"/>
      <c r="R124" s="83"/>
    </row>
    <row r="125" spans="2:18">
      <c r="B125" s="292"/>
      <c r="C125" s="86" t="s">
        <v>42</v>
      </c>
      <c r="D125" s="118">
        <f>C$14*C$33</f>
        <v>0</v>
      </c>
      <c r="E125" s="118">
        <f t="shared" ref="E125:H125" si="107">D$14*D$33</f>
        <v>0</v>
      </c>
      <c r="F125" s="118">
        <f t="shared" si="107"/>
        <v>0</v>
      </c>
      <c r="G125" s="118">
        <f t="shared" si="107"/>
        <v>0</v>
      </c>
      <c r="H125" s="118">
        <f t="shared" si="107"/>
        <v>0</v>
      </c>
      <c r="I125" s="116">
        <f>SUM(D125:H125)</f>
        <v>0</v>
      </c>
      <c r="J125" s="117">
        <f>C$14*I$33</f>
        <v>0</v>
      </c>
      <c r="K125" s="117">
        <f t="shared" ref="K125:N125" si="108">D$14*J$33</f>
        <v>0</v>
      </c>
      <c r="L125" s="117">
        <f t="shared" si="108"/>
        <v>0</v>
      </c>
      <c r="M125" s="117">
        <f t="shared" si="108"/>
        <v>0</v>
      </c>
      <c r="N125" s="117">
        <f t="shared" si="108"/>
        <v>0</v>
      </c>
      <c r="O125" s="119">
        <f>SUM(J125:N125)</f>
        <v>0</v>
      </c>
      <c r="P125" s="200">
        <f t="shared" si="75"/>
        <v>0</v>
      </c>
      <c r="Q125" s="83"/>
      <c r="R125" s="83"/>
    </row>
    <row r="126" spans="2:18">
      <c r="B126" s="292"/>
      <c r="C126" s="86" t="s">
        <v>43</v>
      </c>
      <c r="D126" s="118">
        <f>C$15*C$33</f>
        <v>0</v>
      </c>
      <c r="E126" s="118">
        <f t="shared" ref="E126:H126" si="109">D$15*D$33</f>
        <v>0</v>
      </c>
      <c r="F126" s="118">
        <f t="shared" si="109"/>
        <v>0</v>
      </c>
      <c r="G126" s="118">
        <f t="shared" si="109"/>
        <v>0</v>
      </c>
      <c r="H126" s="118">
        <f t="shared" si="109"/>
        <v>0</v>
      </c>
      <c r="I126" s="116">
        <f>SUM(D126:H126)</f>
        <v>0</v>
      </c>
      <c r="J126" s="117">
        <f>C$15*I$33</f>
        <v>0</v>
      </c>
      <c r="K126" s="117">
        <f t="shared" ref="K126:N126" si="110">D$15*J$33</f>
        <v>0</v>
      </c>
      <c r="L126" s="117">
        <f t="shared" si="110"/>
        <v>0</v>
      </c>
      <c r="M126" s="117">
        <f t="shared" si="110"/>
        <v>0</v>
      </c>
      <c r="N126" s="117">
        <f t="shared" si="110"/>
        <v>0</v>
      </c>
      <c r="O126" s="119">
        <f>SUM(J126:N126)</f>
        <v>0</v>
      </c>
      <c r="P126" s="200">
        <f t="shared" si="75"/>
        <v>0</v>
      </c>
      <c r="Q126" s="83"/>
      <c r="R126" s="83"/>
    </row>
    <row r="127" spans="2:18">
      <c r="B127" s="292"/>
      <c r="C127" s="86" t="s">
        <v>41</v>
      </c>
      <c r="D127" s="118">
        <f>C$16*C$33</f>
        <v>0</v>
      </c>
      <c r="E127" s="118">
        <f t="shared" ref="E127:H127" si="111">D$16*D$33</f>
        <v>0</v>
      </c>
      <c r="F127" s="118">
        <f t="shared" si="111"/>
        <v>0</v>
      </c>
      <c r="G127" s="118">
        <f t="shared" si="111"/>
        <v>0</v>
      </c>
      <c r="H127" s="118">
        <f t="shared" si="111"/>
        <v>0</v>
      </c>
      <c r="I127" s="116">
        <f>SUM(D127:H127)</f>
        <v>0</v>
      </c>
      <c r="J127" s="117">
        <f>C$16*I$33</f>
        <v>0</v>
      </c>
      <c r="K127" s="117">
        <f t="shared" ref="K127:N127" si="112">D$16*J$33</f>
        <v>0</v>
      </c>
      <c r="L127" s="117">
        <f t="shared" si="112"/>
        <v>0</v>
      </c>
      <c r="M127" s="117">
        <f t="shared" si="112"/>
        <v>0</v>
      </c>
      <c r="N127" s="117">
        <f t="shared" si="112"/>
        <v>0</v>
      </c>
      <c r="O127" s="119">
        <f>SUM(J127:N127)</f>
        <v>0</v>
      </c>
      <c r="P127" s="200">
        <f t="shared" si="75"/>
        <v>0</v>
      </c>
      <c r="Q127" s="83"/>
      <c r="R127" s="83"/>
    </row>
    <row r="128" spans="2:18">
      <c r="B128" s="293"/>
      <c r="C128" s="86" t="s">
        <v>118</v>
      </c>
      <c r="D128" s="118">
        <f>C$17*C$33</f>
        <v>0</v>
      </c>
      <c r="E128" s="118">
        <f t="shared" ref="E128:H128" si="113">D$17*D$33</f>
        <v>0</v>
      </c>
      <c r="F128" s="118">
        <f t="shared" si="113"/>
        <v>0</v>
      </c>
      <c r="G128" s="118">
        <f t="shared" si="113"/>
        <v>0</v>
      </c>
      <c r="H128" s="118">
        <f t="shared" si="113"/>
        <v>0</v>
      </c>
      <c r="I128" s="116">
        <f>SUM(D128:H128)</f>
        <v>0</v>
      </c>
      <c r="J128" s="117">
        <f>C$17*I$33</f>
        <v>0</v>
      </c>
      <c r="K128" s="117">
        <f t="shared" ref="K128:N128" si="114">D$17*J$33</f>
        <v>0</v>
      </c>
      <c r="L128" s="117">
        <f t="shared" si="114"/>
        <v>0</v>
      </c>
      <c r="M128" s="117">
        <f t="shared" si="114"/>
        <v>0</v>
      </c>
      <c r="N128" s="117">
        <f t="shared" si="114"/>
        <v>0</v>
      </c>
      <c r="O128" s="119">
        <f>SUM(J128:N128)</f>
        <v>0</v>
      </c>
      <c r="P128" s="200">
        <f t="shared" si="75"/>
        <v>0</v>
      </c>
      <c r="Q128" s="83"/>
      <c r="R128" s="83"/>
    </row>
    <row r="129" spans="2:18">
      <c r="B129" s="201" t="s">
        <v>130</v>
      </c>
      <c r="C129" s="103"/>
      <c r="D129" s="120">
        <f t="shared" ref="D129:O129" si="115">SUM(D124:D128)</f>
        <v>0</v>
      </c>
      <c r="E129" s="121">
        <f t="shared" si="115"/>
        <v>0</v>
      </c>
      <c r="F129" s="121">
        <f t="shared" si="115"/>
        <v>0</v>
      </c>
      <c r="G129" s="121">
        <f t="shared" si="115"/>
        <v>0</v>
      </c>
      <c r="H129" s="121">
        <f t="shared" si="115"/>
        <v>0</v>
      </c>
      <c r="I129" s="122">
        <f t="shared" si="115"/>
        <v>0</v>
      </c>
      <c r="J129" s="121">
        <f t="shared" si="115"/>
        <v>0</v>
      </c>
      <c r="K129" s="121">
        <f t="shared" si="115"/>
        <v>0</v>
      </c>
      <c r="L129" s="121">
        <f t="shared" si="115"/>
        <v>0</v>
      </c>
      <c r="M129" s="121">
        <f t="shared" si="115"/>
        <v>0</v>
      </c>
      <c r="N129" s="121">
        <f t="shared" si="115"/>
        <v>0</v>
      </c>
      <c r="O129" s="123">
        <f t="shared" si="115"/>
        <v>0</v>
      </c>
      <c r="P129" s="200">
        <f t="shared" si="75"/>
        <v>0</v>
      </c>
      <c r="Q129" s="83"/>
      <c r="R129" s="83"/>
    </row>
    <row r="130" spans="2:18" ht="15" customHeight="1">
      <c r="B130" s="291" t="s">
        <v>369</v>
      </c>
      <c r="C130" s="86" t="s">
        <v>45</v>
      </c>
      <c r="D130" s="118">
        <f>C$13*C$34</f>
        <v>0</v>
      </c>
      <c r="E130" s="118">
        <f t="shared" ref="E130:H130" si="116">D$13*D$34</f>
        <v>0</v>
      </c>
      <c r="F130" s="118">
        <f t="shared" si="116"/>
        <v>0</v>
      </c>
      <c r="G130" s="118">
        <f t="shared" si="116"/>
        <v>0</v>
      </c>
      <c r="H130" s="118">
        <f t="shared" si="116"/>
        <v>0</v>
      </c>
      <c r="I130" s="116">
        <f>SUM(D130:H130)</f>
        <v>0</v>
      </c>
      <c r="J130" s="117">
        <f>C$13*I$34</f>
        <v>0</v>
      </c>
      <c r="K130" s="117">
        <f t="shared" ref="K130:N130" si="117">D$13*J$34</f>
        <v>0</v>
      </c>
      <c r="L130" s="117">
        <f t="shared" si="117"/>
        <v>0</v>
      </c>
      <c r="M130" s="117">
        <f t="shared" si="117"/>
        <v>0</v>
      </c>
      <c r="N130" s="117">
        <f t="shared" si="117"/>
        <v>0</v>
      </c>
      <c r="O130" s="119">
        <f>SUM(J130:N130)</f>
        <v>0</v>
      </c>
      <c r="P130" s="200">
        <f>I130+O130</f>
        <v>0</v>
      </c>
      <c r="Q130" s="83"/>
      <c r="R130" s="83"/>
    </row>
    <row r="131" spans="2:18">
      <c r="B131" s="292"/>
      <c r="C131" s="86" t="s">
        <v>42</v>
      </c>
      <c r="D131" s="118">
        <f>C$14*C$34</f>
        <v>0</v>
      </c>
      <c r="E131" s="118">
        <f t="shared" ref="E131:H131" si="118">D$14*D$34</f>
        <v>0</v>
      </c>
      <c r="F131" s="118">
        <f t="shared" si="118"/>
        <v>0</v>
      </c>
      <c r="G131" s="118">
        <f t="shared" si="118"/>
        <v>0</v>
      </c>
      <c r="H131" s="118">
        <f t="shared" si="118"/>
        <v>0</v>
      </c>
      <c r="I131" s="116">
        <f>SUM(D131:H131)</f>
        <v>0</v>
      </c>
      <c r="J131" s="117">
        <f>C$14*I$34</f>
        <v>0</v>
      </c>
      <c r="K131" s="117">
        <f t="shared" ref="K131:N131" si="119">D$14*J$34</f>
        <v>0</v>
      </c>
      <c r="L131" s="117">
        <f t="shared" si="119"/>
        <v>0</v>
      </c>
      <c r="M131" s="117">
        <f t="shared" si="119"/>
        <v>0</v>
      </c>
      <c r="N131" s="117">
        <f t="shared" si="119"/>
        <v>0</v>
      </c>
      <c r="O131" s="119">
        <f>SUM(J131:N131)</f>
        <v>0</v>
      </c>
      <c r="P131" s="200">
        <f t="shared" ref="P131:P153" si="120">I131+O131</f>
        <v>0</v>
      </c>
      <c r="Q131" s="83"/>
      <c r="R131" s="83"/>
    </row>
    <row r="132" spans="2:18">
      <c r="B132" s="292"/>
      <c r="C132" s="86" t="s">
        <v>43</v>
      </c>
      <c r="D132" s="118">
        <f>C$15*C$34</f>
        <v>0</v>
      </c>
      <c r="E132" s="118">
        <f t="shared" ref="E132:H132" si="121">D$15*D$34</f>
        <v>0</v>
      </c>
      <c r="F132" s="118">
        <f t="shared" si="121"/>
        <v>0</v>
      </c>
      <c r="G132" s="118">
        <f t="shared" si="121"/>
        <v>0</v>
      </c>
      <c r="H132" s="118">
        <f t="shared" si="121"/>
        <v>0</v>
      </c>
      <c r="I132" s="116">
        <f>SUM(D132:H132)</f>
        <v>0</v>
      </c>
      <c r="J132" s="117">
        <f>C$15*I$34</f>
        <v>0</v>
      </c>
      <c r="K132" s="117">
        <f t="shared" ref="K132:N132" si="122">D$15*J$34</f>
        <v>0</v>
      </c>
      <c r="L132" s="117">
        <f t="shared" si="122"/>
        <v>0</v>
      </c>
      <c r="M132" s="117">
        <f t="shared" si="122"/>
        <v>0</v>
      </c>
      <c r="N132" s="117">
        <f t="shared" si="122"/>
        <v>0</v>
      </c>
      <c r="O132" s="119">
        <f>SUM(J132:N132)</f>
        <v>0</v>
      </c>
      <c r="P132" s="200">
        <f t="shared" si="120"/>
        <v>0</v>
      </c>
      <c r="Q132" s="83"/>
      <c r="R132" s="83"/>
    </row>
    <row r="133" spans="2:18">
      <c r="B133" s="292"/>
      <c r="C133" s="86" t="s">
        <v>41</v>
      </c>
      <c r="D133" s="118">
        <f>C$16*C$34</f>
        <v>0</v>
      </c>
      <c r="E133" s="118">
        <f t="shared" ref="E133:H133" si="123">D$16*D$34</f>
        <v>0</v>
      </c>
      <c r="F133" s="118">
        <f t="shared" si="123"/>
        <v>0</v>
      </c>
      <c r="G133" s="118">
        <f t="shared" si="123"/>
        <v>0</v>
      </c>
      <c r="H133" s="118">
        <f t="shared" si="123"/>
        <v>0</v>
      </c>
      <c r="I133" s="116">
        <f>SUM(D133:H133)</f>
        <v>0</v>
      </c>
      <c r="J133" s="117">
        <f>C$16*I$34</f>
        <v>0</v>
      </c>
      <c r="K133" s="117">
        <f t="shared" ref="K133:N133" si="124">D$16*J$34</f>
        <v>0</v>
      </c>
      <c r="L133" s="117">
        <f t="shared" si="124"/>
        <v>0</v>
      </c>
      <c r="M133" s="117">
        <f t="shared" si="124"/>
        <v>0</v>
      </c>
      <c r="N133" s="117">
        <f t="shared" si="124"/>
        <v>0</v>
      </c>
      <c r="O133" s="119">
        <f>SUM(J133:N133)</f>
        <v>0</v>
      </c>
      <c r="P133" s="200">
        <f t="shared" si="120"/>
        <v>0</v>
      </c>
      <c r="Q133" s="83"/>
      <c r="R133" s="83"/>
    </row>
    <row r="134" spans="2:18">
      <c r="B134" s="293"/>
      <c r="C134" s="86" t="s">
        <v>118</v>
      </c>
      <c r="D134" s="118">
        <f>C$17*C$34</f>
        <v>0</v>
      </c>
      <c r="E134" s="118">
        <f t="shared" ref="E134:H134" si="125">D$17*D$34</f>
        <v>0</v>
      </c>
      <c r="F134" s="118">
        <f t="shared" si="125"/>
        <v>0</v>
      </c>
      <c r="G134" s="118">
        <f t="shared" si="125"/>
        <v>0</v>
      </c>
      <c r="H134" s="118">
        <f t="shared" si="125"/>
        <v>0</v>
      </c>
      <c r="I134" s="116">
        <f>SUM(D134:H134)</f>
        <v>0</v>
      </c>
      <c r="J134" s="117">
        <f>C$17*I$34</f>
        <v>0</v>
      </c>
      <c r="K134" s="117">
        <f t="shared" ref="K134:N134" si="126">D$17*J$34</f>
        <v>0</v>
      </c>
      <c r="L134" s="117">
        <f t="shared" si="126"/>
        <v>0</v>
      </c>
      <c r="M134" s="117">
        <f t="shared" si="126"/>
        <v>0</v>
      </c>
      <c r="N134" s="117">
        <f t="shared" si="126"/>
        <v>0</v>
      </c>
      <c r="O134" s="119">
        <f>SUM(J134:N134)</f>
        <v>0</v>
      </c>
      <c r="P134" s="200">
        <f t="shared" si="120"/>
        <v>0</v>
      </c>
      <c r="Q134" s="83"/>
      <c r="R134" s="83"/>
    </row>
    <row r="135" spans="2:18">
      <c r="B135" s="201" t="s">
        <v>130</v>
      </c>
      <c r="C135" s="103"/>
      <c r="D135" s="120">
        <f t="shared" ref="D135:O135" si="127">SUM(D130:D134)</f>
        <v>0</v>
      </c>
      <c r="E135" s="121">
        <f t="shared" si="127"/>
        <v>0</v>
      </c>
      <c r="F135" s="121">
        <f t="shared" si="127"/>
        <v>0</v>
      </c>
      <c r="G135" s="121">
        <f t="shared" si="127"/>
        <v>0</v>
      </c>
      <c r="H135" s="121">
        <f t="shared" si="127"/>
        <v>0</v>
      </c>
      <c r="I135" s="122">
        <f t="shared" si="127"/>
        <v>0</v>
      </c>
      <c r="J135" s="121">
        <f t="shared" si="127"/>
        <v>0</v>
      </c>
      <c r="K135" s="121">
        <f t="shared" si="127"/>
        <v>0</v>
      </c>
      <c r="L135" s="121">
        <f t="shared" si="127"/>
        <v>0</v>
      </c>
      <c r="M135" s="121">
        <f t="shared" si="127"/>
        <v>0</v>
      </c>
      <c r="N135" s="121">
        <f t="shared" si="127"/>
        <v>0</v>
      </c>
      <c r="O135" s="123">
        <f t="shared" si="127"/>
        <v>0</v>
      </c>
      <c r="P135" s="200">
        <f t="shared" si="120"/>
        <v>0</v>
      </c>
      <c r="Q135" s="83"/>
      <c r="R135" s="83"/>
    </row>
    <row r="136" spans="2:18" ht="15" customHeight="1">
      <c r="B136" s="291" t="s">
        <v>370</v>
      </c>
      <c r="C136" s="86" t="s">
        <v>45</v>
      </c>
      <c r="D136" s="118">
        <f>C$13*C$35</f>
        <v>0</v>
      </c>
      <c r="E136" s="118">
        <f t="shared" ref="E136:H136" si="128">D$13*D$35</f>
        <v>0</v>
      </c>
      <c r="F136" s="118">
        <f t="shared" si="128"/>
        <v>0</v>
      </c>
      <c r="G136" s="118">
        <f t="shared" si="128"/>
        <v>0</v>
      </c>
      <c r="H136" s="118">
        <f t="shared" si="128"/>
        <v>0</v>
      </c>
      <c r="I136" s="116">
        <f>SUM(D136:H136)</f>
        <v>0</v>
      </c>
      <c r="J136" s="117">
        <f>C$13*I$35</f>
        <v>0</v>
      </c>
      <c r="K136" s="117">
        <f t="shared" ref="K136:N136" si="129">D$13*J$35</f>
        <v>0</v>
      </c>
      <c r="L136" s="117">
        <f t="shared" si="129"/>
        <v>0</v>
      </c>
      <c r="M136" s="117">
        <f t="shared" si="129"/>
        <v>0</v>
      </c>
      <c r="N136" s="117">
        <f t="shared" si="129"/>
        <v>0</v>
      </c>
      <c r="O136" s="119">
        <f>SUM(J136:N136)</f>
        <v>0</v>
      </c>
      <c r="P136" s="200">
        <f t="shared" si="120"/>
        <v>0</v>
      </c>
      <c r="Q136" s="83"/>
      <c r="R136" s="83"/>
    </row>
    <row r="137" spans="2:18">
      <c r="B137" s="292"/>
      <c r="C137" s="86" t="s">
        <v>42</v>
      </c>
      <c r="D137" s="118">
        <f>C$14*C$35</f>
        <v>0</v>
      </c>
      <c r="E137" s="118">
        <f t="shared" ref="E137:H137" si="130">D$14*D$35</f>
        <v>0</v>
      </c>
      <c r="F137" s="118">
        <f t="shared" si="130"/>
        <v>0</v>
      </c>
      <c r="G137" s="118">
        <f t="shared" si="130"/>
        <v>0</v>
      </c>
      <c r="H137" s="118">
        <f t="shared" si="130"/>
        <v>0</v>
      </c>
      <c r="I137" s="116">
        <f>SUM(D137:H137)</f>
        <v>0</v>
      </c>
      <c r="J137" s="117">
        <f>C$14*I$35</f>
        <v>0</v>
      </c>
      <c r="K137" s="117">
        <f t="shared" ref="K137:N137" si="131">D$14*J$35</f>
        <v>0</v>
      </c>
      <c r="L137" s="117">
        <f t="shared" si="131"/>
        <v>0</v>
      </c>
      <c r="M137" s="117">
        <f t="shared" si="131"/>
        <v>0</v>
      </c>
      <c r="N137" s="117">
        <f t="shared" si="131"/>
        <v>0</v>
      </c>
      <c r="O137" s="119">
        <f>SUM(J137:N137)</f>
        <v>0</v>
      </c>
      <c r="P137" s="200">
        <f t="shared" si="120"/>
        <v>0</v>
      </c>
      <c r="Q137" s="83"/>
      <c r="R137" s="83"/>
    </row>
    <row r="138" spans="2:18">
      <c r="B138" s="292"/>
      <c r="C138" s="86" t="s">
        <v>43</v>
      </c>
      <c r="D138" s="118">
        <f>C$15*C$35</f>
        <v>0</v>
      </c>
      <c r="E138" s="118">
        <f t="shared" ref="E138:H138" si="132">D$15*D$35</f>
        <v>0</v>
      </c>
      <c r="F138" s="118">
        <f t="shared" si="132"/>
        <v>0</v>
      </c>
      <c r="G138" s="118">
        <f t="shared" si="132"/>
        <v>0</v>
      </c>
      <c r="H138" s="118">
        <f t="shared" si="132"/>
        <v>0</v>
      </c>
      <c r="I138" s="116">
        <f>SUM(D138:H138)</f>
        <v>0</v>
      </c>
      <c r="J138" s="117">
        <f>C$15*I$35</f>
        <v>0</v>
      </c>
      <c r="K138" s="117">
        <f t="shared" ref="K138:N138" si="133">D$15*J$35</f>
        <v>0</v>
      </c>
      <c r="L138" s="117">
        <f t="shared" si="133"/>
        <v>0</v>
      </c>
      <c r="M138" s="117">
        <f t="shared" si="133"/>
        <v>0</v>
      </c>
      <c r="N138" s="117">
        <f t="shared" si="133"/>
        <v>0</v>
      </c>
      <c r="O138" s="119">
        <f>SUM(J138:N138)</f>
        <v>0</v>
      </c>
      <c r="P138" s="200">
        <f t="shared" si="120"/>
        <v>0</v>
      </c>
      <c r="Q138" s="83"/>
      <c r="R138" s="83"/>
    </row>
    <row r="139" spans="2:18">
      <c r="B139" s="292"/>
      <c r="C139" s="86" t="s">
        <v>41</v>
      </c>
      <c r="D139" s="118">
        <f>C$16*C$35</f>
        <v>0</v>
      </c>
      <c r="E139" s="118">
        <f t="shared" ref="E139:H139" si="134">D$16*D$35</f>
        <v>0</v>
      </c>
      <c r="F139" s="118">
        <f t="shared" si="134"/>
        <v>0</v>
      </c>
      <c r="G139" s="118">
        <f t="shared" si="134"/>
        <v>0</v>
      </c>
      <c r="H139" s="118">
        <f t="shared" si="134"/>
        <v>0</v>
      </c>
      <c r="I139" s="116">
        <f>SUM(D139:H139)</f>
        <v>0</v>
      </c>
      <c r="J139" s="117">
        <f>C$16*I$35</f>
        <v>0</v>
      </c>
      <c r="K139" s="117">
        <f t="shared" ref="K139:N139" si="135">D$16*J$35</f>
        <v>0</v>
      </c>
      <c r="L139" s="117">
        <f t="shared" si="135"/>
        <v>0</v>
      </c>
      <c r="M139" s="117">
        <f t="shared" si="135"/>
        <v>0</v>
      </c>
      <c r="N139" s="117">
        <f t="shared" si="135"/>
        <v>0</v>
      </c>
      <c r="O139" s="119">
        <f>SUM(J139:N139)</f>
        <v>0</v>
      </c>
      <c r="P139" s="200">
        <f t="shared" si="120"/>
        <v>0</v>
      </c>
      <c r="Q139" s="83"/>
      <c r="R139" s="83"/>
    </row>
    <row r="140" spans="2:18">
      <c r="B140" s="293"/>
      <c r="C140" s="86" t="s">
        <v>118</v>
      </c>
      <c r="D140" s="118">
        <f>C$17*C$35</f>
        <v>0</v>
      </c>
      <c r="E140" s="118">
        <f t="shared" ref="E140:H140" si="136">D$17*D$35</f>
        <v>0</v>
      </c>
      <c r="F140" s="118">
        <f t="shared" si="136"/>
        <v>0</v>
      </c>
      <c r="G140" s="118">
        <f t="shared" si="136"/>
        <v>0</v>
      </c>
      <c r="H140" s="118">
        <f t="shared" si="136"/>
        <v>0</v>
      </c>
      <c r="I140" s="116">
        <f>SUM(D140:H140)</f>
        <v>0</v>
      </c>
      <c r="J140" s="117">
        <f>C$17*I$35</f>
        <v>0</v>
      </c>
      <c r="K140" s="117">
        <f t="shared" ref="K140:N140" si="137">D$17*J$35</f>
        <v>0</v>
      </c>
      <c r="L140" s="117">
        <f t="shared" si="137"/>
        <v>0</v>
      </c>
      <c r="M140" s="117">
        <f t="shared" si="137"/>
        <v>0</v>
      </c>
      <c r="N140" s="117">
        <f t="shared" si="137"/>
        <v>0</v>
      </c>
      <c r="O140" s="119">
        <f>SUM(J140:N140)</f>
        <v>0</v>
      </c>
      <c r="P140" s="200">
        <f t="shared" si="120"/>
        <v>0</v>
      </c>
      <c r="Q140" s="83"/>
      <c r="R140" s="83"/>
    </row>
    <row r="141" spans="2:18">
      <c r="B141" s="201" t="s">
        <v>130</v>
      </c>
      <c r="C141" s="103"/>
      <c r="D141" s="120">
        <f t="shared" ref="D141:O141" si="138">SUM(D136:D140)</f>
        <v>0</v>
      </c>
      <c r="E141" s="121">
        <f t="shared" si="138"/>
        <v>0</v>
      </c>
      <c r="F141" s="121">
        <f t="shared" si="138"/>
        <v>0</v>
      </c>
      <c r="G141" s="121">
        <f t="shared" si="138"/>
        <v>0</v>
      </c>
      <c r="H141" s="121">
        <f t="shared" si="138"/>
        <v>0</v>
      </c>
      <c r="I141" s="122">
        <f t="shared" si="138"/>
        <v>0</v>
      </c>
      <c r="J141" s="121">
        <f t="shared" si="138"/>
        <v>0</v>
      </c>
      <c r="K141" s="121">
        <f t="shared" si="138"/>
        <v>0</v>
      </c>
      <c r="L141" s="121">
        <f t="shared" si="138"/>
        <v>0</v>
      </c>
      <c r="M141" s="121">
        <f t="shared" si="138"/>
        <v>0</v>
      </c>
      <c r="N141" s="121">
        <f t="shared" si="138"/>
        <v>0</v>
      </c>
      <c r="O141" s="123">
        <f t="shared" si="138"/>
        <v>0</v>
      </c>
      <c r="P141" s="200">
        <f t="shared" si="120"/>
        <v>0</v>
      </c>
      <c r="Q141" s="83"/>
      <c r="R141" s="83"/>
    </row>
    <row r="142" spans="2:18">
      <c r="B142" s="291" t="s">
        <v>371</v>
      </c>
      <c r="C142" s="86" t="s">
        <v>45</v>
      </c>
      <c r="D142" s="118">
        <f>C$13*C$36</f>
        <v>0</v>
      </c>
      <c r="E142" s="118">
        <f t="shared" ref="E142:H142" si="139">D$13*D$36</f>
        <v>0</v>
      </c>
      <c r="F142" s="118">
        <f t="shared" si="139"/>
        <v>0</v>
      </c>
      <c r="G142" s="118">
        <f t="shared" si="139"/>
        <v>0</v>
      </c>
      <c r="H142" s="118">
        <f t="shared" si="139"/>
        <v>0</v>
      </c>
      <c r="I142" s="116">
        <f>SUM(D142:H142)</f>
        <v>0</v>
      </c>
      <c r="J142" s="117">
        <f>C$13*I$36</f>
        <v>0</v>
      </c>
      <c r="K142" s="117">
        <f t="shared" ref="K142:N142" si="140">D$13*J$36</f>
        <v>0</v>
      </c>
      <c r="L142" s="117">
        <f t="shared" si="140"/>
        <v>0</v>
      </c>
      <c r="M142" s="117">
        <f t="shared" si="140"/>
        <v>0</v>
      </c>
      <c r="N142" s="117">
        <f t="shared" si="140"/>
        <v>0</v>
      </c>
      <c r="O142" s="119">
        <f>SUM(J142:N142)</f>
        <v>0</v>
      </c>
      <c r="P142" s="200">
        <f t="shared" si="120"/>
        <v>0</v>
      </c>
      <c r="Q142" s="83"/>
      <c r="R142" s="83"/>
    </row>
    <row r="143" spans="2:18">
      <c r="B143" s="292"/>
      <c r="C143" s="86" t="s">
        <v>42</v>
      </c>
      <c r="D143" s="118">
        <f>C$14*C$36</f>
        <v>0</v>
      </c>
      <c r="E143" s="118">
        <f t="shared" ref="E143:H143" si="141">D$14*D$36</f>
        <v>0</v>
      </c>
      <c r="F143" s="118">
        <f t="shared" si="141"/>
        <v>0</v>
      </c>
      <c r="G143" s="118">
        <f t="shared" si="141"/>
        <v>0</v>
      </c>
      <c r="H143" s="118">
        <f t="shared" si="141"/>
        <v>0</v>
      </c>
      <c r="I143" s="116">
        <f>SUM(D143:H143)</f>
        <v>0</v>
      </c>
      <c r="J143" s="117">
        <f>C$14*I$36</f>
        <v>0</v>
      </c>
      <c r="K143" s="117">
        <f t="shared" ref="K143:N143" si="142">D$14*J$36</f>
        <v>0</v>
      </c>
      <c r="L143" s="117">
        <f t="shared" si="142"/>
        <v>0</v>
      </c>
      <c r="M143" s="117">
        <f t="shared" si="142"/>
        <v>0</v>
      </c>
      <c r="N143" s="117">
        <f t="shared" si="142"/>
        <v>0</v>
      </c>
      <c r="O143" s="119">
        <f>SUM(J143:N143)</f>
        <v>0</v>
      </c>
      <c r="P143" s="200">
        <f t="shared" si="120"/>
        <v>0</v>
      </c>
      <c r="Q143" s="83"/>
      <c r="R143" s="83"/>
    </row>
    <row r="144" spans="2:18">
      <c r="B144" s="292"/>
      <c r="C144" s="86" t="s">
        <v>43</v>
      </c>
      <c r="D144" s="118">
        <f>C$15*C$36</f>
        <v>0</v>
      </c>
      <c r="E144" s="118">
        <f t="shared" ref="E144:H144" si="143">D$15*D$36</f>
        <v>0</v>
      </c>
      <c r="F144" s="118">
        <f t="shared" si="143"/>
        <v>0</v>
      </c>
      <c r="G144" s="118">
        <f t="shared" si="143"/>
        <v>0</v>
      </c>
      <c r="H144" s="118">
        <f t="shared" si="143"/>
        <v>0</v>
      </c>
      <c r="I144" s="116">
        <f>SUM(D144:H144)</f>
        <v>0</v>
      </c>
      <c r="J144" s="117">
        <f>C$15*I$36</f>
        <v>0</v>
      </c>
      <c r="K144" s="117">
        <f t="shared" ref="K144:N144" si="144">D$15*J$36</f>
        <v>0</v>
      </c>
      <c r="L144" s="117">
        <f t="shared" si="144"/>
        <v>0</v>
      </c>
      <c r="M144" s="117">
        <f t="shared" si="144"/>
        <v>0</v>
      </c>
      <c r="N144" s="117">
        <f t="shared" si="144"/>
        <v>0</v>
      </c>
      <c r="O144" s="119">
        <f>SUM(J144:N144)</f>
        <v>0</v>
      </c>
      <c r="P144" s="200">
        <f t="shared" si="120"/>
        <v>0</v>
      </c>
      <c r="Q144" s="83"/>
      <c r="R144" s="83"/>
    </row>
    <row r="145" spans="2:18">
      <c r="B145" s="292"/>
      <c r="C145" s="86" t="s">
        <v>41</v>
      </c>
      <c r="D145" s="118">
        <f>C$16*C$36</f>
        <v>0</v>
      </c>
      <c r="E145" s="118">
        <f t="shared" ref="E145:H145" si="145">D$16*D$36</f>
        <v>0</v>
      </c>
      <c r="F145" s="118">
        <f t="shared" si="145"/>
        <v>0</v>
      </c>
      <c r="G145" s="118">
        <f t="shared" si="145"/>
        <v>0</v>
      </c>
      <c r="H145" s="118">
        <f t="shared" si="145"/>
        <v>0</v>
      </c>
      <c r="I145" s="116">
        <f>SUM(D145:H145)</f>
        <v>0</v>
      </c>
      <c r="J145" s="117">
        <f>C$16*I$36</f>
        <v>0</v>
      </c>
      <c r="K145" s="117">
        <f t="shared" ref="K145:N145" si="146">D$16*J$36</f>
        <v>0</v>
      </c>
      <c r="L145" s="117">
        <f t="shared" si="146"/>
        <v>0</v>
      </c>
      <c r="M145" s="117">
        <f t="shared" si="146"/>
        <v>0</v>
      </c>
      <c r="N145" s="117">
        <f t="shared" si="146"/>
        <v>0</v>
      </c>
      <c r="O145" s="119">
        <f>SUM(J145:N145)</f>
        <v>0</v>
      </c>
      <c r="P145" s="200">
        <f t="shared" si="120"/>
        <v>0</v>
      </c>
      <c r="Q145" s="83"/>
      <c r="R145" s="83"/>
    </row>
    <row r="146" spans="2:18">
      <c r="B146" s="293"/>
      <c r="C146" s="86" t="s">
        <v>118</v>
      </c>
      <c r="D146" s="118">
        <f>C$17*C$36</f>
        <v>0</v>
      </c>
      <c r="E146" s="118">
        <f t="shared" ref="E146:H146" si="147">D$17*D$36</f>
        <v>0</v>
      </c>
      <c r="F146" s="118">
        <f t="shared" si="147"/>
        <v>0</v>
      </c>
      <c r="G146" s="118">
        <f t="shared" si="147"/>
        <v>0</v>
      </c>
      <c r="H146" s="118">
        <f t="shared" si="147"/>
        <v>0</v>
      </c>
      <c r="I146" s="116">
        <f>SUM(D146:H146)</f>
        <v>0</v>
      </c>
      <c r="J146" s="117">
        <f>C$17*I$36</f>
        <v>0</v>
      </c>
      <c r="K146" s="117">
        <f t="shared" ref="K146:N146" si="148">D$17*J$36</f>
        <v>0</v>
      </c>
      <c r="L146" s="117">
        <f t="shared" si="148"/>
        <v>0</v>
      </c>
      <c r="M146" s="117">
        <f t="shared" si="148"/>
        <v>0</v>
      </c>
      <c r="N146" s="117">
        <f t="shared" si="148"/>
        <v>0</v>
      </c>
      <c r="O146" s="119">
        <f>SUM(J146:N146)</f>
        <v>0</v>
      </c>
      <c r="P146" s="200">
        <f t="shared" si="120"/>
        <v>0</v>
      </c>
      <c r="Q146" s="83"/>
      <c r="R146" s="83"/>
    </row>
    <row r="147" spans="2:18">
      <c r="B147" s="201" t="s">
        <v>130</v>
      </c>
      <c r="C147" s="103"/>
      <c r="D147" s="124">
        <f t="shared" ref="D147:O147" si="149">SUM(D142:D146)</f>
        <v>0</v>
      </c>
      <c r="E147" s="125">
        <f t="shared" si="149"/>
        <v>0</v>
      </c>
      <c r="F147" s="125">
        <f t="shared" si="149"/>
        <v>0</v>
      </c>
      <c r="G147" s="125">
        <f t="shared" si="149"/>
        <v>0</v>
      </c>
      <c r="H147" s="125">
        <f t="shared" si="149"/>
        <v>0</v>
      </c>
      <c r="I147" s="116">
        <f t="shared" si="149"/>
        <v>0</v>
      </c>
      <c r="J147" s="125">
        <f t="shared" si="149"/>
        <v>0</v>
      </c>
      <c r="K147" s="125">
        <f t="shared" si="149"/>
        <v>0</v>
      </c>
      <c r="L147" s="125">
        <f t="shared" si="149"/>
        <v>0</v>
      </c>
      <c r="M147" s="125">
        <f t="shared" si="149"/>
        <v>0</v>
      </c>
      <c r="N147" s="125">
        <f t="shared" si="149"/>
        <v>0</v>
      </c>
      <c r="O147" s="119">
        <f t="shared" si="149"/>
        <v>0</v>
      </c>
      <c r="P147" s="200">
        <f t="shared" si="120"/>
        <v>0</v>
      </c>
      <c r="Q147" s="83"/>
      <c r="R147" s="83"/>
    </row>
    <row r="148" spans="2:18">
      <c r="B148" s="291" t="s">
        <v>337</v>
      </c>
      <c r="C148" s="86" t="s">
        <v>45</v>
      </c>
      <c r="D148" s="118">
        <f>C$13*C$37</f>
        <v>0</v>
      </c>
      <c r="E148" s="118">
        <f t="shared" ref="E148:H148" si="150">D$13*D$37</f>
        <v>0</v>
      </c>
      <c r="F148" s="118">
        <f t="shared" si="150"/>
        <v>0</v>
      </c>
      <c r="G148" s="118">
        <f t="shared" si="150"/>
        <v>0</v>
      </c>
      <c r="H148" s="118">
        <f t="shared" si="150"/>
        <v>0</v>
      </c>
      <c r="I148" s="116">
        <f>SUM(D148:H148)</f>
        <v>0</v>
      </c>
      <c r="J148" s="117">
        <f>C$13*I$37</f>
        <v>0</v>
      </c>
      <c r="K148" s="117">
        <f t="shared" ref="K148:N148" si="151">D$13*J$37</f>
        <v>0</v>
      </c>
      <c r="L148" s="117">
        <f t="shared" si="151"/>
        <v>0</v>
      </c>
      <c r="M148" s="117">
        <f t="shared" si="151"/>
        <v>0</v>
      </c>
      <c r="N148" s="117">
        <f t="shared" si="151"/>
        <v>0</v>
      </c>
      <c r="O148" s="119">
        <f>SUM(J148:N148)</f>
        <v>0</v>
      </c>
      <c r="P148" s="200">
        <f t="shared" si="120"/>
        <v>0</v>
      </c>
      <c r="Q148" s="83"/>
      <c r="R148" s="83"/>
    </row>
    <row r="149" spans="2:18">
      <c r="B149" s="292"/>
      <c r="C149" s="86" t="s">
        <v>42</v>
      </c>
      <c r="D149" s="118">
        <f>C$14*C$37</f>
        <v>0</v>
      </c>
      <c r="E149" s="118">
        <f t="shared" ref="E149:H149" si="152">D$14*D$37</f>
        <v>0</v>
      </c>
      <c r="F149" s="118">
        <f t="shared" si="152"/>
        <v>0</v>
      </c>
      <c r="G149" s="118">
        <f t="shared" si="152"/>
        <v>0</v>
      </c>
      <c r="H149" s="118">
        <f t="shared" si="152"/>
        <v>0</v>
      </c>
      <c r="I149" s="116">
        <f>SUM(D149:H149)</f>
        <v>0</v>
      </c>
      <c r="J149" s="117">
        <f>C$14*I$37</f>
        <v>0</v>
      </c>
      <c r="K149" s="117">
        <f t="shared" ref="K149:N149" si="153">D$14*J$37</f>
        <v>0</v>
      </c>
      <c r="L149" s="117">
        <f t="shared" si="153"/>
        <v>0</v>
      </c>
      <c r="M149" s="117">
        <f t="shared" si="153"/>
        <v>0</v>
      </c>
      <c r="N149" s="117">
        <f t="shared" si="153"/>
        <v>0</v>
      </c>
      <c r="O149" s="119">
        <f>SUM(J149:N149)</f>
        <v>0</v>
      </c>
      <c r="P149" s="200">
        <f t="shared" si="120"/>
        <v>0</v>
      </c>
      <c r="Q149" s="83"/>
      <c r="R149" s="83"/>
    </row>
    <row r="150" spans="2:18">
      <c r="B150" s="292"/>
      <c r="C150" s="86" t="s">
        <v>43</v>
      </c>
      <c r="D150" s="118">
        <f>C$15*C$37</f>
        <v>0</v>
      </c>
      <c r="E150" s="118">
        <f t="shared" ref="E150:H150" si="154">D$15*D$37</f>
        <v>0</v>
      </c>
      <c r="F150" s="118">
        <f t="shared" si="154"/>
        <v>0</v>
      </c>
      <c r="G150" s="118">
        <f t="shared" si="154"/>
        <v>0</v>
      </c>
      <c r="H150" s="118">
        <f t="shared" si="154"/>
        <v>0</v>
      </c>
      <c r="I150" s="116">
        <f>SUM(D150:H150)</f>
        <v>0</v>
      </c>
      <c r="J150" s="117">
        <f>C$15*I$37</f>
        <v>0</v>
      </c>
      <c r="K150" s="117">
        <f t="shared" ref="K150:N150" si="155">D$15*J$37</f>
        <v>0</v>
      </c>
      <c r="L150" s="117">
        <f t="shared" si="155"/>
        <v>0</v>
      </c>
      <c r="M150" s="117">
        <f t="shared" si="155"/>
        <v>0</v>
      </c>
      <c r="N150" s="117">
        <f t="shared" si="155"/>
        <v>0</v>
      </c>
      <c r="O150" s="119">
        <f>SUM(J150:N150)</f>
        <v>0</v>
      </c>
      <c r="P150" s="200">
        <f t="shared" si="120"/>
        <v>0</v>
      </c>
      <c r="Q150" s="83"/>
      <c r="R150" s="83"/>
    </row>
    <row r="151" spans="2:18">
      <c r="B151" s="292"/>
      <c r="C151" s="86" t="s">
        <v>41</v>
      </c>
      <c r="D151" s="118">
        <f>C$16*C$37</f>
        <v>0</v>
      </c>
      <c r="E151" s="118">
        <f t="shared" ref="E151:H151" si="156">D$16*D$37</f>
        <v>0</v>
      </c>
      <c r="F151" s="118">
        <f t="shared" si="156"/>
        <v>0</v>
      </c>
      <c r="G151" s="118">
        <f t="shared" si="156"/>
        <v>0</v>
      </c>
      <c r="H151" s="118">
        <f t="shared" si="156"/>
        <v>0</v>
      </c>
      <c r="I151" s="116">
        <f>SUM(D151:H151)</f>
        <v>0</v>
      </c>
      <c r="J151" s="117">
        <f>C$16*I$37</f>
        <v>0</v>
      </c>
      <c r="K151" s="117">
        <f t="shared" ref="K151:N151" si="157">D$16*J$37</f>
        <v>0</v>
      </c>
      <c r="L151" s="117">
        <f t="shared" si="157"/>
        <v>0</v>
      </c>
      <c r="M151" s="117">
        <f t="shared" si="157"/>
        <v>0</v>
      </c>
      <c r="N151" s="117">
        <f t="shared" si="157"/>
        <v>0</v>
      </c>
      <c r="O151" s="119">
        <f>SUM(J151:N151)</f>
        <v>0</v>
      </c>
      <c r="P151" s="200">
        <f t="shared" si="120"/>
        <v>0</v>
      </c>
      <c r="Q151" s="83"/>
      <c r="R151" s="83"/>
    </row>
    <row r="152" spans="2:18">
      <c r="B152" s="293"/>
      <c r="C152" s="86" t="s">
        <v>118</v>
      </c>
      <c r="D152" s="118">
        <f>C$17*C$37</f>
        <v>0</v>
      </c>
      <c r="E152" s="118">
        <f t="shared" ref="E152:H152" si="158">D$17*D$37</f>
        <v>0</v>
      </c>
      <c r="F152" s="118">
        <f t="shared" si="158"/>
        <v>0</v>
      </c>
      <c r="G152" s="118">
        <f t="shared" si="158"/>
        <v>0</v>
      </c>
      <c r="H152" s="118">
        <f t="shared" si="158"/>
        <v>0</v>
      </c>
      <c r="I152" s="116">
        <f>SUM(D152:H152)</f>
        <v>0</v>
      </c>
      <c r="J152" s="117">
        <f>C$17*I$37</f>
        <v>0</v>
      </c>
      <c r="K152" s="117">
        <f t="shared" ref="K152:N152" si="159">D$17*J$37</f>
        <v>0</v>
      </c>
      <c r="L152" s="117">
        <f t="shared" si="159"/>
        <v>0</v>
      </c>
      <c r="M152" s="117">
        <f t="shared" si="159"/>
        <v>0</v>
      </c>
      <c r="N152" s="117">
        <f t="shared" si="159"/>
        <v>0</v>
      </c>
      <c r="O152" s="119">
        <f>SUM(J152:N152)</f>
        <v>0</v>
      </c>
      <c r="P152" s="200">
        <f t="shared" si="120"/>
        <v>0</v>
      </c>
      <c r="Q152" s="83"/>
      <c r="R152" s="83"/>
    </row>
    <row r="153" spans="2:18">
      <c r="B153" s="201" t="s">
        <v>130</v>
      </c>
      <c r="C153" s="103"/>
      <c r="D153" s="120">
        <f t="shared" ref="D153:O153" si="160">SUM(D148:D152)</f>
        <v>0</v>
      </c>
      <c r="E153" s="121">
        <f t="shared" si="160"/>
        <v>0</v>
      </c>
      <c r="F153" s="121">
        <f t="shared" si="160"/>
        <v>0</v>
      </c>
      <c r="G153" s="121">
        <f t="shared" si="160"/>
        <v>0</v>
      </c>
      <c r="H153" s="121">
        <f t="shared" si="160"/>
        <v>0</v>
      </c>
      <c r="I153" s="122">
        <f t="shared" si="160"/>
        <v>0</v>
      </c>
      <c r="J153" s="121">
        <f t="shared" si="160"/>
        <v>0</v>
      </c>
      <c r="K153" s="121">
        <f t="shared" si="160"/>
        <v>0</v>
      </c>
      <c r="L153" s="121">
        <f t="shared" si="160"/>
        <v>0</v>
      </c>
      <c r="M153" s="121">
        <f t="shared" si="160"/>
        <v>0</v>
      </c>
      <c r="N153" s="121">
        <f t="shared" si="160"/>
        <v>0</v>
      </c>
      <c r="O153" s="123">
        <f t="shared" si="160"/>
        <v>0</v>
      </c>
      <c r="P153" s="200">
        <f t="shared" si="120"/>
        <v>0</v>
      </c>
      <c r="Q153" s="83"/>
      <c r="R153" s="83"/>
    </row>
    <row r="154" spans="2:18">
      <c r="B154" s="291" t="s">
        <v>372</v>
      </c>
      <c r="C154" s="86" t="s">
        <v>45</v>
      </c>
      <c r="D154" s="118">
        <f>C$13*C$38</f>
        <v>0</v>
      </c>
      <c r="E154" s="118">
        <f t="shared" ref="E154:H154" si="161">D$13*D$38</f>
        <v>0</v>
      </c>
      <c r="F154" s="118">
        <f t="shared" si="161"/>
        <v>0</v>
      </c>
      <c r="G154" s="118">
        <f t="shared" si="161"/>
        <v>0</v>
      </c>
      <c r="H154" s="118">
        <f t="shared" si="161"/>
        <v>0</v>
      </c>
      <c r="I154" s="116">
        <f>SUM(D154:H154)</f>
        <v>0</v>
      </c>
      <c r="J154" s="117">
        <f>C$13*I$38</f>
        <v>0</v>
      </c>
      <c r="K154" s="117">
        <f t="shared" ref="K154:N154" si="162">D$13*J$38</f>
        <v>0</v>
      </c>
      <c r="L154" s="117">
        <f t="shared" si="162"/>
        <v>0</v>
      </c>
      <c r="M154" s="117">
        <f t="shared" si="162"/>
        <v>0</v>
      </c>
      <c r="N154" s="117">
        <f t="shared" si="162"/>
        <v>0</v>
      </c>
      <c r="O154" s="119">
        <f>SUM(J154:N154)</f>
        <v>0</v>
      </c>
      <c r="P154" s="200">
        <f t="shared" ref="P154:P177" si="163">I154+O154</f>
        <v>0</v>
      </c>
      <c r="Q154" s="83"/>
      <c r="R154" s="83"/>
    </row>
    <row r="155" spans="2:18">
      <c r="B155" s="292"/>
      <c r="C155" s="86" t="s">
        <v>42</v>
      </c>
      <c r="D155" s="118">
        <f>C$14*C$38</f>
        <v>0</v>
      </c>
      <c r="E155" s="118">
        <f t="shared" ref="E155:H155" si="164">D$14*D$38</f>
        <v>0</v>
      </c>
      <c r="F155" s="118">
        <f t="shared" si="164"/>
        <v>0</v>
      </c>
      <c r="G155" s="118">
        <f t="shared" si="164"/>
        <v>0</v>
      </c>
      <c r="H155" s="118">
        <f t="shared" si="164"/>
        <v>0</v>
      </c>
      <c r="I155" s="116">
        <f>SUM(D155:H155)</f>
        <v>0</v>
      </c>
      <c r="J155" s="117">
        <f>C$14*I$38</f>
        <v>0</v>
      </c>
      <c r="K155" s="117">
        <f t="shared" ref="K155:N155" si="165">D$14*J$38</f>
        <v>0</v>
      </c>
      <c r="L155" s="117">
        <f t="shared" si="165"/>
        <v>0</v>
      </c>
      <c r="M155" s="117">
        <f t="shared" si="165"/>
        <v>0</v>
      </c>
      <c r="N155" s="117">
        <f t="shared" si="165"/>
        <v>0</v>
      </c>
      <c r="O155" s="119">
        <f>SUM(J155:N155)</f>
        <v>0</v>
      </c>
      <c r="P155" s="200">
        <f t="shared" si="163"/>
        <v>0</v>
      </c>
      <c r="Q155" s="83"/>
      <c r="R155" s="83"/>
    </row>
    <row r="156" spans="2:18">
      <c r="B156" s="292"/>
      <c r="C156" s="86" t="s">
        <v>43</v>
      </c>
      <c r="D156" s="118">
        <f>C$15*C$38</f>
        <v>0</v>
      </c>
      <c r="E156" s="118">
        <f t="shared" ref="E156:H156" si="166">D$15*D$38</f>
        <v>0</v>
      </c>
      <c r="F156" s="118">
        <f t="shared" si="166"/>
        <v>0</v>
      </c>
      <c r="G156" s="118">
        <f t="shared" si="166"/>
        <v>0</v>
      </c>
      <c r="H156" s="118">
        <f t="shared" si="166"/>
        <v>0</v>
      </c>
      <c r="I156" s="116">
        <f>SUM(D156:H156)</f>
        <v>0</v>
      </c>
      <c r="J156" s="117">
        <f>C$15*I$38</f>
        <v>0</v>
      </c>
      <c r="K156" s="117">
        <f t="shared" ref="K156:N156" si="167">D$15*J$38</f>
        <v>0</v>
      </c>
      <c r="L156" s="117">
        <f t="shared" si="167"/>
        <v>0</v>
      </c>
      <c r="M156" s="117">
        <f t="shared" si="167"/>
        <v>0</v>
      </c>
      <c r="N156" s="117">
        <f t="shared" si="167"/>
        <v>0</v>
      </c>
      <c r="O156" s="119">
        <f>SUM(J156:N156)</f>
        <v>0</v>
      </c>
      <c r="P156" s="200">
        <f t="shared" si="163"/>
        <v>0</v>
      </c>
      <c r="Q156" s="83"/>
      <c r="R156" s="83"/>
    </row>
    <row r="157" spans="2:18">
      <c r="B157" s="292"/>
      <c r="C157" s="86" t="s">
        <v>41</v>
      </c>
      <c r="D157" s="118">
        <f>C$16*C$38</f>
        <v>0</v>
      </c>
      <c r="E157" s="118">
        <f t="shared" ref="E157:H157" si="168">D$16*D$38</f>
        <v>0</v>
      </c>
      <c r="F157" s="118">
        <f t="shared" si="168"/>
        <v>0</v>
      </c>
      <c r="G157" s="118">
        <f t="shared" si="168"/>
        <v>0</v>
      </c>
      <c r="H157" s="118">
        <f t="shared" si="168"/>
        <v>0</v>
      </c>
      <c r="I157" s="116">
        <f>SUM(D157:H157)</f>
        <v>0</v>
      </c>
      <c r="J157" s="117">
        <f>C$16*I$38</f>
        <v>0</v>
      </c>
      <c r="K157" s="117">
        <f t="shared" ref="K157:N157" si="169">D$16*J$38</f>
        <v>0</v>
      </c>
      <c r="L157" s="117">
        <f t="shared" si="169"/>
        <v>0</v>
      </c>
      <c r="M157" s="117">
        <f t="shared" si="169"/>
        <v>0</v>
      </c>
      <c r="N157" s="117">
        <f t="shared" si="169"/>
        <v>0</v>
      </c>
      <c r="O157" s="119">
        <f>SUM(J157:N157)</f>
        <v>0</v>
      </c>
      <c r="P157" s="200">
        <f t="shared" si="163"/>
        <v>0</v>
      </c>
      <c r="Q157" s="83"/>
      <c r="R157" s="83"/>
    </row>
    <row r="158" spans="2:18">
      <c r="B158" s="293"/>
      <c r="C158" s="86" t="s">
        <v>118</v>
      </c>
      <c r="D158" s="118">
        <f>C$17*C$38</f>
        <v>0</v>
      </c>
      <c r="E158" s="118">
        <f t="shared" ref="E158:H158" si="170">D$17*D$38</f>
        <v>0</v>
      </c>
      <c r="F158" s="118">
        <f t="shared" si="170"/>
        <v>0</v>
      </c>
      <c r="G158" s="118">
        <f t="shared" si="170"/>
        <v>0</v>
      </c>
      <c r="H158" s="118">
        <f t="shared" si="170"/>
        <v>0</v>
      </c>
      <c r="I158" s="116">
        <f>SUM(D158:H158)</f>
        <v>0</v>
      </c>
      <c r="J158" s="117">
        <f>C$17*I$38</f>
        <v>0</v>
      </c>
      <c r="K158" s="117">
        <f t="shared" ref="K158:N158" si="171">D$17*J$38</f>
        <v>0</v>
      </c>
      <c r="L158" s="117">
        <f t="shared" si="171"/>
        <v>0</v>
      </c>
      <c r="M158" s="117">
        <f t="shared" si="171"/>
        <v>0</v>
      </c>
      <c r="N158" s="117">
        <f t="shared" si="171"/>
        <v>0</v>
      </c>
      <c r="O158" s="119">
        <f>SUM(J158:N158)</f>
        <v>0</v>
      </c>
      <c r="P158" s="200">
        <f t="shared" si="163"/>
        <v>0</v>
      </c>
      <c r="Q158" s="83"/>
      <c r="R158" s="83"/>
    </row>
    <row r="159" spans="2:18">
      <c r="B159" s="201" t="s">
        <v>130</v>
      </c>
      <c r="C159" s="103"/>
      <c r="D159" s="120">
        <f t="shared" ref="D159:O159" si="172">SUM(D154:D158)</f>
        <v>0</v>
      </c>
      <c r="E159" s="121">
        <f t="shared" si="172"/>
        <v>0</v>
      </c>
      <c r="F159" s="121">
        <f t="shared" si="172"/>
        <v>0</v>
      </c>
      <c r="G159" s="121">
        <f t="shared" si="172"/>
        <v>0</v>
      </c>
      <c r="H159" s="121">
        <f t="shared" si="172"/>
        <v>0</v>
      </c>
      <c r="I159" s="122">
        <f t="shared" si="172"/>
        <v>0</v>
      </c>
      <c r="J159" s="121">
        <f t="shared" si="172"/>
        <v>0</v>
      </c>
      <c r="K159" s="121">
        <f t="shared" si="172"/>
        <v>0</v>
      </c>
      <c r="L159" s="121">
        <f t="shared" si="172"/>
        <v>0</v>
      </c>
      <c r="M159" s="121">
        <f t="shared" si="172"/>
        <v>0</v>
      </c>
      <c r="N159" s="121">
        <f t="shared" si="172"/>
        <v>0</v>
      </c>
      <c r="O159" s="123">
        <f t="shared" si="172"/>
        <v>0</v>
      </c>
      <c r="P159" s="200">
        <f t="shared" si="163"/>
        <v>0</v>
      </c>
      <c r="Q159" s="83"/>
      <c r="R159" s="83"/>
    </row>
    <row r="160" spans="2:18">
      <c r="B160" s="291" t="s">
        <v>373</v>
      </c>
      <c r="C160" s="86" t="s">
        <v>45</v>
      </c>
      <c r="D160" s="118">
        <f>C$13*C$39</f>
        <v>0</v>
      </c>
      <c r="E160" s="118">
        <f t="shared" ref="E160:H160" si="173">D$13*D$39</f>
        <v>0</v>
      </c>
      <c r="F160" s="118">
        <f t="shared" si="173"/>
        <v>0</v>
      </c>
      <c r="G160" s="118">
        <f t="shared" si="173"/>
        <v>0</v>
      </c>
      <c r="H160" s="118">
        <f t="shared" si="173"/>
        <v>0</v>
      </c>
      <c r="I160" s="116">
        <f>SUM(D160:H160)</f>
        <v>0</v>
      </c>
      <c r="J160" s="117">
        <f>C$13*I$39</f>
        <v>0</v>
      </c>
      <c r="K160" s="117">
        <f t="shared" ref="K160:N160" si="174">D$13*J$39</f>
        <v>0</v>
      </c>
      <c r="L160" s="117">
        <f t="shared" si="174"/>
        <v>0</v>
      </c>
      <c r="M160" s="117">
        <f t="shared" si="174"/>
        <v>0</v>
      </c>
      <c r="N160" s="117">
        <f t="shared" si="174"/>
        <v>0</v>
      </c>
      <c r="O160" s="119">
        <f>SUM(J160:N160)</f>
        <v>0</v>
      </c>
      <c r="P160" s="200">
        <f t="shared" si="163"/>
        <v>0</v>
      </c>
      <c r="Q160" s="83"/>
      <c r="R160" s="83"/>
    </row>
    <row r="161" spans="2:18">
      <c r="B161" s="292"/>
      <c r="C161" s="86" t="s">
        <v>42</v>
      </c>
      <c r="D161" s="118">
        <f>C$14*C$39</f>
        <v>0</v>
      </c>
      <c r="E161" s="118">
        <f t="shared" ref="E161:H161" si="175">D$14*D$39</f>
        <v>0</v>
      </c>
      <c r="F161" s="118">
        <f t="shared" si="175"/>
        <v>0</v>
      </c>
      <c r="G161" s="118">
        <f t="shared" si="175"/>
        <v>0</v>
      </c>
      <c r="H161" s="118">
        <f t="shared" si="175"/>
        <v>0</v>
      </c>
      <c r="I161" s="116">
        <f>SUM(D161:H161)</f>
        <v>0</v>
      </c>
      <c r="J161" s="117">
        <f>C$14*I$39</f>
        <v>0</v>
      </c>
      <c r="K161" s="117">
        <f t="shared" ref="K161:N161" si="176">D$14*J$39</f>
        <v>0</v>
      </c>
      <c r="L161" s="117">
        <f t="shared" si="176"/>
        <v>0</v>
      </c>
      <c r="M161" s="117">
        <f t="shared" si="176"/>
        <v>0</v>
      </c>
      <c r="N161" s="117">
        <f t="shared" si="176"/>
        <v>0</v>
      </c>
      <c r="O161" s="119">
        <f>SUM(J161:N161)</f>
        <v>0</v>
      </c>
      <c r="P161" s="200">
        <f t="shared" si="163"/>
        <v>0</v>
      </c>
      <c r="Q161" s="83"/>
      <c r="R161" s="83"/>
    </row>
    <row r="162" spans="2:18">
      <c r="B162" s="292"/>
      <c r="C162" s="86" t="s">
        <v>43</v>
      </c>
      <c r="D162" s="118">
        <f>C$15*C$39</f>
        <v>0</v>
      </c>
      <c r="E162" s="118">
        <f t="shared" ref="E162:H162" si="177">D$15*D$39</f>
        <v>0</v>
      </c>
      <c r="F162" s="118">
        <f t="shared" si="177"/>
        <v>0</v>
      </c>
      <c r="G162" s="118">
        <f t="shared" si="177"/>
        <v>0</v>
      </c>
      <c r="H162" s="118">
        <f t="shared" si="177"/>
        <v>0</v>
      </c>
      <c r="I162" s="116">
        <f>SUM(D162:H162)</f>
        <v>0</v>
      </c>
      <c r="J162" s="117">
        <f>C$15*I$39</f>
        <v>0</v>
      </c>
      <c r="K162" s="117">
        <f t="shared" ref="K162:N162" si="178">D$15*J$39</f>
        <v>0</v>
      </c>
      <c r="L162" s="117">
        <f t="shared" si="178"/>
        <v>0</v>
      </c>
      <c r="M162" s="117">
        <f t="shared" si="178"/>
        <v>0</v>
      </c>
      <c r="N162" s="117">
        <f t="shared" si="178"/>
        <v>0</v>
      </c>
      <c r="O162" s="119">
        <f>SUM(J162:N162)</f>
        <v>0</v>
      </c>
      <c r="P162" s="200">
        <f t="shared" si="163"/>
        <v>0</v>
      </c>
      <c r="Q162" s="83"/>
      <c r="R162" s="83"/>
    </row>
    <row r="163" spans="2:18">
      <c r="B163" s="292"/>
      <c r="C163" s="86" t="s">
        <v>41</v>
      </c>
      <c r="D163" s="118">
        <f>C$16*C$39</f>
        <v>0</v>
      </c>
      <c r="E163" s="118">
        <f t="shared" ref="E163:H163" si="179">D$16*D$39</f>
        <v>0</v>
      </c>
      <c r="F163" s="118">
        <f t="shared" si="179"/>
        <v>0</v>
      </c>
      <c r="G163" s="118">
        <f t="shared" si="179"/>
        <v>0</v>
      </c>
      <c r="H163" s="118">
        <f t="shared" si="179"/>
        <v>0</v>
      </c>
      <c r="I163" s="116">
        <f>SUM(D163:H163)</f>
        <v>0</v>
      </c>
      <c r="J163" s="117">
        <f>C$16*I$39</f>
        <v>0</v>
      </c>
      <c r="K163" s="117">
        <f t="shared" ref="K163:N163" si="180">D$16*J$39</f>
        <v>0</v>
      </c>
      <c r="L163" s="117">
        <f t="shared" si="180"/>
        <v>0</v>
      </c>
      <c r="M163" s="117">
        <f t="shared" si="180"/>
        <v>0</v>
      </c>
      <c r="N163" s="117">
        <f t="shared" si="180"/>
        <v>0</v>
      </c>
      <c r="O163" s="119">
        <f>SUM(J163:N163)</f>
        <v>0</v>
      </c>
      <c r="P163" s="200">
        <f t="shared" si="163"/>
        <v>0</v>
      </c>
      <c r="Q163" s="83"/>
      <c r="R163" s="83"/>
    </row>
    <row r="164" spans="2:18">
      <c r="B164" s="293"/>
      <c r="C164" s="86" t="s">
        <v>118</v>
      </c>
      <c r="D164" s="118">
        <f>C$17*C$39</f>
        <v>0</v>
      </c>
      <c r="E164" s="118">
        <f t="shared" ref="E164:H164" si="181">D$17*D$39</f>
        <v>0</v>
      </c>
      <c r="F164" s="118">
        <f t="shared" si="181"/>
        <v>0</v>
      </c>
      <c r="G164" s="118">
        <f t="shared" si="181"/>
        <v>0</v>
      </c>
      <c r="H164" s="118">
        <f t="shared" si="181"/>
        <v>0</v>
      </c>
      <c r="I164" s="116">
        <f>SUM(D164:H164)</f>
        <v>0</v>
      </c>
      <c r="J164" s="117">
        <f>C$17*I$39</f>
        <v>0</v>
      </c>
      <c r="K164" s="117">
        <f t="shared" ref="K164:N164" si="182">D$17*J$39</f>
        <v>0</v>
      </c>
      <c r="L164" s="117">
        <f t="shared" si="182"/>
        <v>0</v>
      </c>
      <c r="M164" s="117">
        <f t="shared" si="182"/>
        <v>0</v>
      </c>
      <c r="N164" s="117">
        <f t="shared" si="182"/>
        <v>0</v>
      </c>
      <c r="O164" s="119">
        <f>SUM(J164:N164)</f>
        <v>0</v>
      </c>
      <c r="P164" s="200">
        <f t="shared" si="163"/>
        <v>0</v>
      </c>
      <c r="Q164" s="83"/>
      <c r="R164" s="83"/>
    </row>
    <row r="165" spans="2:18">
      <c r="B165" s="201" t="s">
        <v>130</v>
      </c>
      <c r="C165" s="103"/>
      <c r="D165" s="120">
        <f t="shared" ref="D165:O165" si="183">SUM(D160:D164)</f>
        <v>0</v>
      </c>
      <c r="E165" s="121">
        <f t="shared" si="183"/>
        <v>0</v>
      </c>
      <c r="F165" s="121">
        <f t="shared" si="183"/>
        <v>0</v>
      </c>
      <c r="G165" s="121">
        <f t="shared" si="183"/>
        <v>0</v>
      </c>
      <c r="H165" s="121">
        <f t="shared" si="183"/>
        <v>0</v>
      </c>
      <c r="I165" s="122">
        <f t="shared" si="183"/>
        <v>0</v>
      </c>
      <c r="J165" s="121">
        <f t="shared" si="183"/>
        <v>0</v>
      </c>
      <c r="K165" s="121">
        <f t="shared" si="183"/>
        <v>0</v>
      </c>
      <c r="L165" s="121">
        <f t="shared" si="183"/>
        <v>0</v>
      </c>
      <c r="M165" s="121">
        <f t="shared" si="183"/>
        <v>0</v>
      </c>
      <c r="N165" s="121">
        <f t="shared" si="183"/>
        <v>0</v>
      </c>
      <c r="O165" s="123">
        <f t="shared" si="183"/>
        <v>0</v>
      </c>
      <c r="P165" s="200">
        <f t="shared" si="163"/>
        <v>0</v>
      </c>
      <c r="Q165" s="83"/>
      <c r="R165" s="83"/>
    </row>
    <row r="166" spans="2:18">
      <c r="B166" s="291" t="s">
        <v>374</v>
      </c>
      <c r="C166" s="86" t="s">
        <v>45</v>
      </c>
      <c r="D166" s="118">
        <f>C$13*C$40</f>
        <v>0</v>
      </c>
      <c r="E166" s="118">
        <f t="shared" ref="E166:H166" si="184">D$13*D$40</f>
        <v>0</v>
      </c>
      <c r="F166" s="118">
        <f t="shared" si="184"/>
        <v>0</v>
      </c>
      <c r="G166" s="118">
        <f t="shared" si="184"/>
        <v>0</v>
      </c>
      <c r="H166" s="118">
        <f t="shared" si="184"/>
        <v>0</v>
      </c>
      <c r="I166" s="116">
        <f>SUM(D166:H166)</f>
        <v>0</v>
      </c>
      <c r="J166" s="117">
        <f>C$13*I$40</f>
        <v>0</v>
      </c>
      <c r="K166" s="117">
        <f t="shared" ref="K166:N166" si="185">D$13*J$40</f>
        <v>0</v>
      </c>
      <c r="L166" s="117">
        <f t="shared" si="185"/>
        <v>0</v>
      </c>
      <c r="M166" s="117">
        <f t="shared" si="185"/>
        <v>0</v>
      </c>
      <c r="N166" s="117">
        <f t="shared" si="185"/>
        <v>0</v>
      </c>
      <c r="O166" s="119">
        <f>SUM(J166:N166)</f>
        <v>0</v>
      </c>
      <c r="P166" s="200">
        <f t="shared" si="163"/>
        <v>0</v>
      </c>
      <c r="Q166" s="83"/>
      <c r="R166" s="83"/>
    </row>
    <row r="167" spans="2:18">
      <c r="B167" s="292"/>
      <c r="C167" s="86" t="s">
        <v>42</v>
      </c>
      <c r="D167" s="118">
        <f>C$14*C$40</f>
        <v>0</v>
      </c>
      <c r="E167" s="118">
        <f t="shared" ref="E167:H167" si="186">D$14*D$40</f>
        <v>0</v>
      </c>
      <c r="F167" s="118">
        <f t="shared" si="186"/>
        <v>0</v>
      </c>
      <c r="G167" s="118">
        <f t="shared" si="186"/>
        <v>0</v>
      </c>
      <c r="H167" s="118">
        <f t="shared" si="186"/>
        <v>0</v>
      </c>
      <c r="I167" s="116">
        <f>SUM(D167:H167)</f>
        <v>0</v>
      </c>
      <c r="J167" s="117">
        <f>C$14*I$40</f>
        <v>0</v>
      </c>
      <c r="K167" s="117">
        <f t="shared" ref="K167:N167" si="187">D$14*J$40</f>
        <v>0</v>
      </c>
      <c r="L167" s="117">
        <f t="shared" si="187"/>
        <v>0</v>
      </c>
      <c r="M167" s="117">
        <f t="shared" si="187"/>
        <v>0</v>
      </c>
      <c r="N167" s="117">
        <f t="shared" si="187"/>
        <v>0</v>
      </c>
      <c r="O167" s="119">
        <f>SUM(J167:N167)</f>
        <v>0</v>
      </c>
      <c r="P167" s="200">
        <f t="shared" si="163"/>
        <v>0</v>
      </c>
      <c r="Q167" s="83"/>
      <c r="R167" s="83"/>
    </row>
    <row r="168" spans="2:18">
      <c r="B168" s="292"/>
      <c r="C168" s="86" t="s">
        <v>43</v>
      </c>
      <c r="D168" s="118">
        <f>C$15*C$40</f>
        <v>0</v>
      </c>
      <c r="E168" s="118">
        <f t="shared" ref="E168:H168" si="188">D$15*D$40</f>
        <v>0</v>
      </c>
      <c r="F168" s="118">
        <f t="shared" si="188"/>
        <v>0</v>
      </c>
      <c r="G168" s="118">
        <f t="shared" si="188"/>
        <v>0</v>
      </c>
      <c r="H168" s="118">
        <f t="shared" si="188"/>
        <v>0</v>
      </c>
      <c r="I168" s="116">
        <f>SUM(D168:H168)</f>
        <v>0</v>
      </c>
      <c r="J168" s="117">
        <f>C$15*I$40</f>
        <v>0</v>
      </c>
      <c r="K168" s="117">
        <f t="shared" ref="K168:N168" si="189">D$15*J$40</f>
        <v>0</v>
      </c>
      <c r="L168" s="117">
        <f t="shared" si="189"/>
        <v>0</v>
      </c>
      <c r="M168" s="117">
        <f t="shared" si="189"/>
        <v>0</v>
      </c>
      <c r="N168" s="117">
        <f t="shared" si="189"/>
        <v>0</v>
      </c>
      <c r="O168" s="119">
        <f>SUM(J168:N168)</f>
        <v>0</v>
      </c>
      <c r="P168" s="200">
        <f t="shared" si="163"/>
        <v>0</v>
      </c>
      <c r="Q168" s="83"/>
      <c r="R168" s="83"/>
    </row>
    <row r="169" spans="2:18">
      <c r="B169" s="292"/>
      <c r="C169" s="86" t="s">
        <v>41</v>
      </c>
      <c r="D169" s="118">
        <f>C$16*C$40</f>
        <v>0</v>
      </c>
      <c r="E169" s="118">
        <f t="shared" ref="E169:H169" si="190">D$16*D$40</f>
        <v>0</v>
      </c>
      <c r="F169" s="118">
        <f t="shared" si="190"/>
        <v>0</v>
      </c>
      <c r="G169" s="118">
        <f t="shared" si="190"/>
        <v>0</v>
      </c>
      <c r="H169" s="118">
        <f t="shared" si="190"/>
        <v>0</v>
      </c>
      <c r="I169" s="116">
        <f>SUM(D169:H169)</f>
        <v>0</v>
      </c>
      <c r="J169" s="117">
        <f>C$16*I$40</f>
        <v>0</v>
      </c>
      <c r="K169" s="117">
        <f t="shared" ref="K169:N169" si="191">D$16*J$40</f>
        <v>0</v>
      </c>
      <c r="L169" s="117">
        <f t="shared" si="191"/>
        <v>0</v>
      </c>
      <c r="M169" s="117">
        <f t="shared" si="191"/>
        <v>0</v>
      </c>
      <c r="N169" s="117">
        <f t="shared" si="191"/>
        <v>0</v>
      </c>
      <c r="O169" s="119">
        <f>SUM(J169:N169)</f>
        <v>0</v>
      </c>
      <c r="P169" s="200">
        <f t="shared" si="163"/>
        <v>0</v>
      </c>
      <c r="Q169" s="83"/>
      <c r="R169" s="83"/>
    </row>
    <row r="170" spans="2:18">
      <c r="B170" s="293"/>
      <c r="C170" s="86" t="s">
        <v>118</v>
      </c>
      <c r="D170" s="118">
        <f>C$17*C$40</f>
        <v>0</v>
      </c>
      <c r="E170" s="118">
        <f t="shared" ref="E170:H170" si="192">D$17*D$40</f>
        <v>0</v>
      </c>
      <c r="F170" s="118">
        <f t="shared" si="192"/>
        <v>0</v>
      </c>
      <c r="G170" s="118">
        <f t="shared" si="192"/>
        <v>0</v>
      </c>
      <c r="H170" s="118">
        <f t="shared" si="192"/>
        <v>0</v>
      </c>
      <c r="I170" s="116">
        <f>SUM(D170:H170)</f>
        <v>0</v>
      </c>
      <c r="J170" s="117">
        <f>C$17*I$40</f>
        <v>0</v>
      </c>
      <c r="K170" s="117">
        <f t="shared" ref="K170:N170" si="193">D$17*J$40</f>
        <v>0</v>
      </c>
      <c r="L170" s="117">
        <f t="shared" si="193"/>
        <v>0</v>
      </c>
      <c r="M170" s="117">
        <f t="shared" si="193"/>
        <v>0</v>
      </c>
      <c r="N170" s="117">
        <f t="shared" si="193"/>
        <v>0</v>
      </c>
      <c r="O170" s="119">
        <f>SUM(J170:N170)</f>
        <v>0</v>
      </c>
      <c r="P170" s="200">
        <f t="shared" si="163"/>
        <v>0</v>
      </c>
      <c r="Q170" s="83"/>
      <c r="R170" s="83"/>
    </row>
    <row r="171" spans="2:18">
      <c r="B171" s="201" t="s">
        <v>130</v>
      </c>
      <c r="C171" s="103"/>
      <c r="D171" s="120">
        <f t="shared" ref="D171:O171" si="194">SUM(D166:D170)</f>
        <v>0</v>
      </c>
      <c r="E171" s="121">
        <f t="shared" si="194"/>
        <v>0</v>
      </c>
      <c r="F171" s="121">
        <f t="shared" si="194"/>
        <v>0</v>
      </c>
      <c r="G171" s="121">
        <f t="shared" si="194"/>
        <v>0</v>
      </c>
      <c r="H171" s="121">
        <f t="shared" si="194"/>
        <v>0</v>
      </c>
      <c r="I171" s="122">
        <f t="shared" si="194"/>
        <v>0</v>
      </c>
      <c r="J171" s="121">
        <f t="shared" si="194"/>
        <v>0</v>
      </c>
      <c r="K171" s="121">
        <f t="shared" si="194"/>
        <v>0</v>
      </c>
      <c r="L171" s="121">
        <f t="shared" si="194"/>
        <v>0</v>
      </c>
      <c r="M171" s="121">
        <f t="shared" si="194"/>
        <v>0</v>
      </c>
      <c r="N171" s="121">
        <f t="shared" si="194"/>
        <v>0</v>
      </c>
      <c r="O171" s="123">
        <f t="shared" si="194"/>
        <v>0</v>
      </c>
      <c r="P171" s="200">
        <f t="shared" si="163"/>
        <v>0</v>
      </c>
      <c r="Q171" s="83"/>
      <c r="R171" s="83"/>
    </row>
    <row r="172" spans="2:18">
      <c r="B172" s="291" t="s">
        <v>375</v>
      </c>
      <c r="C172" s="86" t="s">
        <v>45</v>
      </c>
      <c r="D172" s="118">
        <f>C$13*C$41</f>
        <v>0</v>
      </c>
      <c r="E172" s="118">
        <f t="shared" ref="E172:H172" si="195">D$13*D$41</f>
        <v>0</v>
      </c>
      <c r="F172" s="118">
        <f t="shared" si="195"/>
        <v>0</v>
      </c>
      <c r="G172" s="118">
        <f t="shared" si="195"/>
        <v>0</v>
      </c>
      <c r="H172" s="118">
        <f t="shared" si="195"/>
        <v>0</v>
      </c>
      <c r="I172" s="116">
        <f>SUM(D172:H172)</f>
        <v>0</v>
      </c>
      <c r="J172" s="117">
        <f>C$13*I$41</f>
        <v>0</v>
      </c>
      <c r="K172" s="117">
        <f t="shared" ref="K172:N172" si="196">D$13*J$41</f>
        <v>0</v>
      </c>
      <c r="L172" s="117">
        <f t="shared" si="196"/>
        <v>0</v>
      </c>
      <c r="M172" s="117">
        <f t="shared" si="196"/>
        <v>0</v>
      </c>
      <c r="N172" s="117">
        <f t="shared" si="196"/>
        <v>0</v>
      </c>
      <c r="O172" s="119">
        <f>SUM(J172:N172)</f>
        <v>0</v>
      </c>
      <c r="P172" s="200">
        <f t="shared" si="163"/>
        <v>0</v>
      </c>
      <c r="Q172" s="83"/>
      <c r="R172" s="83"/>
    </row>
    <row r="173" spans="2:18">
      <c r="B173" s="292"/>
      <c r="C173" s="86" t="s">
        <v>42</v>
      </c>
      <c r="D173" s="118">
        <f>C$14*C$41</f>
        <v>0</v>
      </c>
      <c r="E173" s="118">
        <f t="shared" ref="E173:H173" si="197">D$14*D$41</f>
        <v>0</v>
      </c>
      <c r="F173" s="118">
        <f t="shared" si="197"/>
        <v>0</v>
      </c>
      <c r="G173" s="118">
        <f t="shared" si="197"/>
        <v>0</v>
      </c>
      <c r="H173" s="118">
        <f t="shared" si="197"/>
        <v>0</v>
      </c>
      <c r="I173" s="116">
        <f>SUM(D173:H173)</f>
        <v>0</v>
      </c>
      <c r="J173" s="117">
        <f>C$14*I$41</f>
        <v>0</v>
      </c>
      <c r="K173" s="117">
        <f t="shared" ref="K173:N173" si="198">D$14*J$41</f>
        <v>0</v>
      </c>
      <c r="L173" s="117">
        <f t="shared" si="198"/>
        <v>0</v>
      </c>
      <c r="M173" s="117">
        <f t="shared" si="198"/>
        <v>0</v>
      </c>
      <c r="N173" s="117">
        <f t="shared" si="198"/>
        <v>0</v>
      </c>
      <c r="O173" s="119">
        <f>SUM(J173:N173)</f>
        <v>0</v>
      </c>
      <c r="P173" s="200">
        <f t="shared" si="163"/>
        <v>0</v>
      </c>
      <c r="Q173" s="83"/>
      <c r="R173" s="83"/>
    </row>
    <row r="174" spans="2:18">
      <c r="B174" s="292"/>
      <c r="C174" s="86" t="s">
        <v>43</v>
      </c>
      <c r="D174" s="118">
        <f>C$15*C$41</f>
        <v>0</v>
      </c>
      <c r="E174" s="118">
        <f t="shared" ref="E174:H174" si="199">D$15*D$41</f>
        <v>0</v>
      </c>
      <c r="F174" s="118">
        <f t="shared" si="199"/>
        <v>0</v>
      </c>
      <c r="G174" s="118">
        <f t="shared" si="199"/>
        <v>0</v>
      </c>
      <c r="H174" s="118">
        <f t="shared" si="199"/>
        <v>0</v>
      </c>
      <c r="I174" s="116">
        <f>SUM(D174:H174)</f>
        <v>0</v>
      </c>
      <c r="J174" s="117">
        <f>C$15*I$41</f>
        <v>0</v>
      </c>
      <c r="K174" s="117">
        <f t="shared" ref="K174:N174" si="200">D$15*J$41</f>
        <v>0</v>
      </c>
      <c r="L174" s="117">
        <f t="shared" si="200"/>
        <v>0</v>
      </c>
      <c r="M174" s="117">
        <f t="shared" si="200"/>
        <v>0</v>
      </c>
      <c r="N174" s="117">
        <f t="shared" si="200"/>
        <v>0</v>
      </c>
      <c r="O174" s="119">
        <f>SUM(J174:N174)</f>
        <v>0</v>
      </c>
      <c r="P174" s="200">
        <f t="shared" si="163"/>
        <v>0</v>
      </c>
      <c r="Q174" s="83"/>
      <c r="R174" s="83"/>
    </row>
    <row r="175" spans="2:18">
      <c r="B175" s="292"/>
      <c r="C175" s="86" t="s">
        <v>41</v>
      </c>
      <c r="D175" s="118">
        <f>C$16*C$41</f>
        <v>0</v>
      </c>
      <c r="E175" s="118">
        <f t="shared" ref="E175:H175" si="201">D$16*D$41</f>
        <v>0</v>
      </c>
      <c r="F175" s="118">
        <f t="shared" si="201"/>
        <v>0</v>
      </c>
      <c r="G175" s="118">
        <f t="shared" si="201"/>
        <v>0</v>
      </c>
      <c r="H175" s="118">
        <f t="shared" si="201"/>
        <v>0</v>
      </c>
      <c r="I175" s="116">
        <f>SUM(D175:H175)</f>
        <v>0</v>
      </c>
      <c r="J175" s="117">
        <f>C$16*I$41</f>
        <v>0</v>
      </c>
      <c r="K175" s="117">
        <f t="shared" ref="K175:N175" si="202">D$16*J$41</f>
        <v>0</v>
      </c>
      <c r="L175" s="117">
        <f t="shared" si="202"/>
        <v>0</v>
      </c>
      <c r="M175" s="117">
        <f t="shared" si="202"/>
        <v>0</v>
      </c>
      <c r="N175" s="117">
        <f t="shared" si="202"/>
        <v>0</v>
      </c>
      <c r="O175" s="119">
        <f>SUM(J175:N175)</f>
        <v>0</v>
      </c>
      <c r="P175" s="200">
        <f t="shared" si="163"/>
        <v>0</v>
      </c>
      <c r="Q175" s="83"/>
      <c r="R175" s="83"/>
    </row>
    <row r="176" spans="2:18">
      <c r="B176" s="293"/>
      <c r="C176" s="86" t="s">
        <v>118</v>
      </c>
      <c r="D176" s="118">
        <f>C$17*C$41</f>
        <v>0</v>
      </c>
      <c r="E176" s="118">
        <f t="shared" ref="E176:H176" si="203">D$17*D$41</f>
        <v>0</v>
      </c>
      <c r="F176" s="118">
        <f t="shared" si="203"/>
        <v>0</v>
      </c>
      <c r="G176" s="118">
        <f t="shared" si="203"/>
        <v>0</v>
      </c>
      <c r="H176" s="118">
        <f t="shared" si="203"/>
        <v>0</v>
      </c>
      <c r="I176" s="116">
        <f>SUM(D176:H176)</f>
        <v>0</v>
      </c>
      <c r="J176" s="117">
        <f>C$17*I$41</f>
        <v>0</v>
      </c>
      <c r="K176" s="117">
        <f t="shared" ref="K176:N176" si="204">D$17*J$41</f>
        <v>0</v>
      </c>
      <c r="L176" s="117">
        <f t="shared" si="204"/>
        <v>0</v>
      </c>
      <c r="M176" s="117">
        <f t="shared" si="204"/>
        <v>0</v>
      </c>
      <c r="N176" s="117">
        <f t="shared" si="204"/>
        <v>0</v>
      </c>
      <c r="O176" s="119">
        <f>SUM(J176:N176)</f>
        <v>0</v>
      </c>
      <c r="P176" s="200">
        <f t="shared" si="163"/>
        <v>0</v>
      </c>
      <c r="Q176" s="83"/>
      <c r="R176" s="83"/>
    </row>
    <row r="177" spans="2:18">
      <c r="B177" s="201" t="s">
        <v>130</v>
      </c>
      <c r="C177" s="103"/>
      <c r="D177" s="120">
        <f t="shared" ref="D177:O177" si="205">SUM(D172:D176)</f>
        <v>0</v>
      </c>
      <c r="E177" s="121">
        <f t="shared" si="205"/>
        <v>0</v>
      </c>
      <c r="F177" s="121">
        <f t="shared" si="205"/>
        <v>0</v>
      </c>
      <c r="G177" s="121">
        <f t="shared" si="205"/>
        <v>0</v>
      </c>
      <c r="H177" s="121">
        <f t="shared" si="205"/>
        <v>0</v>
      </c>
      <c r="I177" s="122">
        <f t="shared" si="205"/>
        <v>0</v>
      </c>
      <c r="J177" s="121">
        <f t="shared" si="205"/>
        <v>0</v>
      </c>
      <c r="K177" s="121">
        <f t="shared" si="205"/>
        <v>0</v>
      </c>
      <c r="L177" s="121">
        <f t="shared" si="205"/>
        <v>0</v>
      </c>
      <c r="M177" s="121">
        <f t="shared" si="205"/>
        <v>0</v>
      </c>
      <c r="N177" s="121">
        <f t="shared" si="205"/>
        <v>0</v>
      </c>
      <c r="O177" s="123">
        <f t="shared" si="205"/>
        <v>0</v>
      </c>
      <c r="P177" s="200">
        <f t="shared" si="163"/>
        <v>0</v>
      </c>
      <c r="Q177" s="83"/>
      <c r="R177" s="83"/>
    </row>
    <row r="178" spans="2:18" ht="15" customHeight="1">
      <c r="B178" s="291" t="s">
        <v>376</v>
      </c>
      <c r="C178" s="86" t="s">
        <v>45</v>
      </c>
      <c r="D178" s="118">
        <f>C$13*C$42</f>
        <v>0</v>
      </c>
      <c r="E178" s="118">
        <f t="shared" ref="E178:H178" si="206">D$13*D$42</f>
        <v>0</v>
      </c>
      <c r="F178" s="118">
        <f t="shared" si="206"/>
        <v>0</v>
      </c>
      <c r="G178" s="118">
        <f t="shared" si="206"/>
        <v>0</v>
      </c>
      <c r="H178" s="118">
        <f t="shared" si="206"/>
        <v>0</v>
      </c>
      <c r="I178" s="116">
        <f>SUM(D178:H178)</f>
        <v>0</v>
      </c>
      <c r="J178" s="117">
        <f>C$13*I$42</f>
        <v>0</v>
      </c>
      <c r="K178" s="117">
        <f t="shared" ref="K178:N178" si="207">D$13*J$42</f>
        <v>0</v>
      </c>
      <c r="L178" s="117">
        <f t="shared" si="207"/>
        <v>0</v>
      </c>
      <c r="M178" s="117">
        <f t="shared" si="207"/>
        <v>0</v>
      </c>
      <c r="N178" s="117">
        <f t="shared" si="207"/>
        <v>0</v>
      </c>
      <c r="O178" s="119">
        <f>SUM(J178:N178)</f>
        <v>0</v>
      </c>
      <c r="P178" s="200">
        <f t="shared" ref="P178:P189" si="208">I178+O178</f>
        <v>0</v>
      </c>
      <c r="Q178" s="83"/>
      <c r="R178" s="83"/>
    </row>
    <row r="179" spans="2:18">
      <c r="B179" s="292"/>
      <c r="C179" s="86" t="s">
        <v>42</v>
      </c>
      <c r="D179" s="118">
        <f>C$14*C$42</f>
        <v>0</v>
      </c>
      <c r="E179" s="118">
        <f t="shared" ref="E179:H179" si="209">D$14*D$42</f>
        <v>0</v>
      </c>
      <c r="F179" s="118">
        <f t="shared" si="209"/>
        <v>0</v>
      </c>
      <c r="G179" s="118">
        <f t="shared" si="209"/>
        <v>0</v>
      </c>
      <c r="H179" s="118">
        <f t="shared" si="209"/>
        <v>0</v>
      </c>
      <c r="I179" s="116">
        <f>SUM(D179:H179)</f>
        <v>0</v>
      </c>
      <c r="J179" s="117">
        <f>C$14*I$42</f>
        <v>0</v>
      </c>
      <c r="K179" s="117">
        <f t="shared" ref="K179:N179" si="210">D$14*J$42</f>
        <v>0</v>
      </c>
      <c r="L179" s="117">
        <f t="shared" si="210"/>
        <v>0</v>
      </c>
      <c r="M179" s="117">
        <f t="shared" si="210"/>
        <v>0</v>
      </c>
      <c r="N179" s="117">
        <f t="shared" si="210"/>
        <v>0</v>
      </c>
      <c r="O179" s="119">
        <f>SUM(J179:N179)</f>
        <v>0</v>
      </c>
      <c r="P179" s="200">
        <f t="shared" si="208"/>
        <v>0</v>
      </c>
      <c r="Q179" s="83"/>
      <c r="R179" s="83"/>
    </row>
    <row r="180" spans="2:18">
      <c r="B180" s="292"/>
      <c r="C180" s="86" t="s">
        <v>43</v>
      </c>
      <c r="D180" s="118">
        <f>C$15*C$42</f>
        <v>0</v>
      </c>
      <c r="E180" s="118">
        <f t="shared" ref="E180:H180" si="211">D$15*D$42</f>
        <v>0</v>
      </c>
      <c r="F180" s="118">
        <f t="shared" si="211"/>
        <v>0</v>
      </c>
      <c r="G180" s="118">
        <f t="shared" si="211"/>
        <v>0</v>
      </c>
      <c r="H180" s="118">
        <f t="shared" si="211"/>
        <v>0</v>
      </c>
      <c r="I180" s="116">
        <f>SUM(D180:H180)</f>
        <v>0</v>
      </c>
      <c r="J180" s="117">
        <f>C$15*I$42</f>
        <v>0</v>
      </c>
      <c r="K180" s="117">
        <f t="shared" ref="K180:N180" si="212">D$15*J$42</f>
        <v>0</v>
      </c>
      <c r="L180" s="117">
        <f t="shared" si="212"/>
        <v>0</v>
      </c>
      <c r="M180" s="117">
        <f t="shared" si="212"/>
        <v>0</v>
      </c>
      <c r="N180" s="117">
        <f t="shared" si="212"/>
        <v>0</v>
      </c>
      <c r="O180" s="119">
        <f>SUM(J180:N180)</f>
        <v>0</v>
      </c>
      <c r="P180" s="200">
        <f t="shared" si="208"/>
        <v>0</v>
      </c>
      <c r="Q180" s="83"/>
      <c r="R180" s="83"/>
    </row>
    <row r="181" spans="2:18">
      <c r="B181" s="292"/>
      <c r="C181" s="86" t="s">
        <v>41</v>
      </c>
      <c r="D181" s="118">
        <f>C$16*C$42</f>
        <v>0</v>
      </c>
      <c r="E181" s="118">
        <f t="shared" ref="E181:H181" si="213">D$16*D$42</f>
        <v>0</v>
      </c>
      <c r="F181" s="118">
        <f t="shared" si="213"/>
        <v>0</v>
      </c>
      <c r="G181" s="118">
        <f t="shared" si="213"/>
        <v>0</v>
      </c>
      <c r="H181" s="118">
        <f t="shared" si="213"/>
        <v>0</v>
      </c>
      <c r="I181" s="116">
        <f>SUM(D181:H181)</f>
        <v>0</v>
      </c>
      <c r="J181" s="117">
        <f>C$16*I$42</f>
        <v>0</v>
      </c>
      <c r="K181" s="117">
        <f t="shared" ref="K181:N181" si="214">D$16*J$42</f>
        <v>0</v>
      </c>
      <c r="L181" s="117">
        <f t="shared" si="214"/>
        <v>0</v>
      </c>
      <c r="M181" s="117">
        <f t="shared" si="214"/>
        <v>0</v>
      </c>
      <c r="N181" s="117">
        <f t="shared" si="214"/>
        <v>0</v>
      </c>
      <c r="O181" s="119">
        <f>SUM(J181:N181)</f>
        <v>0</v>
      </c>
      <c r="P181" s="200">
        <f t="shared" si="208"/>
        <v>0</v>
      </c>
      <c r="Q181" s="83"/>
      <c r="R181" s="83"/>
    </row>
    <row r="182" spans="2:18">
      <c r="B182" s="293"/>
      <c r="C182" s="86" t="s">
        <v>118</v>
      </c>
      <c r="D182" s="118">
        <f>C$17*C$42</f>
        <v>0</v>
      </c>
      <c r="E182" s="118">
        <f t="shared" ref="E182:H182" si="215">D$17*D$42</f>
        <v>0</v>
      </c>
      <c r="F182" s="118">
        <f t="shared" si="215"/>
        <v>0</v>
      </c>
      <c r="G182" s="118">
        <f t="shared" si="215"/>
        <v>0</v>
      </c>
      <c r="H182" s="118">
        <f t="shared" si="215"/>
        <v>0</v>
      </c>
      <c r="I182" s="116">
        <f>SUM(D182:H182)</f>
        <v>0</v>
      </c>
      <c r="J182" s="117">
        <f>C$17*I$42</f>
        <v>0</v>
      </c>
      <c r="K182" s="117">
        <f t="shared" ref="K182:N182" si="216">D$17*J$42</f>
        <v>0</v>
      </c>
      <c r="L182" s="117">
        <f t="shared" si="216"/>
        <v>0</v>
      </c>
      <c r="M182" s="117">
        <f t="shared" si="216"/>
        <v>0</v>
      </c>
      <c r="N182" s="117">
        <f t="shared" si="216"/>
        <v>0</v>
      </c>
      <c r="O182" s="119">
        <f>SUM(J182:N182)</f>
        <v>0</v>
      </c>
      <c r="P182" s="200">
        <f t="shared" si="208"/>
        <v>0</v>
      </c>
      <c r="Q182" s="83"/>
      <c r="R182" s="83"/>
    </row>
    <row r="183" spans="2:18">
      <c r="B183" s="201" t="s">
        <v>130</v>
      </c>
      <c r="C183" s="103"/>
      <c r="D183" s="120">
        <f t="shared" ref="D183:O183" si="217">SUM(D178:D182)</f>
        <v>0</v>
      </c>
      <c r="E183" s="121">
        <f t="shared" si="217"/>
        <v>0</v>
      </c>
      <c r="F183" s="121">
        <f t="shared" si="217"/>
        <v>0</v>
      </c>
      <c r="G183" s="121">
        <f t="shared" si="217"/>
        <v>0</v>
      </c>
      <c r="H183" s="121">
        <f t="shared" si="217"/>
        <v>0</v>
      </c>
      <c r="I183" s="122">
        <f t="shared" si="217"/>
        <v>0</v>
      </c>
      <c r="J183" s="121">
        <f t="shared" si="217"/>
        <v>0</v>
      </c>
      <c r="K183" s="121">
        <f t="shared" si="217"/>
        <v>0</v>
      </c>
      <c r="L183" s="121">
        <f t="shared" si="217"/>
        <v>0</v>
      </c>
      <c r="M183" s="121">
        <f t="shared" si="217"/>
        <v>0</v>
      </c>
      <c r="N183" s="121">
        <f t="shared" si="217"/>
        <v>0</v>
      </c>
      <c r="O183" s="123">
        <f t="shared" si="217"/>
        <v>0</v>
      </c>
      <c r="P183" s="200">
        <f t="shared" si="208"/>
        <v>0</v>
      </c>
      <c r="Q183" s="83"/>
      <c r="R183" s="83"/>
    </row>
    <row r="184" spans="2:18">
      <c r="B184" s="291" t="s">
        <v>377</v>
      </c>
      <c r="C184" s="86" t="s">
        <v>45</v>
      </c>
      <c r="D184" s="118">
        <f>C$13*C$43</f>
        <v>0</v>
      </c>
      <c r="E184" s="118">
        <f t="shared" ref="E184:H184" si="218">D$13*D$43</f>
        <v>0</v>
      </c>
      <c r="F184" s="118">
        <f t="shared" si="218"/>
        <v>0</v>
      </c>
      <c r="G184" s="118">
        <f t="shared" si="218"/>
        <v>0</v>
      </c>
      <c r="H184" s="118">
        <f t="shared" si="218"/>
        <v>0</v>
      </c>
      <c r="I184" s="116">
        <f>SUM(D184:H184)</f>
        <v>0</v>
      </c>
      <c r="J184" s="117">
        <f>C$13*I$43</f>
        <v>0</v>
      </c>
      <c r="K184" s="117">
        <f t="shared" ref="K184:N184" si="219">D$13*J$43</f>
        <v>0</v>
      </c>
      <c r="L184" s="117">
        <f t="shared" si="219"/>
        <v>0</v>
      </c>
      <c r="M184" s="117">
        <f t="shared" si="219"/>
        <v>0</v>
      </c>
      <c r="N184" s="117">
        <f t="shared" si="219"/>
        <v>0</v>
      </c>
      <c r="O184" s="119">
        <f>SUM(J184:N184)</f>
        <v>0</v>
      </c>
      <c r="P184" s="200">
        <f t="shared" si="208"/>
        <v>0</v>
      </c>
      <c r="Q184" s="83"/>
      <c r="R184" s="83"/>
    </row>
    <row r="185" spans="2:18">
      <c r="B185" s="292"/>
      <c r="C185" s="86" t="s">
        <v>42</v>
      </c>
      <c r="D185" s="118">
        <f>C$14*C$43</f>
        <v>0</v>
      </c>
      <c r="E185" s="118">
        <f t="shared" ref="E185:H185" si="220">D$14*D$43</f>
        <v>0</v>
      </c>
      <c r="F185" s="118">
        <f t="shared" si="220"/>
        <v>0</v>
      </c>
      <c r="G185" s="118">
        <f t="shared" si="220"/>
        <v>0</v>
      </c>
      <c r="H185" s="118">
        <f t="shared" si="220"/>
        <v>0</v>
      </c>
      <c r="I185" s="116">
        <f>SUM(D185:H185)</f>
        <v>0</v>
      </c>
      <c r="J185" s="117">
        <f>C$14*I$43</f>
        <v>0</v>
      </c>
      <c r="K185" s="117">
        <f t="shared" ref="K185:N185" si="221">D$14*J$43</f>
        <v>0</v>
      </c>
      <c r="L185" s="117">
        <f t="shared" si="221"/>
        <v>0</v>
      </c>
      <c r="M185" s="117">
        <f t="shared" si="221"/>
        <v>0</v>
      </c>
      <c r="N185" s="117">
        <f t="shared" si="221"/>
        <v>0</v>
      </c>
      <c r="O185" s="119">
        <f>SUM(J185:N185)</f>
        <v>0</v>
      </c>
      <c r="P185" s="200">
        <f t="shared" si="208"/>
        <v>0</v>
      </c>
      <c r="Q185" s="83"/>
      <c r="R185" s="83"/>
    </row>
    <row r="186" spans="2:18">
      <c r="B186" s="292"/>
      <c r="C186" s="86" t="s">
        <v>43</v>
      </c>
      <c r="D186" s="118">
        <f>C$15*C$43</f>
        <v>0</v>
      </c>
      <c r="E186" s="118">
        <f t="shared" ref="E186:H186" si="222">D$15*D$43</f>
        <v>0</v>
      </c>
      <c r="F186" s="118">
        <f t="shared" si="222"/>
        <v>0</v>
      </c>
      <c r="G186" s="118">
        <f t="shared" si="222"/>
        <v>0</v>
      </c>
      <c r="H186" s="118">
        <f t="shared" si="222"/>
        <v>0</v>
      </c>
      <c r="I186" s="116">
        <f>SUM(D186:H186)</f>
        <v>0</v>
      </c>
      <c r="J186" s="117">
        <f>C$15*I$43</f>
        <v>0</v>
      </c>
      <c r="K186" s="117">
        <f t="shared" ref="K186:N186" si="223">D$15*J$43</f>
        <v>0</v>
      </c>
      <c r="L186" s="117">
        <f t="shared" si="223"/>
        <v>0</v>
      </c>
      <c r="M186" s="117">
        <f t="shared" si="223"/>
        <v>0</v>
      </c>
      <c r="N186" s="117">
        <f t="shared" si="223"/>
        <v>0</v>
      </c>
      <c r="O186" s="119">
        <f>SUM(J186:N186)</f>
        <v>0</v>
      </c>
      <c r="P186" s="200">
        <f t="shared" si="208"/>
        <v>0</v>
      </c>
      <c r="Q186" s="83"/>
      <c r="R186" s="83"/>
    </row>
    <row r="187" spans="2:18">
      <c r="B187" s="292"/>
      <c r="C187" s="86" t="s">
        <v>41</v>
      </c>
      <c r="D187" s="118">
        <f>C$16*C$43</f>
        <v>0</v>
      </c>
      <c r="E187" s="118">
        <f t="shared" ref="E187:H187" si="224">D$16*D$43</f>
        <v>0</v>
      </c>
      <c r="F187" s="118">
        <f t="shared" si="224"/>
        <v>0</v>
      </c>
      <c r="G187" s="118">
        <f t="shared" si="224"/>
        <v>0</v>
      </c>
      <c r="H187" s="118">
        <f t="shared" si="224"/>
        <v>0</v>
      </c>
      <c r="I187" s="116">
        <f>SUM(D187:H187)</f>
        <v>0</v>
      </c>
      <c r="J187" s="117">
        <f>C$16*I$43</f>
        <v>0</v>
      </c>
      <c r="K187" s="117">
        <f t="shared" ref="K187:N187" si="225">D$16*J$43</f>
        <v>0</v>
      </c>
      <c r="L187" s="117">
        <f t="shared" si="225"/>
        <v>0</v>
      </c>
      <c r="M187" s="117">
        <f t="shared" si="225"/>
        <v>0</v>
      </c>
      <c r="N187" s="117">
        <f t="shared" si="225"/>
        <v>0</v>
      </c>
      <c r="O187" s="119">
        <f>SUM(J187:N187)</f>
        <v>0</v>
      </c>
      <c r="P187" s="200">
        <f t="shared" si="208"/>
        <v>0</v>
      </c>
      <c r="Q187" s="83"/>
      <c r="R187" s="83"/>
    </row>
    <row r="188" spans="2:18">
      <c r="B188" s="293"/>
      <c r="C188" s="86" t="s">
        <v>118</v>
      </c>
      <c r="D188" s="118">
        <f>C$17*C$43</f>
        <v>0</v>
      </c>
      <c r="E188" s="118">
        <f t="shared" ref="E188:H188" si="226">D$17*D$43</f>
        <v>0</v>
      </c>
      <c r="F188" s="118">
        <f t="shared" si="226"/>
        <v>0</v>
      </c>
      <c r="G188" s="118">
        <f t="shared" si="226"/>
        <v>0</v>
      </c>
      <c r="H188" s="118">
        <f t="shared" si="226"/>
        <v>0</v>
      </c>
      <c r="I188" s="116">
        <f>SUM(D188:H188)</f>
        <v>0</v>
      </c>
      <c r="J188" s="117">
        <f>C$17*I$43</f>
        <v>0</v>
      </c>
      <c r="K188" s="117">
        <f t="shared" ref="K188:N188" si="227">D$17*J$43</f>
        <v>0</v>
      </c>
      <c r="L188" s="117">
        <f t="shared" si="227"/>
        <v>0</v>
      </c>
      <c r="M188" s="117">
        <f t="shared" si="227"/>
        <v>0</v>
      </c>
      <c r="N188" s="117">
        <f t="shared" si="227"/>
        <v>0</v>
      </c>
      <c r="O188" s="119">
        <f>SUM(J188:N188)</f>
        <v>0</v>
      </c>
      <c r="P188" s="200">
        <f t="shared" si="208"/>
        <v>0</v>
      </c>
      <c r="Q188" s="83"/>
      <c r="R188" s="83"/>
    </row>
    <row r="189" spans="2:18">
      <c r="B189" s="201" t="s">
        <v>130</v>
      </c>
      <c r="C189" s="103"/>
      <c r="D189" s="120">
        <f t="shared" ref="D189:O189" si="228">SUM(D184:D188)</f>
        <v>0</v>
      </c>
      <c r="E189" s="121">
        <f t="shared" si="228"/>
        <v>0</v>
      </c>
      <c r="F189" s="121">
        <f t="shared" si="228"/>
        <v>0</v>
      </c>
      <c r="G189" s="121">
        <f t="shared" si="228"/>
        <v>0</v>
      </c>
      <c r="H189" s="121">
        <f t="shared" si="228"/>
        <v>0</v>
      </c>
      <c r="I189" s="122">
        <f t="shared" si="228"/>
        <v>0</v>
      </c>
      <c r="J189" s="121">
        <f t="shared" si="228"/>
        <v>0</v>
      </c>
      <c r="K189" s="121">
        <f t="shared" si="228"/>
        <v>0</v>
      </c>
      <c r="L189" s="121">
        <f t="shared" si="228"/>
        <v>0</v>
      </c>
      <c r="M189" s="121">
        <f t="shared" si="228"/>
        <v>0</v>
      </c>
      <c r="N189" s="121">
        <f t="shared" si="228"/>
        <v>0</v>
      </c>
      <c r="O189" s="123">
        <f t="shared" si="228"/>
        <v>0</v>
      </c>
      <c r="P189" s="200">
        <f t="shared" si="208"/>
        <v>0</v>
      </c>
      <c r="Q189" s="83"/>
      <c r="R189" s="83"/>
    </row>
    <row r="190" spans="2:18">
      <c r="B190" s="291" t="s">
        <v>350</v>
      </c>
      <c r="C190" s="86" t="s">
        <v>45</v>
      </c>
      <c r="D190" s="118">
        <f>C$13*C$44</f>
        <v>0</v>
      </c>
      <c r="E190" s="118">
        <f t="shared" ref="E190:H190" si="229">D$13*D$44</f>
        <v>0</v>
      </c>
      <c r="F190" s="118">
        <f t="shared" si="229"/>
        <v>0</v>
      </c>
      <c r="G190" s="118">
        <f t="shared" si="229"/>
        <v>0</v>
      </c>
      <c r="H190" s="118">
        <f t="shared" si="229"/>
        <v>0</v>
      </c>
      <c r="I190" s="116">
        <f>SUM(D190:H190)</f>
        <v>0</v>
      </c>
      <c r="J190" s="117">
        <f>C$13*I$44</f>
        <v>0</v>
      </c>
      <c r="K190" s="117">
        <f t="shared" ref="K190:N190" si="230">D$13*J$44</f>
        <v>0</v>
      </c>
      <c r="L190" s="117">
        <f t="shared" si="230"/>
        <v>0</v>
      </c>
      <c r="M190" s="117">
        <f t="shared" si="230"/>
        <v>0</v>
      </c>
      <c r="N190" s="117">
        <f t="shared" si="230"/>
        <v>0</v>
      </c>
      <c r="O190" s="119">
        <f>SUM(J190:N190)</f>
        <v>0</v>
      </c>
      <c r="P190" s="200">
        <f t="shared" ref="P190:P201" si="231">I190+O190</f>
        <v>0</v>
      </c>
      <c r="Q190" s="83"/>
      <c r="R190" s="83"/>
    </row>
    <row r="191" spans="2:18">
      <c r="B191" s="292"/>
      <c r="C191" s="86" t="s">
        <v>42</v>
      </c>
      <c r="D191" s="118">
        <f>C$14*C$44</f>
        <v>0</v>
      </c>
      <c r="E191" s="118">
        <f t="shared" ref="E191:H191" si="232">D$14*D$44</f>
        <v>0</v>
      </c>
      <c r="F191" s="118">
        <f t="shared" si="232"/>
        <v>0</v>
      </c>
      <c r="G191" s="118">
        <f t="shared" si="232"/>
        <v>0</v>
      </c>
      <c r="H191" s="118">
        <f t="shared" si="232"/>
        <v>0</v>
      </c>
      <c r="I191" s="116">
        <f>SUM(D191:H191)</f>
        <v>0</v>
      </c>
      <c r="J191" s="117">
        <f>C$14*I$44</f>
        <v>0</v>
      </c>
      <c r="K191" s="117">
        <f t="shared" ref="K191:N191" si="233">D$14*J$44</f>
        <v>0</v>
      </c>
      <c r="L191" s="117">
        <f t="shared" si="233"/>
        <v>0</v>
      </c>
      <c r="M191" s="117">
        <f t="shared" si="233"/>
        <v>0</v>
      </c>
      <c r="N191" s="117">
        <f t="shared" si="233"/>
        <v>0</v>
      </c>
      <c r="O191" s="119">
        <f>SUM(J191:N191)</f>
        <v>0</v>
      </c>
      <c r="P191" s="200">
        <f t="shared" si="231"/>
        <v>0</v>
      </c>
      <c r="Q191" s="83"/>
      <c r="R191" s="83"/>
    </row>
    <row r="192" spans="2:18">
      <c r="B192" s="292"/>
      <c r="C192" s="86" t="s">
        <v>43</v>
      </c>
      <c r="D192" s="118">
        <f>C$15*C$44</f>
        <v>0</v>
      </c>
      <c r="E192" s="118">
        <f t="shared" ref="E192:H192" si="234">D$15*D$44</f>
        <v>0</v>
      </c>
      <c r="F192" s="118">
        <f t="shared" si="234"/>
        <v>0</v>
      </c>
      <c r="G192" s="118">
        <f t="shared" si="234"/>
        <v>0</v>
      </c>
      <c r="H192" s="118">
        <f t="shared" si="234"/>
        <v>0</v>
      </c>
      <c r="I192" s="116">
        <f>SUM(D192:H192)</f>
        <v>0</v>
      </c>
      <c r="J192" s="117">
        <f>C$15*I$44</f>
        <v>0</v>
      </c>
      <c r="K192" s="117">
        <f t="shared" ref="K192:N192" si="235">D$15*J$44</f>
        <v>0</v>
      </c>
      <c r="L192" s="117">
        <f t="shared" si="235"/>
        <v>0</v>
      </c>
      <c r="M192" s="117">
        <f t="shared" si="235"/>
        <v>0</v>
      </c>
      <c r="N192" s="117">
        <f t="shared" si="235"/>
        <v>0</v>
      </c>
      <c r="O192" s="119">
        <f>SUM(J192:N192)</f>
        <v>0</v>
      </c>
      <c r="P192" s="200">
        <f t="shared" si="231"/>
        <v>0</v>
      </c>
      <c r="Q192" s="83"/>
      <c r="R192" s="83"/>
    </row>
    <row r="193" spans="2:18">
      <c r="B193" s="292"/>
      <c r="C193" s="86" t="s">
        <v>41</v>
      </c>
      <c r="D193" s="118">
        <f>C$16*C$44</f>
        <v>0</v>
      </c>
      <c r="E193" s="118">
        <f t="shared" ref="E193:H193" si="236">D$16*D$44</f>
        <v>0</v>
      </c>
      <c r="F193" s="118">
        <f t="shared" si="236"/>
        <v>0</v>
      </c>
      <c r="G193" s="118">
        <f t="shared" si="236"/>
        <v>0</v>
      </c>
      <c r="H193" s="118">
        <f t="shared" si="236"/>
        <v>0</v>
      </c>
      <c r="I193" s="116">
        <f>SUM(D193:H193)</f>
        <v>0</v>
      </c>
      <c r="J193" s="117">
        <f>C$16*I$44</f>
        <v>0</v>
      </c>
      <c r="K193" s="117">
        <f t="shared" ref="K193:N193" si="237">D$16*J$44</f>
        <v>0</v>
      </c>
      <c r="L193" s="117">
        <f t="shared" si="237"/>
        <v>0</v>
      </c>
      <c r="M193" s="117">
        <f t="shared" si="237"/>
        <v>0</v>
      </c>
      <c r="N193" s="117">
        <f t="shared" si="237"/>
        <v>0</v>
      </c>
      <c r="O193" s="119">
        <f>SUM(J193:N193)</f>
        <v>0</v>
      </c>
      <c r="P193" s="200">
        <f t="shared" si="231"/>
        <v>0</v>
      </c>
      <c r="Q193" s="83"/>
      <c r="R193" s="83"/>
    </row>
    <row r="194" spans="2:18">
      <c r="B194" s="293"/>
      <c r="C194" s="86" t="s">
        <v>118</v>
      </c>
      <c r="D194" s="118">
        <f>C$17*C$44</f>
        <v>0</v>
      </c>
      <c r="E194" s="118">
        <f t="shared" ref="E194:H194" si="238">D$17*D$44</f>
        <v>0</v>
      </c>
      <c r="F194" s="118">
        <f t="shared" si="238"/>
        <v>0</v>
      </c>
      <c r="G194" s="118">
        <f t="shared" si="238"/>
        <v>0</v>
      </c>
      <c r="H194" s="118">
        <f t="shared" si="238"/>
        <v>0</v>
      </c>
      <c r="I194" s="116">
        <f>SUM(D194:H194)</f>
        <v>0</v>
      </c>
      <c r="J194" s="117">
        <f>C$17*I$44</f>
        <v>0</v>
      </c>
      <c r="K194" s="117">
        <f t="shared" ref="K194:N194" si="239">D$17*J$44</f>
        <v>0</v>
      </c>
      <c r="L194" s="117">
        <f t="shared" si="239"/>
        <v>0</v>
      </c>
      <c r="M194" s="117">
        <f t="shared" si="239"/>
        <v>0</v>
      </c>
      <c r="N194" s="117">
        <f t="shared" si="239"/>
        <v>0</v>
      </c>
      <c r="O194" s="119">
        <f>SUM(J194:N194)</f>
        <v>0</v>
      </c>
      <c r="P194" s="200">
        <f t="shared" si="231"/>
        <v>0</v>
      </c>
      <c r="Q194" s="83"/>
      <c r="R194" s="83"/>
    </row>
    <row r="195" spans="2:18">
      <c r="B195" s="201" t="s">
        <v>130</v>
      </c>
      <c r="C195" s="103"/>
      <c r="D195" s="120">
        <f t="shared" ref="D195:O195" si="240">SUM(D190:D194)</f>
        <v>0</v>
      </c>
      <c r="E195" s="121">
        <f t="shared" si="240"/>
        <v>0</v>
      </c>
      <c r="F195" s="121">
        <f t="shared" si="240"/>
        <v>0</v>
      </c>
      <c r="G195" s="121">
        <f t="shared" si="240"/>
        <v>0</v>
      </c>
      <c r="H195" s="121">
        <f t="shared" si="240"/>
        <v>0</v>
      </c>
      <c r="I195" s="122">
        <f t="shared" si="240"/>
        <v>0</v>
      </c>
      <c r="J195" s="121">
        <f t="shared" si="240"/>
        <v>0</v>
      </c>
      <c r="K195" s="121">
        <f t="shared" si="240"/>
        <v>0</v>
      </c>
      <c r="L195" s="121">
        <f t="shared" si="240"/>
        <v>0</v>
      </c>
      <c r="M195" s="121">
        <f t="shared" si="240"/>
        <v>0</v>
      </c>
      <c r="N195" s="121">
        <f t="shared" si="240"/>
        <v>0</v>
      </c>
      <c r="O195" s="123">
        <f t="shared" si="240"/>
        <v>0</v>
      </c>
      <c r="P195" s="200">
        <f t="shared" si="231"/>
        <v>0</v>
      </c>
      <c r="Q195" s="83"/>
      <c r="R195" s="83"/>
    </row>
    <row r="196" spans="2:18">
      <c r="B196" s="291" t="s">
        <v>352</v>
      </c>
      <c r="C196" s="86" t="s">
        <v>45</v>
      </c>
      <c r="D196" s="118">
        <f>C$13*C$45</f>
        <v>0</v>
      </c>
      <c r="E196" s="118">
        <f t="shared" ref="E196:H196" si="241">D$13*D$45</f>
        <v>0</v>
      </c>
      <c r="F196" s="118">
        <f t="shared" si="241"/>
        <v>0</v>
      </c>
      <c r="G196" s="118">
        <f t="shared" si="241"/>
        <v>0</v>
      </c>
      <c r="H196" s="118">
        <f t="shared" si="241"/>
        <v>0</v>
      </c>
      <c r="I196" s="116">
        <f>SUM(D196:H196)</f>
        <v>0</v>
      </c>
      <c r="J196" s="117">
        <f>C$13*I$45</f>
        <v>0</v>
      </c>
      <c r="K196" s="117">
        <f t="shared" ref="K196:N196" si="242">D$13*J$45</f>
        <v>0</v>
      </c>
      <c r="L196" s="117">
        <f t="shared" si="242"/>
        <v>0</v>
      </c>
      <c r="M196" s="117">
        <f t="shared" si="242"/>
        <v>0</v>
      </c>
      <c r="N196" s="117">
        <f t="shared" si="242"/>
        <v>0</v>
      </c>
      <c r="O196" s="119">
        <f>SUM(J196:N196)</f>
        <v>0</v>
      </c>
      <c r="P196" s="200">
        <f t="shared" si="231"/>
        <v>0</v>
      </c>
      <c r="Q196" s="83"/>
      <c r="R196" s="83"/>
    </row>
    <row r="197" spans="2:18">
      <c r="B197" s="292"/>
      <c r="C197" s="86" t="s">
        <v>42</v>
      </c>
      <c r="D197" s="118">
        <f>C$14*C$45</f>
        <v>0</v>
      </c>
      <c r="E197" s="118">
        <f t="shared" ref="E197:H197" si="243">D$14*D$45</f>
        <v>0</v>
      </c>
      <c r="F197" s="118">
        <f t="shared" si="243"/>
        <v>0</v>
      </c>
      <c r="G197" s="118">
        <f t="shared" si="243"/>
        <v>0</v>
      </c>
      <c r="H197" s="118">
        <f t="shared" si="243"/>
        <v>0</v>
      </c>
      <c r="I197" s="116">
        <f>SUM(D197:H197)</f>
        <v>0</v>
      </c>
      <c r="J197" s="117">
        <f>C$14*I$45</f>
        <v>0</v>
      </c>
      <c r="K197" s="117">
        <f t="shared" ref="K197:N197" si="244">D$14*J$45</f>
        <v>0</v>
      </c>
      <c r="L197" s="117">
        <f t="shared" si="244"/>
        <v>0</v>
      </c>
      <c r="M197" s="117">
        <f t="shared" si="244"/>
        <v>0</v>
      </c>
      <c r="N197" s="117">
        <f t="shared" si="244"/>
        <v>0</v>
      </c>
      <c r="O197" s="119">
        <f>SUM(J197:N197)</f>
        <v>0</v>
      </c>
      <c r="P197" s="200">
        <f t="shared" si="231"/>
        <v>0</v>
      </c>
      <c r="Q197" s="83"/>
      <c r="R197" s="83"/>
    </row>
    <row r="198" spans="2:18">
      <c r="B198" s="292"/>
      <c r="C198" s="86" t="s">
        <v>43</v>
      </c>
      <c r="D198" s="118">
        <f>C$15*C$45</f>
        <v>0</v>
      </c>
      <c r="E198" s="118">
        <f t="shared" ref="E198:H198" si="245">D$15*D$45</f>
        <v>0</v>
      </c>
      <c r="F198" s="118">
        <f t="shared" si="245"/>
        <v>0</v>
      </c>
      <c r="G198" s="118">
        <f t="shared" si="245"/>
        <v>0</v>
      </c>
      <c r="H198" s="118">
        <f t="shared" si="245"/>
        <v>0</v>
      </c>
      <c r="I198" s="116">
        <f>SUM(D198:H198)</f>
        <v>0</v>
      </c>
      <c r="J198" s="117">
        <f>C$15*I$45</f>
        <v>0</v>
      </c>
      <c r="K198" s="117">
        <f t="shared" ref="K198:N198" si="246">D$15*J$45</f>
        <v>0</v>
      </c>
      <c r="L198" s="117">
        <f t="shared" si="246"/>
        <v>0</v>
      </c>
      <c r="M198" s="117">
        <f t="shared" si="246"/>
        <v>0</v>
      </c>
      <c r="N198" s="117">
        <f t="shared" si="246"/>
        <v>0</v>
      </c>
      <c r="O198" s="119">
        <f>SUM(J198:N198)</f>
        <v>0</v>
      </c>
      <c r="P198" s="200">
        <f t="shared" si="231"/>
        <v>0</v>
      </c>
      <c r="Q198" s="83"/>
      <c r="R198" s="83"/>
    </row>
    <row r="199" spans="2:18">
      <c r="B199" s="292"/>
      <c r="C199" s="86" t="s">
        <v>41</v>
      </c>
      <c r="D199" s="118">
        <f>C$16*C$45</f>
        <v>0</v>
      </c>
      <c r="E199" s="118">
        <f t="shared" ref="E199:H199" si="247">D$16*D$45</f>
        <v>0</v>
      </c>
      <c r="F199" s="118">
        <f t="shared" si="247"/>
        <v>0</v>
      </c>
      <c r="G199" s="118">
        <f t="shared" si="247"/>
        <v>0</v>
      </c>
      <c r="H199" s="118">
        <f t="shared" si="247"/>
        <v>0</v>
      </c>
      <c r="I199" s="116">
        <f>SUM(D199:H199)</f>
        <v>0</v>
      </c>
      <c r="J199" s="117">
        <f>C$16*I$45</f>
        <v>0</v>
      </c>
      <c r="K199" s="117">
        <f t="shared" ref="K199:N199" si="248">D$16*J$45</f>
        <v>0</v>
      </c>
      <c r="L199" s="117">
        <f t="shared" si="248"/>
        <v>0</v>
      </c>
      <c r="M199" s="117">
        <f t="shared" si="248"/>
        <v>0</v>
      </c>
      <c r="N199" s="117">
        <f t="shared" si="248"/>
        <v>0</v>
      </c>
      <c r="O199" s="119">
        <f>SUM(J199:N199)</f>
        <v>0</v>
      </c>
      <c r="P199" s="200">
        <f t="shared" si="231"/>
        <v>0</v>
      </c>
      <c r="Q199" s="83"/>
      <c r="R199" s="83"/>
    </row>
    <row r="200" spans="2:18">
      <c r="B200" s="293"/>
      <c r="C200" s="86" t="s">
        <v>118</v>
      </c>
      <c r="D200" s="118">
        <f>C$17*C$45</f>
        <v>0</v>
      </c>
      <c r="E200" s="118">
        <f t="shared" ref="E200:H200" si="249">D$17*D$45</f>
        <v>0</v>
      </c>
      <c r="F200" s="118">
        <f t="shared" si="249"/>
        <v>0</v>
      </c>
      <c r="G200" s="118">
        <f t="shared" si="249"/>
        <v>0</v>
      </c>
      <c r="H200" s="118">
        <f t="shared" si="249"/>
        <v>0</v>
      </c>
      <c r="I200" s="116">
        <f>SUM(D200:H200)</f>
        <v>0</v>
      </c>
      <c r="J200" s="117">
        <f>C$17*I$45</f>
        <v>0</v>
      </c>
      <c r="K200" s="117">
        <f t="shared" ref="K200:N200" si="250">D$17*J$45</f>
        <v>0</v>
      </c>
      <c r="L200" s="117">
        <f t="shared" si="250"/>
        <v>0</v>
      </c>
      <c r="M200" s="117">
        <f t="shared" si="250"/>
        <v>0</v>
      </c>
      <c r="N200" s="117">
        <f t="shared" si="250"/>
        <v>0</v>
      </c>
      <c r="O200" s="119">
        <f>SUM(J200:N200)</f>
        <v>0</v>
      </c>
      <c r="P200" s="200">
        <f t="shared" si="231"/>
        <v>0</v>
      </c>
      <c r="Q200" s="83"/>
      <c r="R200" s="83"/>
    </row>
    <row r="201" spans="2:18">
      <c r="B201" s="201" t="s">
        <v>130</v>
      </c>
      <c r="C201" s="103"/>
      <c r="D201" s="120">
        <f t="shared" ref="D201:O201" si="251">SUM(D196:D200)</f>
        <v>0</v>
      </c>
      <c r="E201" s="121">
        <f t="shared" si="251"/>
        <v>0</v>
      </c>
      <c r="F201" s="121">
        <f t="shared" si="251"/>
        <v>0</v>
      </c>
      <c r="G201" s="121">
        <f t="shared" si="251"/>
        <v>0</v>
      </c>
      <c r="H201" s="121">
        <f t="shared" si="251"/>
        <v>0</v>
      </c>
      <c r="I201" s="122">
        <f t="shared" si="251"/>
        <v>0</v>
      </c>
      <c r="J201" s="121">
        <f t="shared" si="251"/>
        <v>0</v>
      </c>
      <c r="K201" s="121">
        <f t="shared" si="251"/>
        <v>0</v>
      </c>
      <c r="L201" s="121">
        <f t="shared" si="251"/>
        <v>0</v>
      </c>
      <c r="M201" s="121">
        <f t="shared" si="251"/>
        <v>0</v>
      </c>
      <c r="N201" s="121">
        <f t="shared" si="251"/>
        <v>0</v>
      </c>
      <c r="O201" s="123">
        <f t="shared" si="251"/>
        <v>0</v>
      </c>
      <c r="P201" s="200">
        <f t="shared" si="231"/>
        <v>0</v>
      </c>
      <c r="Q201" s="83"/>
      <c r="R201" s="83"/>
    </row>
    <row r="202" spans="2:18">
      <c r="B202" s="291" t="s">
        <v>354</v>
      </c>
      <c r="C202" s="86" t="s">
        <v>45</v>
      </c>
      <c r="D202" s="118">
        <f>C$13*C$46</f>
        <v>0</v>
      </c>
      <c r="E202" s="118">
        <f t="shared" ref="E202:H202" si="252">D$13*D$46</f>
        <v>0</v>
      </c>
      <c r="F202" s="118">
        <f t="shared" si="252"/>
        <v>0</v>
      </c>
      <c r="G202" s="118">
        <f t="shared" si="252"/>
        <v>0</v>
      </c>
      <c r="H202" s="118">
        <f t="shared" si="252"/>
        <v>0</v>
      </c>
      <c r="I202" s="116">
        <f>SUM(D202:H202)</f>
        <v>0</v>
      </c>
      <c r="J202" s="117">
        <f>C$13*I$46</f>
        <v>0</v>
      </c>
      <c r="K202" s="117">
        <f t="shared" ref="K202:N202" si="253">D$13*J$46</f>
        <v>0</v>
      </c>
      <c r="L202" s="117">
        <f t="shared" si="253"/>
        <v>0</v>
      </c>
      <c r="M202" s="117">
        <f t="shared" si="253"/>
        <v>0</v>
      </c>
      <c r="N202" s="117">
        <f t="shared" si="253"/>
        <v>0</v>
      </c>
      <c r="O202" s="119">
        <f>SUM(J202:N202)</f>
        <v>0</v>
      </c>
      <c r="P202" s="200">
        <f t="shared" ref="P202:P213" si="254">I202+O202</f>
        <v>0</v>
      </c>
      <c r="Q202" s="83"/>
      <c r="R202" s="83"/>
    </row>
    <row r="203" spans="2:18">
      <c r="B203" s="292"/>
      <c r="C203" s="86" t="s">
        <v>42</v>
      </c>
      <c r="D203" s="118">
        <f>C$14*C$46</f>
        <v>0</v>
      </c>
      <c r="E203" s="118">
        <f t="shared" ref="E203:H203" si="255">D$14*D$46</f>
        <v>0</v>
      </c>
      <c r="F203" s="118">
        <f t="shared" si="255"/>
        <v>0</v>
      </c>
      <c r="G203" s="118">
        <f t="shared" si="255"/>
        <v>0</v>
      </c>
      <c r="H203" s="118">
        <f t="shared" si="255"/>
        <v>0</v>
      </c>
      <c r="I203" s="116">
        <f>SUM(D203:H203)</f>
        <v>0</v>
      </c>
      <c r="J203" s="117">
        <f>C$14*I$46</f>
        <v>0</v>
      </c>
      <c r="K203" s="117">
        <f t="shared" ref="K203:N203" si="256">D$14*J$46</f>
        <v>0</v>
      </c>
      <c r="L203" s="117">
        <f t="shared" si="256"/>
        <v>0</v>
      </c>
      <c r="M203" s="117">
        <f t="shared" si="256"/>
        <v>0</v>
      </c>
      <c r="N203" s="117">
        <f t="shared" si="256"/>
        <v>0</v>
      </c>
      <c r="O203" s="119">
        <f>SUM(J203:N203)</f>
        <v>0</v>
      </c>
      <c r="P203" s="200">
        <f t="shared" si="254"/>
        <v>0</v>
      </c>
      <c r="Q203" s="83"/>
      <c r="R203" s="83"/>
    </row>
    <row r="204" spans="2:18">
      <c r="B204" s="292"/>
      <c r="C204" s="86" t="s">
        <v>43</v>
      </c>
      <c r="D204" s="118">
        <f>C$15*C$46</f>
        <v>0</v>
      </c>
      <c r="E204" s="118">
        <f t="shared" ref="E204:H204" si="257">D$15*D$46</f>
        <v>0</v>
      </c>
      <c r="F204" s="118">
        <f t="shared" si="257"/>
        <v>0</v>
      </c>
      <c r="G204" s="118">
        <f t="shared" si="257"/>
        <v>0</v>
      </c>
      <c r="H204" s="118">
        <f t="shared" si="257"/>
        <v>0</v>
      </c>
      <c r="I204" s="116">
        <f>SUM(D204:H204)</f>
        <v>0</v>
      </c>
      <c r="J204" s="117">
        <f>C$15*I$46</f>
        <v>0</v>
      </c>
      <c r="K204" s="117">
        <f t="shared" ref="K204:N204" si="258">D$15*J$46</f>
        <v>0</v>
      </c>
      <c r="L204" s="117">
        <f t="shared" si="258"/>
        <v>0</v>
      </c>
      <c r="M204" s="117">
        <f t="shared" si="258"/>
        <v>0</v>
      </c>
      <c r="N204" s="117">
        <f t="shared" si="258"/>
        <v>0</v>
      </c>
      <c r="O204" s="119">
        <f>SUM(J204:N204)</f>
        <v>0</v>
      </c>
      <c r="P204" s="200">
        <f t="shared" si="254"/>
        <v>0</v>
      </c>
      <c r="Q204" s="83"/>
      <c r="R204" s="83"/>
    </row>
    <row r="205" spans="2:18">
      <c r="B205" s="292"/>
      <c r="C205" s="86" t="s">
        <v>41</v>
      </c>
      <c r="D205" s="118">
        <f>C$16*C$46</f>
        <v>0</v>
      </c>
      <c r="E205" s="118">
        <f t="shared" ref="E205:H205" si="259">D$16*D$46</f>
        <v>0</v>
      </c>
      <c r="F205" s="118">
        <f t="shared" si="259"/>
        <v>0</v>
      </c>
      <c r="G205" s="118">
        <f t="shared" si="259"/>
        <v>0</v>
      </c>
      <c r="H205" s="118">
        <f t="shared" si="259"/>
        <v>0</v>
      </c>
      <c r="I205" s="116">
        <f>SUM(D205:H205)</f>
        <v>0</v>
      </c>
      <c r="J205" s="117">
        <f>C$16*I$46</f>
        <v>0</v>
      </c>
      <c r="K205" s="117">
        <f t="shared" ref="K205:N205" si="260">D$16*J$46</f>
        <v>0</v>
      </c>
      <c r="L205" s="117">
        <f t="shared" si="260"/>
        <v>0</v>
      </c>
      <c r="M205" s="117">
        <f t="shared" si="260"/>
        <v>0</v>
      </c>
      <c r="N205" s="117">
        <f t="shared" si="260"/>
        <v>0</v>
      </c>
      <c r="O205" s="119">
        <f>SUM(J205:N205)</f>
        <v>0</v>
      </c>
      <c r="P205" s="200">
        <f t="shared" si="254"/>
        <v>0</v>
      </c>
      <c r="Q205" s="83"/>
      <c r="R205" s="83"/>
    </row>
    <row r="206" spans="2:18">
      <c r="B206" s="293"/>
      <c r="C206" s="86" t="s">
        <v>118</v>
      </c>
      <c r="D206" s="118">
        <f>C$17*C$46</f>
        <v>0</v>
      </c>
      <c r="E206" s="118">
        <f t="shared" ref="E206:H206" si="261">D$17*D$46</f>
        <v>0</v>
      </c>
      <c r="F206" s="118">
        <f t="shared" si="261"/>
        <v>0</v>
      </c>
      <c r="G206" s="118">
        <f t="shared" si="261"/>
        <v>0</v>
      </c>
      <c r="H206" s="118">
        <f t="shared" si="261"/>
        <v>0</v>
      </c>
      <c r="I206" s="116">
        <f>SUM(D206:H206)</f>
        <v>0</v>
      </c>
      <c r="J206" s="117">
        <f>C$17*I$46</f>
        <v>0</v>
      </c>
      <c r="K206" s="117">
        <f t="shared" ref="K206:N206" si="262">D$17*J$46</f>
        <v>0</v>
      </c>
      <c r="L206" s="117">
        <f t="shared" si="262"/>
        <v>0</v>
      </c>
      <c r="M206" s="117">
        <f t="shared" si="262"/>
        <v>0</v>
      </c>
      <c r="N206" s="117">
        <f t="shared" si="262"/>
        <v>0</v>
      </c>
      <c r="O206" s="119">
        <f>SUM(J206:N206)</f>
        <v>0</v>
      </c>
      <c r="P206" s="200">
        <f t="shared" si="254"/>
        <v>0</v>
      </c>
      <c r="Q206" s="83"/>
      <c r="R206" s="83"/>
    </row>
    <row r="207" spans="2:18">
      <c r="B207" s="201" t="s">
        <v>130</v>
      </c>
      <c r="C207" s="103"/>
      <c r="D207" s="120">
        <f t="shared" ref="D207:O207" si="263">SUM(D202:D206)</f>
        <v>0</v>
      </c>
      <c r="E207" s="121">
        <f t="shared" si="263"/>
        <v>0</v>
      </c>
      <c r="F207" s="121">
        <f t="shared" si="263"/>
        <v>0</v>
      </c>
      <c r="G207" s="121">
        <f t="shared" si="263"/>
        <v>0</v>
      </c>
      <c r="H207" s="121">
        <f t="shared" si="263"/>
        <v>0</v>
      </c>
      <c r="I207" s="122">
        <f t="shared" si="263"/>
        <v>0</v>
      </c>
      <c r="J207" s="121">
        <f t="shared" si="263"/>
        <v>0</v>
      </c>
      <c r="K207" s="121">
        <f t="shared" si="263"/>
        <v>0</v>
      </c>
      <c r="L207" s="121">
        <f t="shared" si="263"/>
        <v>0</v>
      </c>
      <c r="M207" s="121">
        <f t="shared" si="263"/>
        <v>0</v>
      </c>
      <c r="N207" s="121">
        <f t="shared" si="263"/>
        <v>0</v>
      </c>
      <c r="O207" s="123">
        <f t="shared" si="263"/>
        <v>0</v>
      </c>
      <c r="P207" s="200">
        <f t="shared" si="254"/>
        <v>0</v>
      </c>
      <c r="Q207" s="83"/>
      <c r="R207" s="83"/>
    </row>
    <row r="208" spans="2:18">
      <c r="B208" s="291" t="s">
        <v>356</v>
      </c>
      <c r="C208" s="86" t="s">
        <v>45</v>
      </c>
      <c r="D208" s="118">
        <f>C$13*C$47</f>
        <v>0</v>
      </c>
      <c r="E208" s="118">
        <f t="shared" ref="E208:H208" si="264">D$13*D$47</f>
        <v>0</v>
      </c>
      <c r="F208" s="118">
        <f t="shared" si="264"/>
        <v>0</v>
      </c>
      <c r="G208" s="118">
        <f t="shared" si="264"/>
        <v>0</v>
      </c>
      <c r="H208" s="118">
        <f t="shared" si="264"/>
        <v>0</v>
      </c>
      <c r="I208" s="116">
        <f>SUM(D208:H208)</f>
        <v>0</v>
      </c>
      <c r="J208" s="117">
        <f>C$13*I$47</f>
        <v>0</v>
      </c>
      <c r="K208" s="117">
        <f t="shared" ref="K208:N208" si="265">D$13*J$47</f>
        <v>0</v>
      </c>
      <c r="L208" s="117">
        <f t="shared" si="265"/>
        <v>0</v>
      </c>
      <c r="M208" s="117">
        <f t="shared" si="265"/>
        <v>0</v>
      </c>
      <c r="N208" s="117">
        <f t="shared" si="265"/>
        <v>0</v>
      </c>
      <c r="O208" s="119">
        <f>SUM(J208:N208)</f>
        <v>0</v>
      </c>
      <c r="P208" s="200">
        <f t="shared" si="254"/>
        <v>0</v>
      </c>
      <c r="Q208" s="83"/>
      <c r="R208" s="83"/>
    </row>
    <row r="209" spans="2:18">
      <c r="B209" s="292"/>
      <c r="C209" s="86" t="s">
        <v>42</v>
      </c>
      <c r="D209" s="118">
        <f>C$14*C$47</f>
        <v>0</v>
      </c>
      <c r="E209" s="118">
        <f t="shared" ref="E209:H209" si="266">D$14*D$47</f>
        <v>0</v>
      </c>
      <c r="F209" s="118">
        <f t="shared" si="266"/>
        <v>0</v>
      </c>
      <c r="G209" s="118">
        <f t="shared" si="266"/>
        <v>0</v>
      </c>
      <c r="H209" s="118">
        <f t="shared" si="266"/>
        <v>0</v>
      </c>
      <c r="I209" s="116">
        <f>SUM(D209:H209)</f>
        <v>0</v>
      </c>
      <c r="J209" s="117">
        <f>C$14*I$47</f>
        <v>0</v>
      </c>
      <c r="K209" s="117">
        <f t="shared" ref="K209:N209" si="267">D$14*J$47</f>
        <v>0</v>
      </c>
      <c r="L209" s="117">
        <f t="shared" si="267"/>
        <v>0</v>
      </c>
      <c r="M209" s="117">
        <f t="shared" si="267"/>
        <v>0</v>
      </c>
      <c r="N209" s="117">
        <f t="shared" si="267"/>
        <v>0</v>
      </c>
      <c r="O209" s="119">
        <f>SUM(J209:N209)</f>
        <v>0</v>
      </c>
      <c r="P209" s="200">
        <f t="shared" si="254"/>
        <v>0</v>
      </c>
      <c r="Q209" s="83"/>
      <c r="R209" s="83"/>
    </row>
    <row r="210" spans="2:18">
      <c r="B210" s="292"/>
      <c r="C210" s="86" t="s">
        <v>43</v>
      </c>
      <c r="D210" s="118">
        <f>C$15*C$47</f>
        <v>0</v>
      </c>
      <c r="E210" s="118">
        <f t="shared" ref="E210:H210" si="268">D$15*D$47</f>
        <v>0</v>
      </c>
      <c r="F210" s="118">
        <f t="shared" si="268"/>
        <v>0</v>
      </c>
      <c r="G210" s="118">
        <f t="shared" si="268"/>
        <v>0</v>
      </c>
      <c r="H210" s="118">
        <f t="shared" si="268"/>
        <v>0</v>
      </c>
      <c r="I210" s="116">
        <f>SUM(D210:H210)</f>
        <v>0</v>
      </c>
      <c r="J210" s="117">
        <f>C$15*I$47</f>
        <v>0</v>
      </c>
      <c r="K210" s="117">
        <f t="shared" ref="K210:N210" si="269">D$15*J$47</f>
        <v>0</v>
      </c>
      <c r="L210" s="117">
        <f t="shared" si="269"/>
        <v>0</v>
      </c>
      <c r="M210" s="117">
        <f t="shared" si="269"/>
        <v>0</v>
      </c>
      <c r="N210" s="117">
        <f t="shared" si="269"/>
        <v>0</v>
      </c>
      <c r="O210" s="119">
        <f>SUM(J210:N210)</f>
        <v>0</v>
      </c>
      <c r="P210" s="200">
        <f t="shared" si="254"/>
        <v>0</v>
      </c>
      <c r="Q210" s="83"/>
      <c r="R210" s="83"/>
    </row>
    <row r="211" spans="2:18">
      <c r="B211" s="292"/>
      <c r="C211" s="86" t="s">
        <v>41</v>
      </c>
      <c r="D211" s="118">
        <f>C$16*C$47</f>
        <v>0</v>
      </c>
      <c r="E211" s="118">
        <f t="shared" ref="E211:H211" si="270">D$16*D$47</f>
        <v>0</v>
      </c>
      <c r="F211" s="118">
        <f t="shared" si="270"/>
        <v>0</v>
      </c>
      <c r="G211" s="118">
        <f t="shared" si="270"/>
        <v>0</v>
      </c>
      <c r="H211" s="118">
        <f t="shared" si="270"/>
        <v>0</v>
      </c>
      <c r="I211" s="116">
        <f>SUM(D211:H211)</f>
        <v>0</v>
      </c>
      <c r="J211" s="117">
        <f>C$16*I$47</f>
        <v>0</v>
      </c>
      <c r="K211" s="117">
        <f t="shared" ref="K211:N211" si="271">D$16*J$47</f>
        <v>0</v>
      </c>
      <c r="L211" s="117">
        <f t="shared" si="271"/>
        <v>0</v>
      </c>
      <c r="M211" s="117">
        <f t="shared" si="271"/>
        <v>0</v>
      </c>
      <c r="N211" s="117">
        <f t="shared" si="271"/>
        <v>0</v>
      </c>
      <c r="O211" s="119">
        <f>SUM(J211:N211)</f>
        <v>0</v>
      </c>
      <c r="P211" s="200">
        <f t="shared" si="254"/>
        <v>0</v>
      </c>
      <c r="Q211" s="83"/>
      <c r="R211" s="83"/>
    </row>
    <row r="212" spans="2:18">
      <c r="B212" s="293"/>
      <c r="C212" s="86" t="s">
        <v>118</v>
      </c>
      <c r="D212" s="118">
        <f>C$17*C$47</f>
        <v>0</v>
      </c>
      <c r="E212" s="118">
        <f t="shared" ref="E212:H212" si="272">D$17*D$47</f>
        <v>0</v>
      </c>
      <c r="F212" s="118">
        <f t="shared" si="272"/>
        <v>0</v>
      </c>
      <c r="G212" s="118">
        <f t="shared" si="272"/>
        <v>0</v>
      </c>
      <c r="H212" s="118">
        <f t="shared" si="272"/>
        <v>0</v>
      </c>
      <c r="I212" s="116">
        <f>SUM(D212:H212)</f>
        <v>0</v>
      </c>
      <c r="J212" s="117">
        <f>C$17*I$47</f>
        <v>0</v>
      </c>
      <c r="K212" s="117">
        <f t="shared" ref="K212:N212" si="273">D$17*J$47</f>
        <v>0</v>
      </c>
      <c r="L212" s="117">
        <f t="shared" si="273"/>
        <v>0</v>
      </c>
      <c r="M212" s="117">
        <f t="shared" si="273"/>
        <v>0</v>
      </c>
      <c r="N212" s="117">
        <f t="shared" si="273"/>
        <v>0</v>
      </c>
      <c r="O212" s="119">
        <f>SUM(J212:N212)</f>
        <v>0</v>
      </c>
      <c r="P212" s="200">
        <f t="shared" si="254"/>
        <v>0</v>
      </c>
      <c r="Q212" s="83"/>
      <c r="R212" s="83"/>
    </row>
    <row r="213" spans="2:18">
      <c r="B213" s="201" t="s">
        <v>130</v>
      </c>
      <c r="C213" s="103"/>
      <c r="D213" s="120">
        <f t="shared" ref="D213:O213" si="274">SUM(D208:D212)</f>
        <v>0</v>
      </c>
      <c r="E213" s="121">
        <f t="shared" si="274"/>
        <v>0</v>
      </c>
      <c r="F213" s="121">
        <f t="shared" si="274"/>
        <v>0</v>
      </c>
      <c r="G213" s="121">
        <f t="shared" si="274"/>
        <v>0</v>
      </c>
      <c r="H213" s="121">
        <f t="shared" si="274"/>
        <v>0</v>
      </c>
      <c r="I213" s="122">
        <f t="shared" si="274"/>
        <v>0</v>
      </c>
      <c r="J213" s="121">
        <f t="shared" si="274"/>
        <v>0</v>
      </c>
      <c r="K213" s="121">
        <f t="shared" si="274"/>
        <v>0</v>
      </c>
      <c r="L213" s="121">
        <f t="shared" si="274"/>
        <v>0</v>
      </c>
      <c r="M213" s="121">
        <f t="shared" si="274"/>
        <v>0</v>
      </c>
      <c r="N213" s="121">
        <f t="shared" si="274"/>
        <v>0</v>
      </c>
      <c r="O213" s="123">
        <f t="shared" si="274"/>
        <v>0</v>
      </c>
      <c r="P213" s="200">
        <f t="shared" si="254"/>
        <v>0</v>
      </c>
      <c r="Q213" s="83"/>
      <c r="R213" s="83"/>
    </row>
    <row r="214" spans="2:18">
      <c r="B214" s="291" t="s">
        <v>387</v>
      </c>
      <c r="C214" s="86" t="s">
        <v>45</v>
      </c>
      <c r="D214" s="118">
        <f>C$13*C$48</f>
        <v>0</v>
      </c>
      <c r="E214" s="118">
        <f t="shared" ref="E214:H214" si="275">D$13*D$48</f>
        <v>0</v>
      </c>
      <c r="F214" s="118">
        <f t="shared" si="275"/>
        <v>0</v>
      </c>
      <c r="G214" s="118">
        <f t="shared" si="275"/>
        <v>0</v>
      </c>
      <c r="H214" s="118">
        <f t="shared" si="275"/>
        <v>0</v>
      </c>
      <c r="I214" s="116">
        <f>SUM(D214:H214)</f>
        <v>0</v>
      </c>
      <c r="J214" s="117">
        <f>C$13*I$48</f>
        <v>0</v>
      </c>
      <c r="K214" s="117">
        <f t="shared" ref="K214:N214" si="276">D$13*J$48</f>
        <v>0</v>
      </c>
      <c r="L214" s="117">
        <f t="shared" si="276"/>
        <v>0</v>
      </c>
      <c r="M214" s="117">
        <f t="shared" si="276"/>
        <v>0</v>
      </c>
      <c r="N214" s="117">
        <f t="shared" si="276"/>
        <v>0</v>
      </c>
      <c r="O214" s="119">
        <f>SUM(J214:N214)</f>
        <v>0</v>
      </c>
      <c r="P214" s="200">
        <f t="shared" ref="P214:P242" si="277">I214+O214</f>
        <v>0</v>
      </c>
      <c r="Q214" s="83"/>
      <c r="R214" s="83"/>
    </row>
    <row r="215" spans="2:18">
      <c r="B215" s="292"/>
      <c r="C215" s="86" t="s">
        <v>42</v>
      </c>
      <c r="D215" s="118">
        <f>C$14*C$48</f>
        <v>0</v>
      </c>
      <c r="E215" s="118">
        <f t="shared" ref="E215:H215" si="278">D$14*D$48</f>
        <v>0</v>
      </c>
      <c r="F215" s="118">
        <f t="shared" si="278"/>
        <v>0</v>
      </c>
      <c r="G215" s="118">
        <f t="shared" si="278"/>
        <v>0</v>
      </c>
      <c r="H215" s="118">
        <f t="shared" si="278"/>
        <v>0</v>
      </c>
      <c r="I215" s="116">
        <f>SUM(D215:H215)</f>
        <v>0</v>
      </c>
      <c r="J215" s="117">
        <f>C$14*I$48</f>
        <v>0</v>
      </c>
      <c r="K215" s="117">
        <f t="shared" ref="K215:N215" si="279">D$14*J$48</f>
        <v>0</v>
      </c>
      <c r="L215" s="117">
        <f t="shared" si="279"/>
        <v>0</v>
      </c>
      <c r="M215" s="117">
        <f t="shared" si="279"/>
        <v>0</v>
      </c>
      <c r="N215" s="117">
        <f t="shared" si="279"/>
        <v>0</v>
      </c>
      <c r="O215" s="119">
        <f>SUM(J215:N215)</f>
        <v>0</v>
      </c>
      <c r="P215" s="200">
        <f t="shared" si="277"/>
        <v>0</v>
      </c>
      <c r="Q215" s="83"/>
      <c r="R215" s="83"/>
    </row>
    <row r="216" spans="2:18">
      <c r="B216" s="292"/>
      <c r="C216" s="86" t="s">
        <v>43</v>
      </c>
      <c r="D216" s="118">
        <f>C$15*C$48</f>
        <v>0</v>
      </c>
      <c r="E216" s="118">
        <f t="shared" ref="E216:H216" si="280">D$15*D$48</f>
        <v>0</v>
      </c>
      <c r="F216" s="118">
        <f t="shared" si="280"/>
        <v>0</v>
      </c>
      <c r="G216" s="118">
        <f t="shared" si="280"/>
        <v>0</v>
      </c>
      <c r="H216" s="118">
        <f t="shared" si="280"/>
        <v>0</v>
      </c>
      <c r="I216" s="116">
        <f>SUM(D216:H216)</f>
        <v>0</v>
      </c>
      <c r="J216" s="117">
        <f>C$15*I$48</f>
        <v>0</v>
      </c>
      <c r="K216" s="117">
        <f t="shared" ref="K216:N216" si="281">D$15*J$48</f>
        <v>0</v>
      </c>
      <c r="L216" s="117">
        <f t="shared" si="281"/>
        <v>0</v>
      </c>
      <c r="M216" s="117">
        <f t="shared" si="281"/>
        <v>0</v>
      </c>
      <c r="N216" s="117">
        <f t="shared" si="281"/>
        <v>0</v>
      </c>
      <c r="O216" s="119">
        <f>SUM(J216:N216)</f>
        <v>0</v>
      </c>
      <c r="P216" s="200">
        <f t="shared" si="277"/>
        <v>0</v>
      </c>
      <c r="Q216" s="83"/>
      <c r="R216" s="83"/>
    </row>
    <row r="217" spans="2:18">
      <c r="B217" s="292"/>
      <c r="C217" s="86" t="s">
        <v>41</v>
      </c>
      <c r="D217" s="118">
        <f>C$16*C$48</f>
        <v>0</v>
      </c>
      <c r="E217" s="118">
        <f t="shared" ref="E217:H217" si="282">D$16*D$48</f>
        <v>0</v>
      </c>
      <c r="F217" s="118">
        <f t="shared" si="282"/>
        <v>0</v>
      </c>
      <c r="G217" s="118">
        <f t="shared" si="282"/>
        <v>0</v>
      </c>
      <c r="H217" s="118">
        <f t="shared" si="282"/>
        <v>0</v>
      </c>
      <c r="I217" s="116">
        <f>SUM(D217:H217)</f>
        <v>0</v>
      </c>
      <c r="J217" s="117">
        <f>C$16*I$48</f>
        <v>0</v>
      </c>
      <c r="K217" s="117">
        <f t="shared" ref="K217:N217" si="283">D$16*J$48</f>
        <v>0</v>
      </c>
      <c r="L217" s="117">
        <f t="shared" si="283"/>
        <v>0</v>
      </c>
      <c r="M217" s="117">
        <f t="shared" si="283"/>
        <v>0</v>
      </c>
      <c r="N217" s="117">
        <f t="shared" si="283"/>
        <v>0</v>
      </c>
      <c r="O217" s="119">
        <f>SUM(J217:N217)</f>
        <v>0</v>
      </c>
      <c r="P217" s="200">
        <f t="shared" si="277"/>
        <v>0</v>
      </c>
      <c r="Q217" s="83"/>
      <c r="R217" s="83"/>
    </row>
    <row r="218" spans="2:18">
      <c r="B218" s="293"/>
      <c r="C218" s="86" t="s">
        <v>118</v>
      </c>
      <c r="D218" s="118">
        <f>C$17*C$48</f>
        <v>0</v>
      </c>
      <c r="E218" s="118">
        <f t="shared" ref="E218:H218" si="284">D$17*D$48</f>
        <v>0</v>
      </c>
      <c r="F218" s="118">
        <f t="shared" si="284"/>
        <v>0</v>
      </c>
      <c r="G218" s="118">
        <f t="shared" si="284"/>
        <v>0</v>
      </c>
      <c r="H218" s="118">
        <f t="shared" si="284"/>
        <v>0</v>
      </c>
      <c r="I218" s="116">
        <f>SUM(D218:H218)</f>
        <v>0</v>
      </c>
      <c r="J218" s="117">
        <f>C$17*I$48</f>
        <v>0</v>
      </c>
      <c r="K218" s="117">
        <f t="shared" ref="K218:N218" si="285">D$17*J$48</f>
        <v>0</v>
      </c>
      <c r="L218" s="117">
        <f t="shared" si="285"/>
        <v>0</v>
      </c>
      <c r="M218" s="117">
        <f t="shared" si="285"/>
        <v>0</v>
      </c>
      <c r="N218" s="117">
        <f t="shared" si="285"/>
        <v>0</v>
      </c>
      <c r="O218" s="119">
        <f>SUM(J218:N218)</f>
        <v>0</v>
      </c>
      <c r="P218" s="200">
        <f t="shared" si="277"/>
        <v>0</v>
      </c>
      <c r="Q218" s="83"/>
      <c r="R218" s="83"/>
    </row>
    <row r="219" spans="2:18">
      <c r="B219" s="201" t="s">
        <v>130</v>
      </c>
      <c r="C219" s="103"/>
      <c r="D219" s="120">
        <f t="shared" ref="D219:O219" si="286">SUM(D214:D218)</f>
        <v>0</v>
      </c>
      <c r="E219" s="121">
        <f t="shared" si="286"/>
        <v>0</v>
      </c>
      <c r="F219" s="121">
        <f t="shared" si="286"/>
        <v>0</v>
      </c>
      <c r="G219" s="121">
        <f t="shared" si="286"/>
        <v>0</v>
      </c>
      <c r="H219" s="121">
        <f t="shared" si="286"/>
        <v>0</v>
      </c>
      <c r="I219" s="122">
        <f t="shared" si="286"/>
        <v>0</v>
      </c>
      <c r="J219" s="121">
        <f t="shared" si="286"/>
        <v>0</v>
      </c>
      <c r="K219" s="121">
        <f t="shared" si="286"/>
        <v>0</v>
      </c>
      <c r="L219" s="121">
        <f t="shared" si="286"/>
        <v>0</v>
      </c>
      <c r="M219" s="121">
        <f t="shared" si="286"/>
        <v>0</v>
      </c>
      <c r="N219" s="121">
        <f t="shared" si="286"/>
        <v>0</v>
      </c>
      <c r="O219" s="123">
        <f t="shared" si="286"/>
        <v>0</v>
      </c>
      <c r="P219" s="200">
        <f t="shared" si="277"/>
        <v>0</v>
      </c>
      <c r="Q219" s="83"/>
      <c r="R219" s="83"/>
    </row>
    <row r="220" spans="2:18">
      <c r="B220" s="291" t="s">
        <v>388</v>
      </c>
      <c r="C220" s="86" t="s">
        <v>45</v>
      </c>
      <c r="D220" s="118">
        <f>C$13*C$49</f>
        <v>0</v>
      </c>
      <c r="E220" s="118">
        <f t="shared" ref="E220" si="287">D$13*D$43</f>
        <v>0</v>
      </c>
      <c r="F220" s="118">
        <f t="shared" ref="F220" si="288">E$13*E$43</f>
        <v>0</v>
      </c>
      <c r="G220" s="118">
        <f t="shared" ref="G220" si="289">F$13*F$43</f>
        <v>0</v>
      </c>
      <c r="H220" s="118">
        <f t="shared" ref="H220" si="290">G$13*G$43</f>
        <v>0</v>
      </c>
      <c r="I220" s="116">
        <f>SUM(D220:H220)</f>
        <v>0</v>
      </c>
      <c r="J220" s="117">
        <f>C$13*I$49</f>
        <v>0</v>
      </c>
      <c r="K220" s="117">
        <f t="shared" ref="K220:N220" si="291">D$13*J$49</f>
        <v>0</v>
      </c>
      <c r="L220" s="117">
        <f t="shared" si="291"/>
        <v>0</v>
      </c>
      <c r="M220" s="117">
        <f t="shared" si="291"/>
        <v>0</v>
      </c>
      <c r="N220" s="117">
        <f t="shared" si="291"/>
        <v>0</v>
      </c>
      <c r="O220" s="119">
        <f>SUM(J220:N220)</f>
        <v>0</v>
      </c>
      <c r="P220" s="200">
        <f t="shared" si="277"/>
        <v>0</v>
      </c>
      <c r="Q220" s="83"/>
      <c r="R220" s="83"/>
    </row>
    <row r="221" spans="2:18">
      <c r="B221" s="292"/>
      <c r="C221" s="86" t="s">
        <v>42</v>
      </c>
      <c r="D221" s="118">
        <f>C$14*C$49</f>
        <v>0</v>
      </c>
      <c r="E221" s="118">
        <f t="shared" ref="E221" si="292">D$14*D$43</f>
        <v>0</v>
      </c>
      <c r="F221" s="118">
        <f t="shared" ref="F221" si="293">E$14*E$43</f>
        <v>0</v>
      </c>
      <c r="G221" s="118">
        <f t="shared" ref="G221" si="294">F$14*F$43</f>
        <v>0</v>
      </c>
      <c r="H221" s="118">
        <f t="shared" ref="H221" si="295">G$14*G$43</f>
        <v>0</v>
      </c>
      <c r="I221" s="116">
        <f>SUM(D221:H221)</f>
        <v>0</v>
      </c>
      <c r="J221" s="117">
        <f>C$14*I$49</f>
        <v>0</v>
      </c>
      <c r="K221" s="117">
        <f t="shared" ref="K221:N221" si="296">D$14*J$49</f>
        <v>0</v>
      </c>
      <c r="L221" s="117">
        <f t="shared" si="296"/>
        <v>0</v>
      </c>
      <c r="M221" s="117">
        <f t="shared" si="296"/>
        <v>0</v>
      </c>
      <c r="N221" s="117">
        <f t="shared" si="296"/>
        <v>0</v>
      </c>
      <c r="O221" s="119">
        <f>SUM(J221:N221)</f>
        <v>0</v>
      </c>
      <c r="P221" s="200">
        <f t="shared" si="277"/>
        <v>0</v>
      </c>
      <c r="Q221" s="83"/>
      <c r="R221" s="83"/>
    </row>
    <row r="222" spans="2:18">
      <c r="B222" s="292"/>
      <c r="C222" s="86" t="s">
        <v>43</v>
      </c>
      <c r="D222" s="118">
        <f>C$15*C$49</f>
        <v>0</v>
      </c>
      <c r="E222" s="118">
        <f t="shared" ref="E222" si="297">D$15*D$43</f>
        <v>0</v>
      </c>
      <c r="F222" s="118">
        <f t="shared" ref="F222" si="298">E$15*E$43</f>
        <v>0</v>
      </c>
      <c r="G222" s="118">
        <f t="shared" ref="G222" si="299">F$15*F$43</f>
        <v>0</v>
      </c>
      <c r="H222" s="118">
        <f t="shared" ref="H222" si="300">G$15*G$43</f>
        <v>0</v>
      </c>
      <c r="I222" s="116">
        <f>SUM(D222:H222)</f>
        <v>0</v>
      </c>
      <c r="J222" s="117">
        <f>C$15*I$49</f>
        <v>0</v>
      </c>
      <c r="K222" s="117">
        <f t="shared" ref="K222:N222" si="301">D$15*J$49</f>
        <v>0</v>
      </c>
      <c r="L222" s="117">
        <f t="shared" si="301"/>
        <v>0</v>
      </c>
      <c r="M222" s="117">
        <f t="shared" si="301"/>
        <v>0</v>
      </c>
      <c r="N222" s="117">
        <f t="shared" si="301"/>
        <v>0</v>
      </c>
      <c r="O222" s="119">
        <f>SUM(J222:N222)</f>
        <v>0</v>
      </c>
      <c r="P222" s="200">
        <f t="shared" si="277"/>
        <v>0</v>
      </c>
      <c r="Q222" s="83"/>
      <c r="R222" s="83"/>
    </row>
    <row r="223" spans="2:18">
      <c r="B223" s="292"/>
      <c r="C223" s="86" t="s">
        <v>41</v>
      </c>
      <c r="D223" s="118">
        <f>C$16*C$49</f>
        <v>0</v>
      </c>
      <c r="E223" s="118">
        <f t="shared" ref="E223" si="302">D$16*D$43</f>
        <v>0</v>
      </c>
      <c r="F223" s="118">
        <f t="shared" ref="F223" si="303">E$16*E$43</f>
        <v>0</v>
      </c>
      <c r="G223" s="118">
        <f t="shared" ref="G223" si="304">F$16*F$43</f>
        <v>0</v>
      </c>
      <c r="H223" s="118">
        <f t="shared" ref="H223" si="305">G$16*G$43</f>
        <v>0</v>
      </c>
      <c r="I223" s="116">
        <f>SUM(D223:H223)</f>
        <v>0</v>
      </c>
      <c r="J223" s="117">
        <f>C$16*I$49</f>
        <v>0</v>
      </c>
      <c r="K223" s="117">
        <f t="shared" ref="K223:N223" si="306">D$16*J$49</f>
        <v>0</v>
      </c>
      <c r="L223" s="117">
        <f t="shared" si="306"/>
        <v>0</v>
      </c>
      <c r="M223" s="117">
        <f t="shared" si="306"/>
        <v>0</v>
      </c>
      <c r="N223" s="117">
        <f t="shared" si="306"/>
        <v>0</v>
      </c>
      <c r="O223" s="119">
        <f>SUM(J223:N223)</f>
        <v>0</v>
      </c>
      <c r="P223" s="200">
        <f t="shared" si="277"/>
        <v>0</v>
      </c>
      <c r="Q223" s="83"/>
      <c r="R223" s="83"/>
    </row>
    <row r="224" spans="2:18">
      <c r="B224" s="293"/>
      <c r="C224" s="86" t="s">
        <v>118</v>
      </c>
      <c r="D224" s="118">
        <f>C$17*C$49</f>
        <v>0</v>
      </c>
      <c r="E224" s="118">
        <f t="shared" ref="E224" si="307">D$17*D$43</f>
        <v>0</v>
      </c>
      <c r="F224" s="118">
        <f t="shared" ref="F224" si="308">E$17*E$43</f>
        <v>0</v>
      </c>
      <c r="G224" s="118">
        <f t="shared" ref="G224" si="309">F$17*F$43</f>
        <v>0</v>
      </c>
      <c r="H224" s="118">
        <f t="shared" ref="H224" si="310">G$17*G$43</f>
        <v>0</v>
      </c>
      <c r="I224" s="116">
        <f>SUM(D224:H224)</f>
        <v>0</v>
      </c>
      <c r="J224" s="117">
        <f>C$17*I$49</f>
        <v>0</v>
      </c>
      <c r="K224" s="117">
        <f t="shared" ref="K224:N224" si="311">D$17*J$49</f>
        <v>0</v>
      </c>
      <c r="L224" s="117">
        <f t="shared" si="311"/>
        <v>0</v>
      </c>
      <c r="M224" s="117">
        <f t="shared" si="311"/>
        <v>0</v>
      </c>
      <c r="N224" s="117">
        <f t="shared" si="311"/>
        <v>0</v>
      </c>
      <c r="O224" s="119">
        <f>SUM(J224:N224)</f>
        <v>0</v>
      </c>
      <c r="P224" s="200">
        <f t="shared" si="277"/>
        <v>0</v>
      </c>
      <c r="Q224" s="83"/>
      <c r="R224" s="83"/>
    </row>
    <row r="225" spans="2:18">
      <c r="B225" s="201" t="s">
        <v>130</v>
      </c>
      <c r="C225" s="103"/>
      <c r="D225" s="120">
        <f t="shared" ref="D225:O225" si="312">SUM(D220:D224)</f>
        <v>0</v>
      </c>
      <c r="E225" s="121">
        <f t="shared" si="312"/>
        <v>0</v>
      </c>
      <c r="F225" s="121">
        <f t="shared" si="312"/>
        <v>0</v>
      </c>
      <c r="G225" s="121">
        <f t="shared" si="312"/>
        <v>0</v>
      </c>
      <c r="H225" s="121">
        <f t="shared" si="312"/>
        <v>0</v>
      </c>
      <c r="I225" s="122">
        <f t="shared" si="312"/>
        <v>0</v>
      </c>
      <c r="J225" s="121">
        <f t="shared" si="312"/>
        <v>0</v>
      </c>
      <c r="K225" s="121">
        <f t="shared" si="312"/>
        <v>0</v>
      </c>
      <c r="L225" s="121">
        <f t="shared" si="312"/>
        <v>0</v>
      </c>
      <c r="M225" s="121">
        <f t="shared" si="312"/>
        <v>0</v>
      </c>
      <c r="N225" s="121">
        <f t="shared" si="312"/>
        <v>0</v>
      </c>
      <c r="O225" s="123">
        <f t="shared" si="312"/>
        <v>0</v>
      </c>
      <c r="P225" s="200">
        <f t="shared" si="277"/>
        <v>0</v>
      </c>
      <c r="Q225" s="83"/>
      <c r="R225" s="83"/>
    </row>
    <row r="226" spans="2:18">
      <c r="B226" s="291" t="s">
        <v>389</v>
      </c>
      <c r="C226" s="86" t="s">
        <v>45</v>
      </c>
      <c r="D226" s="118">
        <f>C$13*C$50</f>
        <v>0</v>
      </c>
      <c r="E226" s="118">
        <f t="shared" ref="E226:H226" si="313">D$13*D$50</f>
        <v>0</v>
      </c>
      <c r="F226" s="118">
        <f t="shared" si="313"/>
        <v>0</v>
      </c>
      <c r="G226" s="118">
        <f t="shared" si="313"/>
        <v>0</v>
      </c>
      <c r="H226" s="118">
        <f t="shared" si="313"/>
        <v>0</v>
      </c>
      <c r="I226" s="116">
        <f>SUM(D226:H226)</f>
        <v>0</v>
      </c>
      <c r="J226" s="117">
        <f>C$13*I$50</f>
        <v>0</v>
      </c>
      <c r="K226" s="117">
        <f t="shared" ref="K226:N226" si="314">D$13*J$50</f>
        <v>0</v>
      </c>
      <c r="L226" s="117">
        <f t="shared" si="314"/>
        <v>0</v>
      </c>
      <c r="M226" s="117">
        <f t="shared" si="314"/>
        <v>0</v>
      </c>
      <c r="N226" s="117">
        <f t="shared" si="314"/>
        <v>0</v>
      </c>
      <c r="O226" s="119">
        <f>SUM(J226:N226)</f>
        <v>0</v>
      </c>
      <c r="P226" s="200">
        <f t="shared" si="277"/>
        <v>0</v>
      </c>
      <c r="Q226" s="83"/>
      <c r="R226" s="83"/>
    </row>
    <row r="227" spans="2:18">
      <c r="B227" s="292"/>
      <c r="C227" s="86" t="s">
        <v>42</v>
      </c>
      <c r="D227" s="118">
        <f>C$14*C$50</f>
        <v>0</v>
      </c>
      <c r="E227" s="118">
        <f t="shared" ref="E227:H227" si="315">D$14*D$50</f>
        <v>0</v>
      </c>
      <c r="F227" s="118">
        <f t="shared" si="315"/>
        <v>0</v>
      </c>
      <c r="G227" s="118">
        <f t="shared" si="315"/>
        <v>0</v>
      </c>
      <c r="H227" s="118">
        <f t="shared" si="315"/>
        <v>0</v>
      </c>
      <c r="I227" s="116">
        <f>SUM(D227:H227)</f>
        <v>0</v>
      </c>
      <c r="J227" s="117">
        <f>C$14*I$50</f>
        <v>0</v>
      </c>
      <c r="K227" s="117">
        <f t="shared" ref="K227:N227" si="316">D$14*J$50</f>
        <v>0</v>
      </c>
      <c r="L227" s="117">
        <f t="shared" si="316"/>
        <v>0</v>
      </c>
      <c r="M227" s="117">
        <f t="shared" si="316"/>
        <v>0</v>
      </c>
      <c r="N227" s="117">
        <f t="shared" si="316"/>
        <v>0</v>
      </c>
      <c r="O227" s="119">
        <f>SUM(J227:N227)</f>
        <v>0</v>
      </c>
      <c r="P227" s="200">
        <f t="shared" si="277"/>
        <v>0</v>
      </c>
      <c r="Q227" s="83"/>
      <c r="R227" s="83"/>
    </row>
    <row r="228" spans="2:18">
      <c r="B228" s="292"/>
      <c r="C228" s="86" t="s">
        <v>43</v>
      </c>
      <c r="D228" s="118">
        <f>C$15*C$50</f>
        <v>0</v>
      </c>
      <c r="E228" s="118">
        <f t="shared" ref="E228:H228" si="317">D$15*D$50</f>
        <v>0</v>
      </c>
      <c r="F228" s="118">
        <f t="shared" si="317"/>
        <v>0</v>
      </c>
      <c r="G228" s="118">
        <f t="shared" si="317"/>
        <v>0</v>
      </c>
      <c r="H228" s="118">
        <f t="shared" si="317"/>
        <v>0</v>
      </c>
      <c r="I228" s="116">
        <f>SUM(D228:H228)</f>
        <v>0</v>
      </c>
      <c r="J228" s="117">
        <f>C$15*I$50</f>
        <v>0</v>
      </c>
      <c r="K228" s="117">
        <f t="shared" ref="K228:N228" si="318">D$15*J$50</f>
        <v>0</v>
      </c>
      <c r="L228" s="117">
        <f t="shared" si="318"/>
        <v>0</v>
      </c>
      <c r="M228" s="117">
        <f t="shared" si="318"/>
        <v>0</v>
      </c>
      <c r="N228" s="117">
        <f t="shared" si="318"/>
        <v>0</v>
      </c>
      <c r="O228" s="119">
        <f>SUM(J228:N228)</f>
        <v>0</v>
      </c>
      <c r="P228" s="200">
        <f t="shared" si="277"/>
        <v>0</v>
      </c>
      <c r="Q228" s="83"/>
      <c r="R228" s="83"/>
    </row>
    <row r="229" spans="2:18">
      <c r="B229" s="292"/>
      <c r="C229" s="86" t="s">
        <v>41</v>
      </c>
      <c r="D229" s="118">
        <f>C$16*C$50</f>
        <v>0</v>
      </c>
      <c r="E229" s="118">
        <f t="shared" ref="E229:H229" si="319">D$16*D$50</f>
        <v>0</v>
      </c>
      <c r="F229" s="118">
        <f t="shared" si="319"/>
        <v>0</v>
      </c>
      <c r="G229" s="118">
        <f t="shared" si="319"/>
        <v>0</v>
      </c>
      <c r="H229" s="118">
        <f t="shared" si="319"/>
        <v>0</v>
      </c>
      <c r="I229" s="116">
        <f>SUM(D229:H229)</f>
        <v>0</v>
      </c>
      <c r="J229" s="117">
        <f>C$16*I$50</f>
        <v>0</v>
      </c>
      <c r="K229" s="117">
        <f t="shared" ref="K229:N229" si="320">D$16*J$50</f>
        <v>0</v>
      </c>
      <c r="L229" s="117">
        <f t="shared" si="320"/>
        <v>0</v>
      </c>
      <c r="M229" s="117">
        <f t="shared" si="320"/>
        <v>0</v>
      </c>
      <c r="N229" s="117">
        <f t="shared" si="320"/>
        <v>0</v>
      </c>
      <c r="O229" s="119">
        <f>SUM(J229:N229)</f>
        <v>0</v>
      </c>
      <c r="P229" s="200">
        <f t="shared" si="277"/>
        <v>0</v>
      </c>
      <c r="Q229" s="83"/>
      <c r="R229" s="83"/>
    </row>
    <row r="230" spans="2:18">
      <c r="B230" s="293"/>
      <c r="C230" s="86" t="s">
        <v>118</v>
      </c>
      <c r="D230" s="118">
        <f>C$17*C$50</f>
        <v>0</v>
      </c>
      <c r="E230" s="118">
        <f t="shared" ref="E230:H230" si="321">D$17*D$50</f>
        <v>0</v>
      </c>
      <c r="F230" s="118">
        <f t="shared" si="321"/>
        <v>0</v>
      </c>
      <c r="G230" s="118">
        <f t="shared" si="321"/>
        <v>0</v>
      </c>
      <c r="H230" s="118">
        <f t="shared" si="321"/>
        <v>0</v>
      </c>
      <c r="I230" s="116">
        <f>SUM(D230:H230)</f>
        <v>0</v>
      </c>
      <c r="J230" s="117">
        <f>C$17*I$50</f>
        <v>0</v>
      </c>
      <c r="K230" s="117">
        <f t="shared" ref="K230:N230" si="322">D$17*J$50</f>
        <v>0</v>
      </c>
      <c r="L230" s="117">
        <f t="shared" si="322"/>
        <v>0</v>
      </c>
      <c r="M230" s="117">
        <f t="shared" si="322"/>
        <v>0</v>
      </c>
      <c r="N230" s="117">
        <f t="shared" si="322"/>
        <v>0</v>
      </c>
      <c r="O230" s="119">
        <f>SUM(J230:N230)</f>
        <v>0</v>
      </c>
      <c r="P230" s="200">
        <f t="shared" si="277"/>
        <v>0</v>
      </c>
      <c r="Q230" s="83"/>
      <c r="R230" s="83"/>
    </row>
    <row r="231" spans="2:18">
      <c r="B231" s="201" t="s">
        <v>130</v>
      </c>
      <c r="C231" s="103"/>
      <c r="D231" s="120">
        <f t="shared" ref="D231:O231" si="323">SUM(D226:D230)</f>
        <v>0</v>
      </c>
      <c r="E231" s="121">
        <f t="shared" si="323"/>
        <v>0</v>
      </c>
      <c r="F231" s="121">
        <f t="shared" si="323"/>
        <v>0</v>
      </c>
      <c r="G231" s="121">
        <f t="shared" si="323"/>
        <v>0</v>
      </c>
      <c r="H231" s="121">
        <f t="shared" si="323"/>
        <v>0</v>
      </c>
      <c r="I231" s="122">
        <f t="shared" si="323"/>
        <v>0</v>
      </c>
      <c r="J231" s="121">
        <f t="shared" si="323"/>
        <v>0</v>
      </c>
      <c r="K231" s="121">
        <f t="shared" si="323"/>
        <v>0</v>
      </c>
      <c r="L231" s="121">
        <f t="shared" si="323"/>
        <v>0</v>
      </c>
      <c r="M231" s="121">
        <f t="shared" si="323"/>
        <v>0</v>
      </c>
      <c r="N231" s="121">
        <f t="shared" si="323"/>
        <v>0</v>
      </c>
      <c r="O231" s="123">
        <f t="shared" si="323"/>
        <v>0</v>
      </c>
      <c r="P231" s="200">
        <f t="shared" si="277"/>
        <v>0</v>
      </c>
      <c r="Q231" s="83"/>
      <c r="R231" s="83"/>
    </row>
    <row r="232" spans="2:18">
      <c r="B232" s="291" t="s">
        <v>354</v>
      </c>
      <c r="C232" s="86" t="s">
        <v>45</v>
      </c>
      <c r="D232" s="118">
        <f>C$13*C$51</f>
        <v>0</v>
      </c>
      <c r="E232" s="118">
        <f t="shared" ref="E232:H232" si="324">D$13*D$51</f>
        <v>0</v>
      </c>
      <c r="F232" s="118">
        <f t="shared" si="324"/>
        <v>0</v>
      </c>
      <c r="G232" s="118">
        <f t="shared" si="324"/>
        <v>0</v>
      </c>
      <c r="H232" s="118">
        <f t="shared" si="324"/>
        <v>0</v>
      </c>
      <c r="I232" s="116">
        <f>SUM(D232:H232)</f>
        <v>0</v>
      </c>
      <c r="J232" s="117">
        <f>C$13*I$51</f>
        <v>0</v>
      </c>
      <c r="K232" s="117">
        <f t="shared" ref="K232:N232" si="325">D$13*J$51</f>
        <v>0</v>
      </c>
      <c r="L232" s="117">
        <f t="shared" si="325"/>
        <v>0</v>
      </c>
      <c r="M232" s="117">
        <f t="shared" si="325"/>
        <v>0</v>
      </c>
      <c r="N232" s="117">
        <f t="shared" si="325"/>
        <v>0</v>
      </c>
      <c r="O232" s="119">
        <f>SUM(J232:N232)</f>
        <v>0</v>
      </c>
      <c r="P232" s="200">
        <f t="shared" si="277"/>
        <v>0</v>
      </c>
      <c r="Q232" s="83"/>
      <c r="R232" s="83"/>
    </row>
    <row r="233" spans="2:18">
      <c r="B233" s="292"/>
      <c r="C233" s="86" t="s">
        <v>42</v>
      </c>
      <c r="D233" s="118">
        <f>C$14*C$51</f>
        <v>0</v>
      </c>
      <c r="E233" s="118">
        <f t="shared" ref="E233:H233" si="326">D$14*D$51</f>
        <v>0</v>
      </c>
      <c r="F233" s="118">
        <f t="shared" si="326"/>
        <v>0</v>
      </c>
      <c r="G233" s="118">
        <f t="shared" si="326"/>
        <v>0</v>
      </c>
      <c r="H233" s="118">
        <f t="shared" si="326"/>
        <v>0</v>
      </c>
      <c r="I233" s="116">
        <f>SUM(D233:H233)</f>
        <v>0</v>
      </c>
      <c r="J233" s="117">
        <f>C$14*I$51</f>
        <v>0</v>
      </c>
      <c r="K233" s="117">
        <f t="shared" ref="K233:N233" si="327">D$14*J$51</f>
        <v>0</v>
      </c>
      <c r="L233" s="117">
        <f t="shared" si="327"/>
        <v>0</v>
      </c>
      <c r="M233" s="117">
        <f t="shared" si="327"/>
        <v>0</v>
      </c>
      <c r="N233" s="117">
        <f t="shared" si="327"/>
        <v>0</v>
      </c>
      <c r="O233" s="119">
        <f>SUM(J233:N233)</f>
        <v>0</v>
      </c>
      <c r="P233" s="200">
        <f t="shared" si="277"/>
        <v>0</v>
      </c>
      <c r="Q233" s="83"/>
      <c r="R233" s="83"/>
    </row>
    <row r="234" spans="2:18">
      <c r="B234" s="292"/>
      <c r="C234" s="86" t="s">
        <v>43</v>
      </c>
      <c r="D234" s="118">
        <f>C$15*C$51</f>
        <v>0</v>
      </c>
      <c r="E234" s="118">
        <f t="shared" ref="E234:H234" si="328">D$15*D$51</f>
        <v>0</v>
      </c>
      <c r="F234" s="118">
        <f t="shared" si="328"/>
        <v>0</v>
      </c>
      <c r="G234" s="118">
        <f t="shared" si="328"/>
        <v>0</v>
      </c>
      <c r="H234" s="118">
        <f t="shared" si="328"/>
        <v>0</v>
      </c>
      <c r="I234" s="116">
        <f>SUM(D234:H234)</f>
        <v>0</v>
      </c>
      <c r="J234" s="117">
        <f>C$15*I$51</f>
        <v>0</v>
      </c>
      <c r="K234" s="117">
        <f t="shared" ref="K234:N234" si="329">D$15*J$51</f>
        <v>0</v>
      </c>
      <c r="L234" s="117">
        <f t="shared" si="329"/>
        <v>0</v>
      </c>
      <c r="M234" s="117">
        <f t="shared" si="329"/>
        <v>0</v>
      </c>
      <c r="N234" s="117">
        <f t="shared" si="329"/>
        <v>0</v>
      </c>
      <c r="O234" s="119">
        <f>SUM(J234:N234)</f>
        <v>0</v>
      </c>
      <c r="P234" s="200">
        <f t="shared" si="277"/>
        <v>0</v>
      </c>
      <c r="Q234" s="83"/>
      <c r="R234" s="83"/>
    </row>
    <row r="235" spans="2:18">
      <c r="B235" s="292"/>
      <c r="C235" s="86" t="s">
        <v>41</v>
      </c>
      <c r="D235" s="118">
        <f>C$16*C$51</f>
        <v>0</v>
      </c>
      <c r="E235" s="118">
        <f t="shared" ref="E235:H235" si="330">D$16*D$51</f>
        <v>0</v>
      </c>
      <c r="F235" s="118">
        <f t="shared" si="330"/>
        <v>0</v>
      </c>
      <c r="G235" s="118">
        <f t="shared" si="330"/>
        <v>0</v>
      </c>
      <c r="H235" s="118">
        <f t="shared" si="330"/>
        <v>0</v>
      </c>
      <c r="I235" s="116">
        <f>SUM(D235:H235)</f>
        <v>0</v>
      </c>
      <c r="J235" s="117">
        <f>C$16*I$51</f>
        <v>0</v>
      </c>
      <c r="K235" s="117">
        <f t="shared" ref="K235:N235" si="331">D$16*J$51</f>
        <v>0</v>
      </c>
      <c r="L235" s="117">
        <f t="shared" si="331"/>
        <v>0</v>
      </c>
      <c r="M235" s="117">
        <f t="shared" si="331"/>
        <v>0</v>
      </c>
      <c r="N235" s="117">
        <f t="shared" si="331"/>
        <v>0</v>
      </c>
      <c r="O235" s="119">
        <f>SUM(J235:N235)</f>
        <v>0</v>
      </c>
      <c r="P235" s="200">
        <f t="shared" si="277"/>
        <v>0</v>
      </c>
      <c r="Q235" s="83"/>
      <c r="R235" s="83"/>
    </row>
    <row r="236" spans="2:18">
      <c r="B236" s="293"/>
      <c r="C236" s="86" t="s">
        <v>118</v>
      </c>
      <c r="D236" s="118">
        <f>C$17*C$51</f>
        <v>0</v>
      </c>
      <c r="E236" s="118">
        <f t="shared" ref="E236:H236" si="332">D$17*D$51</f>
        <v>0</v>
      </c>
      <c r="F236" s="118">
        <f t="shared" si="332"/>
        <v>0</v>
      </c>
      <c r="G236" s="118">
        <f t="shared" si="332"/>
        <v>0</v>
      </c>
      <c r="H236" s="118">
        <f t="shared" si="332"/>
        <v>0</v>
      </c>
      <c r="I236" s="116">
        <f>SUM(D236:H236)</f>
        <v>0</v>
      </c>
      <c r="J236" s="117">
        <f>C$17*I$51</f>
        <v>0</v>
      </c>
      <c r="K236" s="117">
        <f t="shared" ref="K236:N236" si="333">D$17*J$51</f>
        <v>0</v>
      </c>
      <c r="L236" s="117">
        <f t="shared" si="333"/>
        <v>0</v>
      </c>
      <c r="M236" s="117">
        <f t="shared" si="333"/>
        <v>0</v>
      </c>
      <c r="N236" s="117">
        <f t="shared" si="333"/>
        <v>0</v>
      </c>
      <c r="O236" s="119">
        <f>SUM(J236:N236)</f>
        <v>0</v>
      </c>
      <c r="P236" s="200">
        <f t="shared" si="277"/>
        <v>0</v>
      </c>
      <c r="Q236" s="83"/>
      <c r="R236" s="83"/>
    </row>
    <row r="237" spans="2:18">
      <c r="B237" s="201" t="s">
        <v>130</v>
      </c>
      <c r="C237" s="103"/>
      <c r="D237" s="120">
        <f t="shared" ref="D237:O237" si="334">SUM(D232:D236)</f>
        <v>0</v>
      </c>
      <c r="E237" s="121">
        <f t="shared" si="334"/>
        <v>0</v>
      </c>
      <c r="F237" s="121">
        <f t="shared" si="334"/>
        <v>0</v>
      </c>
      <c r="G237" s="121">
        <f t="shared" si="334"/>
        <v>0</v>
      </c>
      <c r="H237" s="121">
        <f t="shared" si="334"/>
        <v>0</v>
      </c>
      <c r="I237" s="122">
        <f t="shared" si="334"/>
        <v>0</v>
      </c>
      <c r="J237" s="121">
        <f t="shared" si="334"/>
        <v>0</v>
      </c>
      <c r="K237" s="121">
        <f t="shared" si="334"/>
        <v>0</v>
      </c>
      <c r="L237" s="121">
        <f t="shared" si="334"/>
        <v>0</v>
      </c>
      <c r="M237" s="121">
        <f t="shared" si="334"/>
        <v>0</v>
      </c>
      <c r="N237" s="121">
        <f t="shared" si="334"/>
        <v>0</v>
      </c>
      <c r="O237" s="123">
        <f t="shared" si="334"/>
        <v>0</v>
      </c>
      <c r="P237" s="200">
        <f t="shared" si="277"/>
        <v>0</v>
      </c>
      <c r="Q237" s="83"/>
      <c r="R237" s="83"/>
    </row>
    <row r="238" spans="2:18">
      <c r="B238" s="291" t="s">
        <v>390</v>
      </c>
      <c r="C238" s="86" t="s">
        <v>45</v>
      </c>
      <c r="D238" s="118">
        <f>C$13*C$52</f>
        <v>0</v>
      </c>
      <c r="E238" s="118">
        <f t="shared" ref="E238:H238" si="335">D$13*D$52</f>
        <v>0</v>
      </c>
      <c r="F238" s="118">
        <f t="shared" si="335"/>
        <v>0</v>
      </c>
      <c r="G238" s="118">
        <f t="shared" si="335"/>
        <v>0</v>
      </c>
      <c r="H238" s="118">
        <f t="shared" si="335"/>
        <v>0</v>
      </c>
      <c r="I238" s="116">
        <f>SUM(D238:H238)</f>
        <v>0</v>
      </c>
      <c r="J238" s="117">
        <f>C$13*I$52</f>
        <v>0</v>
      </c>
      <c r="K238" s="117">
        <f t="shared" ref="K238:N238" si="336">D$13*J$52</f>
        <v>0</v>
      </c>
      <c r="L238" s="117">
        <f t="shared" si="336"/>
        <v>0</v>
      </c>
      <c r="M238" s="117">
        <f t="shared" si="336"/>
        <v>0</v>
      </c>
      <c r="N238" s="117">
        <f t="shared" si="336"/>
        <v>0</v>
      </c>
      <c r="O238" s="119">
        <f>SUM(J238:N238)</f>
        <v>0</v>
      </c>
      <c r="P238" s="200">
        <f t="shared" si="277"/>
        <v>0</v>
      </c>
      <c r="Q238" s="83"/>
      <c r="R238" s="83"/>
    </row>
    <row r="239" spans="2:18">
      <c r="B239" s="292"/>
      <c r="C239" s="86" t="s">
        <v>42</v>
      </c>
      <c r="D239" s="118">
        <f>C$14*C$52</f>
        <v>0</v>
      </c>
      <c r="E239" s="118">
        <f t="shared" ref="E239:H239" si="337">D$14*D$52</f>
        <v>0</v>
      </c>
      <c r="F239" s="118">
        <f t="shared" si="337"/>
        <v>0</v>
      </c>
      <c r="G239" s="118">
        <f t="shared" si="337"/>
        <v>0</v>
      </c>
      <c r="H239" s="118">
        <f t="shared" si="337"/>
        <v>0</v>
      </c>
      <c r="I239" s="116">
        <f>SUM(D239:H239)</f>
        <v>0</v>
      </c>
      <c r="J239" s="117">
        <f>C$14*I$52</f>
        <v>0</v>
      </c>
      <c r="K239" s="117">
        <f t="shared" ref="K239:N239" si="338">D$14*J$52</f>
        <v>0</v>
      </c>
      <c r="L239" s="117">
        <f t="shared" si="338"/>
        <v>0</v>
      </c>
      <c r="M239" s="117">
        <f t="shared" si="338"/>
        <v>0</v>
      </c>
      <c r="N239" s="117">
        <f t="shared" si="338"/>
        <v>0</v>
      </c>
      <c r="O239" s="119">
        <f>SUM(J239:N239)</f>
        <v>0</v>
      </c>
      <c r="P239" s="200">
        <f t="shared" si="277"/>
        <v>0</v>
      </c>
      <c r="Q239" s="83"/>
      <c r="R239" s="83"/>
    </row>
    <row r="240" spans="2:18">
      <c r="B240" s="292"/>
      <c r="C240" s="86" t="s">
        <v>43</v>
      </c>
      <c r="D240" s="118">
        <f>C$15*C$52</f>
        <v>0</v>
      </c>
      <c r="E240" s="118">
        <f t="shared" ref="E240:H240" si="339">D$15*D$52</f>
        <v>0</v>
      </c>
      <c r="F240" s="118">
        <f t="shared" si="339"/>
        <v>0</v>
      </c>
      <c r="G240" s="118">
        <f t="shared" si="339"/>
        <v>0</v>
      </c>
      <c r="H240" s="118">
        <f t="shared" si="339"/>
        <v>0</v>
      </c>
      <c r="I240" s="116">
        <f>SUM(D240:H240)</f>
        <v>0</v>
      </c>
      <c r="J240" s="117">
        <f>C$15*I$52</f>
        <v>0</v>
      </c>
      <c r="K240" s="117">
        <f t="shared" ref="K240:N240" si="340">D$15*J$52</f>
        <v>0</v>
      </c>
      <c r="L240" s="117">
        <f t="shared" si="340"/>
        <v>0</v>
      </c>
      <c r="M240" s="117">
        <f t="shared" si="340"/>
        <v>0</v>
      </c>
      <c r="N240" s="117">
        <f t="shared" si="340"/>
        <v>0</v>
      </c>
      <c r="O240" s="119">
        <f>SUM(J240:N240)</f>
        <v>0</v>
      </c>
      <c r="P240" s="200">
        <f t="shared" si="277"/>
        <v>0</v>
      </c>
      <c r="Q240" s="83"/>
      <c r="R240" s="83"/>
    </row>
    <row r="241" spans="2:18">
      <c r="B241" s="292"/>
      <c r="C241" s="86" t="s">
        <v>41</v>
      </c>
      <c r="D241" s="118">
        <f>C$16*C$52</f>
        <v>0</v>
      </c>
      <c r="E241" s="118">
        <f t="shared" ref="E241:H241" si="341">D$16*D$52</f>
        <v>0</v>
      </c>
      <c r="F241" s="118">
        <f t="shared" si="341"/>
        <v>0</v>
      </c>
      <c r="G241" s="118">
        <f t="shared" si="341"/>
        <v>0</v>
      </c>
      <c r="H241" s="118">
        <f t="shared" si="341"/>
        <v>0</v>
      </c>
      <c r="I241" s="116">
        <f>SUM(D241:H241)</f>
        <v>0</v>
      </c>
      <c r="J241" s="117">
        <f>C$16*I$52</f>
        <v>0</v>
      </c>
      <c r="K241" s="117">
        <f t="shared" ref="K241:N241" si="342">D$16*J$52</f>
        <v>0</v>
      </c>
      <c r="L241" s="117">
        <f t="shared" si="342"/>
        <v>0</v>
      </c>
      <c r="M241" s="117">
        <f t="shared" si="342"/>
        <v>0</v>
      </c>
      <c r="N241" s="117">
        <f t="shared" si="342"/>
        <v>0</v>
      </c>
      <c r="O241" s="119">
        <f>SUM(J241:N241)</f>
        <v>0</v>
      </c>
      <c r="P241" s="200">
        <f t="shared" si="277"/>
        <v>0</v>
      </c>
      <c r="Q241" s="83"/>
      <c r="R241" s="83"/>
    </row>
    <row r="242" spans="2:18">
      <c r="B242" s="293"/>
      <c r="C242" s="86" t="s">
        <v>118</v>
      </c>
      <c r="D242" s="118">
        <f>C$17*C$52</f>
        <v>0</v>
      </c>
      <c r="E242" s="118">
        <f t="shared" ref="E242:H242" si="343">D$17*D$52</f>
        <v>0</v>
      </c>
      <c r="F242" s="118">
        <f t="shared" si="343"/>
        <v>0</v>
      </c>
      <c r="G242" s="118">
        <f t="shared" si="343"/>
        <v>0</v>
      </c>
      <c r="H242" s="118">
        <f t="shared" si="343"/>
        <v>0</v>
      </c>
      <c r="I242" s="116">
        <f>SUM(D242:H242)</f>
        <v>0</v>
      </c>
      <c r="J242" s="117">
        <f>C$17*I$52</f>
        <v>0</v>
      </c>
      <c r="K242" s="117">
        <f t="shared" ref="K242:N242" si="344">D$17*J$52</f>
        <v>0</v>
      </c>
      <c r="L242" s="117">
        <f t="shared" si="344"/>
        <v>0</v>
      </c>
      <c r="M242" s="117">
        <f t="shared" si="344"/>
        <v>0</v>
      </c>
      <c r="N242" s="117">
        <f t="shared" si="344"/>
        <v>0</v>
      </c>
      <c r="O242" s="119">
        <f>SUM(J242:N242)</f>
        <v>0</v>
      </c>
      <c r="P242" s="200">
        <f t="shared" si="277"/>
        <v>0</v>
      </c>
      <c r="Q242" s="83"/>
      <c r="R242" s="83"/>
    </row>
    <row r="243" spans="2:18">
      <c r="B243" s="202"/>
      <c r="C243" s="190"/>
      <c r="D243" s="217"/>
      <c r="E243" s="217"/>
      <c r="F243" s="217"/>
      <c r="G243" s="217"/>
      <c r="H243" s="217"/>
      <c r="I243" s="218"/>
      <c r="J243" s="218"/>
      <c r="K243" s="218"/>
      <c r="L243" s="218"/>
      <c r="M243" s="218"/>
      <c r="N243" s="218"/>
      <c r="O243" s="218"/>
      <c r="P243" s="219"/>
      <c r="Q243" s="83"/>
      <c r="R243" s="83"/>
    </row>
    <row r="244" spans="2:18" ht="15.75" thickBot="1">
      <c r="B244" s="203" t="s">
        <v>130</v>
      </c>
      <c r="C244" s="204"/>
      <c r="D244" s="220"/>
      <c r="E244" s="221"/>
      <c r="F244" s="221"/>
      <c r="G244" s="221"/>
      <c r="H244" s="221"/>
      <c r="I244" s="222"/>
      <c r="J244" s="221"/>
      <c r="K244" s="221"/>
      <c r="L244" s="221"/>
      <c r="M244" s="221"/>
      <c r="N244" s="221"/>
      <c r="O244" s="223"/>
      <c r="P244" s="224"/>
      <c r="Q244" s="83"/>
      <c r="R244" s="83"/>
    </row>
    <row r="245" spans="2:18">
      <c r="B245" s="225"/>
      <c r="C245" s="85"/>
      <c r="D245" s="226"/>
      <c r="E245" s="226"/>
      <c r="F245" s="226"/>
      <c r="G245" s="226"/>
      <c r="H245" s="226"/>
      <c r="I245" s="227"/>
      <c r="J245" s="226"/>
      <c r="K245" s="226"/>
      <c r="L245" s="226"/>
      <c r="M245" s="226"/>
      <c r="N245" s="226"/>
      <c r="O245" s="227"/>
      <c r="P245" s="181"/>
      <c r="Q245" s="83"/>
      <c r="R245" s="83"/>
    </row>
    <row r="246" spans="2:18">
      <c r="O246" s="83"/>
      <c r="P246" s="83"/>
      <c r="Q246" s="83"/>
      <c r="R246" s="83"/>
    </row>
    <row r="247" spans="2:18">
      <c r="O247" s="83"/>
      <c r="P247" s="83"/>
      <c r="Q247" s="83"/>
      <c r="R247" s="83"/>
    </row>
    <row r="248" spans="2:18">
      <c r="O248" s="83"/>
      <c r="P248" s="83"/>
      <c r="Q248" s="83"/>
      <c r="R248" s="83"/>
    </row>
    <row r="249" spans="2:18">
      <c r="O249" s="83"/>
      <c r="P249" s="83"/>
      <c r="Q249" s="83"/>
      <c r="R249" s="83"/>
    </row>
    <row r="250" spans="2:18">
      <c r="O250" s="83"/>
      <c r="P250" s="83"/>
      <c r="Q250" s="83"/>
      <c r="R250" s="83"/>
    </row>
    <row r="251" spans="2:18">
      <c r="B251" s="190"/>
      <c r="C251" s="191"/>
      <c r="D251" s="191"/>
      <c r="E251" s="191"/>
      <c r="F251" s="191"/>
      <c r="G251" s="191"/>
      <c r="O251" s="83"/>
      <c r="P251" s="83"/>
      <c r="Q251" s="83"/>
      <c r="R251" s="83"/>
    </row>
    <row r="252" spans="2:18">
      <c r="B252" s="190"/>
      <c r="C252" s="191"/>
      <c r="D252" s="191"/>
      <c r="E252" s="191"/>
      <c r="F252" s="191"/>
      <c r="G252" s="191"/>
      <c r="O252" s="83"/>
      <c r="P252" s="83"/>
      <c r="Q252" s="83"/>
      <c r="R252" s="83"/>
    </row>
    <row r="253" spans="2:18">
      <c r="B253" s="270" t="s">
        <v>158</v>
      </c>
      <c r="C253" s="271"/>
      <c r="D253" s="271"/>
      <c r="E253" s="271"/>
      <c r="F253" s="271"/>
      <c r="G253" s="271"/>
      <c r="H253" s="271"/>
      <c r="I253" s="272"/>
      <c r="J253" s="208"/>
      <c r="K253" s="208"/>
      <c r="L253" s="208"/>
      <c r="M253" s="208"/>
      <c r="N253" s="208"/>
      <c r="O253" s="208"/>
      <c r="P253" s="83"/>
      <c r="Q253" s="83"/>
      <c r="R253" s="83"/>
    </row>
    <row r="254" spans="2:18">
      <c r="B254" s="273" t="s">
        <v>87</v>
      </c>
      <c r="C254" s="274"/>
      <c r="D254" s="274"/>
      <c r="E254" s="274"/>
      <c r="F254" s="274"/>
      <c r="G254" s="274"/>
      <c r="H254" s="274"/>
      <c r="I254" s="275"/>
      <c r="J254" s="208"/>
      <c r="K254" s="208"/>
      <c r="L254" s="208"/>
      <c r="M254" s="208"/>
      <c r="N254" s="208"/>
      <c r="O254" s="208"/>
      <c r="P254" s="83"/>
      <c r="Q254" s="83"/>
      <c r="R254" s="83"/>
    </row>
    <row r="255" spans="2:18">
      <c r="B255" s="276" t="s">
        <v>128</v>
      </c>
      <c r="C255" s="277"/>
      <c r="D255" s="277"/>
      <c r="E255" s="277"/>
      <c r="F255" s="277"/>
      <c r="G255" s="277"/>
      <c r="H255" s="277"/>
      <c r="I255" s="278"/>
      <c r="J255" s="208"/>
      <c r="K255" s="208"/>
      <c r="L255" s="208"/>
      <c r="M255" s="208"/>
      <c r="N255" s="208"/>
      <c r="O255" s="208"/>
      <c r="P255" s="83"/>
      <c r="Q255" s="83"/>
      <c r="R255" s="83"/>
    </row>
    <row r="256" spans="2:18" ht="38.25" customHeight="1">
      <c r="B256" s="279"/>
      <c r="C256" s="280"/>
      <c r="D256" s="280"/>
      <c r="E256" s="280"/>
      <c r="F256" s="280"/>
      <c r="G256" s="280"/>
      <c r="H256" s="280"/>
      <c r="I256" s="281"/>
      <c r="J256" s="208"/>
      <c r="K256" s="208"/>
      <c r="L256" s="208"/>
      <c r="M256" s="208"/>
      <c r="N256" s="208"/>
      <c r="O256" s="208"/>
      <c r="P256" s="83"/>
      <c r="Q256" s="83"/>
      <c r="R256" s="83"/>
    </row>
    <row r="257" spans="2:18">
      <c r="B257" s="273" t="s">
        <v>40</v>
      </c>
      <c r="C257" s="274"/>
      <c r="D257" s="274"/>
      <c r="E257" s="274"/>
      <c r="F257" s="274"/>
      <c r="G257" s="274"/>
      <c r="H257" s="274"/>
      <c r="I257" s="275"/>
      <c r="J257" s="208"/>
      <c r="K257" s="208"/>
      <c r="L257" s="208"/>
      <c r="M257" s="208"/>
      <c r="N257" s="208"/>
      <c r="O257" s="208"/>
      <c r="P257" s="83"/>
      <c r="Q257" s="83"/>
      <c r="R257" s="83"/>
    </row>
    <row r="258" spans="2:18" ht="70.5" customHeight="1">
      <c r="B258" s="297" t="s">
        <v>127</v>
      </c>
      <c r="C258" s="298"/>
      <c r="D258" s="298"/>
      <c r="E258" s="298"/>
      <c r="F258" s="298"/>
      <c r="G258" s="298"/>
      <c r="H258" s="298"/>
      <c r="I258" s="299"/>
      <c r="J258" s="208"/>
      <c r="K258" s="208"/>
      <c r="L258" s="208"/>
      <c r="M258" s="208"/>
      <c r="N258" s="208"/>
      <c r="O258" s="208"/>
      <c r="P258" s="83"/>
      <c r="Q258" s="83"/>
      <c r="R258" s="83"/>
    </row>
    <row r="259" spans="2:18">
      <c r="B259" s="294" t="s">
        <v>116</v>
      </c>
      <c r="C259" s="294"/>
      <c r="D259" s="294"/>
      <c r="E259" s="294"/>
      <c r="F259" s="294"/>
      <c r="G259" s="294"/>
      <c r="H259" s="294"/>
      <c r="I259" s="294"/>
      <c r="J259" s="208"/>
      <c r="K259" s="208"/>
      <c r="L259" s="208"/>
      <c r="M259" s="208"/>
      <c r="N259" s="208"/>
      <c r="O259" s="208"/>
      <c r="P259" s="83"/>
      <c r="Q259" s="83"/>
      <c r="R259" s="83"/>
    </row>
    <row r="260" spans="2:18" ht="81" customHeight="1">
      <c r="B260" s="295" t="s">
        <v>129</v>
      </c>
      <c r="C260" s="295"/>
      <c r="D260" s="295"/>
      <c r="E260" s="295"/>
      <c r="F260" s="295"/>
      <c r="G260" s="295"/>
      <c r="H260" s="295"/>
      <c r="I260" s="295"/>
      <c r="J260" s="208"/>
      <c r="K260" s="208"/>
      <c r="L260" s="208"/>
      <c r="M260" s="208"/>
      <c r="N260" s="208"/>
      <c r="O260" s="208"/>
      <c r="P260" s="83"/>
      <c r="Q260" s="83"/>
      <c r="R260" s="83"/>
    </row>
    <row r="261" spans="2:18">
      <c r="B261" s="294" t="s">
        <v>88</v>
      </c>
      <c r="C261" s="294"/>
      <c r="D261" s="294"/>
      <c r="E261" s="294"/>
      <c r="F261" s="294"/>
      <c r="G261" s="294"/>
      <c r="H261" s="294"/>
      <c r="I261" s="294"/>
      <c r="J261" s="208"/>
      <c r="K261" s="208"/>
      <c r="L261" s="208"/>
      <c r="M261" s="208"/>
      <c r="N261" s="208"/>
      <c r="O261" s="208"/>
      <c r="P261" s="83"/>
      <c r="Q261" s="83"/>
      <c r="R261" s="83"/>
    </row>
    <row r="262" spans="2:18" ht="82.5" customHeight="1">
      <c r="B262" s="295" t="s">
        <v>125</v>
      </c>
      <c r="C262" s="296"/>
      <c r="D262" s="296"/>
      <c r="E262" s="296"/>
      <c r="F262" s="296"/>
      <c r="G262" s="296"/>
      <c r="H262" s="296"/>
      <c r="I262" s="296"/>
      <c r="J262" s="208"/>
      <c r="K262" s="208"/>
      <c r="L262" s="208"/>
      <c r="M262" s="208"/>
      <c r="N262" s="208"/>
      <c r="O262" s="208"/>
      <c r="P262" s="83"/>
      <c r="Q262" s="83"/>
      <c r="R262" s="83"/>
    </row>
    <row r="263" spans="2:18" ht="26.25" customHeight="1">
      <c r="B263" s="294" t="s">
        <v>113</v>
      </c>
      <c r="C263" s="294"/>
      <c r="D263" s="294"/>
      <c r="E263" s="294"/>
      <c r="F263" s="294"/>
      <c r="G263" s="294"/>
      <c r="H263" s="294"/>
      <c r="I263" s="294"/>
      <c r="J263" s="208"/>
      <c r="K263" s="208"/>
      <c r="L263" s="208"/>
      <c r="M263" s="208"/>
      <c r="N263" s="208"/>
      <c r="O263" s="208"/>
      <c r="P263" s="83"/>
      <c r="Q263" s="83"/>
      <c r="R263" s="83"/>
    </row>
    <row r="264" spans="2:18" ht="93" customHeight="1">
      <c r="B264" s="295" t="s">
        <v>126</v>
      </c>
      <c r="C264" s="296"/>
      <c r="D264" s="296"/>
      <c r="E264" s="296"/>
      <c r="F264" s="296"/>
      <c r="G264" s="296"/>
      <c r="H264" s="296"/>
      <c r="I264" s="296"/>
      <c r="J264" s="208"/>
      <c r="K264" s="208"/>
      <c r="L264" s="208"/>
      <c r="M264" s="208"/>
      <c r="N264" s="208"/>
      <c r="O264" s="208"/>
      <c r="P264" s="83"/>
      <c r="Q264" s="83"/>
      <c r="R264" s="83"/>
    </row>
    <row r="265" spans="2:18">
      <c r="B265" s="208"/>
      <c r="C265" s="208"/>
      <c r="D265" s="208"/>
      <c r="E265" s="208"/>
      <c r="F265" s="208"/>
      <c r="G265" s="208"/>
      <c r="H265" s="208"/>
      <c r="I265" s="208"/>
      <c r="J265" s="208"/>
      <c r="K265" s="208"/>
      <c r="L265" s="208"/>
      <c r="M265" s="208"/>
      <c r="N265" s="208"/>
      <c r="O265" s="208"/>
      <c r="P265" s="83"/>
      <c r="Q265" s="83"/>
      <c r="R265" s="83"/>
    </row>
    <row r="266" spans="2:18">
      <c r="B266" s="208"/>
      <c r="C266" s="208"/>
      <c r="D266" s="208"/>
      <c r="E266" s="208"/>
      <c r="F266" s="208"/>
      <c r="G266" s="208"/>
      <c r="H266" s="208"/>
      <c r="I266" s="208"/>
      <c r="J266" s="208"/>
      <c r="K266" s="208"/>
      <c r="L266" s="208"/>
      <c r="M266" s="208"/>
      <c r="N266" s="208"/>
      <c r="O266" s="208"/>
      <c r="P266" s="83"/>
      <c r="Q266" s="83"/>
      <c r="R266" s="83"/>
    </row>
    <row r="267" spans="2:18">
      <c r="B267" s="208"/>
      <c r="C267" s="208"/>
      <c r="D267" s="208"/>
      <c r="E267" s="208"/>
      <c r="F267" s="208"/>
      <c r="G267" s="208"/>
      <c r="H267" s="208"/>
      <c r="I267" s="208"/>
      <c r="J267" s="208"/>
      <c r="K267" s="208"/>
      <c r="L267" s="208"/>
      <c r="M267" s="208"/>
      <c r="N267" s="208"/>
      <c r="O267" s="208"/>
      <c r="P267" s="83"/>
      <c r="Q267" s="83"/>
      <c r="R267" s="83"/>
    </row>
    <row r="268" spans="2:18">
      <c r="B268" s="208"/>
      <c r="C268" s="208"/>
      <c r="D268" s="208"/>
      <c r="E268" s="208"/>
      <c r="F268" s="208"/>
      <c r="G268" s="208"/>
      <c r="H268" s="208"/>
      <c r="I268" s="208"/>
      <c r="J268" s="208"/>
      <c r="K268" s="208"/>
      <c r="L268" s="208"/>
      <c r="M268" s="208"/>
      <c r="N268" s="208"/>
      <c r="O268" s="208"/>
      <c r="P268" s="83"/>
      <c r="Q268" s="83"/>
      <c r="R268" s="83"/>
    </row>
    <row r="269" spans="2:18">
      <c r="B269" s="208"/>
      <c r="C269" s="208"/>
      <c r="D269" s="208"/>
      <c r="E269" s="208"/>
      <c r="F269" s="208"/>
      <c r="G269" s="208"/>
      <c r="H269" s="208"/>
      <c r="I269" s="208"/>
      <c r="J269" s="208"/>
      <c r="K269" s="208"/>
      <c r="L269" s="208"/>
      <c r="M269" s="208"/>
      <c r="N269" s="208"/>
      <c r="O269" s="208"/>
      <c r="P269" s="83"/>
      <c r="Q269" s="83"/>
      <c r="R269" s="83"/>
    </row>
    <row r="270" spans="2:18">
      <c r="B270" s="208"/>
      <c r="C270" s="208"/>
      <c r="D270" s="208"/>
      <c r="E270" s="208"/>
      <c r="F270" s="208"/>
      <c r="G270" s="208"/>
      <c r="H270" s="208"/>
      <c r="I270" s="208"/>
      <c r="J270" s="208"/>
      <c r="K270" s="208"/>
      <c r="L270" s="208"/>
      <c r="M270" s="208"/>
      <c r="N270" s="208"/>
      <c r="O270" s="208"/>
      <c r="P270" s="83"/>
      <c r="Q270" s="83"/>
      <c r="R270" s="83"/>
    </row>
    <row r="271" spans="2:18">
      <c r="B271" s="208"/>
      <c r="C271" s="208"/>
      <c r="D271" s="208"/>
      <c r="E271" s="208"/>
      <c r="F271" s="208"/>
      <c r="G271" s="208"/>
      <c r="H271" s="208"/>
      <c r="I271" s="208"/>
      <c r="J271" s="208"/>
      <c r="K271" s="208"/>
      <c r="L271" s="208"/>
      <c r="M271" s="208"/>
      <c r="N271" s="208"/>
      <c r="O271" s="208"/>
      <c r="P271" s="83"/>
      <c r="Q271" s="83"/>
      <c r="R271" s="83"/>
    </row>
    <row r="272" spans="2:18">
      <c r="B272" s="208"/>
      <c r="C272" s="208"/>
      <c r="D272" s="208"/>
      <c r="E272" s="208"/>
      <c r="F272" s="208"/>
      <c r="G272" s="208"/>
      <c r="H272" s="208"/>
      <c r="I272" s="208"/>
      <c r="J272" s="208"/>
      <c r="K272" s="208"/>
      <c r="L272" s="208"/>
      <c r="M272" s="208"/>
      <c r="N272" s="208"/>
      <c r="O272" s="208"/>
      <c r="P272" s="83"/>
      <c r="Q272" s="83"/>
      <c r="R272" s="83"/>
    </row>
    <row r="273" spans="2:18">
      <c r="B273" s="208"/>
      <c r="C273" s="208"/>
      <c r="D273" s="208"/>
      <c r="E273" s="208"/>
      <c r="F273" s="208"/>
      <c r="G273" s="208"/>
      <c r="H273" s="208"/>
      <c r="I273" s="208"/>
      <c r="J273" s="208"/>
      <c r="K273" s="208"/>
      <c r="L273" s="208"/>
      <c r="M273" s="208"/>
      <c r="N273" s="208"/>
      <c r="O273" s="208"/>
      <c r="P273" s="83"/>
      <c r="Q273" s="83"/>
      <c r="R273" s="83"/>
    </row>
    <row r="274" spans="2:18">
      <c r="B274" s="208"/>
      <c r="C274" s="208"/>
      <c r="D274" s="208"/>
      <c r="E274" s="208"/>
      <c r="F274" s="208"/>
      <c r="G274" s="208"/>
      <c r="H274" s="208"/>
      <c r="I274" s="208"/>
      <c r="J274" s="208"/>
      <c r="K274" s="208"/>
      <c r="L274" s="208"/>
      <c r="M274" s="208"/>
      <c r="N274" s="208"/>
      <c r="O274" s="208"/>
      <c r="P274" s="83"/>
      <c r="Q274" s="83"/>
      <c r="R274" s="83"/>
    </row>
    <row r="275" spans="2:18">
      <c r="B275" s="208"/>
      <c r="C275" s="208"/>
      <c r="D275" s="208"/>
      <c r="E275" s="208"/>
      <c r="F275" s="208"/>
      <c r="G275" s="208"/>
      <c r="H275" s="208"/>
      <c r="I275" s="208"/>
      <c r="J275" s="208"/>
      <c r="K275" s="208"/>
      <c r="L275" s="208"/>
      <c r="M275" s="208"/>
      <c r="N275" s="208"/>
      <c r="O275" s="208"/>
      <c r="P275" s="83"/>
      <c r="Q275" s="83"/>
      <c r="R275" s="83"/>
    </row>
    <row r="276" spans="2:18">
      <c r="B276" s="208"/>
      <c r="C276" s="208"/>
      <c r="D276" s="208"/>
      <c r="E276" s="208"/>
      <c r="F276" s="208"/>
      <c r="G276" s="208"/>
      <c r="H276" s="208"/>
      <c r="I276" s="208"/>
      <c r="J276" s="208"/>
      <c r="K276" s="208"/>
      <c r="L276" s="208"/>
      <c r="M276" s="208"/>
      <c r="N276" s="208"/>
      <c r="O276" s="208"/>
      <c r="P276" s="83"/>
      <c r="Q276" s="83"/>
      <c r="R276" s="83"/>
    </row>
    <row r="277" spans="2:18">
      <c r="B277" s="208"/>
      <c r="C277" s="208"/>
      <c r="D277" s="208"/>
      <c r="E277" s="208"/>
      <c r="F277" s="208"/>
      <c r="G277" s="208"/>
      <c r="H277" s="208"/>
      <c r="I277" s="208"/>
      <c r="J277" s="208"/>
      <c r="K277" s="208"/>
      <c r="L277" s="208"/>
      <c r="M277" s="208"/>
      <c r="N277" s="208"/>
      <c r="O277" s="208"/>
      <c r="P277" s="83"/>
      <c r="Q277" s="83"/>
      <c r="R277" s="83"/>
    </row>
    <row r="278" spans="2:18">
      <c r="B278" s="208"/>
      <c r="C278" s="208"/>
      <c r="D278" s="208"/>
      <c r="E278" s="208"/>
      <c r="F278" s="208"/>
      <c r="G278" s="208"/>
      <c r="H278" s="208"/>
      <c r="I278" s="208"/>
      <c r="J278" s="208"/>
      <c r="K278" s="208"/>
      <c r="L278" s="208"/>
      <c r="M278" s="208"/>
      <c r="N278" s="208"/>
      <c r="O278" s="208"/>
      <c r="P278" s="83"/>
      <c r="Q278" s="83"/>
      <c r="R278" s="83"/>
    </row>
    <row r="279" spans="2:18">
      <c r="B279" s="208"/>
      <c r="C279" s="208"/>
      <c r="D279" s="208"/>
      <c r="E279" s="208"/>
      <c r="F279" s="208"/>
      <c r="G279" s="208"/>
      <c r="H279" s="208"/>
      <c r="I279" s="208"/>
      <c r="J279" s="208"/>
      <c r="K279" s="208"/>
      <c r="L279" s="208"/>
      <c r="M279" s="208"/>
      <c r="N279" s="208"/>
      <c r="O279" s="208"/>
      <c r="P279" s="83"/>
      <c r="Q279" s="83"/>
      <c r="R279" s="83"/>
    </row>
    <row r="280" spans="2:18">
      <c r="B280" s="208"/>
      <c r="C280" s="208"/>
      <c r="D280" s="208"/>
      <c r="E280" s="208"/>
      <c r="F280" s="208"/>
      <c r="G280" s="208"/>
      <c r="H280" s="208"/>
      <c r="I280" s="208"/>
      <c r="J280" s="208"/>
      <c r="K280" s="208"/>
      <c r="L280" s="208"/>
      <c r="M280" s="208"/>
      <c r="N280" s="208"/>
      <c r="O280" s="208"/>
      <c r="P280" s="208"/>
      <c r="Q280" s="83"/>
      <c r="R280" s="83"/>
    </row>
    <row r="281" spans="2:18">
      <c r="B281" s="208"/>
      <c r="C281" s="208"/>
      <c r="D281" s="208"/>
      <c r="E281" s="208"/>
      <c r="F281" s="208"/>
      <c r="G281" s="208"/>
      <c r="H281" s="208"/>
      <c r="I281" s="208"/>
      <c r="J281" s="208"/>
      <c r="K281" s="208"/>
      <c r="L281" s="208"/>
      <c r="M281" s="208"/>
      <c r="N281" s="208"/>
      <c r="O281" s="208"/>
      <c r="P281" s="208"/>
      <c r="Q281" s="83"/>
      <c r="R281" s="83"/>
    </row>
    <row r="282" spans="2:18">
      <c r="B282" s="208"/>
      <c r="C282" s="208"/>
      <c r="D282" s="208"/>
      <c r="E282" s="208"/>
      <c r="F282" s="208"/>
      <c r="G282" s="208"/>
      <c r="H282" s="208"/>
      <c r="I282" s="208"/>
      <c r="J282" s="208"/>
      <c r="K282" s="208"/>
      <c r="L282" s="208"/>
      <c r="M282" s="208"/>
      <c r="N282" s="208"/>
      <c r="O282" s="208"/>
      <c r="P282" s="208"/>
      <c r="Q282" s="83"/>
      <c r="R282" s="83"/>
    </row>
    <row r="283" spans="2:18">
      <c r="B283" s="208"/>
      <c r="C283" s="208"/>
      <c r="D283" s="208"/>
      <c r="E283" s="208"/>
      <c r="F283" s="208"/>
      <c r="G283" s="208"/>
      <c r="H283" s="208"/>
      <c r="I283" s="208"/>
      <c r="J283" s="208"/>
      <c r="K283" s="208"/>
      <c r="L283" s="208"/>
      <c r="M283" s="208"/>
      <c r="N283" s="208"/>
      <c r="O283" s="208"/>
      <c r="P283" s="208"/>
      <c r="Q283" s="83"/>
      <c r="R283" s="83"/>
    </row>
    <row r="284" spans="2:18">
      <c r="B284" s="208"/>
      <c r="C284" s="208"/>
      <c r="D284" s="208"/>
      <c r="E284" s="208"/>
      <c r="F284" s="208"/>
      <c r="G284" s="208"/>
      <c r="H284" s="208"/>
      <c r="I284" s="208"/>
      <c r="J284" s="208"/>
      <c r="K284" s="208"/>
      <c r="L284" s="208"/>
      <c r="M284" s="208"/>
      <c r="N284" s="208"/>
      <c r="O284" s="208"/>
      <c r="P284" s="208"/>
      <c r="Q284" s="83"/>
      <c r="R284" s="83"/>
    </row>
  </sheetData>
  <mergeCells count="49">
    <mergeCell ref="B58:B62"/>
    <mergeCell ref="B64:B68"/>
    <mergeCell ref="B70:B74"/>
    <mergeCell ref="B76:B80"/>
    <mergeCell ref="J3:K3"/>
    <mergeCell ref="C11:G11"/>
    <mergeCell ref="B160:B164"/>
    <mergeCell ref="B166:B170"/>
    <mergeCell ref="B142:B146"/>
    <mergeCell ref="B118:B122"/>
    <mergeCell ref="B124:B128"/>
    <mergeCell ref="B130:B134"/>
    <mergeCell ref="B136:B140"/>
    <mergeCell ref="B94:B98"/>
    <mergeCell ref="B100:B104"/>
    <mergeCell ref="B106:B110"/>
    <mergeCell ref="B148:B152"/>
    <mergeCell ref="B154:B158"/>
    <mergeCell ref="B112:B116"/>
    <mergeCell ref="B263:I263"/>
    <mergeCell ref="B264:I264"/>
    <mergeCell ref="B202:B206"/>
    <mergeCell ref="B208:B212"/>
    <mergeCell ref="B214:B218"/>
    <mergeCell ref="B220:B224"/>
    <mergeCell ref="B226:B230"/>
    <mergeCell ref="B232:B236"/>
    <mergeCell ref="B238:B242"/>
    <mergeCell ref="B258:I258"/>
    <mergeCell ref="B259:I259"/>
    <mergeCell ref="B260:I260"/>
    <mergeCell ref="B261:I261"/>
    <mergeCell ref="B262:I262"/>
    <mergeCell ref="C1:M1"/>
    <mergeCell ref="B253:I253"/>
    <mergeCell ref="B254:I254"/>
    <mergeCell ref="B255:I256"/>
    <mergeCell ref="B257:I257"/>
    <mergeCell ref="D20:H20"/>
    <mergeCell ref="J20:N20"/>
    <mergeCell ref="D56:H56"/>
    <mergeCell ref="J56:N56"/>
    <mergeCell ref="B172:B176"/>
    <mergeCell ref="B178:B182"/>
    <mergeCell ref="B184:B188"/>
    <mergeCell ref="B190:B194"/>
    <mergeCell ref="B196:B200"/>
    <mergeCell ref="B82:B86"/>
    <mergeCell ref="B88:B92"/>
  </mergeCell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CE7A962A291341A4B89B2829D3D7DA" ma:contentTypeVersion="0" ma:contentTypeDescription="Create a new document." ma:contentTypeScope="" ma:versionID="ce371d38cc2e3f72bb1831203b2594b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6E7FB2-9089-4445-8AF2-E615FC98C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9FE3D37-1B18-4A66-9F52-EEDDCDE12F0B}">
  <ds:schemaRefs>
    <ds:schemaRef ds:uri="http://schemas.microsoft.com/sharepoint/v3/contenttype/forms"/>
  </ds:schemaRefs>
</ds:datastoreItem>
</file>

<file path=customXml/itemProps3.xml><?xml version="1.0" encoding="utf-8"?>
<ds:datastoreItem xmlns:ds="http://schemas.openxmlformats.org/officeDocument/2006/customXml" ds:itemID="{4B0564BE-8796-44E9-845A-6CC04BA85E7A}">
  <ds:schemaRefs>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purl.org/dc/elements/1.1/"/>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Phase-Wise-Estimate</vt:lpstr>
      <vt:lpstr>Drop1</vt:lpstr>
      <vt:lpstr>Drop0</vt:lpstr>
      <vt:lpstr>Res Load - Summary</vt:lpstr>
      <vt:lpstr>Cover Page</vt:lpstr>
      <vt:lpstr>Summary</vt:lpstr>
      <vt:lpstr>Overall1</vt:lpstr>
      <vt:lpstr>Input Sheet</vt:lpstr>
      <vt:lpstr>Janus_Estimation</vt:lpstr>
      <vt:lpstr>Estimation_Assumptions</vt:lpstr>
      <vt:lpstr>ChangeHistory</vt:lpstr>
      <vt:lpstr>Annexture</vt:lpstr>
    </vt:vector>
  </TitlesOfParts>
  <Company>cts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106141</dc:creator>
  <cp:lastModifiedBy>rkrchari</cp:lastModifiedBy>
  <dcterms:created xsi:type="dcterms:W3CDTF">2007-06-27T09:05:23Z</dcterms:created>
  <dcterms:modified xsi:type="dcterms:W3CDTF">2016-01-26T10:01:09Z</dcterms:modified>
</cp:coreProperties>
</file>