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ngineering\Readability-Bot\gutenberg-scrape\Gutenberg-Predictions\"/>
    </mc:Choice>
  </mc:AlternateContent>
  <xr:revisionPtr revIDLastSave="0" documentId="13_ncr:1_{8DE9B496-8145-4AB1-AC15-010482E8A5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tenberg_prediction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Q2" i="1" s="1"/>
  <c r="P2" i="1"/>
  <c r="P23" i="1" l="1"/>
  <c r="P74" i="1"/>
  <c r="P54" i="1"/>
  <c r="P8" i="1"/>
  <c r="P88" i="1"/>
  <c r="P95" i="1"/>
  <c r="P89" i="1"/>
  <c r="P83" i="1"/>
  <c r="P75" i="1"/>
  <c r="P90" i="1"/>
  <c r="P35" i="1"/>
  <c r="P71" i="1"/>
  <c r="P36" i="1"/>
  <c r="P57" i="1"/>
  <c r="P70" i="1"/>
  <c r="P12" i="1"/>
  <c r="P82" i="1"/>
  <c r="P64" i="1"/>
  <c r="P49" i="1"/>
  <c r="P43" i="1"/>
  <c r="P97" i="1"/>
  <c r="P27" i="1"/>
  <c r="P38" i="1"/>
  <c r="P73" i="1"/>
  <c r="O81" i="1"/>
  <c r="Q81" i="1" s="1"/>
  <c r="O66" i="1"/>
  <c r="Q66" i="1" s="1"/>
  <c r="O92" i="1"/>
  <c r="Q92" i="1" s="1"/>
  <c r="O68" i="1"/>
  <c r="Q68" i="1" s="1"/>
  <c r="O32" i="1"/>
  <c r="Q32" i="1" s="1"/>
  <c r="O98" i="1"/>
  <c r="Q98" i="1" s="1"/>
  <c r="O84" i="1"/>
  <c r="Q84" i="1" s="1"/>
  <c r="O79" i="1"/>
  <c r="Q79" i="1" s="1"/>
  <c r="O24" i="1"/>
  <c r="Q24" i="1" s="1"/>
  <c r="O40" i="1"/>
  <c r="Q40" i="1" s="1"/>
  <c r="O15" i="1"/>
  <c r="Q15" i="1" s="1"/>
  <c r="O96" i="1"/>
  <c r="Q96" i="1" s="1"/>
  <c r="O53" i="1"/>
  <c r="Q53" i="1" s="1"/>
  <c r="O34" i="1"/>
  <c r="Q34" i="1" s="1"/>
  <c r="O61" i="1"/>
  <c r="Q61" i="1" s="1"/>
  <c r="O5" i="1"/>
  <c r="Q5" i="1" s="1"/>
  <c r="O72" i="1"/>
  <c r="Q72" i="1" s="1"/>
  <c r="O3" i="1"/>
  <c r="Q3" i="1" s="1"/>
  <c r="O42" i="1"/>
  <c r="Q42" i="1" s="1"/>
  <c r="O11" i="1"/>
  <c r="Q11" i="1" s="1"/>
  <c r="O77" i="1"/>
  <c r="Q77" i="1" s="1"/>
  <c r="O7" i="1"/>
  <c r="Q7" i="1" s="1"/>
  <c r="O58" i="1"/>
  <c r="Q58" i="1" s="1"/>
  <c r="O100" i="1"/>
  <c r="Q100" i="1" s="1"/>
  <c r="O4" i="1"/>
  <c r="Q4" i="1" s="1"/>
  <c r="P25" i="1"/>
  <c r="P94" i="1"/>
  <c r="P37" i="1"/>
  <c r="P39" i="1"/>
  <c r="P20" i="1"/>
  <c r="P52" i="1"/>
  <c r="P59" i="1"/>
  <c r="P14" i="1"/>
  <c r="P21" i="1"/>
  <c r="P62" i="1"/>
  <c r="P50" i="1"/>
  <c r="P28" i="1"/>
  <c r="P69" i="1"/>
  <c r="P41" i="1"/>
  <c r="P10" i="1"/>
  <c r="P67" i="1"/>
  <c r="P26" i="1"/>
  <c r="P76" i="1"/>
  <c r="P55" i="1"/>
  <c r="P44" i="1"/>
  <c r="P51" i="1"/>
  <c r="P16" i="1"/>
  <c r="P87" i="1"/>
  <c r="O25" i="1"/>
  <c r="Q25" i="1" s="1"/>
  <c r="O94" i="1"/>
  <c r="Q94" i="1" s="1"/>
  <c r="O37" i="1"/>
  <c r="Q37" i="1" s="1"/>
  <c r="O39" i="1"/>
  <c r="Q39" i="1" s="1"/>
  <c r="O20" i="1"/>
  <c r="Q20" i="1" s="1"/>
  <c r="O52" i="1"/>
  <c r="Q52" i="1" s="1"/>
  <c r="O59" i="1"/>
  <c r="Q59" i="1" s="1"/>
  <c r="O14" i="1"/>
  <c r="Q14" i="1" s="1"/>
  <c r="O21" i="1"/>
  <c r="Q21" i="1" s="1"/>
  <c r="O62" i="1"/>
  <c r="Q62" i="1" s="1"/>
  <c r="O50" i="1"/>
  <c r="Q50" i="1" s="1"/>
  <c r="O28" i="1"/>
  <c r="Q28" i="1" s="1"/>
  <c r="O69" i="1"/>
  <c r="Q69" i="1" s="1"/>
  <c r="O41" i="1"/>
  <c r="Q41" i="1" s="1"/>
  <c r="O10" i="1"/>
  <c r="Q10" i="1" s="1"/>
  <c r="O67" i="1"/>
  <c r="Q67" i="1" s="1"/>
  <c r="O26" i="1"/>
  <c r="Q26" i="1" s="1"/>
  <c r="O76" i="1"/>
  <c r="Q76" i="1" s="1"/>
  <c r="O55" i="1"/>
  <c r="Q55" i="1" s="1"/>
  <c r="O44" i="1"/>
  <c r="Q44" i="1" s="1"/>
  <c r="O51" i="1"/>
  <c r="Q51" i="1" s="1"/>
  <c r="O16" i="1"/>
  <c r="Q16" i="1" s="1"/>
  <c r="O87" i="1"/>
  <c r="Q87" i="1" s="1"/>
  <c r="O63" i="1"/>
  <c r="Q63" i="1" s="1"/>
  <c r="P63" i="1"/>
  <c r="O23" i="1"/>
  <c r="Q23" i="1" s="1"/>
  <c r="O74" i="1"/>
  <c r="Q74" i="1" s="1"/>
  <c r="O54" i="1"/>
  <c r="Q54" i="1" s="1"/>
  <c r="O8" i="1"/>
  <c r="Q8" i="1" s="1"/>
  <c r="O88" i="1"/>
  <c r="Q88" i="1" s="1"/>
  <c r="O95" i="1"/>
  <c r="Q95" i="1" s="1"/>
  <c r="O89" i="1"/>
  <c r="Q89" i="1" s="1"/>
  <c r="O83" i="1"/>
  <c r="Q83" i="1" s="1"/>
  <c r="O75" i="1"/>
  <c r="Q75" i="1" s="1"/>
  <c r="O90" i="1"/>
  <c r="Q90" i="1" s="1"/>
  <c r="O35" i="1"/>
  <c r="Q35" i="1" s="1"/>
  <c r="O71" i="1"/>
  <c r="Q71" i="1" s="1"/>
  <c r="O36" i="1"/>
  <c r="Q36" i="1" s="1"/>
  <c r="O57" i="1"/>
  <c r="Q57" i="1" s="1"/>
  <c r="O70" i="1"/>
  <c r="Q70" i="1" s="1"/>
  <c r="O12" i="1"/>
  <c r="Q12" i="1" s="1"/>
  <c r="O82" i="1"/>
  <c r="Q82" i="1" s="1"/>
  <c r="O64" i="1"/>
  <c r="Q64" i="1" s="1"/>
  <c r="O49" i="1"/>
  <c r="Q49" i="1" s="1"/>
  <c r="O43" i="1"/>
  <c r="Q43" i="1" s="1"/>
  <c r="O97" i="1"/>
  <c r="Q97" i="1" s="1"/>
  <c r="O27" i="1"/>
  <c r="Q27" i="1" s="1"/>
  <c r="O38" i="1"/>
  <c r="Q38" i="1" s="1"/>
  <c r="O73" i="1"/>
  <c r="Q73" i="1" s="1"/>
  <c r="O80" i="1"/>
  <c r="Q80" i="1" s="1"/>
  <c r="O60" i="1"/>
  <c r="Q60" i="1" s="1"/>
  <c r="O93" i="1"/>
  <c r="Q93" i="1" s="1"/>
  <c r="O101" i="1"/>
  <c r="Q101" i="1" s="1"/>
  <c r="O91" i="1"/>
  <c r="Q91" i="1" s="1"/>
  <c r="O78" i="1"/>
  <c r="Q78" i="1" s="1"/>
  <c r="O13" i="1"/>
  <c r="Q13" i="1" s="1"/>
  <c r="O30" i="1"/>
  <c r="Q30" i="1" s="1"/>
  <c r="O47" i="1"/>
  <c r="Q47" i="1" s="1"/>
  <c r="O86" i="1"/>
  <c r="Q86" i="1" s="1"/>
  <c r="O46" i="1"/>
  <c r="Q46" i="1" s="1"/>
  <c r="O48" i="1"/>
  <c r="Q48" i="1" s="1"/>
  <c r="O99" i="1"/>
  <c r="Q99" i="1" s="1"/>
  <c r="O17" i="1"/>
  <c r="Q17" i="1" s="1"/>
  <c r="O31" i="1"/>
  <c r="Q31" i="1" s="1"/>
  <c r="O29" i="1"/>
  <c r="Q29" i="1" s="1"/>
  <c r="O19" i="1"/>
  <c r="Q19" i="1" s="1"/>
  <c r="O56" i="1"/>
  <c r="Q56" i="1" s="1"/>
  <c r="O33" i="1"/>
  <c r="Q33" i="1" s="1"/>
  <c r="O45" i="1"/>
  <c r="Q45" i="1" s="1"/>
  <c r="O85" i="1"/>
  <c r="Q85" i="1" s="1"/>
  <c r="O22" i="1"/>
  <c r="Q22" i="1" s="1"/>
  <c r="O6" i="1"/>
  <c r="Q6" i="1" s="1"/>
  <c r="O9" i="1"/>
  <c r="Q9" i="1" s="1"/>
  <c r="O18" i="1"/>
  <c r="Q18" i="1" s="1"/>
  <c r="P80" i="1"/>
  <c r="P60" i="1"/>
  <c r="P93" i="1"/>
  <c r="P101" i="1"/>
  <c r="P91" i="1"/>
  <c r="P78" i="1"/>
  <c r="P13" i="1"/>
  <c r="P30" i="1"/>
  <c r="P47" i="1"/>
  <c r="P86" i="1"/>
  <c r="P46" i="1"/>
  <c r="P48" i="1"/>
  <c r="P99" i="1"/>
  <c r="P17" i="1"/>
  <c r="P31" i="1"/>
  <c r="P29" i="1"/>
  <c r="P19" i="1"/>
  <c r="P56" i="1"/>
  <c r="P33" i="1"/>
  <c r="P45" i="1"/>
  <c r="P85" i="1"/>
  <c r="P22" i="1"/>
  <c r="P6" i="1"/>
  <c r="P9" i="1"/>
  <c r="P18" i="1"/>
  <c r="P65" i="1"/>
  <c r="P81" i="1"/>
  <c r="P66" i="1"/>
  <c r="P92" i="1"/>
  <c r="P68" i="1"/>
  <c r="P32" i="1"/>
  <c r="P98" i="1"/>
  <c r="P84" i="1"/>
  <c r="P79" i="1"/>
  <c r="P24" i="1"/>
  <c r="P40" i="1"/>
  <c r="P15" i="1"/>
  <c r="P96" i="1"/>
  <c r="P53" i="1"/>
  <c r="P34" i="1"/>
  <c r="P61" i="1"/>
  <c r="P5" i="1"/>
  <c r="P72" i="1"/>
  <c r="P3" i="1"/>
  <c r="P42" i="1"/>
  <c r="P11" i="1"/>
  <c r="P77" i="1"/>
  <c r="P7" i="1"/>
  <c r="P58" i="1"/>
  <c r="P100" i="1"/>
  <c r="P4" i="1"/>
  <c r="O65" i="1"/>
  <c r="Q65" i="1" s="1"/>
  <c r="T4" i="1" l="1"/>
  <c r="T10" i="1"/>
  <c r="T9" i="1"/>
  <c r="T5" i="1"/>
  <c r="T8" i="1"/>
  <c r="T7" i="1"/>
  <c r="T6" i="1"/>
  <c r="T11" i="1" l="1"/>
</calcChain>
</file>

<file path=xl/sharedStrings.xml><?xml version="1.0" encoding="utf-8"?>
<sst xmlns="http://schemas.openxmlformats.org/spreadsheetml/2006/main" count="335" uniqueCount="306">
  <si>
    <t>book</t>
  </si>
  <si>
    <t>author</t>
  </si>
  <si>
    <t>url</t>
  </si>
  <si>
    <t>Pride and Prejudice</t>
  </si>
  <si>
    <t>Jane Austen</t>
  </si>
  <si>
    <t>https://www.gutenberg.org/files/1342/1342-h/1342-h.htm</t>
  </si>
  <si>
    <t>Alice's Adventures in Wonderland</t>
  </si>
  <si>
    <t>Lewis Carroll</t>
  </si>
  <si>
    <t>https://www.gutenberg.org/files/11/11-h/11-h.htm</t>
  </si>
  <si>
    <t>Frankenstein; Or, The Modern Prometheus</t>
  </si>
  <si>
    <t>Mary Wollstonecraft Shelley</t>
  </si>
  <si>
    <t>https://www.gutenberg.org/files/84/84-h/84-h.htm</t>
  </si>
  <si>
    <t>The Adventures of Sherlock Holmes</t>
  </si>
  <si>
    <t>Arthur Conan Doyle</t>
  </si>
  <si>
    <t>https://www.gutenberg.org/files/1661/1661-h/1661-h.htm</t>
  </si>
  <si>
    <t>Moby Dick; Or, The Whale</t>
  </si>
  <si>
    <t>Herman Melville</t>
  </si>
  <si>
    <t>https://www.gutenberg.org/files/2701/2701-h/2701-h.htm</t>
  </si>
  <si>
    <t>A Tale of Two Cities</t>
  </si>
  <si>
    <t>Charles Dickens</t>
  </si>
  <si>
    <t>https://www.gutenberg.org/files/98/98-h/98-h.htm</t>
  </si>
  <si>
    <t>The Picture of Dorian Gray</t>
  </si>
  <si>
    <t>Oscar Wilde</t>
  </si>
  <si>
    <t>https://www.gutenberg.org/files/174/174-h/174-h.htm</t>
  </si>
  <si>
    <t>The Prince</t>
  </si>
  <si>
    <t>Niccolò Machiavelli</t>
  </si>
  <si>
    <t>https://www.gutenberg.org/files/1232/1232-h/1232-h.htm</t>
  </si>
  <si>
    <t>The Great Gatsby</t>
  </si>
  <si>
    <t>F. Scott Fitzgerald</t>
  </si>
  <si>
    <t>Metamorphosis</t>
  </si>
  <si>
    <t>Franz Kafka</t>
  </si>
  <si>
    <t>https://www.gutenberg.org/files/5200/5200-h/5200-h.htm</t>
  </si>
  <si>
    <t>Dracula</t>
  </si>
  <si>
    <t>Bram Stoker</t>
  </si>
  <si>
    <t>https://www.gutenberg.org/files/345/345-h/345-h.htm</t>
  </si>
  <si>
    <t>Beowulf: An Anglo-Saxon Epic Poem</t>
  </si>
  <si>
    <t>J. Lesslie Hall</t>
  </si>
  <si>
    <t>The Yellow Wallpaper</t>
  </si>
  <si>
    <t>Charlotte Perkins Gilman</t>
  </si>
  <si>
    <t>https://www.gutenberg.org/files/1952/1952-h/1952-h.htm</t>
  </si>
  <si>
    <t>The Scarlet Letter</t>
  </si>
  <si>
    <t>Nathaniel Hawthorne</t>
  </si>
  <si>
    <t>https://www.gutenberg.org/files/25344/25344-h/25344-h.htm</t>
  </si>
  <si>
    <t>Grimms' Fairy Tales</t>
  </si>
  <si>
    <t>Jacob Grimm and Wilhelm Grimm</t>
  </si>
  <si>
    <t>https://www.gutenberg.org/files/2591/2591-h/2591-h.htm</t>
  </si>
  <si>
    <t>Jane Eyre: An Autobiography</t>
  </si>
  <si>
    <t>Charlotte Brontë</t>
  </si>
  <si>
    <t>https://www.gutenberg.org/files/1260/1260-h/1260-h.htm</t>
  </si>
  <si>
    <t>The Iliad</t>
  </si>
  <si>
    <t>Homer</t>
  </si>
  <si>
    <t>https://www.gutenberg.org/files/6130/6130-h/6130-h.htm</t>
  </si>
  <si>
    <t>A Doll's House : a play</t>
  </si>
  <si>
    <t>Henrik Ibsen</t>
  </si>
  <si>
    <t>https://www.gutenberg.org/files/2542/2542-h/2542-h.htm</t>
  </si>
  <si>
    <t>Walden, and On The Duty Of Civil Disobedience</t>
  </si>
  <si>
    <t>Henry David Thoreau</t>
  </si>
  <si>
    <t>https://www.gutenberg.org/files/205/205-h/205-h.htm</t>
  </si>
  <si>
    <t>War and Peace</t>
  </si>
  <si>
    <t>graf Leo Tolstoy</t>
  </si>
  <si>
    <t>https://www.gutenberg.org/files/2600/2600-h/2600-h.htm</t>
  </si>
  <si>
    <t>The Adventures of Tom Sawyer, Complete</t>
  </si>
  <si>
    <t>Mark Twain</t>
  </si>
  <si>
    <t>https://www.gutenberg.org/files/74/74-h/74-h.htm</t>
  </si>
  <si>
    <t>Crime and Punishment</t>
  </si>
  <si>
    <t>Fyodor Dostoyevsky</t>
  </si>
  <si>
    <t>https://www.gutenberg.org/files/2554/2554-h/2554-h.htm</t>
  </si>
  <si>
    <t>The Strange Case of Dr. Jekyll and Mr. Hyde</t>
  </si>
  <si>
    <t>Robert Louis Stevenson</t>
  </si>
  <si>
    <t>https://www.gutenberg.org/files/43/43-h/43-h.htm</t>
  </si>
  <si>
    <t>Great Expectations</t>
  </si>
  <si>
    <t>https://www.gutenberg.org/files/1400/1400-h/1400-h.htm</t>
  </si>
  <si>
    <t>Ulysses</t>
  </si>
  <si>
    <t>James Joyce</t>
  </si>
  <si>
    <t>https://www.gutenberg.org/files/4300/4300-h/4300-h.htm</t>
  </si>
  <si>
    <t>The Count of Monte Cristo, Illustrated</t>
  </si>
  <si>
    <t>Alexandre Dumas</t>
  </si>
  <si>
    <t>https://www.gutenberg.org/files/1184/1184-h/1184-h.htm</t>
  </si>
  <si>
    <t>A Christmas Carol in Prose; Being a Ghost Story of Christmas</t>
  </si>
  <si>
    <t>https://www.gutenberg.org/files/46/46-h/46-h.htm</t>
  </si>
  <si>
    <t>The Wonderful Wizard of Oz</t>
  </si>
  <si>
    <t>L. Frank Baum</t>
  </si>
  <si>
    <t>https://www.gutenberg.org/files/55/55-h/55-h.htm</t>
  </si>
  <si>
    <t>The Republic</t>
  </si>
  <si>
    <t>Plato</t>
  </si>
  <si>
    <t>Heart of Darkness</t>
  </si>
  <si>
    <t>Joseph Conrad</t>
  </si>
  <si>
    <t>https://www.gutenberg.org/files/219/219-h/219-h.htm</t>
  </si>
  <si>
    <t>A Modest Proposal</t>
  </si>
  <si>
    <t>Jonathan Swift</t>
  </si>
  <si>
    <t>https://www.gutenberg.org/files/1080/1080-h/1080-h.htm</t>
  </si>
  <si>
    <t>The Prophet</t>
  </si>
  <si>
    <t>Kahlil Gibran</t>
  </si>
  <si>
    <t>https://www.gutenberg.org/files/58585/58585-h/58585-h.htm</t>
  </si>
  <si>
    <t>Adventures of Huckleberry Finn</t>
  </si>
  <si>
    <t>https://www.gutenberg.org/files/76/76-h/76-h.htm</t>
  </si>
  <si>
    <t>Anthem</t>
  </si>
  <si>
    <t>Ayn Rand</t>
  </si>
  <si>
    <t>https://www.gutenberg.org/files/1250/1250-h/1250-h.htm</t>
  </si>
  <si>
    <t>Peter Pan</t>
  </si>
  <si>
    <t>J. M. Barrie</t>
  </si>
  <si>
    <t>https://www.gutenberg.org/files/16/16-h/16-h.htm</t>
  </si>
  <si>
    <t>Little Women</t>
  </si>
  <si>
    <t>Louisa May Alcott</t>
  </si>
  <si>
    <t>https://www.gutenberg.org/files/514/514-h/514-h.htm</t>
  </si>
  <si>
    <t>The American Diary of a Japanese Girl</t>
  </si>
  <si>
    <t>Yoné Noguchi</t>
  </si>
  <si>
    <t>Anne of Green Gables</t>
  </si>
  <si>
    <t>L. M. Montgomery</t>
  </si>
  <si>
    <t>https://www.gutenberg.org/files/45/45-h/45-h.htm</t>
  </si>
  <si>
    <t>The Importance of Being Earnest: A Trivial Comedy for Serious People</t>
  </si>
  <si>
    <t>https://www.gutenberg.org/files/844/844-h/844-h.htm</t>
  </si>
  <si>
    <t>A Study in Scarlet</t>
  </si>
  <si>
    <t>https://www.gutenberg.org/files/244/244-h/244-h.htm</t>
  </si>
  <si>
    <t>The Odyssey</t>
  </si>
  <si>
    <t>https://www.gutenberg.org/files/1727/1727-h/1727-h.htm</t>
  </si>
  <si>
    <t>Don Quixote</t>
  </si>
  <si>
    <t>Miguel de Cervantes Saavedra</t>
  </si>
  <si>
    <t>https://www.gutenberg.org/files/996/996-h/996-h.htm</t>
  </si>
  <si>
    <t>The Happy Prince, and Other Tales</t>
  </si>
  <si>
    <t>The War of the Worlds</t>
  </si>
  <si>
    <t>H. G. Wells</t>
  </si>
  <si>
    <t>https://www.gutenberg.org/files/36/36-h/36-h.htm</t>
  </si>
  <si>
    <t>The Souls of Black Folk</t>
  </si>
  <si>
    <t>W. E. B. Du Bois</t>
  </si>
  <si>
    <t>https://www.gutenberg.org/files/408/408-h/408-h.htm</t>
  </si>
  <si>
    <t>The Romance of Lust: A classic Victorian erotic novel</t>
  </si>
  <si>
    <t>Anonymous</t>
  </si>
  <si>
    <t>https://www.gutenberg.org/files/30254/30254-h/30254-h.htm</t>
  </si>
  <si>
    <t>The Kama Sutra of Vatsyayana</t>
  </si>
  <si>
    <t>Vatsyayana</t>
  </si>
  <si>
    <t>https://www.gutenberg.org/files/27827/27827-h/27827-h.htm</t>
  </si>
  <si>
    <t>Narrative of the Life of Frederick Douglass, an American Slave</t>
  </si>
  <si>
    <t>Douglass</t>
  </si>
  <si>
    <t>https://www.gutenberg.org/files/23/23-h/23-h.htm</t>
  </si>
  <si>
    <t>Treasure Island</t>
  </si>
  <si>
    <t>https://www.gutenberg.org/files/120/120-h/120-h.htm</t>
  </si>
  <si>
    <t>The Hound of the Baskervilles</t>
  </si>
  <si>
    <t>https://www.gutenberg.org/files/2852/2852-h/2852-h.htm</t>
  </si>
  <si>
    <t>Wuthering Heights</t>
  </si>
  <si>
    <t>Emily Brontë</t>
  </si>
  <si>
    <t>https://www.gutenberg.org/files/768/768-h/768-h.htm</t>
  </si>
  <si>
    <t>Around the World in Eighty Days</t>
  </si>
  <si>
    <t>Jules Verne</t>
  </si>
  <si>
    <t>https://www.gutenberg.org/files/103/103-h/103-h.htm</t>
  </si>
  <si>
    <t>Emma</t>
  </si>
  <si>
    <t>https://www.gutenberg.org/files/158/158-h/158-h.htm</t>
  </si>
  <si>
    <t>The Extraordinary Adventures of Arsene Lupin, Gentleman-Burglar</t>
  </si>
  <si>
    <t>Maurice Leblanc</t>
  </si>
  <si>
    <t>https://www.gutenberg.org/files/6133/6133-h/6133-h.htm</t>
  </si>
  <si>
    <t>Les Misérables</t>
  </si>
  <si>
    <t>Victor Hugo</t>
  </si>
  <si>
    <t>https://www.gutenberg.org/files/135/135-h/135-h.htm</t>
  </si>
  <si>
    <t>The Awakening, and Selected Short Stories</t>
  </si>
  <si>
    <t>Kate Chopin</t>
  </si>
  <si>
    <t>https://www.gutenberg.org/files/160/160-h/160-h.htm</t>
  </si>
  <si>
    <t>The Brothers Karamazov</t>
  </si>
  <si>
    <t>https://www.gutenberg.org/files/28054/28054-h/28054-h.htm</t>
  </si>
  <si>
    <t>Uncle Tom's Cabin</t>
  </si>
  <si>
    <t>Harriet Beecher Stowe</t>
  </si>
  <si>
    <t>https://www.gutenberg.org/files/203/203-h/203-h.htm</t>
  </si>
  <si>
    <t>The Time Machine</t>
  </si>
  <si>
    <t>https://www.gutenberg.org/files/35/35-h/35-h.htm</t>
  </si>
  <si>
    <t>Dubliners</t>
  </si>
  <si>
    <t>https://www.gutenberg.org/files/2814/2814-h/2814-h.htm</t>
  </si>
  <si>
    <t>A Pickle for the Knowing Ones</t>
  </si>
  <si>
    <t>Timothy Dexter</t>
  </si>
  <si>
    <t>https://www.gutenberg.org/files/43453/43453-h/43453-h.htm</t>
  </si>
  <si>
    <t>The Call of the Wild</t>
  </si>
  <si>
    <t>Jack London</t>
  </si>
  <si>
    <t>https://www.gutenberg.org/files/215/215-h/215-h.htm</t>
  </si>
  <si>
    <t>The Jungle Book</t>
  </si>
  <si>
    <t>Rudyard Kipling</t>
  </si>
  <si>
    <t>https://www.gutenberg.org/files/236/236-h/236-h.htm</t>
  </si>
  <si>
    <t>Leviathan</t>
  </si>
  <si>
    <t>Thomas Hobbes</t>
  </si>
  <si>
    <t>https://www.gutenberg.org/files/3207/3207-h/3207-h.htm</t>
  </si>
  <si>
    <t>The Secret Garden</t>
  </si>
  <si>
    <t>Frances Hodgson Burnett</t>
  </si>
  <si>
    <t>https://www.gutenberg.org/files/113/113-h/113-h.htm</t>
  </si>
  <si>
    <t>Second Treatise of Government</t>
  </si>
  <si>
    <t>John Locke</t>
  </si>
  <si>
    <t>The Mysterious Affair at Styles</t>
  </si>
  <si>
    <t>Agatha Christie</t>
  </si>
  <si>
    <t>https://www.gutenberg.org/files/863/863-h/863-h.htm</t>
  </si>
  <si>
    <t>Beyond Good and Evil</t>
  </si>
  <si>
    <t>Friedrich Wilhelm Nietzsche</t>
  </si>
  <si>
    <t>https://www.gutenberg.org/files/4363/4363-h/4363-h.htm</t>
  </si>
  <si>
    <t>David Copperfield</t>
  </si>
  <si>
    <t>https://www.gutenberg.org/files/766/766-h/766-h.htm</t>
  </si>
  <si>
    <t>The King James Version of the Bible</t>
  </si>
  <si>
    <t>https://www.gutenberg.org/files/10/10-h/10-h.htm</t>
  </si>
  <si>
    <t>Gulliver's Travels into Several Remote Nations of the World</t>
  </si>
  <si>
    <t>https://www.gutenberg.org/files/829/829-h/829-h.htm</t>
  </si>
  <si>
    <t>Meditations</t>
  </si>
  <si>
    <t>Emperor of Rome Marcus Aurelius</t>
  </si>
  <si>
    <t>https://www.gutenberg.org/files/2680/2680-h/2680-h.htm</t>
  </si>
  <si>
    <t>Anna Karenina</t>
  </si>
  <si>
    <t>https://www.gutenberg.org/files/1399/1399-h/1399-h.htm</t>
  </si>
  <si>
    <t>The Slang Dictionary: Etymological, Historical and Andecdotal</t>
  </si>
  <si>
    <t>John Camden Hotten</t>
  </si>
  <si>
    <t>https://www.gutenberg.org/files/42108/42108-h/42108-h.htm</t>
  </si>
  <si>
    <t>The Legend of Sleepy Hollow</t>
  </si>
  <si>
    <t>Washington Irving</t>
  </si>
  <si>
    <t>https://www.gutenberg.org/files/41/41-h/41-h.htm</t>
  </si>
  <si>
    <t>Autobiography of Benjamin Franklin</t>
  </si>
  <si>
    <t>Benjamin Franklin</t>
  </si>
  <si>
    <t>https://www.gutenberg.org/files/20203/20203-h/20203-h.htm</t>
  </si>
  <si>
    <t>Essays of Michel de Montaigne — Complete</t>
  </si>
  <si>
    <t>Michel de Montaigne</t>
  </si>
  <si>
    <t>https://www.gutenberg.org/files/3600/3600-h/3600-h.htm</t>
  </si>
  <si>
    <t>Calculus Made Easy</t>
  </si>
  <si>
    <t>Silvanus P. Thompson</t>
  </si>
  <si>
    <t>https://www.gutenberg.org/files/33283/33283-pdf.pdf</t>
  </si>
  <si>
    <t>Thus Spake Zarathustra: A Book for All and None</t>
  </si>
  <si>
    <t>https://www.gutenberg.org/files/1998/1998-h/1998-h.htm</t>
  </si>
  <si>
    <t>Old Granny Fox</t>
  </si>
  <si>
    <t>Thornton W. Burgess</t>
  </si>
  <si>
    <t>https://www.gutenberg.org/files/4980/4980-h/4980-h.htm</t>
  </si>
  <si>
    <t>Siddhartha</t>
  </si>
  <si>
    <t>Hermann Hesse</t>
  </si>
  <si>
    <t>https://www.gutenberg.org/files/2500/2500-h/2500-h.htm</t>
  </si>
  <si>
    <t>The Art of War</t>
  </si>
  <si>
    <t>active 6th century B.C. Sunzi</t>
  </si>
  <si>
    <t>https://www.gutenberg.org/files/132/132-h/132-h.htm</t>
  </si>
  <si>
    <t>Persuasion</t>
  </si>
  <si>
    <t>https://www.gutenberg.org/files/105/105-h/105-h.htm</t>
  </si>
  <si>
    <t>Sense and Sensibility</t>
  </si>
  <si>
    <t>https://www.gutenberg.org/files/161/161-h/161-h.htm</t>
  </si>
  <si>
    <t>The Devil's Dictionary</t>
  </si>
  <si>
    <t>Ambrose Bierce</t>
  </si>
  <si>
    <t>https://www.gutenberg.org/files/972/972-h/972-h.htm</t>
  </si>
  <si>
    <t>An Index of The Divine Comedy</t>
  </si>
  <si>
    <t>Dante</t>
  </si>
  <si>
    <t>Oliver Twist</t>
  </si>
  <si>
    <t>https://www.gutenberg.org/files/730/730-h/730-h.htm</t>
  </si>
  <si>
    <t>The Problems of Philosophy</t>
  </si>
  <si>
    <t>Bertrand Russell</t>
  </si>
  <si>
    <t>https://www.gutenberg.org/files/5827/5827-h/5827-h.htm</t>
  </si>
  <si>
    <t>Notes from the Underground</t>
  </si>
  <si>
    <t>https://www.gutenberg.org/files/600/600-h/600-h.htm</t>
  </si>
  <si>
    <t>Narrative of the Captivity and Restoration of Mrs. Mary Rowlandson</t>
  </si>
  <si>
    <t>Rowlandson</t>
  </si>
  <si>
    <t>https://www.gutenberg.org/files/851/851-h/851-h.htm</t>
  </si>
  <si>
    <t>The Confessions of St. Augustine</t>
  </si>
  <si>
    <t>Bishop of Hippo Saint Augustine</t>
  </si>
  <si>
    <t>https://www.gutenberg.org/files/3296/3296-h/3296-h.htm</t>
  </si>
  <si>
    <t>Ethan Frome</t>
  </si>
  <si>
    <t>Edith Wharton</t>
  </si>
  <si>
    <t>https://www.gutenberg.org/files/4517/4517-h/4517-h.htm</t>
  </si>
  <si>
    <t>Complete Original Short Stories of Guy De Maupassant</t>
  </si>
  <si>
    <t>Guy de Maupassant</t>
  </si>
  <si>
    <t>https://www.gutenberg.org/files/3090/3090-h/3090-h.htm</t>
  </si>
  <si>
    <t>The Interesting Narrative of the Life of Olaudah Equiano, Or Gustavus Vassa, The</t>
  </si>
  <si>
    <t>The Elements of Style</t>
  </si>
  <si>
    <t>William Strunk</t>
  </si>
  <si>
    <t>https://www.gutenberg.org/files/37134/37134-h/37134-h.htm</t>
  </si>
  <si>
    <t>Songs of Innocence, and Songs of Experience</t>
  </si>
  <si>
    <t>William Blake</t>
  </si>
  <si>
    <t>https://www.gutenberg.org/files/1934/1934-h/1934-h.htm</t>
  </si>
  <si>
    <t>Candide</t>
  </si>
  <si>
    <t>Voltaire</t>
  </si>
  <si>
    <t>number</t>
  </si>
  <si>
    <t>target 1</t>
  </si>
  <si>
    <t>target 2</t>
  </si>
  <si>
    <t>target 3</t>
  </si>
  <si>
    <t>target average</t>
  </si>
  <si>
    <t>confidence</t>
  </si>
  <si>
    <t>target 4</t>
  </si>
  <si>
    <t>target 5</t>
  </si>
  <si>
    <t>target 6</t>
  </si>
  <si>
    <t>target 7</t>
  </si>
  <si>
    <t>target 8</t>
  </si>
  <si>
    <t>target 9</t>
  </si>
  <si>
    <t>target 10</t>
  </si>
  <si>
    <t>The History of the Peloponnesian War</t>
  </si>
  <si>
    <t>Thucydides</t>
  </si>
  <si>
    <t>Common Sense</t>
  </si>
  <si>
    <t>Thomas Paine</t>
  </si>
  <si>
    <t>The Jungle</t>
  </si>
  <si>
    <t>Upton Sinclair</t>
  </si>
  <si>
    <t>https://www.gutenberg.org/ebooks/16328.html.images</t>
  </si>
  <si>
    <t>https://www.gutenberg.org/ebooks/64317.html.images</t>
  </si>
  <si>
    <t>https://www.gutenberg.org/ebooks/1497.html.images</t>
  </si>
  <si>
    <t>https://www.gutenberg.org/ebooks/902.html.images</t>
  </si>
  <si>
    <t>https://www.gutenberg.org/ebooks/63256.html.images</t>
  </si>
  <si>
    <t>https://www.gutenberg.org/ebooks/7370.html.images</t>
  </si>
  <si>
    <t>https://www.gutenberg.org/ebooks/15399.html.images</t>
  </si>
  <si>
    <t>https://www.gutenberg.org/ebooks/7142.html.images</t>
  </si>
  <si>
    <t>https://www.gutenberg.org/ebooks/8800.html.images</t>
  </si>
  <si>
    <t>https://www.gutenberg.org/files/147/147-h/147-h.htm</t>
  </si>
  <si>
    <t>https://www.gutenberg.org/ebooks/19942.html.images</t>
  </si>
  <si>
    <t>https://www.gutenberg.org/files/140/140-h/140-h.htm</t>
  </si>
  <si>
    <t>Year 9</t>
  </si>
  <si>
    <t>Year 10</t>
  </si>
  <si>
    <t>Year 11</t>
  </si>
  <si>
    <t>Year 12</t>
  </si>
  <si>
    <t>Year 13</t>
  </si>
  <si>
    <t>Year Level</t>
  </si>
  <si>
    <t>Minimum Score</t>
  </si>
  <si>
    <t>Count</t>
  </si>
  <si>
    <t>Year 13+</t>
  </si>
  <si>
    <t>Year 9-</t>
  </si>
  <si>
    <t>Total</t>
  </si>
  <si>
    <t>Boundary Scores</t>
  </si>
  <si>
    <t>Year Level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</si>
</sst>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/>
    <xf numFmtId="0" fontId="19" fillId="0" borderId="0" xfId="0" applyFont="1"/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1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4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5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6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7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8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utenberg-predictions-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1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10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2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3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4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5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6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7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8"/>
    </sheetNames>
    <sheetDataSet>
      <sheetData sheetId="0">
        <row r="1">
          <cell r="A1" t="str">
            <v>book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enberg-predictions-9"/>
    </sheetNames>
    <sheetDataSet>
      <sheetData sheetId="0">
        <row r="1">
          <cell r="A1" t="str">
            <v>book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94CF8-3286-45BF-8F3F-650DBB6A31D4}" name="Table1" displayName="Table1" ref="A1:Q101" totalsRowShown="0" headerRowDxfId="18">
  <autoFilter ref="A1:Q101" xr:uid="{37E94CF8-3286-45BF-8F3F-650DBB6A31D4}"/>
  <sortState xmlns:xlrd2="http://schemas.microsoft.com/office/spreadsheetml/2017/richdata2" ref="A2:Q101">
    <sortCondition descending="1" ref="O1:O101"/>
  </sortState>
  <tableColumns count="17">
    <tableColumn id="1" xr3:uid="{DBB76A4F-ECCF-4F35-B82D-0F3F7796CFAE}" name="number"/>
    <tableColumn id="2" xr3:uid="{B22267FB-B1FF-44A4-A50A-1C2A3148FD68}" name="book" dataDxfId="17"/>
    <tableColumn id="3" xr3:uid="{888D3C00-60D6-420B-BF9C-33D7B14D83AF}" name="author" dataDxfId="16"/>
    <tableColumn id="4" xr3:uid="{89604053-5F60-4CE7-91A4-16DE7BAC7F51}" name="url" dataDxfId="15"/>
    <tableColumn id="6" xr3:uid="{FB672607-60E5-4995-B779-C17192CBB75E}" name="target 1" dataDxfId="14">
      <calculatedColumnFormula>VLOOKUP(B2,'[1]gutenberg-predictions-1'!$A:$E,5,FALSE)</calculatedColumnFormula>
    </tableColumn>
    <tableColumn id="8" xr3:uid="{32E8F19F-608E-408D-9506-56824521CBA5}" name="target 2">
      <calculatedColumnFormula>VLOOKUP(B2,'[2]gutenberg-predictions-2'!$A:$E,5,FALSE)</calculatedColumnFormula>
    </tableColumn>
    <tableColumn id="10" xr3:uid="{F3C7886F-F3C6-430B-8169-719D0793928C}" name="target 3">
      <calculatedColumnFormula>VLOOKUP(B2,'[3]gutenberg-predictions-3'!$A:$E,5,FALSE)</calculatedColumnFormula>
    </tableColumn>
    <tableColumn id="12" xr3:uid="{70463405-881B-4816-A6B1-AE2798BC7ED7}" name="target 4">
      <calculatedColumnFormula>VLOOKUP(B2,'[4]gutenberg-predictions-4'!$A:$E,5,FALSE)</calculatedColumnFormula>
    </tableColumn>
    <tableColumn id="14" xr3:uid="{D716B850-C292-40CB-8F15-72834CDC8A03}" name="target 5">
      <calculatedColumnFormula>VLOOKUP(B2,'[5]gutenberg-predictions-5'!$A:$E,5,FALSE)</calculatedColumnFormula>
    </tableColumn>
    <tableColumn id="16" xr3:uid="{8FE1755F-18A6-42BB-BD2B-5B4CA72AD3CA}" name="target 6">
      <calculatedColumnFormula>VLOOKUP(B2,'[6]gutenberg-predictions-6'!$A:$E,5,FALSE)</calculatedColumnFormula>
    </tableColumn>
    <tableColumn id="5" xr3:uid="{A8A0E0B5-A02C-4FC0-9A0C-7DBEA55D5D94}" name="target 7" dataDxfId="13">
      <calculatedColumnFormula>VLOOKUP(B2,'[7]gutenberg-predictions-7'!$A:$E,5,FALSE)</calculatedColumnFormula>
    </tableColumn>
    <tableColumn id="7" xr3:uid="{C64EF0DE-37DB-4235-BFD5-F91E32901528}" name="target 8" dataDxfId="12">
      <calculatedColumnFormula>VLOOKUP(B2,'[8]gutenberg-predictions-8'!$A:$E,5,FALSE)</calculatedColumnFormula>
    </tableColumn>
    <tableColumn id="9" xr3:uid="{A6B801C2-1F8D-4FAB-B847-97213BE2319F}" name="target 9" dataDxfId="11">
      <calculatedColumnFormula>VLOOKUP(B2,'[9]gutenberg-predictions-9'!$A:$E,5,FALSE)</calculatedColumnFormula>
    </tableColumn>
    <tableColumn id="11" xr3:uid="{B12B90A4-5811-4612-9ABD-C84E4EF19226}" name="target 10" dataDxfId="10">
      <calculatedColumnFormula>VLOOKUP(B2,'[10]gutenberg-predictions-10'!$A:$E,5,FALSE)</calculatedColumnFormula>
    </tableColumn>
    <tableColumn id="17" xr3:uid="{78780E36-7693-4064-90D4-E1D30FC6AF73}" name="target average" dataDxfId="9">
      <calculatedColumnFormula>AVERAGE(Table1[[#This Row],[target 1]:[target 10]])</calculatedColumnFormula>
    </tableColumn>
    <tableColumn id="18" xr3:uid="{C58E73DD-39F0-4F84-8F67-40E351D16E58}" name="confidence" dataDxfId="8">
      <calculatedColumnFormula>1.95911*_xlfn.STDEV.S(Table1[[#This Row],[target 1]:[target 10]])/COUNT(Table1[[#This Row],[target 1]:[target 10]])</calculatedColumnFormula>
    </tableColumn>
    <tableColumn id="13" xr3:uid="{0FBB2977-B7F8-470B-A288-CABDBA5A024D}" name="Year Level" dataDxfId="7">
      <calculatedColumnFormula xml:space="preserve"> IF(O2&gt;=$C$105, "Year 9-", IF(O2&gt;=$C$106, "Year 9", IF(O2&gt;=$C$107, "Year 10", IF(O2&gt;=$C$108, "Year 11", IF(O2&gt;=$C$109, "Year 12", IF(O2&gt;=$C$110, "Year 13", "Year 13+"))))))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31969-9427-45B0-836C-0097FB03DD02}" name="Table3" displayName="Table3" ref="B104:C110" totalsRowShown="0" headerRowDxfId="6" dataDxfId="4" headerRowBorderDxfId="5" tableBorderDxfId="3" totalsRowBorderDxfId="2">
  <autoFilter ref="B104:C110" xr:uid="{03A31969-9427-45B0-836C-0097FB03DD02}"/>
  <tableColumns count="2">
    <tableColumn id="1" xr3:uid="{F46C02FB-C118-4023-A0D5-2159C6C22D1B}" name="Year Level" dataDxfId="1"/>
    <tableColumn id="2" xr3:uid="{90BC2278-146E-4501-86C7-EE0950C86816}" name="Minimum 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zoomScale="70" zoomScaleNormal="70" workbookViewId="0">
      <selection activeCell="G10" sqref="G10"/>
    </sheetView>
  </sheetViews>
  <sheetFormatPr defaultRowHeight="20.100000000000001" customHeight="1" x14ac:dyDescent="0.35"/>
  <cols>
    <col min="1" max="1" width="10.7109375" customWidth="1"/>
    <col min="2" max="2" width="35.140625" style="1" customWidth="1"/>
    <col min="3" max="3" width="33.5703125" style="1" customWidth="1"/>
    <col min="4" max="4" width="22.5703125" style="1" customWidth="1"/>
    <col min="5" max="6" width="18.7109375" style="1" customWidth="1"/>
    <col min="7" max="8" width="18.7109375" customWidth="1"/>
    <col min="9" max="9" width="18.7109375" style="1" customWidth="1"/>
    <col min="10" max="10" width="18.7109375" customWidth="1"/>
    <col min="11" max="11" width="18.5703125" style="4" customWidth="1"/>
    <col min="12" max="14" width="18.7109375" customWidth="1"/>
    <col min="15" max="15" width="21" customWidth="1"/>
    <col min="16" max="16" width="21.140625" customWidth="1"/>
    <col min="17" max="17" width="17.5703125" style="5" customWidth="1"/>
    <col min="18" max="18" width="20.7109375" style="5" customWidth="1"/>
    <col min="19" max="19" width="15.28515625" customWidth="1"/>
    <col min="20" max="20" width="13.28515625" customWidth="1"/>
  </cols>
  <sheetData>
    <row r="1" spans="1:20" ht="20.100000000000001" customHeight="1" x14ac:dyDescent="0.35">
      <c r="A1" s="2" t="s">
        <v>262</v>
      </c>
      <c r="B1" s="3" t="s">
        <v>0</v>
      </c>
      <c r="C1" s="3" t="s">
        <v>1</v>
      </c>
      <c r="D1" s="3" t="s">
        <v>2</v>
      </c>
      <c r="E1" s="3" t="s">
        <v>263</v>
      </c>
      <c r="F1" s="3" t="s">
        <v>264</v>
      </c>
      <c r="G1" s="3" t="s">
        <v>265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274</v>
      </c>
      <c r="O1" s="2" t="s">
        <v>266</v>
      </c>
      <c r="P1" s="3" t="s">
        <v>267</v>
      </c>
      <c r="Q1" s="3" t="s">
        <v>298</v>
      </c>
    </row>
    <row r="2" spans="1:20" ht="20.100000000000001" customHeight="1" x14ac:dyDescent="0.35">
      <c r="A2">
        <v>90</v>
      </c>
      <c r="B2" t="s">
        <v>211</v>
      </c>
      <c r="C2" t="s">
        <v>212</v>
      </c>
      <c r="D2" t="s">
        <v>213</v>
      </c>
      <c r="E2"/>
      <c r="F2"/>
      <c r="I2"/>
      <c r="K2"/>
      <c r="O2" s="5" t="e">
        <f>AVERAGE(Table1[[#This Row],[target 1]:[target 10]])</f>
        <v>#DIV/0!</v>
      </c>
      <c r="P2" s="5" t="e">
        <f>1.95911*_xlfn.STDEV.S(Table1[[#This Row],[target 1]:[target 10]])/COUNT(Table1[[#This Row],[target 1]:[target 10]])</f>
        <v>#DIV/0!</v>
      </c>
      <c r="Q2" s="7" t="e">
        <f t="shared" ref="Q2:Q33" si="0" xml:space="preserve"> IF(O2&gt;=$C$105, "Year 9-", IF(O2&gt;=$C$106, "Year 9", IF(O2&gt;=$C$107, "Year 10", IF(O2&gt;=$C$108, "Year 11", IF(O2&gt;=$C$109, "Year 12", IF(O2&gt;=$C$110, "Year 13", "Year 13+"))))))</f>
        <v>#DIV/0!</v>
      </c>
      <c r="S2" s="17" t="s">
        <v>305</v>
      </c>
      <c r="T2" s="17"/>
    </row>
    <row r="3" spans="1:20" ht="20.100000000000001" customHeight="1" x14ac:dyDescent="0.35">
      <c r="A3">
        <v>31</v>
      </c>
      <c r="B3" t="s">
        <v>80</v>
      </c>
      <c r="C3" t="s">
        <v>81</v>
      </c>
      <c r="D3" t="s">
        <v>82</v>
      </c>
      <c r="E3" s="1">
        <v>0.44875755906105003</v>
      </c>
      <c r="F3">
        <v>0.60214394330978305</v>
      </c>
      <c r="G3">
        <v>0.656757831573486</v>
      </c>
      <c r="H3">
        <v>1.0300203561782799</v>
      </c>
      <c r="I3">
        <v>0.65011143684387196</v>
      </c>
      <c r="J3">
        <v>0.89230608940124501</v>
      </c>
      <c r="K3">
        <v>0.70024675130844105</v>
      </c>
      <c r="L3">
        <v>0.53316265344619695</v>
      </c>
      <c r="M3">
        <v>0.309940785169601</v>
      </c>
      <c r="N3">
        <v>0.53715789318084695</v>
      </c>
      <c r="O3" s="5">
        <f>AVERAGE(Table1[[#This Row],[target 1]:[target 10]])</f>
        <v>0.63606052994728013</v>
      </c>
      <c r="P3" s="5">
        <f>1.95911*_xlfn.STDEV.S(Table1[[#This Row],[target 1]:[target 10]])/COUNT(Table1[[#This Row],[target 1]:[target 10]])</f>
        <v>4.0707203859753585E-2</v>
      </c>
      <c r="Q3" s="7" t="str">
        <f t="shared" si="0"/>
        <v>Year 9-</v>
      </c>
      <c r="S3" s="9" t="s">
        <v>298</v>
      </c>
      <c r="T3" s="9" t="s">
        <v>300</v>
      </c>
    </row>
    <row r="4" spans="1:20" ht="20.100000000000001" customHeight="1" x14ac:dyDescent="0.35">
      <c r="A4">
        <v>3</v>
      </c>
      <c r="B4" t="s">
        <v>6</v>
      </c>
      <c r="C4" t="s">
        <v>7</v>
      </c>
      <c r="D4" t="s">
        <v>8</v>
      </c>
      <c r="E4" s="1">
        <v>0.58036541938781705</v>
      </c>
      <c r="F4">
        <v>-0.65093314647674505</v>
      </c>
      <c r="G4">
        <v>-1.7683785408735199E-2</v>
      </c>
      <c r="H4">
        <v>-0.34201115369796697</v>
      </c>
      <c r="I4">
        <v>0.47585675120353699</v>
      </c>
      <c r="J4">
        <v>0.54956990480422896</v>
      </c>
      <c r="K4">
        <v>0.63158690929412797</v>
      </c>
      <c r="L4">
        <v>0.32576453685760498</v>
      </c>
      <c r="M4">
        <v>0.41914203763008101</v>
      </c>
      <c r="N4">
        <v>-3.1012860126793302E-3</v>
      </c>
      <c r="O4" s="5">
        <f>AVERAGE(Table1[[#This Row],[target 1]:[target 10]])</f>
        <v>0.19685561875812702</v>
      </c>
      <c r="P4" s="5">
        <f>1.95911*_xlfn.STDEV.S(Table1[[#This Row],[target 1]:[target 10]])/COUNT(Table1[[#This Row],[target 1]:[target 10]])</f>
        <v>8.5132589277700899E-2</v>
      </c>
      <c r="Q4" s="7" t="str">
        <f t="shared" si="0"/>
        <v>Year 9</v>
      </c>
      <c r="S4" s="8" t="s">
        <v>302</v>
      </c>
      <c r="T4" s="8">
        <f>COUNTIF(Table1[Year Level], "Year 9-")</f>
        <v>1</v>
      </c>
    </row>
    <row r="5" spans="1:20" ht="20.100000000000001" customHeight="1" x14ac:dyDescent="0.35">
      <c r="A5">
        <v>39</v>
      </c>
      <c r="B5" t="s">
        <v>119</v>
      </c>
      <c r="C5" t="s">
        <v>22</v>
      </c>
      <c r="D5" t="s">
        <v>284</v>
      </c>
      <c r="E5" s="1">
        <v>0.47021645307540799</v>
      </c>
      <c r="F5">
        <v>0.35738667845726002</v>
      </c>
      <c r="G5">
        <v>0.39069676399230902</v>
      </c>
      <c r="H5">
        <v>0.69422137737274103</v>
      </c>
      <c r="I5">
        <v>0.128937408328056</v>
      </c>
      <c r="J5">
        <v>1.6993734985589901E-2</v>
      </c>
      <c r="K5">
        <v>7.3418788611888802E-2</v>
      </c>
      <c r="L5">
        <v>-0.167167767882347</v>
      </c>
      <c r="M5">
        <v>2.31868103146553E-2</v>
      </c>
      <c r="N5">
        <v>-0.31151846051216098</v>
      </c>
      <c r="O5" s="5">
        <f>AVERAGE(Table1[[#This Row],[target 1]:[target 10]])</f>
        <v>0.16763717867434</v>
      </c>
      <c r="P5" s="5">
        <f>1.95911*_xlfn.STDEV.S(Table1[[#This Row],[target 1]:[target 10]])/COUNT(Table1[[#This Row],[target 1]:[target 10]])</f>
        <v>6.0214945487902516E-2</v>
      </c>
      <c r="Q5" s="7" t="str">
        <f t="shared" si="0"/>
        <v>Year 9</v>
      </c>
      <c r="S5" s="8" t="s">
        <v>293</v>
      </c>
      <c r="T5" s="8">
        <f>COUNTIF(Table1[Year Level], "Year 9")</f>
        <v>7</v>
      </c>
    </row>
    <row r="6" spans="1:20" ht="20.100000000000001" customHeight="1" x14ac:dyDescent="0.35">
      <c r="A6">
        <v>12</v>
      </c>
      <c r="B6" t="s">
        <v>29</v>
      </c>
      <c r="C6" t="s">
        <v>30</v>
      </c>
      <c r="D6" t="s">
        <v>31</v>
      </c>
      <c r="E6" s="1">
        <v>0.380507051944732</v>
      </c>
      <c r="F6">
        <v>0.28640788793563798</v>
      </c>
      <c r="G6">
        <v>0.14308407902717499</v>
      </c>
      <c r="H6">
        <v>-3.5982657223939798E-2</v>
      </c>
      <c r="I6">
        <v>3.8952860981225898E-2</v>
      </c>
      <c r="J6">
        <v>0.12742029130458801</v>
      </c>
      <c r="K6">
        <v>0.192793324589729</v>
      </c>
      <c r="L6">
        <v>3.8952860981225898E-2</v>
      </c>
      <c r="M6">
        <v>0.179473280906677</v>
      </c>
      <c r="N6">
        <v>0.21258910000324199</v>
      </c>
      <c r="O6" s="5">
        <f>AVERAGE(Table1[[#This Row],[target 1]:[target 10]])</f>
        <v>0.15641980804502931</v>
      </c>
      <c r="P6" s="5">
        <f>1.95911*_xlfn.STDEV.S(Table1[[#This Row],[target 1]:[target 10]])/COUNT(Table1[[#This Row],[target 1]:[target 10]])</f>
        <v>2.4237776597986017E-2</v>
      </c>
      <c r="Q6" s="7" t="str">
        <f t="shared" si="0"/>
        <v>Year 9</v>
      </c>
      <c r="S6" s="8" t="s">
        <v>294</v>
      </c>
      <c r="T6" s="8">
        <f>COUNTIF(Table1[Year Level], "Year 10")</f>
        <v>21</v>
      </c>
    </row>
    <row r="7" spans="1:20" ht="20.100000000000001" customHeight="1" x14ac:dyDescent="0.35">
      <c r="A7">
        <v>15</v>
      </c>
      <c r="B7" t="s">
        <v>43</v>
      </c>
      <c r="C7" t="s">
        <v>44</v>
      </c>
      <c r="D7" t="s">
        <v>45</v>
      </c>
      <c r="E7" s="1">
        <v>0.23398150503635401</v>
      </c>
      <c r="F7">
        <v>-0.78087890148162797</v>
      </c>
      <c r="G7">
        <v>0.184713929891586</v>
      </c>
      <c r="H7">
        <v>0.128909140825271</v>
      </c>
      <c r="I7">
        <v>-7.4092917144298498E-2</v>
      </c>
      <c r="J7">
        <v>0.41313555836677501</v>
      </c>
      <c r="K7">
        <v>-0.206149607896804</v>
      </c>
      <c r="L7">
        <v>0.74049991369247403</v>
      </c>
      <c r="M7">
        <v>0.27520784735679599</v>
      </c>
      <c r="N7">
        <v>0.422504812479019</v>
      </c>
      <c r="O7" s="5">
        <f>AVERAGE(Table1[[#This Row],[target 1]:[target 10]])</f>
        <v>0.13378312811255447</v>
      </c>
      <c r="P7" s="5">
        <f>1.95911*_xlfn.STDEV.S(Table1[[#This Row],[target 1]:[target 10]])/COUNT(Table1[[#This Row],[target 1]:[target 10]])</f>
        <v>8.1499786040707678E-2</v>
      </c>
      <c r="Q7" s="7" t="str">
        <f t="shared" si="0"/>
        <v>Year 9</v>
      </c>
      <c r="S7" s="8" t="s">
        <v>295</v>
      </c>
      <c r="T7" s="8">
        <f>COUNTIF(Table1[Year Level], "Year 11")</f>
        <v>31</v>
      </c>
    </row>
    <row r="8" spans="1:20" ht="20.100000000000001" customHeight="1" x14ac:dyDescent="0.35">
      <c r="A8">
        <v>85</v>
      </c>
      <c r="B8" t="s">
        <v>216</v>
      </c>
      <c r="C8" t="s">
        <v>217</v>
      </c>
      <c r="D8" t="s">
        <v>218</v>
      </c>
      <c r="E8" s="1">
        <v>0.27088698744773798</v>
      </c>
      <c r="F8">
        <v>0.65978121757507302</v>
      </c>
      <c r="G8">
        <v>0.24860478937625799</v>
      </c>
      <c r="H8">
        <v>-0.239205762743949</v>
      </c>
      <c r="I8">
        <v>0.30472695827484098</v>
      </c>
      <c r="J8">
        <v>-0.398739963769912</v>
      </c>
      <c r="K8">
        <v>-0.20855681598186401</v>
      </c>
      <c r="L8">
        <v>0.28176969289779602</v>
      </c>
      <c r="M8">
        <v>0.68117201328277499</v>
      </c>
      <c r="N8">
        <v>-0.31639695167541498</v>
      </c>
      <c r="O8" s="5">
        <f>AVERAGE(Table1[[#This Row],[target 1]:[target 10]])</f>
        <v>0.12840421646833405</v>
      </c>
      <c r="P8" s="5">
        <f>1.95911*_xlfn.STDEV.S(Table1[[#This Row],[target 1]:[target 10]])/COUNT(Table1[[#This Row],[target 1]:[target 10]])</f>
        <v>7.7314766159701481E-2</v>
      </c>
      <c r="Q8" s="7" t="str">
        <f t="shared" si="0"/>
        <v>Year 9</v>
      </c>
      <c r="R8"/>
      <c r="S8" s="8" t="s">
        <v>296</v>
      </c>
      <c r="T8" s="8">
        <f>COUNTIF(Table1[Year Level], "Year 12")</f>
        <v>13</v>
      </c>
    </row>
    <row r="9" spans="1:20" ht="20.100000000000001" customHeight="1" x14ac:dyDescent="0.35">
      <c r="A9">
        <v>8</v>
      </c>
      <c r="B9" t="s">
        <v>21</v>
      </c>
      <c r="C9" t="s">
        <v>22</v>
      </c>
      <c r="D9" t="s">
        <v>23</v>
      </c>
      <c r="E9" s="1">
        <v>3.2486058771610198E-2</v>
      </c>
      <c r="F9">
        <v>0.64447426795959395</v>
      </c>
      <c r="G9">
        <v>0.59430944919586104</v>
      </c>
      <c r="H9">
        <v>-0.19069211184978399</v>
      </c>
      <c r="I9">
        <v>0.24427159130573201</v>
      </c>
      <c r="J9">
        <v>-4.4878773391246699E-2</v>
      </c>
      <c r="K9">
        <v>3.3038590103387798E-2</v>
      </c>
      <c r="L9">
        <v>-0.47080951929092402</v>
      </c>
      <c r="M9">
        <v>-3.1211767345666799E-2</v>
      </c>
      <c r="N9">
        <v>-0.19255177676677701</v>
      </c>
      <c r="O9" s="5">
        <f>AVERAGE(Table1[[#This Row],[target 1]:[target 10]])</f>
        <v>6.184360086917863E-2</v>
      </c>
      <c r="P9" s="5">
        <f>1.95911*_xlfn.STDEV.S(Table1[[#This Row],[target 1]:[target 10]])/COUNT(Table1[[#This Row],[target 1]:[target 10]])</f>
        <v>6.8185582837376593E-2</v>
      </c>
      <c r="Q9" s="7" t="str">
        <f t="shared" si="0"/>
        <v>Year 9</v>
      </c>
      <c r="R9"/>
      <c r="S9" s="8" t="s">
        <v>297</v>
      </c>
      <c r="T9" s="8">
        <f>COUNTIF(Table1[Year Level], "Year 13")</f>
        <v>9</v>
      </c>
    </row>
    <row r="10" spans="1:20" ht="20.100000000000001" customHeight="1" x14ac:dyDescent="0.35">
      <c r="A10">
        <v>38</v>
      </c>
      <c r="B10" t="s">
        <v>107</v>
      </c>
      <c r="C10" t="s">
        <v>108</v>
      </c>
      <c r="D10" t="s">
        <v>109</v>
      </c>
      <c r="E10" s="1">
        <v>3.2160501927137299E-2</v>
      </c>
      <c r="F10">
        <v>-0.15962216258049</v>
      </c>
      <c r="G10">
        <v>0.34838950634002602</v>
      </c>
      <c r="H10">
        <v>0.12709651887416801</v>
      </c>
      <c r="I10">
        <v>-0.43513509631156899</v>
      </c>
      <c r="J10">
        <v>0.53027588129043501</v>
      </c>
      <c r="K10">
        <v>0.90621358156204201</v>
      </c>
      <c r="L10">
        <v>0.43707913160324002</v>
      </c>
      <c r="M10">
        <v>-1.5866277217864899</v>
      </c>
      <c r="N10">
        <v>-0.81270861625671298</v>
      </c>
      <c r="O10" s="5">
        <f>AVERAGE(Table1[[#This Row],[target 1]:[target 10]])</f>
        <v>-6.1287847533821348E-2</v>
      </c>
      <c r="P10" s="5">
        <f>1.95911*_xlfn.STDEV.S(Table1[[#This Row],[target 1]:[target 10]])/COUNT(Table1[[#This Row],[target 1]:[target 10]])</f>
        <v>0.14288166799006846</v>
      </c>
      <c r="Q10" s="7" t="str">
        <f t="shared" si="0"/>
        <v>Year 9</v>
      </c>
      <c r="R10"/>
      <c r="S10" s="8" t="s">
        <v>301</v>
      </c>
      <c r="T10" s="8">
        <f>COUNTIF(Table1[Year Level], "Year 13+")</f>
        <v>17</v>
      </c>
    </row>
    <row r="11" spans="1:20" ht="20.100000000000001" customHeight="1" x14ac:dyDescent="0.35">
      <c r="A11">
        <v>23</v>
      </c>
      <c r="B11" t="s">
        <v>61</v>
      </c>
      <c r="C11" t="s">
        <v>62</v>
      </c>
      <c r="D11" t="s">
        <v>63</v>
      </c>
      <c r="E11" s="1">
        <v>-0.31741210818290699</v>
      </c>
      <c r="F11">
        <v>0.620139360427856</v>
      </c>
      <c r="G11">
        <v>2.29812636971473E-2</v>
      </c>
      <c r="H11">
        <v>6.3264563679695102E-2</v>
      </c>
      <c r="I11">
        <v>-9.43442657589912E-2</v>
      </c>
      <c r="J11">
        <v>-4.6666424721479402E-2</v>
      </c>
      <c r="K11">
        <v>-0.47458049654960599</v>
      </c>
      <c r="L11">
        <v>0.19187675416469499</v>
      </c>
      <c r="M11">
        <v>-0.97908675670623702</v>
      </c>
      <c r="N11">
        <v>-0.94717627763748102</v>
      </c>
      <c r="O11" s="5">
        <f>AVERAGE(Table1[[#This Row],[target 1]:[target 10]])</f>
        <v>-0.19610043875873082</v>
      </c>
      <c r="P11" s="5">
        <f>1.95911*_xlfn.STDEV.S(Table1[[#This Row],[target 1]:[target 10]])/COUNT(Table1[[#This Row],[target 1]:[target 10]])</f>
        <v>9.7610430729799746E-2</v>
      </c>
      <c r="Q11" s="7" t="str">
        <f t="shared" si="0"/>
        <v>Year 10</v>
      </c>
      <c r="R11"/>
      <c r="S11" s="8" t="s">
        <v>303</v>
      </c>
      <c r="T11" s="8">
        <f>SUM(T4:T10)</f>
        <v>99</v>
      </c>
    </row>
    <row r="12" spans="1:20" ht="20.100000000000001" customHeight="1" x14ac:dyDescent="0.35">
      <c r="A12">
        <v>37</v>
      </c>
      <c r="B12" t="s">
        <v>99</v>
      </c>
      <c r="C12" t="s">
        <v>100</v>
      </c>
      <c r="D12" t="s">
        <v>101</v>
      </c>
      <c r="E12" s="1">
        <v>-0.25218799710273698</v>
      </c>
      <c r="F12">
        <v>-2.1882572174072199</v>
      </c>
      <c r="G12">
        <v>0.20744170248508401</v>
      </c>
      <c r="H12">
        <v>0.29322579503059298</v>
      </c>
      <c r="I12">
        <v>-0.71732199192047097</v>
      </c>
      <c r="J12">
        <v>-3.52784283459186E-2</v>
      </c>
      <c r="K12">
        <v>-0.16460433602332999</v>
      </c>
      <c r="L12">
        <v>-0.194483637809753</v>
      </c>
      <c r="M12">
        <v>0.537389516830444</v>
      </c>
      <c r="N12">
        <v>0.41727694869041398</v>
      </c>
      <c r="O12" s="5">
        <f>AVERAGE(Table1[[#This Row],[target 1]:[target 10]])</f>
        <v>-0.20967996455728941</v>
      </c>
      <c r="P12" s="5">
        <f>1.95911*_xlfn.STDEV.S(Table1[[#This Row],[target 1]:[target 10]])/COUNT(Table1[[#This Row],[target 1]:[target 10]])</f>
        <v>0.15433021454812504</v>
      </c>
      <c r="Q12" s="7" t="str">
        <f t="shared" si="0"/>
        <v>Year 10</v>
      </c>
      <c r="R12"/>
    </row>
    <row r="13" spans="1:20" ht="20.100000000000001" customHeight="1" x14ac:dyDescent="0.35">
      <c r="A13">
        <v>76</v>
      </c>
      <c r="B13" t="s">
        <v>247</v>
      </c>
      <c r="C13" t="s">
        <v>248</v>
      </c>
      <c r="D13" t="s">
        <v>249</v>
      </c>
      <c r="E13" s="1">
        <v>-0.49106919765472401</v>
      </c>
      <c r="F13">
        <v>-0.24863545596599501</v>
      </c>
      <c r="G13">
        <v>4.0442433208227102E-2</v>
      </c>
      <c r="H13">
        <v>-0.59324955940246504</v>
      </c>
      <c r="I13">
        <v>-1.0373171567916799</v>
      </c>
      <c r="J13">
        <v>-0.381258875131607</v>
      </c>
      <c r="K13">
        <v>1.40318376943469E-2</v>
      </c>
      <c r="L13">
        <v>0.50152415037155096</v>
      </c>
      <c r="M13">
        <v>-4.5717496424913399E-2</v>
      </c>
      <c r="N13">
        <v>-5.5850278586149202E-2</v>
      </c>
      <c r="O13" s="5">
        <f>AVERAGE(Table1[[#This Row],[target 1]:[target 10]])</f>
        <v>-0.22970995986834084</v>
      </c>
      <c r="P13" s="5">
        <f>1.95911*_xlfn.STDEV.S(Table1[[#This Row],[target 1]:[target 10]])/COUNT(Table1[[#This Row],[target 1]:[target 10]])</f>
        <v>8.2788990772872786E-2</v>
      </c>
      <c r="Q13" s="7" t="str">
        <f t="shared" si="0"/>
        <v>Year 10</v>
      </c>
      <c r="R13"/>
    </row>
    <row r="14" spans="1:20" ht="20.100000000000001" customHeight="1" x14ac:dyDescent="0.35">
      <c r="A14">
        <v>66</v>
      </c>
      <c r="B14" t="s">
        <v>177</v>
      </c>
      <c r="C14" t="s">
        <v>178</v>
      </c>
      <c r="D14" t="s">
        <v>179</v>
      </c>
      <c r="E14" s="1">
        <v>-5.8818470686674097E-2</v>
      </c>
      <c r="F14">
        <v>-0.31988075375556901</v>
      </c>
      <c r="G14">
        <v>-0.56243216991424505</v>
      </c>
      <c r="H14">
        <v>-0.745208740234375</v>
      </c>
      <c r="I14">
        <v>-2.0029593259096101E-2</v>
      </c>
      <c r="J14">
        <v>-0.135160326957702</v>
      </c>
      <c r="K14">
        <v>-0.43212416768074002</v>
      </c>
      <c r="L14">
        <v>-0.220418706536293</v>
      </c>
      <c r="M14">
        <v>-9.1439843177795396E-2</v>
      </c>
      <c r="N14">
        <v>3.4279778599738998E-2</v>
      </c>
      <c r="O14" s="5">
        <f>AVERAGE(Table1[[#This Row],[target 1]:[target 10]])</f>
        <v>-0.25512329936027511</v>
      </c>
      <c r="P14" s="5">
        <f>1.95911*_xlfn.STDEV.S(Table1[[#This Row],[target 1]:[target 10]])/COUNT(Table1[[#This Row],[target 1]:[target 10]])</f>
        <v>5.0164604238092325E-2</v>
      </c>
      <c r="Q14" s="7" t="str">
        <f t="shared" si="0"/>
        <v>Year 10</v>
      </c>
      <c r="R14"/>
    </row>
    <row r="15" spans="1:20" ht="20.100000000000001" customHeight="1" x14ac:dyDescent="0.35">
      <c r="A15">
        <v>59</v>
      </c>
      <c r="B15" t="s">
        <v>163</v>
      </c>
      <c r="C15" t="s">
        <v>73</v>
      </c>
      <c r="D15" t="s">
        <v>164</v>
      </c>
      <c r="E15" s="1">
        <v>0.14777405560016599</v>
      </c>
      <c r="F15">
        <v>0.46048876643180803</v>
      </c>
      <c r="G15">
        <v>-0.39594689011573703</v>
      </c>
      <c r="H15">
        <v>-0.54085022211074796</v>
      </c>
      <c r="I15">
        <v>-0.66194462776184004</v>
      </c>
      <c r="J15">
        <v>0.14340335130691501</v>
      </c>
      <c r="K15">
        <v>-0.35151860117912198</v>
      </c>
      <c r="L15">
        <v>-0.73842227458953802</v>
      </c>
      <c r="M15">
        <v>-0.440304815769195</v>
      </c>
      <c r="N15">
        <v>-0.26308402419090199</v>
      </c>
      <c r="O15" s="5">
        <f>AVERAGE(Table1[[#This Row],[target 1]:[target 10]])</f>
        <v>-0.26404052823781932</v>
      </c>
      <c r="P15" s="5">
        <f>1.95911*_xlfn.STDEV.S(Table1[[#This Row],[target 1]:[target 10]])/COUNT(Table1[[#This Row],[target 1]:[target 10]])</f>
        <v>7.6621421342873003E-2</v>
      </c>
      <c r="Q15" s="7" t="str">
        <f t="shared" si="0"/>
        <v>Year 10</v>
      </c>
      <c r="R15"/>
    </row>
    <row r="16" spans="1:20" ht="20.100000000000001" customHeight="1" x14ac:dyDescent="0.35">
      <c r="A16">
        <v>10</v>
      </c>
      <c r="B16" t="s">
        <v>27</v>
      </c>
      <c r="C16" t="s">
        <v>28</v>
      </c>
      <c r="D16" t="s">
        <v>282</v>
      </c>
      <c r="E16" s="1">
        <v>-0.26246526837348899</v>
      </c>
      <c r="F16">
        <v>-0.27596598863601601</v>
      </c>
      <c r="G16">
        <v>-1.2600888013839699</v>
      </c>
      <c r="H16">
        <v>-0.21625693142413999</v>
      </c>
      <c r="I16">
        <v>-0.16403372585773399</v>
      </c>
      <c r="J16">
        <v>0.50629955530166604</v>
      </c>
      <c r="K16">
        <v>-1.42369997501373</v>
      </c>
      <c r="L16">
        <v>0.32011231780052102</v>
      </c>
      <c r="M16">
        <v>-0.60524141788482599</v>
      </c>
      <c r="N16">
        <v>0.15261675417423201</v>
      </c>
      <c r="O16" s="5">
        <f>AVERAGE(Table1[[#This Row],[target 1]:[target 10]])</f>
        <v>-0.32287234812974852</v>
      </c>
      <c r="P16" s="5">
        <f>1.95911*_xlfn.STDEV.S(Table1[[#This Row],[target 1]:[target 10]])/COUNT(Table1[[#This Row],[target 1]:[target 10]])</f>
        <v>0.12285803976349333</v>
      </c>
      <c r="Q16" s="7" t="str">
        <f t="shared" si="0"/>
        <v>Year 10</v>
      </c>
      <c r="R16"/>
    </row>
    <row r="17" spans="1:18" ht="20.100000000000001" customHeight="1" x14ac:dyDescent="0.35">
      <c r="A17">
        <v>48</v>
      </c>
      <c r="B17" t="s">
        <v>153</v>
      </c>
      <c r="C17" t="s">
        <v>154</v>
      </c>
      <c r="D17" t="s">
        <v>155</v>
      </c>
      <c r="E17" s="1">
        <v>-0.83321201801300004</v>
      </c>
      <c r="F17">
        <v>-0.38399478793144198</v>
      </c>
      <c r="G17">
        <v>0.242650210857391</v>
      </c>
      <c r="H17">
        <v>-0.76376521587371804</v>
      </c>
      <c r="I17">
        <v>-0.166203022003173</v>
      </c>
      <c r="J17">
        <v>0.34260872006416299</v>
      </c>
      <c r="K17">
        <v>-0.66628557443618697</v>
      </c>
      <c r="L17">
        <v>-0.75280386209487904</v>
      </c>
      <c r="M17">
        <v>-0.403194099664688</v>
      </c>
      <c r="N17">
        <v>-0.250149756669998</v>
      </c>
      <c r="O17" s="5">
        <f>AVERAGE(Table1[[#This Row],[target 1]:[target 10]])</f>
        <v>-0.36343494057655318</v>
      </c>
      <c r="P17" s="5">
        <f>1.95911*_xlfn.STDEV.S(Table1[[#This Row],[target 1]:[target 10]])/COUNT(Table1[[#This Row],[target 1]:[target 10]])</f>
        <v>8.1141108412883078E-2</v>
      </c>
      <c r="Q17" s="7" t="str">
        <f t="shared" si="0"/>
        <v>Year 10</v>
      </c>
      <c r="R17"/>
    </row>
    <row r="18" spans="1:18" ht="20.100000000000001" customHeight="1" x14ac:dyDescent="0.35">
      <c r="A18">
        <v>4</v>
      </c>
      <c r="B18" t="s">
        <v>12</v>
      </c>
      <c r="C18" t="s">
        <v>13</v>
      </c>
      <c r="D18" t="s">
        <v>14</v>
      </c>
      <c r="E18" s="1">
        <v>-9.2140465974807698E-2</v>
      </c>
      <c r="F18">
        <v>-6.1436776071786797E-2</v>
      </c>
      <c r="G18">
        <v>-0.23431898653507199</v>
      </c>
      <c r="H18">
        <v>-5.0868604332208599E-2</v>
      </c>
      <c r="I18">
        <v>-0.125578477978706</v>
      </c>
      <c r="J18">
        <v>-0.46701365709304798</v>
      </c>
      <c r="K18">
        <v>-1.14717245101928</v>
      </c>
      <c r="L18">
        <v>-1.1318509578704801</v>
      </c>
      <c r="M18">
        <v>-0.70012617111205999</v>
      </c>
      <c r="N18">
        <v>0.27782130241393999</v>
      </c>
      <c r="O18" s="5">
        <f>AVERAGE(Table1[[#This Row],[target 1]:[target 10]])</f>
        <v>-0.37326852455735088</v>
      </c>
      <c r="P18" s="5">
        <f>1.95911*_xlfn.STDEV.S(Table1[[#This Row],[target 1]:[target 10]])/COUNT(Table1[[#This Row],[target 1]:[target 10]])</f>
        <v>9.4064207010360307E-2</v>
      </c>
      <c r="Q18" s="7" t="str">
        <f t="shared" si="0"/>
        <v>Year 10</v>
      </c>
      <c r="R18"/>
    </row>
    <row r="19" spans="1:18" ht="20.100000000000001" customHeight="1" x14ac:dyDescent="0.35">
      <c r="A19">
        <v>36</v>
      </c>
      <c r="B19" t="s">
        <v>102</v>
      </c>
      <c r="C19" t="s">
        <v>103</v>
      </c>
      <c r="D19" t="s">
        <v>104</v>
      </c>
      <c r="E19" s="1">
        <v>-0.19418570399284299</v>
      </c>
      <c r="F19">
        <v>-0.49540239572525002</v>
      </c>
      <c r="G19">
        <v>5.0343461334705297E-2</v>
      </c>
      <c r="H19">
        <v>-0.65325868129730202</v>
      </c>
      <c r="I19">
        <v>-0.91751861572265603</v>
      </c>
      <c r="J19">
        <v>0.55405056476592995</v>
      </c>
      <c r="K19">
        <v>0.108561493456363</v>
      </c>
      <c r="L19">
        <v>-1.00771379470825</v>
      </c>
      <c r="M19">
        <v>-1.0773504972457799</v>
      </c>
      <c r="N19">
        <v>-0.238475471735</v>
      </c>
      <c r="O19" s="5">
        <f>AVERAGE(Table1[[#This Row],[target 1]:[target 10]])</f>
        <v>-0.38709496408700822</v>
      </c>
      <c r="P19" s="5">
        <f>1.95911*_xlfn.STDEV.S(Table1[[#This Row],[target 1]:[target 10]])/COUNT(Table1[[#This Row],[target 1]:[target 10]])</f>
        <v>0.10545334385765134</v>
      </c>
      <c r="Q19" s="7" t="str">
        <f t="shared" si="0"/>
        <v>Year 10</v>
      </c>
      <c r="R19"/>
    </row>
    <row r="20" spans="1:18" ht="20.100000000000001" customHeight="1" x14ac:dyDescent="0.35">
      <c r="A20">
        <v>78</v>
      </c>
      <c r="B20" t="s">
        <v>197</v>
      </c>
      <c r="C20" t="s">
        <v>59</v>
      </c>
      <c r="D20" t="s">
        <v>198</v>
      </c>
      <c r="E20" s="1">
        <v>-0.14081966876983601</v>
      </c>
      <c r="F20">
        <v>-0.98505157232284501</v>
      </c>
      <c r="G20">
        <v>-0.24387790262699099</v>
      </c>
      <c r="H20">
        <v>-0.27476835250854398</v>
      </c>
      <c r="I20">
        <v>-0.28888607025146401</v>
      </c>
      <c r="J20">
        <v>-0.66907727718353205</v>
      </c>
      <c r="K20">
        <v>2.96394852921366E-3</v>
      </c>
      <c r="L20">
        <v>-0.85781782865524203</v>
      </c>
      <c r="M20">
        <v>-0.48838037252426098</v>
      </c>
      <c r="N20">
        <v>-0.23005412518978099</v>
      </c>
      <c r="O20" s="5">
        <f>AVERAGE(Table1[[#This Row],[target 1]:[target 10]])</f>
        <v>-0.41757692215032821</v>
      </c>
      <c r="P20" s="5">
        <f>1.95911*_xlfn.STDEV.S(Table1[[#This Row],[target 1]:[target 10]])/COUNT(Table1[[#This Row],[target 1]:[target 10]])</f>
        <v>6.3309069479802721E-2</v>
      </c>
      <c r="Q20" s="7" t="str">
        <f t="shared" si="0"/>
        <v>Year 10</v>
      </c>
      <c r="R20"/>
    </row>
    <row r="21" spans="1:18" ht="20.100000000000001" customHeight="1" x14ac:dyDescent="0.35">
      <c r="A21">
        <v>62</v>
      </c>
      <c r="B21" t="s">
        <v>158</v>
      </c>
      <c r="C21" t="s">
        <v>159</v>
      </c>
      <c r="D21" t="s">
        <v>160</v>
      </c>
      <c r="E21" s="1">
        <v>0.24495436251163399</v>
      </c>
      <c r="F21">
        <v>-1.27267134189605</v>
      </c>
      <c r="G21">
        <v>-0.64735919237136796</v>
      </c>
      <c r="H21">
        <v>-0.50999629497527998</v>
      </c>
      <c r="I21">
        <v>-1.5990458726882899</v>
      </c>
      <c r="J21">
        <v>0.447756648063659</v>
      </c>
      <c r="K21">
        <v>0.88587015867233199</v>
      </c>
      <c r="L21">
        <v>-0.71842133998870805</v>
      </c>
      <c r="M21">
        <v>-0.70827120542526201</v>
      </c>
      <c r="N21">
        <v>-0.92822265625</v>
      </c>
      <c r="O21" s="5">
        <f>AVERAGE(Table1[[#This Row],[target 1]:[target 10]])</f>
        <v>-0.48054067343473328</v>
      </c>
      <c r="P21" s="5">
        <f>1.95911*_xlfn.STDEV.S(Table1[[#This Row],[target 1]:[target 10]])/COUNT(Table1[[#This Row],[target 1]:[target 10]])</f>
        <v>0.15274981345270183</v>
      </c>
      <c r="Q21" s="7" t="str">
        <f t="shared" si="0"/>
        <v>Year 10</v>
      </c>
      <c r="R21"/>
    </row>
    <row r="22" spans="1:18" ht="20.100000000000001" customHeight="1" x14ac:dyDescent="0.35">
      <c r="A22">
        <v>16</v>
      </c>
      <c r="B22" t="s">
        <v>52</v>
      </c>
      <c r="C22" t="s">
        <v>53</v>
      </c>
      <c r="D22" t="s">
        <v>54</v>
      </c>
      <c r="E22" s="1">
        <v>-0.76084309816360396</v>
      </c>
      <c r="F22">
        <v>-0.347344070672988</v>
      </c>
      <c r="G22">
        <v>-0.62382447719573897</v>
      </c>
      <c r="H22">
        <v>-0.41341677308082497</v>
      </c>
      <c r="I22">
        <v>-0.32392764091491699</v>
      </c>
      <c r="J22">
        <v>-0.124886535108089</v>
      </c>
      <c r="K22">
        <v>-0.409827500581741</v>
      </c>
      <c r="L22">
        <v>-0.230720445513725</v>
      </c>
      <c r="M22">
        <v>-0.96575915813446001</v>
      </c>
      <c r="N22">
        <v>-0.73788297176360995</v>
      </c>
      <c r="O22" s="5">
        <f>AVERAGE(Table1[[#This Row],[target 1]:[target 10]])</f>
        <v>-0.49384326711296972</v>
      </c>
      <c r="P22" s="5">
        <f>1.95911*_xlfn.STDEV.S(Table1[[#This Row],[target 1]:[target 10]])/COUNT(Table1[[#This Row],[target 1]:[target 10]])</f>
        <v>5.222934449700721E-2</v>
      </c>
      <c r="Q22" s="7" t="str">
        <f t="shared" si="0"/>
        <v>Year 10</v>
      </c>
      <c r="R22"/>
    </row>
    <row r="23" spans="1:18" ht="20.100000000000001" customHeight="1" x14ac:dyDescent="0.35">
      <c r="A23">
        <v>97</v>
      </c>
      <c r="B23" t="s">
        <v>250</v>
      </c>
      <c r="C23" t="s">
        <v>251</v>
      </c>
      <c r="D23" t="s">
        <v>252</v>
      </c>
      <c r="E23" s="1">
        <v>-1.0080653429031301</v>
      </c>
      <c r="F23">
        <v>-0.52824294567108099</v>
      </c>
      <c r="G23">
        <v>-0.81516873836517301</v>
      </c>
      <c r="H23">
        <v>0.230382651090621</v>
      </c>
      <c r="I23">
        <v>-0.65144228935241699</v>
      </c>
      <c r="J23">
        <v>-0.92937171459197998</v>
      </c>
      <c r="K23">
        <v>-0.49511930346488903</v>
      </c>
      <c r="L23">
        <v>-1.16028416156768</v>
      </c>
      <c r="M23">
        <v>-0.12385303527116701</v>
      </c>
      <c r="N23">
        <v>0.53821265697479204</v>
      </c>
      <c r="O23" s="5">
        <f>AVERAGE(Table1[[#This Row],[target 1]:[target 10]])</f>
        <v>-0.4942952223122104</v>
      </c>
      <c r="P23" s="5">
        <f>1.95911*_xlfn.STDEV.S(Table1[[#This Row],[target 1]:[target 10]])/COUNT(Table1[[#This Row],[target 1]:[target 10]])</f>
        <v>0.10837376449251379</v>
      </c>
      <c r="Q23" s="7" t="str">
        <f t="shared" si="0"/>
        <v>Year 10</v>
      </c>
      <c r="R23"/>
    </row>
    <row r="24" spans="1:18" ht="20.100000000000001" customHeight="1" x14ac:dyDescent="0.35">
      <c r="A24">
        <v>67</v>
      </c>
      <c r="B24" t="s">
        <v>171</v>
      </c>
      <c r="C24" t="s">
        <v>172</v>
      </c>
      <c r="D24" t="s">
        <v>173</v>
      </c>
      <c r="E24" s="1">
        <v>-0.29126024246215798</v>
      </c>
      <c r="F24">
        <v>-1.21692359447479</v>
      </c>
      <c r="G24">
        <v>-0.59343445301055897</v>
      </c>
      <c r="H24">
        <v>1.94693282246589E-2</v>
      </c>
      <c r="I24">
        <v>-8.0450862646102905E-2</v>
      </c>
      <c r="J24">
        <v>-0.70557653903961104</v>
      </c>
      <c r="K24">
        <v>-0.29829114675521801</v>
      </c>
      <c r="L24">
        <v>-0.73009914159774703</v>
      </c>
      <c r="M24">
        <v>-0.87718546390533403</v>
      </c>
      <c r="N24">
        <v>-0.19329436123371099</v>
      </c>
      <c r="O24" s="5">
        <f>AVERAGE(Table1[[#This Row],[target 1]:[target 10]])</f>
        <v>-0.49670464769005723</v>
      </c>
      <c r="P24" s="5">
        <f>1.95911*_xlfn.STDEV.S(Table1[[#This Row],[target 1]:[target 10]])/COUNT(Table1[[#This Row],[target 1]:[target 10]])</f>
        <v>7.6833142862441556E-2</v>
      </c>
      <c r="Q24" s="7" t="str">
        <f t="shared" si="0"/>
        <v>Year 10</v>
      </c>
      <c r="R24"/>
    </row>
    <row r="25" spans="1:18" ht="20.100000000000001" customHeight="1" x14ac:dyDescent="0.35">
      <c r="A25">
        <v>98</v>
      </c>
      <c r="B25" t="s">
        <v>279</v>
      </c>
      <c r="C25" t="s">
        <v>280</v>
      </c>
      <c r="D25" t="s">
        <v>292</v>
      </c>
      <c r="E25" s="1">
        <v>-0.89719986915588301</v>
      </c>
      <c r="F25">
        <v>-0.30107861757278398</v>
      </c>
      <c r="G25">
        <v>-0.32831805944442699</v>
      </c>
      <c r="H25">
        <v>-0.91163057088851895</v>
      </c>
      <c r="I25">
        <v>-0.39459714293479897</v>
      </c>
      <c r="J25">
        <v>-1.73339784145355</v>
      </c>
      <c r="K25">
        <v>-0.20795422792434601</v>
      </c>
      <c r="L25">
        <v>-3.4378398209810201E-2</v>
      </c>
      <c r="M25">
        <v>0.476864844560623</v>
      </c>
      <c r="N25">
        <v>-0.72957050800323398</v>
      </c>
      <c r="O25" s="5">
        <f>AVERAGE(Table1[[#This Row],[target 1]:[target 10]])</f>
        <v>-0.50612603910267284</v>
      </c>
      <c r="P25" s="5">
        <f>1.95911*_xlfn.STDEV.S(Table1[[#This Row],[target 1]:[target 10]])/COUNT(Table1[[#This Row],[target 1]:[target 10]])</f>
        <v>0.11749794475367589</v>
      </c>
      <c r="Q25" s="7" t="str">
        <f t="shared" si="0"/>
        <v>Year 10</v>
      </c>
      <c r="R25"/>
    </row>
    <row r="26" spans="1:18" ht="20.100000000000001" customHeight="1" x14ac:dyDescent="0.35">
      <c r="A26">
        <v>30</v>
      </c>
      <c r="B26" t="s">
        <v>94</v>
      </c>
      <c r="C26" t="s">
        <v>62</v>
      </c>
      <c r="D26" t="s">
        <v>95</v>
      </c>
      <c r="E26" s="1">
        <v>-0.54220521450042702</v>
      </c>
      <c r="F26">
        <v>-1.4820311069488501</v>
      </c>
      <c r="G26">
        <v>-0.366012692451477</v>
      </c>
      <c r="H26">
        <v>-0.95814049243927002</v>
      </c>
      <c r="I26">
        <v>-1.67129170894622</v>
      </c>
      <c r="J26">
        <v>0.23786763846874201</v>
      </c>
      <c r="K26">
        <v>0.22126936912536599</v>
      </c>
      <c r="L26">
        <v>-1.04495060443878</v>
      </c>
      <c r="M26">
        <v>0.25682321190834001</v>
      </c>
      <c r="N26">
        <v>0.10806085914373301</v>
      </c>
      <c r="O26" s="5">
        <f>AVERAGE(Table1[[#This Row],[target 1]:[target 10]])</f>
        <v>-0.52406107410788416</v>
      </c>
      <c r="P26" s="5">
        <f>1.95911*_xlfn.STDEV.S(Table1[[#This Row],[target 1]:[target 10]])/COUNT(Table1[[#This Row],[target 1]:[target 10]])</f>
        <v>0.144028495935209</v>
      </c>
      <c r="Q26" s="7" t="str">
        <f t="shared" si="0"/>
        <v>Year 10</v>
      </c>
      <c r="R26"/>
    </row>
    <row r="27" spans="1:18" ht="20.100000000000001" customHeight="1" x14ac:dyDescent="0.35">
      <c r="A27">
        <v>13</v>
      </c>
      <c r="B27" t="s">
        <v>37</v>
      </c>
      <c r="C27" t="s">
        <v>38</v>
      </c>
      <c r="D27" t="s">
        <v>39</v>
      </c>
      <c r="E27" s="1">
        <v>-0.43009993433952298</v>
      </c>
      <c r="F27">
        <v>0.137651607394218</v>
      </c>
      <c r="G27">
        <v>-6.3788071274757302E-2</v>
      </c>
      <c r="H27">
        <v>-1.0430723428726101</v>
      </c>
      <c r="I27">
        <v>-0.80901962518692005</v>
      </c>
      <c r="J27">
        <v>-2.7746086120605402</v>
      </c>
      <c r="K27">
        <v>-0.35248979926109297</v>
      </c>
      <c r="L27">
        <v>-0.50506651401519698</v>
      </c>
      <c r="M27">
        <v>0.45574554800987199</v>
      </c>
      <c r="N27">
        <v>0.13028752803802399</v>
      </c>
      <c r="O27" s="5">
        <f>AVERAGE(Table1[[#This Row],[target 1]:[target 10]])</f>
        <v>-0.52544602155685272</v>
      </c>
      <c r="P27" s="5">
        <f>1.95911*_xlfn.STDEV.S(Table1[[#This Row],[target 1]:[target 10]])/COUNT(Table1[[#This Row],[target 1]:[target 10]])</f>
        <v>0.17874668515498404</v>
      </c>
      <c r="Q27" s="7" t="str">
        <f t="shared" si="0"/>
        <v>Year 10</v>
      </c>
      <c r="R27"/>
    </row>
    <row r="28" spans="1:18" ht="20.100000000000001" customHeight="1" x14ac:dyDescent="0.35">
      <c r="A28">
        <v>50</v>
      </c>
      <c r="B28" t="s">
        <v>139</v>
      </c>
      <c r="C28" t="s">
        <v>140</v>
      </c>
      <c r="D28" t="s">
        <v>141</v>
      </c>
      <c r="E28" s="1">
        <v>-0.90717172622680597</v>
      </c>
      <c r="F28">
        <v>-0.72900784015655495</v>
      </c>
      <c r="G28">
        <v>-0.79731297492980902</v>
      </c>
      <c r="H28">
        <v>-1.37962734699249</v>
      </c>
      <c r="I28">
        <v>3.7669267505407299E-2</v>
      </c>
      <c r="J28">
        <v>1.9471336156129799E-2</v>
      </c>
      <c r="K28">
        <v>-0.116519123315811</v>
      </c>
      <c r="L28">
        <v>-0.62412172555923395</v>
      </c>
      <c r="M28">
        <v>-0.36674046516418402</v>
      </c>
      <c r="N28">
        <v>-0.63818466663360596</v>
      </c>
      <c r="O28" s="5">
        <f>AVERAGE(Table1[[#This Row],[target 1]:[target 10]])</f>
        <v>-0.55015452653169583</v>
      </c>
      <c r="P28" s="5">
        <f>1.95911*_xlfn.STDEV.S(Table1[[#This Row],[target 1]:[target 10]])/COUNT(Table1[[#This Row],[target 1]:[target 10]])</f>
        <v>8.7941359569025365E-2</v>
      </c>
      <c r="Q28" s="7" t="str">
        <f t="shared" si="0"/>
        <v>Year 10</v>
      </c>
      <c r="R28"/>
    </row>
    <row r="29" spans="1:18" ht="20.100000000000001" customHeight="1" x14ac:dyDescent="0.35">
      <c r="A29">
        <v>40</v>
      </c>
      <c r="B29" t="s">
        <v>110</v>
      </c>
      <c r="C29" t="s">
        <v>22</v>
      </c>
      <c r="D29" t="s">
        <v>111</v>
      </c>
      <c r="E29" s="1">
        <v>-0.35634356737136802</v>
      </c>
      <c r="F29">
        <v>-0.58167302608489901</v>
      </c>
      <c r="G29">
        <v>-0.128299295902252</v>
      </c>
      <c r="H29">
        <v>-0.26308339834213201</v>
      </c>
      <c r="I29">
        <v>-0.34615835547447199</v>
      </c>
      <c r="J29">
        <v>-0.342300444841384</v>
      </c>
      <c r="K29">
        <v>-0.958604335784912</v>
      </c>
      <c r="L29">
        <v>-0.93328201770782404</v>
      </c>
      <c r="M29">
        <v>-0.86655640602111805</v>
      </c>
      <c r="N29">
        <v>-0.98443472385406405</v>
      </c>
      <c r="O29" s="5">
        <f>AVERAGE(Table1[[#This Row],[target 1]:[target 10]])</f>
        <v>-0.57607355713844255</v>
      </c>
      <c r="P29" s="5">
        <f>1.95911*_xlfn.STDEV.S(Table1[[#This Row],[target 1]:[target 10]])/COUNT(Table1[[#This Row],[target 1]:[target 10]])</f>
        <v>6.4626051619710217E-2</v>
      </c>
      <c r="Q29" s="7" t="str">
        <f t="shared" si="0"/>
        <v>Year 10</v>
      </c>
      <c r="R29"/>
    </row>
    <row r="30" spans="1:18" ht="20.100000000000001" customHeight="1" x14ac:dyDescent="0.35">
      <c r="A30">
        <v>72</v>
      </c>
      <c r="B30" t="s">
        <v>142</v>
      </c>
      <c r="C30" t="s">
        <v>143</v>
      </c>
      <c r="D30" t="s">
        <v>144</v>
      </c>
      <c r="E30" s="1">
        <v>-0.94771260023116999</v>
      </c>
      <c r="F30">
        <v>-0.37112537026405301</v>
      </c>
      <c r="G30">
        <v>-0.41159418225288302</v>
      </c>
      <c r="H30">
        <v>-0.55186092853546098</v>
      </c>
      <c r="I30">
        <v>-1.0565630197525</v>
      </c>
      <c r="J30">
        <v>-0.588947713375091</v>
      </c>
      <c r="K30">
        <v>-0.29186847805976801</v>
      </c>
      <c r="L30">
        <v>-0.50792795419692904</v>
      </c>
      <c r="M30">
        <v>-0.25609430670738198</v>
      </c>
      <c r="N30">
        <v>-0.86511409282684304</v>
      </c>
      <c r="O30" s="5">
        <f>AVERAGE(Table1[[#This Row],[target 1]:[target 10]])</f>
        <v>-0.58488086462020816</v>
      </c>
      <c r="P30" s="5">
        <f>1.95911*_xlfn.STDEV.S(Table1[[#This Row],[target 1]:[target 10]])/COUNT(Table1[[#This Row],[target 1]:[target 10]])</f>
        <v>5.5001302809112952E-2</v>
      </c>
      <c r="Q30" s="7" t="str">
        <f t="shared" si="0"/>
        <v>Year 10</v>
      </c>
      <c r="R30"/>
    </row>
    <row r="31" spans="1:18" ht="20.100000000000001" customHeight="1" x14ac:dyDescent="0.35">
      <c r="A31">
        <v>44</v>
      </c>
      <c r="B31" t="s">
        <v>112</v>
      </c>
      <c r="C31" t="s">
        <v>13</v>
      </c>
      <c r="D31" t="s">
        <v>113</v>
      </c>
      <c r="E31" s="1">
        <v>-0.913898825645446</v>
      </c>
      <c r="F31">
        <v>-1.6075331717729499E-2</v>
      </c>
      <c r="G31">
        <v>-0.65332150459289495</v>
      </c>
      <c r="H31">
        <v>-0.94298607110977095</v>
      </c>
      <c r="I31">
        <v>6.2922954559326102E-2</v>
      </c>
      <c r="J31">
        <v>8.9239245280623401E-3</v>
      </c>
      <c r="K31">
        <v>-0.56758403778076105</v>
      </c>
      <c r="L31">
        <v>-1.2845369577407799</v>
      </c>
      <c r="M31">
        <v>-1.0831770896911599</v>
      </c>
      <c r="N31">
        <v>-0.56765937805175704</v>
      </c>
      <c r="O31" s="5">
        <f>AVERAGE(Table1[[#This Row],[target 1]:[target 10]])</f>
        <v>-0.59573923172429111</v>
      </c>
      <c r="P31" s="5">
        <f>1.95911*_xlfn.STDEV.S(Table1[[#This Row],[target 1]:[target 10]])/COUNT(Table1[[#This Row],[target 1]:[target 10]])</f>
        <v>9.4050984241789731E-2</v>
      </c>
      <c r="Q31" s="7" t="str">
        <f t="shared" si="0"/>
        <v>Year 10</v>
      </c>
      <c r="R31"/>
    </row>
    <row r="32" spans="1:18" ht="20.100000000000001" customHeight="1" x14ac:dyDescent="0.35">
      <c r="A32">
        <v>83</v>
      </c>
      <c r="B32" t="s">
        <v>182</v>
      </c>
      <c r="C32" t="s">
        <v>183</v>
      </c>
      <c r="D32" t="s">
        <v>184</v>
      </c>
      <c r="E32" s="1">
        <v>-7.2007529437541906E-2</v>
      </c>
      <c r="F32">
        <v>-0.200698941946029</v>
      </c>
      <c r="G32">
        <v>-0.42125281691551197</v>
      </c>
      <c r="H32">
        <v>-0.74588596820831299</v>
      </c>
      <c r="I32">
        <v>-0.51836174726486195</v>
      </c>
      <c r="J32">
        <v>-0.84068906307220403</v>
      </c>
      <c r="K32">
        <v>-0.42094853520393299</v>
      </c>
      <c r="L32">
        <v>-1.62335884571075</v>
      </c>
      <c r="M32">
        <v>-0.99308526515960605</v>
      </c>
      <c r="N32">
        <v>-0.191771656274795</v>
      </c>
      <c r="O32" s="5">
        <f>AVERAGE(Table1[[#This Row],[target 1]:[target 10]])</f>
        <v>-0.60280603691935453</v>
      </c>
      <c r="P32" s="5">
        <f>1.95911*_xlfn.STDEV.S(Table1[[#This Row],[target 1]:[target 10]])/COUNT(Table1[[#This Row],[target 1]:[target 10]])</f>
        <v>9.1342465982375942E-2</v>
      </c>
      <c r="Q32" s="7" t="str">
        <f t="shared" si="0"/>
        <v>Year 11</v>
      </c>
      <c r="R32"/>
    </row>
    <row r="33" spans="1:18" ht="20.100000000000001" customHeight="1" x14ac:dyDescent="0.35">
      <c r="A33">
        <v>28</v>
      </c>
      <c r="B33" t="s">
        <v>85</v>
      </c>
      <c r="C33" t="s">
        <v>86</v>
      </c>
      <c r="D33" t="s">
        <v>87</v>
      </c>
      <c r="E33" s="1">
        <v>-0.54886603355407704</v>
      </c>
      <c r="F33">
        <v>-0.15051047503948201</v>
      </c>
      <c r="G33">
        <v>-1.0252672433853101</v>
      </c>
      <c r="H33">
        <v>-1.3202885389328001</v>
      </c>
      <c r="I33">
        <v>-0.50916385650634699</v>
      </c>
      <c r="J33">
        <v>-1.01746046543121</v>
      </c>
      <c r="K33">
        <v>-0.68441307544708196</v>
      </c>
      <c r="L33">
        <v>-0.23131647706031799</v>
      </c>
      <c r="M33">
        <v>-0.41223457455634999</v>
      </c>
      <c r="N33">
        <v>-0.15051047503948201</v>
      </c>
      <c r="O33" s="5">
        <f>AVERAGE(Table1[[#This Row],[target 1]:[target 10]])</f>
        <v>-0.60500312149524571</v>
      </c>
      <c r="P33" s="5">
        <f>1.95911*_xlfn.STDEV.S(Table1[[#This Row],[target 1]:[target 10]])/COUNT(Table1[[#This Row],[target 1]:[target 10]])</f>
        <v>7.9094232391987901E-2</v>
      </c>
      <c r="Q33" s="7" t="str">
        <f t="shared" si="0"/>
        <v>Year 11</v>
      </c>
      <c r="R33"/>
    </row>
    <row r="34" spans="1:18" ht="20.100000000000001" customHeight="1" x14ac:dyDescent="0.35">
      <c r="A34">
        <v>47</v>
      </c>
      <c r="B34" t="s">
        <v>137</v>
      </c>
      <c r="C34" t="s">
        <v>13</v>
      </c>
      <c r="D34" t="s">
        <v>138</v>
      </c>
      <c r="E34" s="1">
        <v>-5.44482767581939E-2</v>
      </c>
      <c r="F34">
        <v>-0.46142086386680597</v>
      </c>
      <c r="G34">
        <v>-0.97520536184310902</v>
      </c>
      <c r="H34">
        <v>-0.55175578594207697</v>
      </c>
      <c r="I34">
        <v>-0.34870564937591497</v>
      </c>
      <c r="J34">
        <v>-1.19479620456695</v>
      </c>
      <c r="K34">
        <v>-0.852858185768127</v>
      </c>
      <c r="L34">
        <v>-0.73909652233123702</v>
      </c>
      <c r="M34">
        <v>-0.681291162967681</v>
      </c>
      <c r="N34">
        <v>-0.263121157884597</v>
      </c>
      <c r="O34" s="5">
        <f>AVERAGE(Table1[[#This Row],[target 1]:[target 10]])</f>
        <v>-0.6122699171304693</v>
      </c>
      <c r="P34" s="5">
        <f>1.95911*_xlfn.STDEV.S(Table1[[#This Row],[target 1]:[target 10]])/COUNT(Table1[[#This Row],[target 1]:[target 10]])</f>
        <v>6.7826087309092301E-2</v>
      </c>
      <c r="Q34" s="7" t="str">
        <f t="shared" ref="Q34:Q65" si="1" xml:space="preserve"> IF(O34&gt;=$C$105, "Year 9-", IF(O34&gt;=$C$106, "Year 9", IF(O34&gt;=$C$107, "Year 10", IF(O34&gt;=$C$108, "Year 11", IF(O34&gt;=$C$109, "Year 12", IF(O34&gt;=$C$110, "Year 13", "Year 13+"))))))</f>
        <v>Year 11</v>
      </c>
      <c r="R34"/>
    </row>
    <row r="35" spans="1:18" ht="20.100000000000001" customHeight="1" x14ac:dyDescent="0.35">
      <c r="A35">
        <v>57</v>
      </c>
      <c r="B35" t="s">
        <v>161</v>
      </c>
      <c r="C35" t="s">
        <v>121</v>
      </c>
      <c r="D35" t="s">
        <v>162</v>
      </c>
      <c r="E35" s="1">
        <v>-0.46964225172996499</v>
      </c>
      <c r="F35">
        <v>-0.76266026496887196</v>
      </c>
      <c r="G35">
        <v>-0.39108347892761203</v>
      </c>
      <c r="H35">
        <v>-0.97220981121063199</v>
      </c>
      <c r="I35">
        <v>-0.41114613413810702</v>
      </c>
      <c r="J35">
        <v>-1.0759652853012001</v>
      </c>
      <c r="K35">
        <v>-0.25473803281784002</v>
      </c>
      <c r="L35">
        <v>-0.44516211748123102</v>
      </c>
      <c r="M35">
        <v>-1.0297646522521899</v>
      </c>
      <c r="N35">
        <v>-0.326820999383926</v>
      </c>
      <c r="O35" s="5">
        <f>AVERAGE(Table1[[#This Row],[target 1]:[target 10]])</f>
        <v>-0.61391930282115748</v>
      </c>
      <c r="P35" s="5">
        <f>1.95911*_xlfn.STDEV.S(Table1[[#This Row],[target 1]:[target 10]])/COUNT(Table1[[#This Row],[target 1]:[target 10]])</f>
        <v>6.1552440146540967E-2</v>
      </c>
      <c r="Q35" s="7" t="str">
        <f t="shared" si="1"/>
        <v>Year 11</v>
      </c>
      <c r="R35"/>
    </row>
    <row r="36" spans="1:18" ht="20.100000000000001" customHeight="1" x14ac:dyDescent="0.35">
      <c r="A36">
        <v>49</v>
      </c>
      <c r="B36" t="s">
        <v>126</v>
      </c>
      <c r="C36" t="s">
        <v>127</v>
      </c>
      <c r="D36" t="s">
        <v>128</v>
      </c>
      <c r="E36" s="1">
        <v>-0.26977971196174599</v>
      </c>
      <c r="F36">
        <v>-1.5487636327743499</v>
      </c>
      <c r="G36">
        <v>0.20998330414295099</v>
      </c>
      <c r="H36">
        <v>-1.14817178249359</v>
      </c>
      <c r="I36">
        <v>-9.7696289420127799E-2</v>
      </c>
      <c r="J36">
        <v>-6.0355540364980698E-2</v>
      </c>
      <c r="K36">
        <v>-1.92266905307769</v>
      </c>
      <c r="L36">
        <v>-0.76779252290725697</v>
      </c>
      <c r="M36">
        <v>-0.438734620809555</v>
      </c>
      <c r="N36">
        <v>-0.41914877295494002</v>
      </c>
      <c r="O36" s="5">
        <f>AVERAGE(Table1[[#This Row],[target 1]:[target 10]])</f>
        <v>-0.64631286226212858</v>
      </c>
      <c r="P36" s="5">
        <f>1.95911*_xlfn.STDEV.S(Table1[[#This Row],[target 1]:[target 10]])/COUNT(Table1[[#This Row],[target 1]:[target 10]])</f>
        <v>0.13579647300860229</v>
      </c>
      <c r="Q36" s="7" t="str">
        <f t="shared" si="1"/>
        <v>Year 11</v>
      </c>
      <c r="R36"/>
    </row>
    <row r="37" spans="1:18" ht="20.100000000000001" customHeight="1" x14ac:dyDescent="0.35">
      <c r="A37">
        <v>86</v>
      </c>
      <c r="B37" t="s">
        <v>239</v>
      </c>
      <c r="C37" t="s">
        <v>65</v>
      </c>
      <c r="D37" t="s">
        <v>240</v>
      </c>
      <c r="E37" s="1">
        <v>-0.56811857223510698</v>
      </c>
      <c r="F37">
        <v>-0.80704051256179798</v>
      </c>
      <c r="G37">
        <v>-0.48855492472648598</v>
      </c>
      <c r="H37">
        <v>-0.80121505260467496</v>
      </c>
      <c r="I37">
        <v>-0.139696910977363</v>
      </c>
      <c r="J37">
        <v>-1.36393558979034</v>
      </c>
      <c r="K37">
        <v>-0.29115667939186002</v>
      </c>
      <c r="L37">
        <v>-1.13306105136871</v>
      </c>
      <c r="M37">
        <v>4.8849865794181803E-2</v>
      </c>
      <c r="N37">
        <v>-0.95611476898193304</v>
      </c>
      <c r="O37" s="5">
        <f>AVERAGE(Table1[[#This Row],[target 1]:[target 10]])</f>
        <v>-0.65000441968440903</v>
      </c>
      <c r="P37" s="5">
        <f>1.95911*_xlfn.STDEV.S(Table1[[#This Row],[target 1]:[target 10]])/COUNT(Table1[[#This Row],[target 1]:[target 10]])</f>
        <v>8.7483126868301661E-2</v>
      </c>
      <c r="Q37" s="7" t="str">
        <f t="shared" si="1"/>
        <v>Year 11</v>
      </c>
      <c r="R37"/>
    </row>
    <row r="38" spans="1:18" ht="20.100000000000001" customHeight="1" x14ac:dyDescent="0.35">
      <c r="A38">
        <v>9</v>
      </c>
      <c r="B38" t="s">
        <v>18</v>
      </c>
      <c r="C38" t="s">
        <v>19</v>
      </c>
      <c r="D38" t="s">
        <v>20</v>
      </c>
      <c r="E38" s="1">
        <v>-0.81331491470336903</v>
      </c>
      <c r="F38">
        <v>-0.24568827450275399</v>
      </c>
      <c r="G38">
        <v>-0.53610539436340299</v>
      </c>
      <c r="H38">
        <v>-0.16657204926013899</v>
      </c>
      <c r="I38">
        <v>-0.51318663358688299</v>
      </c>
      <c r="J38">
        <v>-0.89297646284103305</v>
      </c>
      <c r="K38">
        <v>-0.92112994194030695</v>
      </c>
      <c r="L38">
        <v>-0.194347828626632</v>
      </c>
      <c r="M38">
        <v>-1.401939868927</v>
      </c>
      <c r="N38">
        <v>-0.82721185684204102</v>
      </c>
      <c r="O38" s="5">
        <f>AVERAGE(Table1[[#This Row],[target 1]:[target 10]])</f>
        <v>-0.65124732255935602</v>
      </c>
      <c r="P38" s="5">
        <f>1.95911*_xlfn.STDEV.S(Table1[[#This Row],[target 1]:[target 10]])/COUNT(Table1[[#This Row],[target 1]:[target 10]])</f>
        <v>7.7061153307785818E-2</v>
      </c>
      <c r="Q38" s="7" t="str">
        <f t="shared" si="1"/>
        <v>Year 11</v>
      </c>
      <c r="R38"/>
    </row>
    <row r="39" spans="1:18" ht="20.100000000000001" customHeight="1" x14ac:dyDescent="0.35">
      <c r="A39">
        <v>82</v>
      </c>
      <c r="B39" t="s">
        <v>234</v>
      </c>
      <c r="C39" t="s">
        <v>19</v>
      </c>
      <c r="D39" t="s">
        <v>235</v>
      </c>
      <c r="E39" s="1">
        <v>-1.6234608888626001</v>
      </c>
      <c r="F39">
        <v>-0.49089840054512002</v>
      </c>
      <c r="G39">
        <v>-0.65783441066741899</v>
      </c>
      <c r="H39">
        <v>-0.68330919742584195</v>
      </c>
      <c r="I39">
        <v>6.8111240863799993E-2</v>
      </c>
      <c r="J39">
        <v>-0.37251579761505099</v>
      </c>
      <c r="K39">
        <v>-0.59185415506362904</v>
      </c>
      <c r="L39">
        <v>-0.19300055503845201</v>
      </c>
      <c r="M39">
        <v>-1.5854403972625699</v>
      </c>
      <c r="N39">
        <v>-0.42151197791099498</v>
      </c>
      <c r="O39" s="5">
        <f>AVERAGE(Table1[[#This Row],[target 1]:[target 10]])</f>
        <v>-0.65517145395278775</v>
      </c>
      <c r="P39" s="5">
        <f>1.95911*_xlfn.STDEV.S(Table1[[#This Row],[target 1]:[target 10]])/COUNT(Table1[[#This Row],[target 1]:[target 10]])</f>
        <v>0.10742421495797885</v>
      </c>
      <c r="Q39" s="7" t="str">
        <f t="shared" si="1"/>
        <v>Year 11</v>
      </c>
      <c r="R39"/>
    </row>
    <row r="40" spans="1:18" ht="20.100000000000001" customHeight="1" x14ac:dyDescent="0.35">
      <c r="A40">
        <v>63</v>
      </c>
      <c r="B40" t="s">
        <v>156</v>
      </c>
      <c r="C40" t="s">
        <v>65</v>
      </c>
      <c r="D40" t="s">
        <v>157</v>
      </c>
      <c r="E40" s="1">
        <v>-6.6670522093772805E-2</v>
      </c>
      <c r="F40">
        <v>-0.28442776203155501</v>
      </c>
      <c r="G40">
        <v>-0.63204550743103005</v>
      </c>
      <c r="H40">
        <v>-1.83476102352142</v>
      </c>
      <c r="I40">
        <v>-0.34815672039985601</v>
      </c>
      <c r="J40">
        <v>-1.77481472492218</v>
      </c>
      <c r="K40">
        <v>-0.39693334698677002</v>
      </c>
      <c r="L40">
        <v>-0.31808802485465998</v>
      </c>
      <c r="M40">
        <v>-0.71363544464111295</v>
      </c>
      <c r="N40">
        <v>-0.30142462253570501</v>
      </c>
      <c r="O40" s="5">
        <f>AVERAGE(Table1[[#This Row],[target 1]:[target 10]])</f>
        <v>-0.66709576994180619</v>
      </c>
      <c r="P40" s="5">
        <f>1.95911*_xlfn.STDEV.S(Table1[[#This Row],[target 1]:[target 10]])/COUNT(Table1[[#This Row],[target 1]:[target 10]])</f>
        <v>0.12271278048217996</v>
      </c>
      <c r="Q40" s="7" t="str">
        <f t="shared" si="1"/>
        <v>Year 11</v>
      </c>
      <c r="R40"/>
    </row>
    <row r="41" spans="1:18" ht="20.100000000000001" customHeight="1" x14ac:dyDescent="0.35">
      <c r="A41">
        <v>42</v>
      </c>
      <c r="B41" t="s">
        <v>105</v>
      </c>
      <c r="C41" t="s">
        <v>106</v>
      </c>
      <c r="D41" t="s">
        <v>285</v>
      </c>
      <c r="E41" s="1">
        <v>-0.21971087157726199</v>
      </c>
      <c r="F41">
        <v>-0.33491575717925998</v>
      </c>
      <c r="G41">
        <v>-0.78165268898010198</v>
      </c>
      <c r="H41">
        <v>-0.69336998462677002</v>
      </c>
      <c r="I41">
        <v>-0.89732581377029397</v>
      </c>
      <c r="J41">
        <v>-0.51398605108261097</v>
      </c>
      <c r="K41">
        <v>-0.75110638141632002</v>
      </c>
      <c r="L41">
        <v>-0.68527829647064198</v>
      </c>
      <c r="M41">
        <v>-0.72671711444854703</v>
      </c>
      <c r="N41">
        <v>-1.1164869070053101</v>
      </c>
      <c r="O41" s="5">
        <f>AVERAGE(Table1[[#This Row],[target 1]:[target 10]])</f>
        <v>-0.67205498665571184</v>
      </c>
      <c r="P41" s="5">
        <f>1.95911*_xlfn.STDEV.S(Table1[[#This Row],[target 1]:[target 10]])/COUNT(Table1[[#This Row],[target 1]:[target 10]])</f>
        <v>5.1146090083641835E-2</v>
      </c>
      <c r="Q41" s="7" t="str">
        <f t="shared" si="1"/>
        <v>Year 11</v>
      </c>
      <c r="R41"/>
    </row>
    <row r="42" spans="1:18" ht="20.100000000000001" customHeight="1" x14ac:dyDescent="0.35">
      <c r="A42">
        <v>27</v>
      </c>
      <c r="B42" t="s">
        <v>64</v>
      </c>
      <c r="C42" t="s">
        <v>65</v>
      </c>
      <c r="D42" t="s">
        <v>66</v>
      </c>
      <c r="E42" s="1">
        <v>-1.45358002185821</v>
      </c>
      <c r="F42">
        <v>-0.96873819828033403</v>
      </c>
      <c r="G42">
        <v>-0.72085189819335904</v>
      </c>
      <c r="H42">
        <v>-0.40561157464981001</v>
      </c>
      <c r="I42">
        <v>-1.7224146127700799</v>
      </c>
      <c r="J42">
        <v>-0.22772690653800901</v>
      </c>
      <c r="K42">
        <v>-0.87500876188278198</v>
      </c>
      <c r="L42">
        <v>-9.3663357198238303E-2</v>
      </c>
      <c r="M42">
        <v>-0.75169652700424106</v>
      </c>
      <c r="N42">
        <v>0.45122215151786799</v>
      </c>
      <c r="O42" s="5">
        <f>AVERAGE(Table1[[#This Row],[target 1]:[target 10]])</f>
        <v>-0.67680697068571949</v>
      </c>
      <c r="P42" s="5">
        <f>1.95911*_xlfn.STDEV.S(Table1[[#This Row],[target 1]:[target 10]])/COUNT(Table1[[#This Row],[target 1]:[target 10]])</f>
        <v>0.12589310452881558</v>
      </c>
      <c r="Q42" s="7" t="str">
        <f t="shared" si="1"/>
        <v>Year 11</v>
      </c>
      <c r="R42"/>
    </row>
    <row r="43" spans="1:18" ht="20.100000000000001" customHeight="1" x14ac:dyDescent="0.35">
      <c r="A43">
        <v>21</v>
      </c>
      <c r="B43" t="s">
        <v>67</v>
      </c>
      <c r="C43" t="s">
        <v>68</v>
      </c>
      <c r="D43" t="s">
        <v>69</v>
      </c>
      <c r="E43" s="1">
        <v>-0.33734112977981501</v>
      </c>
      <c r="F43">
        <v>-0.785725116729736</v>
      </c>
      <c r="G43">
        <v>-0.857061266899108</v>
      </c>
      <c r="H43">
        <v>-0.110776282846927</v>
      </c>
      <c r="I43">
        <v>-1.16247999668121</v>
      </c>
      <c r="J43">
        <v>-0.12634329497814101</v>
      </c>
      <c r="K43">
        <v>-0.64601534605026201</v>
      </c>
      <c r="L43">
        <v>-0.71242761611938399</v>
      </c>
      <c r="M43">
        <v>-0.59150218963623002</v>
      </c>
      <c r="N43">
        <v>-1.44616830348968</v>
      </c>
      <c r="O43" s="5">
        <f>AVERAGE(Table1[[#This Row],[target 1]:[target 10]])</f>
        <v>-0.67758405432104918</v>
      </c>
      <c r="P43" s="5">
        <f>1.95911*_xlfn.STDEV.S(Table1[[#This Row],[target 1]:[target 10]])/COUNT(Table1[[#This Row],[target 1]:[target 10]])</f>
        <v>8.3125072930845728E-2</v>
      </c>
      <c r="Q43" s="7" t="str">
        <f t="shared" si="1"/>
        <v>Year 11</v>
      </c>
      <c r="R43"/>
    </row>
    <row r="44" spans="1:18" ht="20.100000000000001" customHeight="1" x14ac:dyDescent="0.35">
      <c r="A44">
        <v>18</v>
      </c>
      <c r="B44" t="s">
        <v>46</v>
      </c>
      <c r="C44" t="s">
        <v>47</v>
      </c>
      <c r="D44" t="s">
        <v>48</v>
      </c>
      <c r="E44" s="1">
        <v>0.56727814674377397</v>
      </c>
      <c r="F44">
        <v>-0.50155049562454201</v>
      </c>
      <c r="G44">
        <v>-0.46393594145774802</v>
      </c>
      <c r="H44">
        <v>-1.13431084156036</v>
      </c>
      <c r="I44">
        <v>-0.898542940616607</v>
      </c>
      <c r="J44">
        <v>-0.50858354568481401</v>
      </c>
      <c r="K44">
        <v>-0.26266166567802401</v>
      </c>
      <c r="L44">
        <v>-1.2717603445053101</v>
      </c>
      <c r="M44">
        <v>-1.8335095643997099</v>
      </c>
      <c r="N44">
        <v>-0.533336281776428</v>
      </c>
      <c r="O44" s="5">
        <f>AVERAGE(Table1[[#This Row],[target 1]:[target 10]])</f>
        <v>-0.68409134745597699</v>
      </c>
      <c r="P44" s="5">
        <f>1.95911*_xlfn.STDEV.S(Table1[[#This Row],[target 1]:[target 10]])/COUNT(Table1[[#This Row],[target 1]:[target 10]])</f>
        <v>0.12720062021987572</v>
      </c>
      <c r="Q44" s="7" t="str">
        <f t="shared" si="1"/>
        <v>Year 11</v>
      </c>
      <c r="R44"/>
    </row>
    <row r="45" spans="1:18" ht="20.100000000000001" customHeight="1" x14ac:dyDescent="0.35">
      <c r="A45">
        <v>24</v>
      </c>
      <c r="B45" t="s">
        <v>96</v>
      </c>
      <c r="C45" t="s">
        <v>97</v>
      </c>
      <c r="D45" t="s">
        <v>98</v>
      </c>
      <c r="E45" s="1">
        <v>-0.62723946571350098</v>
      </c>
      <c r="F45">
        <v>-0.584339618682861</v>
      </c>
      <c r="G45">
        <v>-1.18769347667694</v>
      </c>
      <c r="H45">
        <v>-1.1177508831024101</v>
      </c>
      <c r="I45">
        <v>-0.71730339527130105</v>
      </c>
      <c r="J45">
        <v>-1.2684410810470499</v>
      </c>
      <c r="K45">
        <v>-1.1868301630020099</v>
      </c>
      <c r="L45">
        <v>-0.30972048640251099</v>
      </c>
      <c r="M45">
        <v>0.27302026748657199</v>
      </c>
      <c r="N45">
        <v>-0.235139444470405</v>
      </c>
      <c r="O45" s="5">
        <f>AVERAGE(Table1[[#This Row],[target 1]:[target 10]])</f>
        <v>-0.69614377468824162</v>
      </c>
      <c r="P45" s="5">
        <f>1.95911*_xlfn.STDEV.S(Table1[[#This Row],[target 1]:[target 10]])/COUNT(Table1[[#This Row],[target 1]:[target 10]])</f>
        <v>9.9177622522544931E-2</v>
      </c>
      <c r="Q45" s="7" t="str">
        <f t="shared" si="1"/>
        <v>Year 11</v>
      </c>
      <c r="R45"/>
    </row>
    <row r="46" spans="1:18" ht="20.100000000000001" customHeight="1" x14ac:dyDescent="0.35">
      <c r="A46">
        <v>60</v>
      </c>
      <c r="B46" t="s">
        <v>168</v>
      </c>
      <c r="C46" t="s">
        <v>169</v>
      </c>
      <c r="D46" t="s">
        <v>170</v>
      </c>
      <c r="E46" s="1">
        <v>-1.1315882205963099</v>
      </c>
      <c r="F46">
        <v>-7.3966607451438904E-2</v>
      </c>
      <c r="G46">
        <v>-0.55977892875671298</v>
      </c>
      <c r="H46">
        <v>-1.64577496051788</v>
      </c>
      <c r="I46">
        <v>-0.58644855022430398</v>
      </c>
      <c r="J46">
        <v>-1.1654685735702499</v>
      </c>
      <c r="K46">
        <v>-0.41226169466972301</v>
      </c>
      <c r="L46">
        <v>-0.223940655589103</v>
      </c>
      <c r="M46">
        <v>-0.41638198494911099</v>
      </c>
      <c r="N46">
        <v>-0.859516620635986</v>
      </c>
      <c r="O46" s="5">
        <f>AVERAGE(Table1[[#This Row],[target 1]:[target 10]])</f>
        <v>-0.70751267969608178</v>
      </c>
      <c r="P46" s="5">
        <f>1.95911*_xlfn.STDEV.S(Table1[[#This Row],[target 1]:[target 10]])/COUNT(Table1[[#This Row],[target 1]:[target 10]])</f>
        <v>9.5455991738224527E-2</v>
      </c>
      <c r="Q46" s="7" t="str">
        <f t="shared" si="1"/>
        <v>Year 11</v>
      </c>
      <c r="R46"/>
    </row>
    <row r="47" spans="1:18" ht="20.100000000000001" customHeight="1" x14ac:dyDescent="0.35">
      <c r="A47">
        <v>68</v>
      </c>
      <c r="B47" t="s">
        <v>147</v>
      </c>
      <c r="C47" t="s">
        <v>148</v>
      </c>
      <c r="D47" t="s">
        <v>149</v>
      </c>
      <c r="E47" s="1">
        <v>-0.82811009883880604</v>
      </c>
      <c r="F47">
        <v>-0.30440542101860002</v>
      </c>
      <c r="G47">
        <v>-0.57749986648559504</v>
      </c>
      <c r="H47">
        <v>-1.3962815999984699</v>
      </c>
      <c r="I47">
        <v>-0.416007310152053</v>
      </c>
      <c r="J47">
        <v>-1.0687719583511299</v>
      </c>
      <c r="K47">
        <v>-0.20109474658966001</v>
      </c>
      <c r="L47">
        <v>-1.3733602762222199</v>
      </c>
      <c r="M47">
        <v>-0.59416371583938599</v>
      </c>
      <c r="N47">
        <v>-0.45409357547759999</v>
      </c>
      <c r="O47" s="5">
        <f>AVERAGE(Table1[[#This Row],[target 1]:[target 10]])</f>
        <v>-0.72137885689735204</v>
      </c>
      <c r="P47" s="5">
        <f>1.95911*_xlfn.STDEV.S(Table1[[#This Row],[target 1]:[target 10]])/COUNT(Table1[[#This Row],[target 1]:[target 10]])</f>
        <v>8.4107154402421863E-2</v>
      </c>
      <c r="Q47" s="7" t="str">
        <f t="shared" si="1"/>
        <v>Year 11</v>
      </c>
      <c r="R47"/>
    </row>
    <row r="48" spans="1:18" ht="20.100000000000001" customHeight="1" x14ac:dyDescent="0.35">
      <c r="A48">
        <v>56</v>
      </c>
      <c r="B48" t="s">
        <v>145</v>
      </c>
      <c r="C48" t="s">
        <v>4</v>
      </c>
      <c r="D48" t="s">
        <v>146</v>
      </c>
      <c r="E48" s="1">
        <v>-0.79695194959640503</v>
      </c>
      <c r="F48">
        <v>-0.55169856548309304</v>
      </c>
      <c r="G48">
        <v>-0.72206628322601296</v>
      </c>
      <c r="H48">
        <v>-0.43768110871315002</v>
      </c>
      <c r="I48">
        <v>-0.50718843936920099</v>
      </c>
      <c r="J48">
        <v>-1.6090397834777801</v>
      </c>
      <c r="K48">
        <v>-0.37424662709236101</v>
      </c>
      <c r="L48">
        <v>-0.96548640727996804</v>
      </c>
      <c r="M48">
        <v>-0.48558670282363797</v>
      </c>
      <c r="N48">
        <v>-0.79695194959640503</v>
      </c>
      <c r="O48" s="5">
        <f>AVERAGE(Table1[[#This Row],[target 1]:[target 10]])</f>
        <v>-0.72468978166580156</v>
      </c>
      <c r="P48" s="5">
        <f>1.95911*_xlfn.STDEV.S(Table1[[#This Row],[target 1]:[target 10]])/COUNT(Table1[[#This Row],[target 1]:[target 10]])</f>
        <v>7.1240761134339387E-2</v>
      </c>
      <c r="Q48" s="7" t="str">
        <f t="shared" si="1"/>
        <v>Year 11</v>
      </c>
      <c r="R48"/>
    </row>
    <row r="49" spans="1:18" ht="20.100000000000001" customHeight="1" x14ac:dyDescent="0.35">
      <c r="A49">
        <v>25</v>
      </c>
      <c r="B49" t="s">
        <v>78</v>
      </c>
      <c r="C49" t="s">
        <v>19</v>
      </c>
      <c r="D49" t="s">
        <v>79</v>
      </c>
      <c r="E49" s="1">
        <v>-0.31056532263755798</v>
      </c>
      <c r="F49">
        <v>-0.34303271770477201</v>
      </c>
      <c r="G49">
        <v>-0.62720084190368597</v>
      </c>
      <c r="H49">
        <v>-0.169342026114463</v>
      </c>
      <c r="I49">
        <v>-1.56281197071075</v>
      </c>
      <c r="J49">
        <v>-1.8652262687683101</v>
      </c>
      <c r="K49">
        <v>-2.7757701463997299E-3</v>
      </c>
      <c r="L49">
        <v>-0.19208684563636699</v>
      </c>
      <c r="M49">
        <v>-0.98277437686920099</v>
      </c>
      <c r="N49">
        <v>-1.20639324188232</v>
      </c>
      <c r="O49" s="5">
        <f>AVERAGE(Table1[[#This Row],[target 1]:[target 10]])</f>
        <v>-0.72622093823738265</v>
      </c>
      <c r="P49" s="5">
        <f>1.95911*_xlfn.STDEV.S(Table1[[#This Row],[target 1]:[target 10]])/COUNT(Table1[[#This Row],[target 1]:[target 10]])</f>
        <v>0.126321614980823</v>
      </c>
      <c r="Q49" s="7" t="str">
        <f t="shared" si="1"/>
        <v>Year 11</v>
      </c>
      <c r="R49"/>
    </row>
    <row r="50" spans="1:18" ht="20.100000000000001" customHeight="1" x14ac:dyDescent="0.35">
      <c r="A50">
        <v>54</v>
      </c>
      <c r="B50" t="s">
        <v>241</v>
      </c>
      <c r="C50" t="s">
        <v>242</v>
      </c>
      <c r="D50" t="s">
        <v>243</v>
      </c>
      <c r="E50" s="1">
        <v>-0.84570682048797596</v>
      </c>
      <c r="F50">
        <v>-1.2970947027206401</v>
      </c>
      <c r="G50">
        <v>-0.20927128195762601</v>
      </c>
      <c r="H50">
        <v>-0.490002781152725</v>
      </c>
      <c r="I50">
        <v>-0.62630921602249101</v>
      </c>
      <c r="J50">
        <v>-0.45411989092826799</v>
      </c>
      <c r="K50">
        <v>-0.84570682048797596</v>
      </c>
      <c r="L50">
        <v>-1.10499739646911</v>
      </c>
      <c r="M50">
        <v>-0.62630921602249101</v>
      </c>
      <c r="N50">
        <v>-1.1583137512207</v>
      </c>
      <c r="O50" s="5">
        <f>AVERAGE(Table1[[#This Row],[target 1]:[target 10]])</f>
        <v>-0.76578318774700027</v>
      </c>
      <c r="P50" s="5">
        <f>1.95911*_xlfn.STDEV.S(Table1[[#This Row],[target 1]:[target 10]])/COUNT(Table1[[#This Row],[target 1]:[target 10]])</f>
        <v>6.8054264953869639E-2</v>
      </c>
      <c r="Q50" s="7" t="str">
        <f t="shared" si="1"/>
        <v>Year 11</v>
      </c>
      <c r="R50"/>
    </row>
    <row r="51" spans="1:18" ht="20.100000000000001" customHeight="1" x14ac:dyDescent="0.35">
      <c r="A51">
        <v>14</v>
      </c>
      <c r="B51" t="s">
        <v>32</v>
      </c>
      <c r="C51" t="s">
        <v>33</v>
      </c>
      <c r="D51" t="s">
        <v>34</v>
      </c>
      <c r="E51" s="1">
        <v>-0.93491208553314198</v>
      </c>
      <c r="F51">
        <v>-0.77836406230926503</v>
      </c>
      <c r="G51">
        <v>-2.37309718132019</v>
      </c>
      <c r="H51">
        <v>-0.356861382722854</v>
      </c>
      <c r="I51">
        <v>-0.85476058721542303</v>
      </c>
      <c r="J51">
        <v>-0.77836406230926503</v>
      </c>
      <c r="K51">
        <v>2.61599607765674E-2</v>
      </c>
      <c r="L51">
        <v>-0.22141282260417899</v>
      </c>
      <c r="M51">
        <v>-0.61971449851989702</v>
      </c>
      <c r="N51">
        <v>-0.85812127590179399</v>
      </c>
      <c r="O51" s="5">
        <f>AVERAGE(Table1[[#This Row],[target 1]:[target 10]])</f>
        <v>-0.7749447997659441</v>
      </c>
      <c r="P51" s="5">
        <f>1.95911*_xlfn.STDEV.S(Table1[[#This Row],[target 1]:[target 10]])/COUNT(Table1[[#This Row],[target 1]:[target 10]])</f>
        <v>0.12629211679203473</v>
      </c>
      <c r="Q51" s="7" t="str">
        <f t="shared" si="1"/>
        <v>Year 11</v>
      </c>
      <c r="R51"/>
    </row>
    <row r="52" spans="1:18" ht="20.100000000000001" customHeight="1" x14ac:dyDescent="0.35">
      <c r="A52">
        <v>74</v>
      </c>
      <c r="B52" t="s">
        <v>219</v>
      </c>
      <c r="C52" t="s">
        <v>220</v>
      </c>
      <c r="D52" t="s">
        <v>221</v>
      </c>
      <c r="E52" s="1">
        <v>-1.0636464357376001</v>
      </c>
      <c r="F52">
        <v>-1.05100798606872</v>
      </c>
      <c r="G52">
        <v>-0.49744096398353499</v>
      </c>
      <c r="H52">
        <v>-1.08619952201843</v>
      </c>
      <c r="I52">
        <v>-0.92155098915100098</v>
      </c>
      <c r="J52">
        <v>-0.73639768362045199</v>
      </c>
      <c r="K52">
        <v>-0.43354138731956399</v>
      </c>
      <c r="L52">
        <v>-0.42193531990051197</v>
      </c>
      <c r="M52">
        <v>-0.79570323228836004</v>
      </c>
      <c r="N52">
        <v>-1.05153572559356</v>
      </c>
      <c r="O52" s="5">
        <f>AVERAGE(Table1[[#This Row],[target 1]:[target 10]])</f>
        <v>-0.80589592456817338</v>
      </c>
      <c r="P52" s="5">
        <f>1.95911*_xlfn.STDEV.S(Table1[[#This Row],[target 1]:[target 10]])/COUNT(Table1[[#This Row],[target 1]:[target 10]])</f>
        <v>5.3251621331201072E-2</v>
      </c>
      <c r="Q52" s="7" t="str">
        <f t="shared" si="1"/>
        <v>Year 11</v>
      </c>
      <c r="R52"/>
    </row>
    <row r="53" spans="1:18" ht="20.100000000000001" customHeight="1" x14ac:dyDescent="0.35">
      <c r="A53">
        <v>51</v>
      </c>
      <c r="B53" t="s">
        <v>135</v>
      </c>
      <c r="C53" t="s">
        <v>68</v>
      </c>
      <c r="D53" t="s">
        <v>136</v>
      </c>
      <c r="E53" s="1">
        <v>-0.81680631637573198</v>
      </c>
      <c r="F53">
        <v>-0.74459439516067505</v>
      </c>
      <c r="G53">
        <v>-1.8046116828918399</v>
      </c>
      <c r="H53">
        <v>-0.91479855775833097</v>
      </c>
      <c r="I53">
        <v>-0.49995249509811401</v>
      </c>
      <c r="J53">
        <v>-1.0954440832137999</v>
      </c>
      <c r="K53">
        <v>-0.63477444648742598</v>
      </c>
      <c r="L53">
        <v>-0.24725027382373799</v>
      </c>
      <c r="M53">
        <v>-0.65635728836059504</v>
      </c>
      <c r="N53">
        <v>-0.79812705516815097</v>
      </c>
      <c r="O53" s="5">
        <f>AVERAGE(Table1[[#This Row],[target 1]:[target 10]])</f>
        <v>-0.82127165943384028</v>
      </c>
      <c r="P53" s="5">
        <f>1.95911*_xlfn.STDEV.S(Table1[[#This Row],[target 1]:[target 10]])/COUNT(Table1[[#This Row],[target 1]:[target 10]])</f>
        <v>8.1355761146961886E-2</v>
      </c>
      <c r="Q53" s="7" t="str">
        <f t="shared" si="1"/>
        <v>Year 11</v>
      </c>
      <c r="R53"/>
    </row>
    <row r="54" spans="1:18" ht="20.100000000000001" customHeight="1" x14ac:dyDescent="0.35">
      <c r="A54">
        <v>89</v>
      </c>
      <c r="B54" t="s">
        <v>227</v>
      </c>
      <c r="C54" t="s">
        <v>4</v>
      </c>
      <c r="D54" t="s">
        <v>228</v>
      </c>
      <c r="E54" s="1">
        <v>0.23864722251892001</v>
      </c>
      <c r="F54">
        <v>0.12031361460685699</v>
      </c>
      <c r="G54">
        <v>-1.79310762882232</v>
      </c>
      <c r="H54">
        <v>-1.2132929563522299</v>
      </c>
      <c r="I54">
        <v>-0.69700336456298795</v>
      </c>
      <c r="J54">
        <v>-0.53185164928436202</v>
      </c>
      <c r="K54">
        <v>-0.84051865339279097</v>
      </c>
      <c r="L54">
        <v>-2.1569113731384202</v>
      </c>
      <c r="M54">
        <v>-0.49210521578788702</v>
      </c>
      <c r="N54">
        <v>-1.34703493118286</v>
      </c>
      <c r="O54" s="5">
        <f>AVERAGE(Table1[[#This Row],[target 1]:[target 10]])</f>
        <v>-0.87128649353980803</v>
      </c>
      <c r="P54" s="5">
        <f>1.95911*_xlfn.STDEV.S(Table1[[#This Row],[target 1]:[target 10]])/COUNT(Table1[[#This Row],[target 1]:[target 10]])</f>
        <v>0.15106800241501261</v>
      </c>
      <c r="Q54" s="7" t="str">
        <f t="shared" si="1"/>
        <v>Year 11</v>
      </c>
      <c r="R54"/>
    </row>
    <row r="55" spans="1:18" ht="20.100000000000001" customHeight="1" x14ac:dyDescent="0.35">
      <c r="A55">
        <v>22</v>
      </c>
      <c r="B55" t="s">
        <v>58</v>
      </c>
      <c r="C55" t="s">
        <v>59</v>
      </c>
      <c r="D55" t="s">
        <v>60</v>
      </c>
      <c r="E55" s="1">
        <v>-2.3855431079864502</v>
      </c>
      <c r="F55">
        <v>0.10443203151226001</v>
      </c>
      <c r="G55">
        <v>-9.5773130655288696E-2</v>
      </c>
      <c r="H55">
        <v>-6.4787909388542106E-2</v>
      </c>
      <c r="I55">
        <v>-0.95414149761199896</v>
      </c>
      <c r="J55">
        <v>-0.53411263227462702</v>
      </c>
      <c r="K55">
        <v>-1.07401442527771</v>
      </c>
      <c r="L55">
        <v>-3.0318800359964301E-2</v>
      </c>
      <c r="M55">
        <v>-1.80421519279479</v>
      </c>
      <c r="N55">
        <v>-1.9922732114791799</v>
      </c>
      <c r="O55" s="5">
        <f>AVERAGE(Table1[[#This Row],[target 1]:[target 10]])</f>
        <v>-0.88307478763162917</v>
      </c>
      <c r="P55" s="5">
        <f>1.95911*_xlfn.STDEV.S(Table1[[#This Row],[target 1]:[target 10]])/COUNT(Table1[[#This Row],[target 1]:[target 10]])</f>
        <v>0.17873787332018176</v>
      </c>
      <c r="Q55" s="7" t="str">
        <f t="shared" si="1"/>
        <v>Year 11</v>
      </c>
      <c r="R55"/>
    </row>
    <row r="56" spans="1:18" ht="20.100000000000001" customHeight="1" x14ac:dyDescent="0.35">
      <c r="A56">
        <v>32</v>
      </c>
      <c r="B56" t="s">
        <v>75</v>
      </c>
      <c r="C56" t="s">
        <v>76</v>
      </c>
      <c r="D56" t="s">
        <v>77</v>
      </c>
      <c r="E56" s="1">
        <v>-0.82119083404541005</v>
      </c>
      <c r="F56">
        <v>0.114355966448783</v>
      </c>
      <c r="G56">
        <v>-1.56399261951446</v>
      </c>
      <c r="H56">
        <v>-0.95762687921524003</v>
      </c>
      <c r="I56">
        <v>-0.799299836158752</v>
      </c>
      <c r="J56">
        <v>-2.5221099853515598</v>
      </c>
      <c r="K56">
        <v>-1.1882474422454801</v>
      </c>
      <c r="L56">
        <v>-0.156401827931404</v>
      </c>
      <c r="M56">
        <v>-0.746584832668304</v>
      </c>
      <c r="N56">
        <v>-0.59089958667755105</v>
      </c>
      <c r="O56" s="5">
        <f>AVERAGE(Table1[[#This Row],[target 1]:[target 10]])</f>
        <v>-0.9231997877359378</v>
      </c>
      <c r="P56" s="5">
        <f>1.95911*_xlfn.STDEV.S(Table1[[#This Row],[target 1]:[target 10]])/COUNT(Table1[[#This Row],[target 1]:[target 10]])</f>
        <v>0.144119127899242</v>
      </c>
      <c r="Q56" s="7" t="str">
        <f t="shared" si="1"/>
        <v>Year 11</v>
      </c>
      <c r="R56"/>
    </row>
    <row r="57" spans="1:18" ht="20.100000000000001" customHeight="1" x14ac:dyDescent="0.35">
      <c r="A57">
        <v>45</v>
      </c>
      <c r="B57" t="s">
        <v>120</v>
      </c>
      <c r="C57" t="s">
        <v>121</v>
      </c>
      <c r="D57" t="s">
        <v>122</v>
      </c>
      <c r="E57" s="1">
        <v>-0.86512172222137396</v>
      </c>
      <c r="F57">
        <v>-0.89990043640136697</v>
      </c>
      <c r="G57">
        <v>0.111544571816921</v>
      </c>
      <c r="H57">
        <v>-1.0432926416396999</v>
      </c>
      <c r="I57">
        <v>-1.1001509428024201</v>
      </c>
      <c r="J57">
        <v>-1.07059013843536</v>
      </c>
      <c r="K57">
        <v>-0.91791832447052002</v>
      </c>
      <c r="L57">
        <v>-1.1423152685165401</v>
      </c>
      <c r="M57">
        <v>-0.46018600463867099</v>
      </c>
      <c r="N57">
        <v>-2.0320496559143</v>
      </c>
      <c r="O57" s="5">
        <f>AVERAGE(Table1[[#This Row],[target 1]:[target 10]])</f>
        <v>-0.94199805632233313</v>
      </c>
      <c r="P57" s="5">
        <f>1.95911*_xlfn.STDEV.S(Table1[[#This Row],[target 1]:[target 10]])/COUNT(Table1[[#This Row],[target 1]:[target 10]])</f>
        <v>0.10591492286914776</v>
      </c>
      <c r="Q57" s="7" t="str">
        <f t="shared" si="1"/>
        <v>Year 11</v>
      </c>
      <c r="R57"/>
    </row>
    <row r="58" spans="1:18" ht="20.100000000000001" customHeight="1" x14ac:dyDescent="0.35">
      <c r="A58">
        <v>11</v>
      </c>
      <c r="B58" t="s">
        <v>40</v>
      </c>
      <c r="C58" t="s">
        <v>41</v>
      </c>
      <c r="D58" t="s">
        <v>42</v>
      </c>
      <c r="E58" s="1">
        <v>-0.67027890682220403</v>
      </c>
      <c r="F58">
        <v>-0.844435334205627</v>
      </c>
      <c r="G58">
        <v>-0.34180271625518799</v>
      </c>
      <c r="H58">
        <v>-0.358681470155715</v>
      </c>
      <c r="I58">
        <v>-2.0690045356750399</v>
      </c>
      <c r="J58">
        <v>-1.1669677495956401</v>
      </c>
      <c r="K58">
        <v>-2.23112869262695</v>
      </c>
      <c r="L58">
        <v>-1.0113102197646999</v>
      </c>
      <c r="M58">
        <v>-0.16246002912521301</v>
      </c>
      <c r="N58">
        <v>-0.57169210910797097</v>
      </c>
      <c r="O58" s="5">
        <f>AVERAGE(Table1[[#This Row],[target 1]:[target 10]])</f>
        <v>-0.94277617633342492</v>
      </c>
      <c r="P58" s="5">
        <f>1.95911*_xlfn.STDEV.S(Table1[[#This Row],[target 1]:[target 10]])/COUNT(Table1[[#This Row],[target 1]:[target 10]])</f>
        <v>0.1387769660544578</v>
      </c>
      <c r="Q58" s="7" t="str">
        <f t="shared" si="1"/>
        <v>Year 11</v>
      </c>
      <c r="R58"/>
    </row>
    <row r="59" spans="1:18" ht="20.100000000000001" customHeight="1" x14ac:dyDescent="0.35">
      <c r="A59">
        <v>70</v>
      </c>
      <c r="B59" t="s">
        <v>188</v>
      </c>
      <c r="C59" t="s">
        <v>19</v>
      </c>
      <c r="D59" t="s">
        <v>189</v>
      </c>
      <c r="E59" s="1">
        <v>-2.0414757728576598</v>
      </c>
      <c r="F59">
        <v>0.134765729308128</v>
      </c>
      <c r="G59">
        <v>-0.67905414104461603</v>
      </c>
      <c r="H59">
        <v>-0.49185940623283297</v>
      </c>
      <c r="I59">
        <v>-0.94838190078735296</v>
      </c>
      <c r="J59">
        <v>-2.7493476867675701</v>
      </c>
      <c r="K59">
        <v>9.0398766100406605E-2</v>
      </c>
      <c r="L59">
        <v>-0.78725749254226596</v>
      </c>
      <c r="M59">
        <v>-0.70723515748977595</v>
      </c>
      <c r="N59">
        <v>-1.3000448942184399</v>
      </c>
      <c r="O59" s="5">
        <f>AVERAGE(Table1[[#This Row],[target 1]:[target 10]])</f>
        <v>-0.9479491956531978</v>
      </c>
      <c r="P59" s="5">
        <f>1.95911*_xlfn.STDEV.S(Table1[[#This Row],[target 1]:[target 10]])/COUNT(Table1[[#This Row],[target 1]:[target 10]])</f>
        <v>0.17497646902438732</v>
      </c>
      <c r="Q59" s="7" t="str">
        <f t="shared" si="1"/>
        <v>Year 11</v>
      </c>
      <c r="R59"/>
    </row>
    <row r="60" spans="1:18" ht="20.100000000000001" customHeight="1" x14ac:dyDescent="0.35">
      <c r="A60">
        <v>96</v>
      </c>
      <c r="B60" t="s">
        <v>225</v>
      </c>
      <c r="C60" t="s">
        <v>4</v>
      </c>
      <c r="D60" t="s">
        <v>226</v>
      </c>
      <c r="E60" s="1">
        <v>0.19454032182693401</v>
      </c>
      <c r="F60">
        <v>-1.3256822824478101</v>
      </c>
      <c r="G60">
        <v>-0.84790223836898804</v>
      </c>
      <c r="H60">
        <v>-0.92141187191009499</v>
      </c>
      <c r="I60">
        <v>-2.2383151054382302</v>
      </c>
      <c r="J60">
        <v>-0.96954685449600198</v>
      </c>
      <c r="K60">
        <v>-0.35175323486328097</v>
      </c>
      <c r="L60">
        <v>-1.71107721328735</v>
      </c>
      <c r="M60">
        <v>-0.70158827304839999</v>
      </c>
      <c r="N60">
        <v>-0.76338398456573398</v>
      </c>
      <c r="O60" s="5">
        <f>AVERAGE(Table1[[#This Row],[target 1]:[target 10]])</f>
        <v>-0.96361207365989576</v>
      </c>
      <c r="P60" s="5">
        <f>1.95911*_xlfn.STDEV.S(Table1[[#This Row],[target 1]:[target 10]])/COUNT(Table1[[#This Row],[target 1]:[target 10]])</f>
        <v>0.1331027081930348</v>
      </c>
      <c r="Q60" s="7" t="str">
        <f t="shared" si="1"/>
        <v>Year 11</v>
      </c>
      <c r="R60"/>
    </row>
    <row r="61" spans="1:18" ht="20.100000000000001" customHeight="1" x14ac:dyDescent="0.35">
      <c r="A61">
        <v>43</v>
      </c>
      <c r="B61" t="s">
        <v>132</v>
      </c>
      <c r="C61" t="s">
        <v>133</v>
      </c>
      <c r="D61" t="s">
        <v>134</v>
      </c>
      <c r="E61" s="1">
        <v>-1.4306515455245901</v>
      </c>
      <c r="F61">
        <v>-1.1902704238891599</v>
      </c>
      <c r="G61">
        <v>-1.3533695936203001</v>
      </c>
      <c r="H61">
        <v>2.2389154881238899E-2</v>
      </c>
      <c r="I61">
        <v>-1.1050788164138701</v>
      </c>
      <c r="J61">
        <v>-0.78899657726287797</v>
      </c>
      <c r="K61">
        <v>-1.1050788164138701</v>
      </c>
      <c r="L61">
        <v>-1.1050788164138701</v>
      </c>
      <c r="M61">
        <v>-1.13070964813232</v>
      </c>
      <c r="N61">
        <v>-0.80667090415954501</v>
      </c>
      <c r="O61" s="5">
        <f>AVERAGE(Table1[[#This Row],[target 1]:[target 10]])</f>
        <v>-0.99935159869491663</v>
      </c>
      <c r="P61" s="5">
        <f>1.95911*_xlfn.STDEV.S(Table1[[#This Row],[target 1]:[target 10]])/COUNT(Table1[[#This Row],[target 1]:[target 10]])</f>
        <v>8.0615447152639325E-2</v>
      </c>
      <c r="Q61" s="7" t="str">
        <f t="shared" si="1"/>
        <v>Year 11</v>
      </c>
      <c r="R61"/>
    </row>
    <row r="62" spans="1:18" ht="20.100000000000001" customHeight="1" x14ac:dyDescent="0.35">
      <c r="A62">
        <v>58</v>
      </c>
      <c r="B62" t="s">
        <v>150</v>
      </c>
      <c r="C62" t="s">
        <v>151</v>
      </c>
      <c r="D62" t="s">
        <v>152</v>
      </c>
      <c r="E62" s="1">
        <v>-1.3286427259445099</v>
      </c>
      <c r="F62">
        <v>-1.5403069257736199</v>
      </c>
      <c r="G62">
        <v>-1.91508400440216</v>
      </c>
      <c r="H62">
        <v>-1.82287037372589</v>
      </c>
      <c r="I62">
        <v>-0.73637908697128296</v>
      </c>
      <c r="J62">
        <v>-0.70478737354278498</v>
      </c>
      <c r="K62">
        <v>-1.18358290195465</v>
      </c>
      <c r="L62">
        <v>-0.94575035572052002</v>
      </c>
      <c r="M62">
        <v>-0.64479947090148904</v>
      </c>
      <c r="N62">
        <v>0.40024146437644897</v>
      </c>
      <c r="O62" s="5">
        <f>AVERAGE(Table1[[#This Row],[target 1]:[target 10]])</f>
        <v>-1.0421961754560456</v>
      </c>
      <c r="P62" s="5">
        <f>1.95911*_xlfn.STDEV.S(Table1[[#This Row],[target 1]:[target 10]])/COUNT(Table1[[#This Row],[target 1]:[target 10]])</f>
        <v>0.13346194875428935</v>
      </c>
      <c r="Q62" s="7" t="str">
        <f t="shared" si="1"/>
        <v>Year 11</v>
      </c>
      <c r="R62"/>
    </row>
    <row r="63" spans="1:18" ht="20.100000000000001" customHeight="1" x14ac:dyDescent="0.35">
      <c r="A63">
        <v>2</v>
      </c>
      <c r="B63" t="s">
        <v>9</v>
      </c>
      <c r="C63" t="s">
        <v>10</v>
      </c>
      <c r="D63" t="s">
        <v>11</v>
      </c>
      <c r="E63" s="1">
        <v>-1.4071842432021999</v>
      </c>
      <c r="F63">
        <v>-1.14722907543182</v>
      </c>
      <c r="G63">
        <v>-1.85019314289093</v>
      </c>
      <c r="H63">
        <v>-0.85036820173263505</v>
      </c>
      <c r="I63">
        <v>-1.10525274276733</v>
      </c>
      <c r="J63">
        <v>-0.98955130577087402</v>
      </c>
      <c r="K63">
        <v>6.2496256083249997E-2</v>
      </c>
      <c r="L63">
        <v>-1.1837257146835301</v>
      </c>
      <c r="M63">
        <v>-1.35420382022857</v>
      </c>
      <c r="N63">
        <v>-2.1962089538574201</v>
      </c>
      <c r="O63" s="5">
        <f>AVERAGE(Table1[[#This Row],[target 1]:[target 10]])</f>
        <v>-1.2021420944482057</v>
      </c>
      <c r="P63" s="5">
        <f>1.95911*_xlfn.STDEV.S(Table1[[#This Row],[target 1]:[target 10]])/COUNT(Table1[[#This Row],[target 1]:[target 10]])</f>
        <v>0.11780564549723156</v>
      </c>
      <c r="Q63" s="7" t="str">
        <f t="shared" si="1"/>
        <v>Year 12</v>
      </c>
      <c r="R63"/>
    </row>
    <row r="64" spans="1:18" ht="20.100000000000001" customHeight="1" x14ac:dyDescent="0.35">
      <c r="A64">
        <v>29</v>
      </c>
      <c r="B64" t="s">
        <v>70</v>
      </c>
      <c r="C64" t="s">
        <v>19</v>
      </c>
      <c r="D64" t="s">
        <v>71</v>
      </c>
      <c r="E64" s="1">
        <v>-0.90053105354309004</v>
      </c>
      <c r="F64">
        <v>-1.62782323360443</v>
      </c>
      <c r="G64">
        <v>-0.13833951950073201</v>
      </c>
      <c r="H64">
        <v>-1.2614947557449301</v>
      </c>
      <c r="I64">
        <v>-1.5829387903213501</v>
      </c>
      <c r="J64">
        <v>-0.7893648147583</v>
      </c>
      <c r="K64">
        <v>-2.1575548648834202</v>
      </c>
      <c r="L64">
        <v>-0.96176505088806097</v>
      </c>
      <c r="M64">
        <v>-1.40494740009307</v>
      </c>
      <c r="N64">
        <v>-1.27971851825714</v>
      </c>
      <c r="O64" s="5">
        <f>AVERAGE(Table1[[#This Row],[target 1]:[target 10]])</f>
        <v>-1.2104478001594523</v>
      </c>
      <c r="P64" s="5">
        <f>1.95911*_xlfn.STDEV.S(Table1[[#This Row],[target 1]:[target 10]])/COUNT(Table1[[#This Row],[target 1]:[target 10]])</f>
        <v>0.10809318181235775</v>
      </c>
      <c r="Q64" s="7" t="str">
        <f t="shared" si="1"/>
        <v>Year 12</v>
      </c>
      <c r="R64"/>
    </row>
    <row r="65" spans="1:18" ht="20.100000000000001" customHeight="1" x14ac:dyDescent="0.35">
      <c r="A65">
        <v>1</v>
      </c>
      <c r="B65" t="s">
        <v>3</v>
      </c>
      <c r="C65" t="s">
        <v>4</v>
      </c>
      <c r="D65" t="s">
        <v>5</v>
      </c>
      <c r="E65" s="1">
        <v>-0.51081597805023105</v>
      </c>
      <c r="F65">
        <v>-1.5657924413680999</v>
      </c>
      <c r="G65">
        <v>-0.61924958229064897</v>
      </c>
      <c r="H65">
        <v>-1.2469023466110201</v>
      </c>
      <c r="I65">
        <v>-1.4633874893188401</v>
      </c>
      <c r="J65">
        <v>-1.5961455106735201</v>
      </c>
      <c r="K65">
        <v>-0.12177984416484799</v>
      </c>
      <c r="L65">
        <v>-2.4664754867553702</v>
      </c>
      <c r="M65">
        <v>-1.8117107152938801</v>
      </c>
      <c r="N65">
        <v>-0.83055746555328303</v>
      </c>
      <c r="O65" s="5">
        <f>AVERAGE(Table1[[#This Row],[target 1]:[target 10]])</f>
        <v>-1.2232816860079745</v>
      </c>
      <c r="P65" s="5">
        <f>1.95911*_xlfn.STDEV.S(Table1[[#This Row],[target 1]:[target 10]])/COUNT(Table1[[#This Row],[target 1]:[target 10]])</f>
        <v>0.13770141994433854</v>
      </c>
      <c r="Q65" s="6" t="str">
        <f t="shared" si="1"/>
        <v>Year 12</v>
      </c>
      <c r="R65"/>
    </row>
    <row r="66" spans="1:18" ht="20.100000000000001" customHeight="1" x14ac:dyDescent="0.35">
      <c r="A66">
        <v>95</v>
      </c>
      <c r="B66" t="s">
        <v>222</v>
      </c>
      <c r="C66" t="s">
        <v>223</v>
      </c>
      <c r="D66" t="s">
        <v>224</v>
      </c>
      <c r="E66" s="1">
        <v>-1.10294365882873</v>
      </c>
      <c r="F66">
        <v>-0.83045089244842496</v>
      </c>
      <c r="G66">
        <v>-0.95927053689956598</v>
      </c>
      <c r="H66">
        <v>-1.9536602497100799</v>
      </c>
      <c r="I66">
        <v>-1.63875591754913</v>
      </c>
      <c r="J66">
        <v>-1.51220786571502</v>
      </c>
      <c r="K66">
        <v>-0.82521587610244695</v>
      </c>
      <c r="L66">
        <v>-0.657110095024108</v>
      </c>
      <c r="M66">
        <v>-2.0147614479064901</v>
      </c>
      <c r="N66">
        <v>-1.49067771434783</v>
      </c>
      <c r="O66" s="5">
        <f>AVERAGE(Table1[[#This Row],[target 1]:[target 10]])</f>
        <v>-1.2985054254531827</v>
      </c>
      <c r="P66" s="5">
        <f>1.95911*_xlfn.STDEV.S(Table1[[#This Row],[target 1]:[target 10]])/COUNT(Table1[[#This Row],[target 1]:[target 10]])</f>
        <v>9.5718571346645756E-2</v>
      </c>
      <c r="Q66" s="7" t="str">
        <f t="shared" ref="Q66:Q101" si="2" xml:space="preserve"> IF(O66&gt;=$C$105, "Year 9-", IF(O66&gt;=$C$106, "Year 9", IF(O66&gt;=$C$107, "Year 10", IF(O66&gt;=$C$108, "Year 11", IF(O66&gt;=$C$109, "Year 12", IF(O66&gt;=$C$110, "Year 13", "Year 13+"))))))</f>
        <v>Year 12</v>
      </c>
      <c r="R66"/>
    </row>
    <row r="67" spans="1:18" ht="20.100000000000001" customHeight="1" x14ac:dyDescent="0.35">
      <c r="A67">
        <v>34</v>
      </c>
      <c r="B67" t="s">
        <v>114</v>
      </c>
      <c r="C67" t="s">
        <v>50</v>
      </c>
      <c r="D67" t="s">
        <v>115</v>
      </c>
      <c r="E67" s="1">
        <v>-1.8875967264175399</v>
      </c>
      <c r="F67">
        <v>-1.67069852352142</v>
      </c>
      <c r="G67">
        <v>-0.84656065702438299</v>
      </c>
      <c r="H67">
        <v>-1.1746836900711</v>
      </c>
      <c r="I67">
        <v>-0.56834703683853105</v>
      </c>
      <c r="J67">
        <v>-1.3081297874450599</v>
      </c>
      <c r="K67">
        <v>-1.19916379451751</v>
      </c>
      <c r="L67">
        <v>-2.2629003524780198</v>
      </c>
      <c r="M67">
        <v>-1.7395606040954501</v>
      </c>
      <c r="N67">
        <v>-0.69166624546051003</v>
      </c>
      <c r="O67" s="5">
        <f>AVERAGE(Table1[[#This Row],[target 1]:[target 10]])</f>
        <v>-1.3349307417869523</v>
      </c>
      <c r="P67" s="5">
        <f>1.95911*_xlfn.STDEV.S(Table1[[#This Row],[target 1]:[target 10]])/COUNT(Table1[[#This Row],[target 1]:[target 10]])</f>
        <v>0.10785603523102083</v>
      </c>
      <c r="Q67" s="7" t="str">
        <f t="shared" si="2"/>
        <v>Year 12</v>
      </c>
      <c r="R67"/>
    </row>
    <row r="68" spans="1:18" ht="20.100000000000001" customHeight="1" x14ac:dyDescent="0.35">
      <c r="A68">
        <v>87</v>
      </c>
      <c r="B68" t="s">
        <v>257</v>
      </c>
      <c r="C68" t="s">
        <v>258</v>
      </c>
      <c r="D68" t="s">
        <v>259</v>
      </c>
      <c r="E68" s="1">
        <v>-2.07238674163818</v>
      </c>
      <c r="F68">
        <v>-1.39265656471252</v>
      </c>
      <c r="G68">
        <v>-2.2149312496185298</v>
      </c>
      <c r="H68">
        <v>-1.39265656471252</v>
      </c>
      <c r="I68">
        <v>-0.257726520299911</v>
      </c>
      <c r="J68">
        <v>-0.54564976692199696</v>
      </c>
      <c r="K68">
        <v>-1.9066630601882899</v>
      </c>
      <c r="L68">
        <v>-1.39265656471252</v>
      </c>
      <c r="M68">
        <v>-1.4992702007293699</v>
      </c>
      <c r="N68">
        <v>-2.3644480705261199</v>
      </c>
      <c r="O68" s="5">
        <f>AVERAGE(Table1[[#This Row],[target 1]:[target 10]])</f>
        <v>-1.5039045304059957</v>
      </c>
      <c r="P68" s="5">
        <f>1.95911*_xlfn.STDEV.S(Table1[[#This Row],[target 1]:[target 10]])/COUNT(Table1[[#This Row],[target 1]:[target 10]])</f>
        <v>0.13446597858411671</v>
      </c>
      <c r="Q68" s="7" t="str">
        <f t="shared" si="2"/>
        <v>Year 12</v>
      </c>
      <c r="R68"/>
    </row>
    <row r="69" spans="1:18" ht="20.100000000000001" customHeight="1" x14ac:dyDescent="0.35">
      <c r="A69">
        <v>46</v>
      </c>
      <c r="B69" t="s">
        <v>116</v>
      </c>
      <c r="C69" t="s">
        <v>117</v>
      </c>
      <c r="D69" t="s">
        <v>118</v>
      </c>
      <c r="E69" s="1">
        <v>-2.00042676925659</v>
      </c>
      <c r="F69">
        <v>-0.93041276931762695</v>
      </c>
      <c r="G69">
        <v>-0.79551881551742498</v>
      </c>
      <c r="H69">
        <v>-1.7035986185073799</v>
      </c>
      <c r="I69">
        <v>-1.1971358060836701</v>
      </c>
      <c r="J69">
        <v>-0.98975461721420199</v>
      </c>
      <c r="K69">
        <v>-2.8986835479736301</v>
      </c>
      <c r="L69">
        <v>-1.17414343357086</v>
      </c>
      <c r="M69">
        <v>-1.64474189281463</v>
      </c>
      <c r="N69">
        <v>-2.0789623260497998</v>
      </c>
      <c r="O69" s="5">
        <f>AVERAGE(Table1[[#This Row],[target 1]:[target 10]])</f>
        <v>-1.5413378596305813</v>
      </c>
      <c r="P69" s="5">
        <f>1.95911*_xlfn.STDEV.S(Table1[[#This Row],[target 1]:[target 10]])/COUNT(Table1[[#This Row],[target 1]:[target 10]])</f>
        <v>0.12840496667463289</v>
      </c>
      <c r="Q69" s="7" t="str">
        <f t="shared" si="2"/>
        <v>Year 12</v>
      </c>
      <c r="R69"/>
    </row>
    <row r="70" spans="1:18" ht="20.100000000000001" customHeight="1" x14ac:dyDescent="0.35">
      <c r="A70">
        <v>41</v>
      </c>
      <c r="B70" t="s">
        <v>123</v>
      </c>
      <c r="C70" t="s">
        <v>124</v>
      </c>
      <c r="D70" t="s">
        <v>125</v>
      </c>
      <c r="E70" s="1">
        <v>-1.88696253299713</v>
      </c>
      <c r="F70">
        <v>-0.93007749319076505</v>
      </c>
      <c r="G70">
        <v>-2.28148198127746</v>
      </c>
      <c r="H70">
        <v>-1.6196640729904099</v>
      </c>
      <c r="I70">
        <v>-2.7231756597757301E-2</v>
      </c>
      <c r="J70">
        <v>-2.1405770778656001</v>
      </c>
      <c r="K70">
        <v>-1.48166739940643</v>
      </c>
      <c r="L70">
        <v>-2.4463398456573402</v>
      </c>
      <c r="M70">
        <v>-1.772101521492</v>
      </c>
      <c r="N70">
        <v>-1.0129433870315501</v>
      </c>
      <c r="O70" s="5">
        <f>AVERAGE(Table1[[#This Row],[target 1]:[target 10]])</f>
        <v>-1.5599047068506442</v>
      </c>
      <c r="P70" s="5">
        <f>1.95911*_xlfn.STDEV.S(Table1[[#This Row],[target 1]:[target 10]])/COUNT(Table1[[#This Row],[target 1]:[target 10]])</f>
        <v>0.14382001570572084</v>
      </c>
      <c r="Q70" s="7" t="str">
        <f t="shared" si="2"/>
        <v>Year 12</v>
      </c>
      <c r="R70"/>
    </row>
    <row r="71" spans="1:18" ht="20.100000000000001" customHeight="1" x14ac:dyDescent="0.35">
      <c r="A71">
        <v>53</v>
      </c>
      <c r="B71" t="s">
        <v>129</v>
      </c>
      <c r="C71" t="s">
        <v>130</v>
      </c>
      <c r="D71" t="s">
        <v>131</v>
      </c>
      <c r="E71" s="1">
        <v>-0.85860556364059404</v>
      </c>
      <c r="F71">
        <v>-2.0048694610595699</v>
      </c>
      <c r="G71">
        <v>-2.1436550617218</v>
      </c>
      <c r="H71">
        <v>-0.433453559875488</v>
      </c>
      <c r="I71">
        <v>-1.82212603092193</v>
      </c>
      <c r="J71">
        <v>-1.80587613582611</v>
      </c>
      <c r="K71">
        <v>-2.3774335384368799</v>
      </c>
      <c r="L71">
        <v>-0.917971611022949</v>
      </c>
      <c r="M71">
        <v>-1.5627921819686801</v>
      </c>
      <c r="N71">
        <v>-2.12089848518371</v>
      </c>
      <c r="O71" s="5">
        <f>AVERAGE(Table1[[#This Row],[target 1]:[target 10]])</f>
        <v>-1.6047681629657711</v>
      </c>
      <c r="P71" s="5">
        <f>1.95911*_xlfn.STDEV.S(Table1[[#This Row],[target 1]:[target 10]])/COUNT(Table1[[#This Row],[target 1]:[target 10]])</f>
        <v>0.1273632346518257</v>
      </c>
      <c r="Q71" s="7" t="str">
        <f t="shared" si="2"/>
        <v>Year 12</v>
      </c>
      <c r="R71"/>
    </row>
    <row r="72" spans="1:18" ht="20.100000000000001" customHeight="1" x14ac:dyDescent="0.35">
      <c r="A72">
        <v>35</v>
      </c>
      <c r="B72" t="s">
        <v>91</v>
      </c>
      <c r="C72" t="s">
        <v>92</v>
      </c>
      <c r="D72" t="s">
        <v>93</v>
      </c>
      <c r="E72" s="1">
        <v>-1.40382969379425</v>
      </c>
      <c r="F72">
        <v>-1.7883721590042101</v>
      </c>
      <c r="G72">
        <v>-2.22673463821411</v>
      </c>
      <c r="H72">
        <v>-1.9117407798767001</v>
      </c>
      <c r="I72">
        <v>-1.4725826978683401</v>
      </c>
      <c r="J72">
        <v>-0.87058949470519997</v>
      </c>
      <c r="K72">
        <v>-0.90895587205886796</v>
      </c>
      <c r="L72">
        <v>-1.8315840959548899</v>
      </c>
      <c r="M72">
        <v>-1.6477366685867301</v>
      </c>
      <c r="N72">
        <v>-2.0107889175414999</v>
      </c>
      <c r="O72" s="5">
        <f>AVERAGE(Table1[[#This Row],[target 1]:[target 10]])</f>
        <v>-1.6072915017604799</v>
      </c>
      <c r="P72" s="5">
        <f>1.95911*_xlfn.STDEV.S(Table1[[#This Row],[target 1]:[target 10]])/COUNT(Table1[[#This Row],[target 1]:[target 10]])</f>
        <v>8.7951413169241793E-2</v>
      </c>
      <c r="Q72" s="7" t="str">
        <f t="shared" si="2"/>
        <v>Year 12</v>
      </c>
      <c r="R72"/>
    </row>
    <row r="73" spans="1:18" ht="20.100000000000001" customHeight="1" x14ac:dyDescent="0.35">
      <c r="A73">
        <v>5</v>
      </c>
      <c r="B73" t="s">
        <v>15</v>
      </c>
      <c r="C73" t="s">
        <v>16</v>
      </c>
      <c r="D73" t="s">
        <v>17</v>
      </c>
      <c r="E73" s="1">
        <v>-1.36317038536071</v>
      </c>
      <c r="F73">
        <v>-0.94212538003921498</v>
      </c>
      <c r="G73">
        <v>-2.2260508537292401</v>
      </c>
      <c r="H73">
        <v>-2.50478887557983</v>
      </c>
      <c r="I73">
        <v>-1.4951714277267401</v>
      </c>
      <c r="J73">
        <v>-1.48759925365448</v>
      </c>
      <c r="K73">
        <v>-1.4798604249954199</v>
      </c>
      <c r="L73">
        <v>-2.2931842803954998</v>
      </c>
      <c r="M73">
        <v>-1.09622514247894</v>
      </c>
      <c r="N73">
        <v>-1.3559683561325</v>
      </c>
      <c r="O73" s="5">
        <f>AVERAGE(Table1[[#This Row],[target 1]:[target 10]])</f>
        <v>-1.6244144380092576</v>
      </c>
      <c r="P73" s="5">
        <f>1.95911*_xlfn.STDEV.S(Table1[[#This Row],[target 1]:[target 10]])/COUNT(Table1[[#This Row],[target 1]:[target 10]])</f>
        <v>0.10377758825378584</v>
      </c>
      <c r="Q73" s="7" t="str">
        <f t="shared" si="2"/>
        <v>Year 12</v>
      </c>
      <c r="R73"/>
    </row>
    <row r="74" spans="1:18" ht="20.100000000000001" customHeight="1" x14ac:dyDescent="0.35">
      <c r="A74">
        <v>93</v>
      </c>
      <c r="B74" t="s">
        <v>260</v>
      </c>
      <c r="C74" t="s">
        <v>261</v>
      </c>
      <c r="D74" t="s">
        <v>291</v>
      </c>
      <c r="E74" s="1">
        <v>-1.09571945667266</v>
      </c>
      <c r="F74">
        <v>-1.4282642602920499</v>
      </c>
      <c r="G74">
        <v>-1.7281136512756301</v>
      </c>
      <c r="H74">
        <v>-1.4602682590484599</v>
      </c>
      <c r="I74">
        <v>-1.9756944179534901</v>
      </c>
      <c r="J74">
        <v>-1.99279868602752</v>
      </c>
      <c r="K74">
        <v>-1.2937580347061099</v>
      </c>
      <c r="L74">
        <v>-2.5746982097625701</v>
      </c>
      <c r="M74">
        <v>-1.86313796043396</v>
      </c>
      <c r="N74">
        <v>-0.90074944496154696</v>
      </c>
      <c r="O74" s="5">
        <f>AVERAGE(Table1[[#This Row],[target 1]:[target 10]])</f>
        <v>-1.6313202381133998</v>
      </c>
      <c r="P74" s="5">
        <f>1.95911*_xlfn.STDEV.S(Table1[[#This Row],[target 1]:[target 10]])/COUNT(Table1[[#This Row],[target 1]:[target 10]])</f>
        <v>9.7023125742595265E-2</v>
      </c>
      <c r="Q74" s="7" t="str">
        <f t="shared" si="2"/>
        <v>Year 12</v>
      </c>
      <c r="R74"/>
    </row>
    <row r="75" spans="1:18" ht="20.100000000000001" customHeight="1" x14ac:dyDescent="0.35">
      <c r="A75">
        <v>65</v>
      </c>
      <c r="B75" t="s">
        <v>202</v>
      </c>
      <c r="C75" t="s">
        <v>203</v>
      </c>
      <c r="D75" t="s">
        <v>204</v>
      </c>
      <c r="E75" s="1">
        <v>-1.5235880613327</v>
      </c>
      <c r="F75">
        <v>-1.3963863849639799</v>
      </c>
      <c r="G75">
        <v>-1.31333291530609</v>
      </c>
      <c r="H75">
        <v>-1.6429678201675399</v>
      </c>
      <c r="I75">
        <v>-1.37244760990142</v>
      </c>
      <c r="J75">
        <v>-1.61924517154693</v>
      </c>
      <c r="K75">
        <v>-1.61924517154693</v>
      </c>
      <c r="L75">
        <v>-2.3406448364257799</v>
      </c>
      <c r="M75">
        <v>-1.35977375507354</v>
      </c>
      <c r="N75">
        <v>-2.3521244525909402</v>
      </c>
      <c r="O75" s="5">
        <f>AVERAGE(Table1[[#This Row],[target 1]:[target 10]])</f>
        <v>-1.6539756178855849</v>
      </c>
      <c r="P75" s="5">
        <f>1.95911*_xlfn.STDEV.S(Table1[[#This Row],[target 1]:[target 10]])/COUNT(Table1[[#This Row],[target 1]:[target 10]])</f>
        <v>7.5217332630803255E-2</v>
      </c>
      <c r="Q75" s="7" t="str">
        <f t="shared" si="2"/>
        <v>Year 12</v>
      </c>
      <c r="R75"/>
    </row>
    <row r="76" spans="1:18" ht="20.100000000000001" customHeight="1" x14ac:dyDescent="0.35">
      <c r="A76">
        <v>26</v>
      </c>
      <c r="B76" t="s">
        <v>83</v>
      </c>
      <c r="C76" t="s">
        <v>84</v>
      </c>
      <c r="D76" t="s">
        <v>283</v>
      </c>
      <c r="E76" s="1">
        <v>-1.7983568906784</v>
      </c>
      <c r="F76">
        <v>-2.31059217453002</v>
      </c>
      <c r="G76">
        <v>-1.12459409236907</v>
      </c>
      <c r="H76">
        <v>-1.15980613231658</v>
      </c>
      <c r="I76">
        <v>-1.5434827804565401</v>
      </c>
      <c r="J76">
        <v>-1.2419852018356301</v>
      </c>
      <c r="K76">
        <v>-2.0941233634948699</v>
      </c>
      <c r="L76">
        <v>-2.1515464782714799</v>
      </c>
      <c r="M76">
        <v>-1.85333228111267</v>
      </c>
      <c r="N76">
        <v>-1.8396645784378001</v>
      </c>
      <c r="O76" s="5">
        <f>AVERAGE(Table1[[#This Row],[target 1]:[target 10]])</f>
        <v>-1.7117483973503063</v>
      </c>
      <c r="P76" s="5">
        <f>1.95911*_xlfn.STDEV.S(Table1[[#This Row],[target 1]:[target 10]])/COUNT(Table1[[#This Row],[target 1]:[target 10]])</f>
        <v>8.3643204944372967E-2</v>
      </c>
      <c r="Q76" s="7" t="str">
        <f t="shared" si="2"/>
        <v>Year 13</v>
      </c>
      <c r="R76"/>
    </row>
    <row r="77" spans="1:18" ht="20.100000000000001" customHeight="1" x14ac:dyDescent="0.35">
      <c r="A77">
        <v>19</v>
      </c>
      <c r="B77" t="s">
        <v>55</v>
      </c>
      <c r="C77" t="s">
        <v>56</v>
      </c>
      <c r="D77" t="s">
        <v>57</v>
      </c>
      <c r="E77" s="1">
        <v>-2.4402685165405198</v>
      </c>
      <c r="F77">
        <v>-3.1218833923339799</v>
      </c>
      <c r="G77">
        <v>-2.0933585166931099</v>
      </c>
      <c r="H77">
        <v>-1.1068756580352701</v>
      </c>
      <c r="I77">
        <v>-1.2348880767822199</v>
      </c>
      <c r="J77">
        <v>-1.70286548137664</v>
      </c>
      <c r="K77">
        <v>-1.58459031581878</v>
      </c>
      <c r="L77">
        <v>-1.3567937612533501</v>
      </c>
      <c r="M77">
        <v>-1.60453116893768</v>
      </c>
      <c r="N77">
        <v>-1.59841644763946</v>
      </c>
      <c r="O77" s="5">
        <f>AVERAGE(Table1[[#This Row],[target 1]:[target 10]])</f>
        <v>-1.7844471335411007</v>
      </c>
      <c r="P77" s="5">
        <f>1.95911*_xlfn.STDEV.S(Table1[[#This Row],[target 1]:[target 10]])/COUNT(Table1[[#This Row],[target 1]:[target 10]])</f>
        <v>0.11991440497191078</v>
      </c>
      <c r="Q77" s="7" t="str">
        <f t="shared" si="2"/>
        <v>Year 13</v>
      </c>
      <c r="R77"/>
    </row>
    <row r="78" spans="1:18" ht="20.100000000000001" customHeight="1" x14ac:dyDescent="0.35">
      <c r="A78">
        <v>80</v>
      </c>
      <c r="B78" t="s">
        <v>190</v>
      </c>
      <c r="C78"/>
      <c r="D78" t="s">
        <v>191</v>
      </c>
      <c r="E78" s="1">
        <v>-0.91325408220291104</v>
      </c>
      <c r="F78">
        <v>-2.5786204338073699</v>
      </c>
      <c r="G78">
        <v>-1.22561883926391</v>
      </c>
      <c r="H78">
        <v>-1.65480649471282</v>
      </c>
      <c r="I78">
        <v>-1.6533720493316599</v>
      </c>
      <c r="J78">
        <v>-1.9180094003677299</v>
      </c>
      <c r="K78">
        <v>-1.92118752002716</v>
      </c>
      <c r="L78">
        <v>-2.73692631721496</v>
      </c>
      <c r="M78">
        <v>-1.98029696941375</v>
      </c>
      <c r="N78">
        <v>-2.7737693786621</v>
      </c>
      <c r="O78" s="5">
        <f>AVERAGE(Table1[[#This Row],[target 1]:[target 10]])</f>
        <v>-1.9355861485004369</v>
      </c>
      <c r="P78" s="5">
        <f>1.95911*_xlfn.STDEV.S(Table1[[#This Row],[target 1]:[target 10]])/COUNT(Table1[[#This Row],[target 1]:[target 10]])</f>
        <v>0.12161927470756492</v>
      </c>
      <c r="Q78" s="7" t="str">
        <f t="shared" si="2"/>
        <v>Year 13</v>
      </c>
      <c r="R78"/>
    </row>
    <row r="79" spans="1:18" ht="20.100000000000001" customHeight="1" x14ac:dyDescent="0.35">
      <c r="A79">
        <v>71</v>
      </c>
      <c r="B79" t="s">
        <v>236</v>
      </c>
      <c r="C79" t="s">
        <v>237</v>
      </c>
      <c r="D79" t="s">
        <v>238</v>
      </c>
      <c r="E79" s="1">
        <v>-2.4185509681701598</v>
      </c>
      <c r="F79">
        <v>-2.7428026199340798</v>
      </c>
      <c r="G79">
        <v>-2.2119898796081499</v>
      </c>
      <c r="H79">
        <v>-1.9012531042098999</v>
      </c>
      <c r="I79">
        <v>-2.4600582122802699</v>
      </c>
      <c r="J79">
        <v>-2.2002575397491402</v>
      </c>
      <c r="K79">
        <v>-0.72309124469757002</v>
      </c>
      <c r="L79">
        <v>-1.7400206327438299</v>
      </c>
      <c r="M79">
        <v>-2.17491579055786</v>
      </c>
      <c r="N79">
        <v>-1.0320731401443399</v>
      </c>
      <c r="O79" s="5">
        <f>AVERAGE(Table1[[#This Row],[target 1]:[target 10]])</f>
        <v>-1.9605013132095301</v>
      </c>
      <c r="P79" s="5">
        <f>1.95911*_xlfn.STDEV.S(Table1[[#This Row],[target 1]:[target 10]])/COUNT(Table1[[#This Row],[target 1]:[target 10]])</f>
        <v>0.1253311547278631</v>
      </c>
      <c r="Q79" s="7" t="str">
        <f t="shared" si="2"/>
        <v>Year 13</v>
      </c>
      <c r="R79"/>
    </row>
    <row r="80" spans="1:18" ht="20.100000000000001" customHeight="1" x14ac:dyDescent="0.35">
      <c r="A80">
        <v>100</v>
      </c>
      <c r="B80" t="s">
        <v>165</v>
      </c>
      <c r="C80" t="s">
        <v>166</v>
      </c>
      <c r="D80" t="s">
        <v>167</v>
      </c>
      <c r="E80" s="1">
        <v>-1.35909259319305</v>
      </c>
      <c r="F80">
        <v>-1.5826618671417201</v>
      </c>
      <c r="G80">
        <v>-2.7729122638702299</v>
      </c>
      <c r="H80">
        <v>-3.6460697650909402</v>
      </c>
      <c r="I80">
        <v>-1.1457267999648999</v>
      </c>
      <c r="J80">
        <v>-2.1068656444549498</v>
      </c>
      <c r="K80">
        <v>-3.4423332214355402</v>
      </c>
      <c r="L80">
        <v>-1.28248238563537</v>
      </c>
      <c r="M80">
        <v>-1.31689393520355</v>
      </c>
      <c r="N80">
        <v>-1.5826618671417201</v>
      </c>
      <c r="O80" s="5">
        <f>AVERAGE(Table1[[#This Row],[target 1]:[target 10]])</f>
        <v>-2.0237700343131966</v>
      </c>
      <c r="P80" s="5">
        <f>1.95911*_xlfn.STDEV.S(Table1[[#This Row],[target 1]:[target 10]])/COUNT(Table1[[#This Row],[target 1]:[target 10]])</f>
        <v>0.18312278735529372</v>
      </c>
      <c r="Q80" s="7" t="str">
        <f t="shared" si="2"/>
        <v>Year 13</v>
      </c>
      <c r="R80"/>
    </row>
    <row r="81" spans="1:18" ht="20.100000000000001" customHeight="1" x14ac:dyDescent="0.35">
      <c r="A81">
        <v>99</v>
      </c>
      <c r="B81" t="s">
        <v>254</v>
      </c>
      <c r="C81" t="s">
        <v>255</v>
      </c>
      <c r="D81" t="s">
        <v>256</v>
      </c>
      <c r="E81" s="1">
        <v>-1.30232465267181</v>
      </c>
      <c r="F81">
        <v>-2.0154452323913499</v>
      </c>
      <c r="G81">
        <v>-2.3215093612670898</v>
      </c>
      <c r="H81">
        <v>-2.7057023048400799</v>
      </c>
      <c r="I81">
        <v>-1.82247579097747</v>
      </c>
      <c r="J81">
        <v>-2.4337511062621999</v>
      </c>
      <c r="K81">
        <v>-1.1900836229324301</v>
      </c>
      <c r="L81">
        <v>-2.4808869361877401</v>
      </c>
      <c r="M81">
        <v>-2.2463862895965501</v>
      </c>
      <c r="N81">
        <v>-1.8781663179397501</v>
      </c>
      <c r="O81" s="5">
        <f>AVERAGE(Table1[[#This Row],[target 1]:[target 10]])</f>
        <v>-2.0396731615066472</v>
      </c>
      <c r="P81" s="5">
        <f>1.95911*_xlfn.STDEV.S(Table1[[#This Row],[target 1]:[target 10]])/COUNT(Table1[[#This Row],[target 1]:[target 10]])</f>
        <v>9.8065478432889486E-2</v>
      </c>
      <c r="Q81" s="7" t="str">
        <f t="shared" si="2"/>
        <v>Year 13</v>
      </c>
      <c r="R81"/>
    </row>
    <row r="82" spans="1:18" ht="20.100000000000001" customHeight="1" x14ac:dyDescent="0.35">
      <c r="A82">
        <v>33</v>
      </c>
      <c r="B82" t="s">
        <v>72</v>
      </c>
      <c r="C82" t="s">
        <v>73</v>
      </c>
      <c r="D82" t="s">
        <v>74</v>
      </c>
      <c r="E82" s="1">
        <v>-1.29779088497161</v>
      </c>
      <c r="F82">
        <v>-2.4969525337219198</v>
      </c>
      <c r="G82">
        <v>-2.6977131366729701</v>
      </c>
      <c r="H82">
        <v>-3.2701044082641602</v>
      </c>
      <c r="I82">
        <v>-2.0611219406127899</v>
      </c>
      <c r="J82">
        <v>-1.6803458929061801</v>
      </c>
      <c r="K82">
        <v>-1.6062381267547601</v>
      </c>
      <c r="L82">
        <v>-1.42230236530303</v>
      </c>
      <c r="M82">
        <v>-2.9190559387207</v>
      </c>
      <c r="N82">
        <v>-1.2141627073287899</v>
      </c>
      <c r="O82" s="5">
        <f>AVERAGE(Table1[[#This Row],[target 1]:[target 10]])</f>
        <v>-2.0665787935256907</v>
      </c>
      <c r="P82" s="5">
        <f>1.95911*_xlfn.STDEV.S(Table1[[#This Row],[target 1]:[target 10]])/COUNT(Table1[[#This Row],[target 1]:[target 10]])</f>
        <v>0.14385498979195149</v>
      </c>
      <c r="Q82" s="7" t="str">
        <f t="shared" si="2"/>
        <v>Year 13</v>
      </c>
      <c r="R82"/>
    </row>
    <row r="83" spans="1:18" ht="20.100000000000001" customHeight="1" x14ac:dyDescent="0.35">
      <c r="A83">
        <v>69</v>
      </c>
      <c r="B83" t="s">
        <v>192</v>
      </c>
      <c r="C83" t="s">
        <v>89</v>
      </c>
      <c r="D83" t="s">
        <v>193</v>
      </c>
      <c r="E83" s="1">
        <v>-1.4902776479721001</v>
      </c>
      <c r="F83">
        <v>-2.20645976066589</v>
      </c>
      <c r="G83">
        <v>-2.4034757614135698</v>
      </c>
      <c r="H83">
        <v>-2.1897113323211599</v>
      </c>
      <c r="I83">
        <v>-2.4480667114257799</v>
      </c>
      <c r="J83">
        <v>-1.4835215806961</v>
      </c>
      <c r="K83">
        <v>-2.4043612480163499</v>
      </c>
      <c r="L83">
        <v>-3.2319068908691402</v>
      </c>
      <c r="M83">
        <v>-1.0209091901779099</v>
      </c>
      <c r="N83">
        <v>-2.1816635131835902</v>
      </c>
      <c r="O83" s="5">
        <f>AVERAGE(Table1[[#This Row],[target 1]:[target 10]])</f>
        <v>-2.1060353636741591</v>
      </c>
      <c r="P83" s="5">
        <f>1.95911*_xlfn.STDEV.S(Table1[[#This Row],[target 1]:[target 10]])/COUNT(Table1[[#This Row],[target 1]:[target 10]])</f>
        <v>0.12267754642933923</v>
      </c>
      <c r="Q83" s="7" t="str">
        <f t="shared" si="2"/>
        <v>Year 13</v>
      </c>
      <c r="R83"/>
    </row>
    <row r="84" spans="1:18" ht="20.100000000000001" customHeight="1" x14ac:dyDescent="0.35">
      <c r="A84">
        <v>75</v>
      </c>
      <c r="B84" t="s">
        <v>185</v>
      </c>
      <c r="C84" t="s">
        <v>186</v>
      </c>
      <c r="D84" t="s">
        <v>187</v>
      </c>
      <c r="E84" s="1">
        <v>-2.4839177131652801</v>
      </c>
      <c r="F84">
        <v>-1.5733395814895601</v>
      </c>
      <c r="G84">
        <v>-2.0718717575073198</v>
      </c>
      <c r="H84">
        <v>-2.7760872840881299</v>
      </c>
      <c r="I84">
        <v>-2.5469503402709899</v>
      </c>
      <c r="J84">
        <v>-2.1132628917693999</v>
      </c>
      <c r="K84">
        <v>-1.92012703418731</v>
      </c>
      <c r="L84">
        <v>-2.69916796684265</v>
      </c>
      <c r="M84">
        <v>-2.29239726066589</v>
      </c>
      <c r="N84">
        <v>-2.35570812225341</v>
      </c>
      <c r="O84" s="5">
        <f>AVERAGE(Table1[[#This Row],[target 1]:[target 10]])</f>
        <v>-2.2832829952239941</v>
      </c>
      <c r="P84" s="5">
        <f>1.95911*_xlfn.STDEV.S(Table1[[#This Row],[target 1]:[target 10]])/COUNT(Table1[[#This Row],[target 1]:[target 10]])</f>
        <v>7.2731489434015223E-2</v>
      </c>
      <c r="Q84" s="7" t="str">
        <f t="shared" si="2"/>
        <v>Year 13</v>
      </c>
      <c r="R84"/>
    </row>
    <row r="85" spans="1:18" ht="20.100000000000001" customHeight="1" x14ac:dyDescent="0.35">
      <c r="A85">
        <v>20</v>
      </c>
      <c r="B85" t="s">
        <v>88</v>
      </c>
      <c r="C85" t="s">
        <v>89</v>
      </c>
      <c r="D85" t="s">
        <v>90</v>
      </c>
      <c r="E85" s="1">
        <v>-2.2436132431030198</v>
      </c>
      <c r="F85">
        <v>-2.4222216606140101</v>
      </c>
      <c r="G85">
        <v>-2.4222216606140101</v>
      </c>
      <c r="H85">
        <v>-2.3388073444366402</v>
      </c>
      <c r="I85">
        <v>-2.2436132431030198</v>
      </c>
      <c r="J85">
        <v>-2.2652914524078298</v>
      </c>
      <c r="K85">
        <v>-2.3388073444366402</v>
      </c>
      <c r="L85">
        <v>-2.2652914524078298</v>
      </c>
      <c r="M85">
        <v>-2.3186397552490199</v>
      </c>
      <c r="N85">
        <v>-2.2436132431030198</v>
      </c>
      <c r="O85" s="5">
        <f>AVERAGE(Table1[[#This Row],[target 1]:[target 10]])</f>
        <v>-2.3102120399475039</v>
      </c>
      <c r="P85" s="5">
        <f>1.95911*_xlfn.STDEV.S(Table1[[#This Row],[target 1]:[target 10]])/COUNT(Table1[[#This Row],[target 1]:[target 10]])</f>
        <v>1.3720087001328127E-2</v>
      </c>
      <c r="Q85" s="7" t="str">
        <f t="shared" si="2"/>
        <v>Year 13+</v>
      </c>
      <c r="R85"/>
    </row>
    <row r="86" spans="1:18" ht="20.100000000000001" customHeight="1" x14ac:dyDescent="0.35">
      <c r="A86">
        <v>64</v>
      </c>
      <c r="B86" t="s">
        <v>253</v>
      </c>
      <c r="C86"/>
      <c r="D86" t="s">
        <v>287</v>
      </c>
      <c r="E86" s="1">
        <v>-1.1711784601211499</v>
      </c>
      <c r="F86">
        <v>-2.6662914752960201</v>
      </c>
      <c r="G86">
        <v>-3.2048215866088801</v>
      </c>
      <c r="H86">
        <v>-2.0823225975036599</v>
      </c>
      <c r="I86">
        <v>-1.99926686286926</v>
      </c>
      <c r="J86">
        <v>-2.3340690135955802</v>
      </c>
      <c r="K86">
        <v>-2.0704653263092001</v>
      </c>
      <c r="L86">
        <v>-2.4475731849670401</v>
      </c>
      <c r="M86">
        <v>-3.1724362373352002</v>
      </c>
      <c r="N86">
        <v>-2.73436307907104</v>
      </c>
      <c r="O86" s="5">
        <f>AVERAGE(Table1[[#This Row],[target 1]:[target 10]])</f>
        <v>-2.3882787823677036</v>
      </c>
      <c r="P86" s="5">
        <f>1.95911*_xlfn.STDEV.S(Table1[[#This Row],[target 1]:[target 10]])/COUNT(Table1[[#This Row],[target 1]:[target 10]])</f>
        <v>0.11885344542533212</v>
      </c>
      <c r="Q86" s="7" t="str">
        <f t="shared" si="2"/>
        <v>Year 13+</v>
      </c>
      <c r="R86"/>
    </row>
    <row r="87" spans="1:18" ht="20.100000000000001" customHeight="1" x14ac:dyDescent="0.35">
      <c r="A87">
        <v>6</v>
      </c>
      <c r="B87" t="s">
        <v>24</v>
      </c>
      <c r="C87" t="s">
        <v>25</v>
      </c>
      <c r="D87" t="s">
        <v>26</v>
      </c>
      <c r="E87" s="1">
        <v>-2.1175937652587802</v>
      </c>
      <c r="F87">
        <v>-2.1440253257751398</v>
      </c>
      <c r="G87">
        <v>-2.2205903530120801</v>
      </c>
      <c r="H87">
        <v>-2.17959356307983</v>
      </c>
      <c r="I87">
        <v>-2.9609801769256499</v>
      </c>
      <c r="J87">
        <v>-2.68590784072875</v>
      </c>
      <c r="K87">
        <v>-2.3427762985229399</v>
      </c>
      <c r="L87">
        <v>-2.5715265274047798</v>
      </c>
      <c r="M87">
        <v>-2.1069161891937198</v>
      </c>
      <c r="N87">
        <v>-2.6585273742675701</v>
      </c>
      <c r="O87" s="5">
        <f>AVERAGE(Table1[[#This Row],[target 1]:[target 10]])</f>
        <v>-2.3988437414169241</v>
      </c>
      <c r="P87" s="5">
        <f>1.95911*_xlfn.STDEV.S(Table1[[#This Row],[target 1]:[target 10]])/COUNT(Table1[[#This Row],[target 1]:[target 10]])</f>
        <v>5.8697144392650627E-2</v>
      </c>
      <c r="Q87" s="7" t="str">
        <f t="shared" si="2"/>
        <v>Year 13+</v>
      </c>
      <c r="R87"/>
    </row>
    <row r="88" spans="1:18" ht="20.100000000000001" customHeight="1" x14ac:dyDescent="0.35">
      <c r="A88">
        <v>81</v>
      </c>
      <c r="B88" t="s">
        <v>199</v>
      </c>
      <c r="C88" t="s">
        <v>200</v>
      </c>
      <c r="D88" t="s">
        <v>201</v>
      </c>
      <c r="E88" s="1">
        <v>-2.09539318084716</v>
      </c>
      <c r="F88">
        <v>-2.3320395946502601</v>
      </c>
      <c r="G88">
        <v>-2.0721063613891602</v>
      </c>
      <c r="H88">
        <v>-3.06040287017822</v>
      </c>
      <c r="I88">
        <v>-1.53067195415496</v>
      </c>
      <c r="J88">
        <v>-1.3529587984085001</v>
      </c>
      <c r="K88">
        <v>-2.33761310577392</v>
      </c>
      <c r="L88">
        <v>-2.7910456657409601</v>
      </c>
      <c r="M88">
        <v>-2.9805922508239702</v>
      </c>
      <c r="N88">
        <v>-3.4841339588165199</v>
      </c>
      <c r="O88" s="5">
        <f>AVERAGE(Table1[[#This Row],[target 1]:[target 10]])</f>
        <v>-2.4036957740783635</v>
      </c>
      <c r="P88" s="5">
        <f>1.95911*_xlfn.STDEV.S(Table1[[#This Row],[target 1]:[target 10]])/COUNT(Table1[[#This Row],[target 1]:[target 10]])</f>
        <v>0.13322880627688266</v>
      </c>
      <c r="Q88" s="7" t="str">
        <f t="shared" si="2"/>
        <v>Year 13+</v>
      </c>
      <c r="R88"/>
    </row>
    <row r="89" spans="1:18" ht="20.100000000000001" customHeight="1" x14ac:dyDescent="0.35">
      <c r="A89">
        <v>73</v>
      </c>
      <c r="B89" t="s">
        <v>208</v>
      </c>
      <c r="C89" t="s">
        <v>209</v>
      </c>
      <c r="D89" t="s">
        <v>210</v>
      </c>
      <c r="E89" s="1">
        <v>-1.95519387722015</v>
      </c>
      <c r="F89">
        <v>-2.4192922115325901</v>
      </c>
      <c r="G89">
        <v>-2.5024824142456001</v>
      </c>
      <c r="H89">
        <v>-3.1256256103515598</v>
      </c>
      <c r="I89">
        <v>-2.5854501724243102</v>
      </c>
      <c r="J89">
        <v>-2.8609390258789</v>
      </c>
      <c r="K89">
        <v>-2.30941438674926</v>
      </c>
      <c r="L89">
        <v>-1.51674103736877</v>
      </c>
      <c r="M89">
        <v>-2.3055760860443102</v>
      </c>
      <c r="N89">
        <v>-2.6817376613616899</v>
      </c>
      <c r="O89" s="5">
        <f>AVERAGE(Table1[[#This Row],[target 1]:[target 10]])</f>
        <v>-2.4262452483177142</v>
      </c>
      <c r="P89" s="5">
        <f>1.95911*_xlfn.STDEV.S(Table1[[#This Row],[target 1]:[target 10]])/COUNT(Table1[[#This Row],[target 1]:[target 10]])</f>
        <v>8.88675273664358E-2</v>
      </c>
      <c r="Q89" s="7" t="str">
        <f t="shared" si="2"/>
        <v>Year 13+</v>
      </c>
      <c r="R89"/>
    </row>
    <row r="90" spans="1:18" ht="20.100000000000001" customHeight="1" x14ac:dyDescent="0.35">
      <c r="A90">
        <v>61</v>
      </c>
      <c r="B90" t="s">
        <v>205</v>
      </c>
      <c r="C90" t="s">
        <v>206</v>
      </c>
      <c r="D90" t="s">
        <v>207</v>
      </c>
      <c r="E90" s="1">
        <v>-2.7912735939025799</v>
      </c>
      <c r="F90">
        <v>-3.0468721389770499</v>
      </c>
      <c r="G90">
        <v>-2.3079082965850799</v>
      </c>
      <c r="H90">
        <v>-2.22021412849426</v>
      </c>
      <c r="I90">
        <v>-2.14291048049926</v>
      </c>
      <c r="J90">
        <v>-2.4873085021972599</v>
      </c>
      <c r="K90">
        <v>-1.6778603792190501</v>
      </c>
      <c r="L90">
        <v>-2.7038407325744598</v>
      </c>
      <c r="M90">
        <v>-2.3882141113281201</v>
      </c>
      <c r="N90">
        <v>-2.6291823387145898</v>
      </c>
      <c r="O90" s="5">
        <f>AVERAGE(Table1[[#This Row],[target 1]:[target 10]])</f>
        <v>-2.4395584702491711</v>
      </c>
      <c r="P90" s="5">
        <f>1.95911*_xlfn.STDEV.S(Table1[[#This Row],[target 1]:[target 10]])/COUNT(Table1[[#This Row],[target 1]:[target 10]])</f>
        <v>7.5506396318830507E-2</v>
      </c>
      <c r="Q90" s="7" t="str">
        <f t="shared" si="2"/>
        <v>Year 13+</v>
      </c>
      <c r="R90"/>
    </row>
    <row r="91" spans="1:18" ht="20.100000000000001" customHeight="1" x14ac:dyDescent="0.35">
      <c r="A91">
        <v>84</v>
      </c>
      <c r="B91" t="s">
        <v>214</v>
      </c>
      <c r="C91" t="s">
        <v>186</v>
      </c>
      <c r="D91" t="s">
        <v>215</v>
      </c>
      <c r="E91" s="1">
        <v>-2.9210293292999201</v>
      </c>
      <c r="F91">
        <v>-2.94955205917358</v>
      </c>
      <c r="G91">
        <v>-2.8344657421111998</v>
      </c>
      <c r="H91">
        <v>-2.9725878238677899</v>
      </c>
      <c r="I91">
        <v>-1.8784047365188501</v>
      </c>
      <c r="J91">
        <v>-3.33093810081481</v>
      </c>
      <c r="K91">
        <v>-0.61682182550430298</v>
      </c>
      <c r="L91">
        <v>-2.0357699394225999</v>
      </c>
      <c r="M91">
        <v>-2.7592926025390598</v>
      </c>
      <c r="N91">
        <v>-2.4273774623870801</v>
      </c>
      <c r="O91" s="5">
        <f>AVERAGE(Table1[[#This Row],[target 1]:[target 10]])</f>
        <v>-2.4726239621639192</v>
      </c>
      <c r="P91" s="5">
        <f>1.95911*_xlfn.STDEV.S(Table1[[#This Row],[target 1]:[target 10]])/COUNT(Table1[[#This Row],[target 1]:[target 10]])</f>
        <v>0.15478883809879465</v>
      </c>
      <c r="Q91" s="7" t="str">
        <f t="shared" si="2"/>
        <v>Year 13+</v>
      </c>
      <c r="R91"/>
    </row>
    <row r="92" spans="1:18" ht="20.100000000000001" customHeight="1" x14ac:dyDescent="0.35">
      <c r="A92">
        <v>91</v>
      </c>
      <c r="B92" t="s">
        <v>277</v>
      </c>
      <c r="C92" t="s">
        <v>278</v>
      </c>
      <c r="D92" t="s">
        <v>290</v>
      </c>
      <c r="E92" s="1">
        <v>-2.3358082771301198</v>
      </c>
      <c r="F92">
        <v>-2.3975644111633301</v>
      </c>
      <c r="G92">
        <v>-2.9182505607604901</v>
      </c>
      <c r="H92">
        <v>-3.1260817050933798</v>
      </c>
      <c r="I92">
        <v>-2.0656890869140598</v>
      </c>
      <c r="J92">
        <v>-2.8411488533020002</v>
      </c>
      <c r="K92">
        <v>-2.5575604438781698</v>
      </c>
      <c r="L92">
        <v>-2.1085190773010201</v>
      </c>
      <c r="M92">
        <v>-2.72732281684875</v>
      </c>
      <c r="N92">
        <v>-1.76050245761871</v>
      </c>
      <c r="O92" s="5">
        <f>AVERAGE(Table1[[#This Row],[target 1]:[target 10]])</f>
        <v>-2.4838447690010028</v>
      </c>
      <c r="P92" s="5">
        <f>1.95911*_xlfn.STDEV.S(Table1[[#This Row],[target 1]:[target 10]])/COUNT(Table1[[#This Row],[target 1]:[target 10]])</f>
        <v>8.4185144731469E-2</v>
      </c>
      <c r="Q92" s="7" t="str">
        <f t="shared" si="2"/>
        <v>Year 13+</v>
      </c>
      <c r="R92"/>
    </row>
    <row r="93" spans="1:18" ht="20.100000000000001" customHeight="1" x14ac:dyDescent="0.35">
      <c r="A93">
        <v>92</v>
      </c>
      <c r="B93" t="s">
        <v>229</v>
      </c>
      <c r="C93" t="s">
        <v>230</v>
      </c>
      <c r="D93" t="s">
        <v>231</v>
      </c>
      <c r="E93" s="1">
        <v>-3.07597661018371</v>
      </c>
      <c r="F93">
        <v>-2.5896043777465798</v>
      </c>
      <c r="G93">
        <v>-1.7337445020675599</v>
      </c>
      <c r="H93">
        <v>-2.2634921073913499</v>
      </c>
      <c r="I93">
        <v>-3.0444643497467001</v>
      </c>
      <c r="J93">
        <v>-2.19414186477661</v>
      </c>
      <c r="K93">
        <v>-2.91067218780517</v>
      </c>
      <c r="L93">
        <v>-2.3977131843566801</v>
      </c>
      <c r="M93">
        <v>-2.31003737449646</v>
      </c>
      <c r="N93">
        <v>-2.9042298793792698</v>
      </c>
      <c r="O93" s="5">
        <f>AVERAGE(Table1[[#This Row],[target 1]:[target 10]])</f>
        <v>-2.5424076437950087</v>
      </c>
      <c r="P93" s="5">
        <f>1.95911*_xlfn.STDEV.S(Table1[[#This Row],[target 1]:[target 10]])/COUNT(Table1[[#This Row],[target 1]:[target 10]])</f>
        <v>8.5979657896235809E-2</v>
      </c>
      <c r="Q93" s="7" t="str">
        <f t="shared" si="2"/>
        <v>Year 13+</v>
      </c>
      <c r="R93"/>
    </row>
    <row r="94" spans="1:18" ht="20.100000000000001" customHeight="1" x14ac:dyDescent="0.35">
      <c r="A94">
        <v>94</v>
      </c>
      <c r="B94" t="s">
        <v>244</v>
      </c>
      <c r="C94" t="s">
        <v>245</v>
      </c>
      <c r="D94" t="s">
        <v>246</v>
      </c>
      <c r="E94" s="1">
        <v>-1.56507956981658</v>
      </c>
      <c r="F94">
        <v>-3.0765061378478999</v>
      </c>
      <c r="G94">
        <v>-2.4873299598693799</v>
      </c>
      <c r="H94">
        <v>-2.9976658821105899</v>
      </c>
      <c r="I94">
        <v>-2.9011344909667902</v>
      </c>
      <c r="J94">
        <v>-3.3683202266693102</v>
      </c>
      <c r="K94">
        <v>-1.9111303091049101</v>
      </c>
      <c r="L94">
        <v>-2.0827445983886701</v>
      </c>
      <c r="M94">
        <v>-3.2113242149353001</v>
      </c>
      <c r="N94">
        <v>-3.0861170291900599</v>
      </c>
      <c r="O94" s="5">
        <f>AVERAGE(Table1[[#This Row],[target 1]:[target 10]])</f>
        <v>-2.6687352418899488</v>
      </c>
      <c r="P94" s="5">
        <f>1.95911*_xlfn.STDEV.S(Table1[[#This Row],[target 1]:[target 10]])/COUNT(Table1[[#This Row],[target 1]:[target 10]])</f>
        <v>0.12138097360970942</v>
      </c>
      <c r="Q94" s="7" t="str">
        <f t="shared" si="2"/>
        <v>Year 13+</v>
      </c>
      <c r="R94"/>
    </row>
    <row r="95" spans="1:18" ht="20.100000000000001" customHeight="1" x14ac:dyDescent="0.35">
      <c r="A95">
        <v>77</v>
      </c>
      <c r="B95" t="s">
        <v>275</v>
      </c>
      <c r="C95" t="s">
        <v>276</v>
      </c>
      <c r="D95" t="s">
        <v>288</v>
      </c>
      <c r="E95" s="1">
        <v>-2.7543411254882799</v>
      </c>
      <c r="F95">
        <v>-3.2024545669555602</v>
      </c>
      <c r="G95">
        <v>-2.3868160247802699</v>
      </c>
      <c r="H95">
        <v>-2.4538078308105402</v>
      </c>
      <c r="I95">
        <v>-2.15518927574157</v>
      </c>
      <c r="J95">
        <v>-2.76008749008178</v>
      </c>
      <c r="K95">
        <v>-3.02358841896057</v>
      </c>
      <c r="L95">
        <v>-3.34522080421447</v>
      </c>
      <c r="M95">
        <v>-2.8695206642150799</v>
      </c>
      <c r="N95">
        <v>-2.0453224182128902</v>
      </c>
      <c r="O95" s="5">
        <f>AVERAGE(Table1[[#This Row],[target 1]:[target 10]])</f>
        <v>-2.6996348619461012</v>
      </c>
      <c r="P95" s="5">
        <f>1.95911*_xlfn.STDEV.S(Table1[[#This Row],[target 1]:[target 10]])/COUNT(Table1[[#This Row],[target 1]:[target 10]])</f>
        <v>8.4967463167761312E-2</v>
      </c>
      <c r="Q95" s="7" t="str">
        <f t="shared" si="2"/>
        <v>Year 13+</v>
      </c>
      <c r="R95"/>
    </row>
    <row r="96" spans="1:18" ht="20.100000000000001" customHeight="1" x14ac:dyDescent="0.35">
      <c r="A96">
        <v>55</v>
      </c>
      <c r="B96" t="s">
        <v>180</v>
      </c>
      <c r="C96" t="s">
        <v>181</v>
      </c>
      <c r="D96" t="s">
        <v>286</v>
      </c>
      <c r="E96" s="1">
        <v>-2.9434750080108598</v>
      </c>
      <c r="F96">
        <v>-2.09266901016235</v>
      </c>
      <c r="G96">
        <v>-3.08595514297485</v>
      </c>
      <c r="H96">
        <v>-2.89083671569824</v>
      </c>
      <c r="I96">
        <v>-2.4168577194213801</v>
      </c>
      <c r="J96">
        <v>-1.9521638154983501</v>
      </c>
      <c r="K96">
        <v>-3.1440854072570801</v>
      </c>
      <c r="L96">
        <v>-2.7143661975860498</v>
      </c>
      <c r="M96">
        <v>-2.7594199180603001</v>
      </c>
      <c r="N96">
        <v>-3.1187610626220699</v>
      </c>
      <c r="O96" s="5">
        <f>AVERAGE(Table1[[#This Row],[target 1]:[target 10]])</f>
        <v>-2.7118589997291531</v>
      </c>
      <c r="P96" s="5">
        <f>1.95911*_xlfn.STDEV.S(Table1[[#This Row],[target 1]:[target 10]])/COUNT(Table1[[#This Row],[target 1]:[target 10]])</f>
        <v>8.3318956438818398E-2</v>
      </c>
      <c r="Q96" s="7" t="str">
        <f t="shared" si="2"/>
        <v>Year 13+</v>
      </c>
      <c r="R96"/>
    </row>
    <row r="97" spans="1:18" ht="20.100000000000001" customHeight="1" x14ac:dyDescent="0.35">
      <c r="A97">
        <v>17</v>
      </c>
      <c r="B97" t="s">
        <v>49</v>
      </c>
      <c r="C97" t="s">
        <v>50</v>
      </c>
      <c r="D97" t="s">
        <v>51</v>
      </c>
      <c r="E97" s="1">
        <v>-3.4163289070129301</v>
      </c>
      <c r="F97">
        <v>-1.95807981491088</v>
      </c>
      <c r="G97">
        <v>-3.18951320648193</v>
      </c>
      <c r="H97">
        <v>-2.1853013038635201</v>
      </c>
      <c r="I97">
        <v>-2.65897440910339</v>
      </c>
      <c r="J97">
        <v>-3.57007884979248</v>
      </c>
      <c r="K97">
        <v>-2.65897440910339</v>
      </c>
      <c r="L97">
        <v>-1.9250468015670701</v>
      </c>
      <c r="M97">
        <v>-3.4749016761779701</v>
      </c>
      <c r="N97">
        <v>-2.6741163730621298</v>
      </c>
      <c r="O97" s="5">
        <f>AVERAGE(Table1[[#This Row],[target 1]:[target 10]])</f>
        <v>-2.7711315751075691</v>
      </c>
      <c r="P97" s="5">
        <f>1.95911*_xlfn.STDEV.S(Table1[[#This Row],[target 1]:[target 10]])/COUNT(Table1[[#This Row],[target 1]:[target 10]])</f>
        <v>0.12181561932016371</v>
      </c>
      <c r="Q97" s="7" t="str">
        <f t="shared" si="2"/>
        <v>Year 13+</v>
      </c>
      <c r="R97"/>
    </row>
    <row r="98" spans="1:18" ht="20.100000000000001" customHeight="1" x14ac:dyDescent="0.35">
      <c r="A98">
        <v>79</v>
      </c>
      <c r="B98" t="s">
        <v>194</v>
      </c>
      <c r="C98" t="s">
        <v>195</v>
      </c>
      <c r="D98" t="s">
        <v>196</v>
      </c>
      <c r="E98" s="1">
        <v>-3.5006856918334899</v>
      </c>
      <c r="F98">
        <v>-2.96586012840271</v>
      </c>
      <c r="G98">
        <v>-2.90000295639038</v>
      </c>
      <c r="H98">
        <v>-2.9742755889892498</v>
      </c>
      <c r="I98">
        <v>-3.14123058319091</v>
      </c>
      <c r="J98">
        <v>-3.3973641395568799</v>
      </c>
      <c r="K98">
        <v>-1.47109222412109</v>
      </c>
      <c r="L98">
        <v>-2.52053618431091</v>
      </c>
      <c r="M98">
        <v>-2.74736022949218</v>
      </c>
      <c r="N98">
        <v>-2.1529250144958398</v>
      </c>
      <c r="O98" s="5">
        <f>AVERAGE(Table1[[#This Row],[target 1]:[target 10]])</f>
        <v>-2.7771332740783641</v>
      </c>
      <c r="P98" s="5">
        <f>1.95911*_xlfn.STDEV.S(Table1[[#This Row],[target 1]:[target 10]])/COUNT(Table1[[#This Row],[target 1]:[target 10]])</f>
        <v>0.11849455732588834</v>
      </c>
      <c r="Q98" s="7" t="str">
        <f t="shared" si="2"/>
        <v>Year 13+</v>
      </c>
      <c r="R98"/>
    </row>
    <row r="99" spans="1:18" ht="20.100000000000001" customHeight="1" x14ac:dyDescent="0.35">
      <c r="A99">
        <v>52</v>
      </c>
      <c r="B99" t="s">
        <v>174</v>
      </c>
      <c r="C99" t="s">
        <v>175</v>
      </c>
      <c r="D99" t="s">
        <v>176</v>
      </c>
      <c r="E99" s="1">
        <v>-2.2922327518463099</v>
      </c>
      <c r="F99">
        <v>-3.1634173393249498</v>
      </c>
      <c r="G99">
        <v>-2.8446049690246502</v>
      </c>
      <c r="H99">
        <v>-2.8273003101348801</v>
      </c>
      <c r="I99">
        <v>-3.2568211555480899</v>
      </c>
      <c r="J99">
        <v>-2.9883866310119598</v>
      </c>
      <c r="K99">
        <v>-2.7722430229186998</v>
      </c>
      <c r="L99">
        <v>-3.15480184555053</v>
      </c>
      <c r="M99">
        <v>-3.4340004920959402</v>
      </c>
      <c r="N99">
        <v>-2.8273003101348801</v>
      </c>
      <c r="O99" s="5">
        <f>AVERAGE(Table1[[#This Row],[target 1]:[target 10]])</f>
        <v>-2.9561108827590892</v>
      </c>
      <c r="P99" s="5">
        <f>1.95911*_xlfn.STDEV.S(Table1[[#This Row],[target 1]:[target 10]])/COUNT(Table1[[#This Row],[target 1]:[target 10]])</f>
        <v>6.2720777210341333E-2</v>
      </c>
      <c r="Q99" s="7" t="str">
        <f t="shared" si="2"/>
        <v>Year 13+</v>
      </c>
      <c r="R99"/>
    </row>
    <row r="100" spans="1:18" ht="20.100000000000001" customHeight="1" x14ac:dyDescent="0.35">
      <c r="A100">
        <v>7</v>
      </c>
      <c r="B100" t="s">
        <v>35</v>
      </c>
      <c r="C100" t="s">
        <v>36</v>
      </c>
      <c r="D100" t="s">
        <v>281</v>
      </c>
      <c r="E100" s="1">
        <v>-3.3145442008972101</v>
      </c>
      <c r="F100">
        <v>-3.1766161918640101</v>
      </c>
      <c r="G100">
        <v>-3.3936672210693302</v>
      </c>
      <c r="H100">
        <v>-3.1439011096954301</v>
      </c>
      <c r="I100">
        <v>-3.30495834350585</v>
      </c>
      <c r="J100">
        <v>-3.3808817863464302</v>
      </c>
      <c r="K100">
        <v>-2.86202073097229</v>
      </c>
      <c r="L100">
        <v>-3.5425961017608598</v>
      </c>
      <c r="M100">
        <v>-3.1938343048095699</v>
      </c>
      <c r="N100">
        <v>-3.0805373191833398</v>
      </c>
      <c r="O100" s="5">
        <f>AVERAGE(Table1[[#This Row],[target 1]:[target 10]])</f>
        <v>-3.2393557310104319</v>
      </c>
      <c r="P100" s="5">
        <f>1.95911*_xlfn.STDEV.S(Table1[[#This Row],[target 1]:[target 10]])/COUNT(Table1[[#This Row],[target 1]:[target 10]])</f>
        <v>3.7427514379517121E-2</v>
      </c>
      <c r="Q100" s="7" t="str">
        <f t="shared" si="2"/>
        <v>Year 13+</v>
      </c>
      <c r="R100"/>
    </row>
    <row r="101" spans="1:18" ht="20.100000000000001" customHeight="1" x14ac:dyDescent="0.35">
      <c r="A101">
        <v>88</v>
      </c>
      <c r="B101" t="s">
        <v>232</v>
      </c>
      <c r="C101" t="s">
        <v>233</v>
      </c>
      <c r="D101" t="s">
        <v>289</v>
      </c>
      <c r="E101" s="1">
        <v>-3.3484306335449201</v>
      </c>
      <c r="F101">
        <v>-3.1332907676696702</v>
      </c>
      <c r="G101">
        <v>-3.3484306335449201</v>
      </c>
      <c r="H101">
        <v>-3.1332907676696702</v>
      </c>
      <c r="I101">
        <v>-3.3484306335449201</v>
      </c>
      <c r="J101">
        <v>-3.3484306335449201</v>
      </c>
      <c r="K101">
        <v>-3.2937157154083199</v>
      </c>
      <c r="L101">
        <v>-3.3484306335449201</v>
      </c>
      <c r="M101">
        <v>-3.04583644866943</v>
      </c>
      <c r="N101">
        <v>-3.3484306335449201</v>
      </c>
      <c r="O101" s="5">
        <f>AVERAGE(Table1[[#This Row],[target 1]:[target 10]])</f>
        <v>-3.2696717500686612</v>
      </c>
      <c r="P101" s="5">
        <f>1.95911*_xlfn.STDEV.S(Table1[[#This Row],[target 1]:[target 10]])/COUNT(Table1[[#This Row],[target 1]:[target 10]])</f>
        <v>2.3097351110600968E-2</v>
      </c>
      <c r="Q101" s="7" t="str">
        <f t="shared" si="2"/>
        <v>Year 13+</v>
      </c>
      <c r="R101"/>
    </row>
    <row r="103" spans="1:18" ht="27.75" customHeight="1" x14ac:dyDescent="0.35">
      <c r="B103" s="16" t="s">
        <v>304</v>
      </c>
      <c r="C103" s="16"/>
    </row>
    <row r="104" spans="1:18" ht="20.100000000000001" customHeight="1" x14ac:dyDescent="0.35">
      <c r="B104" s="10" t="s">
        <v>298</v>
      </c>
      <c r="C104" s="11" t="s">
        <v>299</v>
      </c>
    </row>
    <row r="105" spans="1:18" ht="20.100000000000001" customHeight="1" x14ac:dyDescent="0.35">
      <c r="B105" s="12" t="s">
        <v>302</v>
      </c>
      <c r="C105" s="13">
        <v>0.3</v>
      </c>
    </row>
    <row r="106" spans="1:18" ht="20.100000000000001" customHeight="1" x14ac:dyDescent="0.35">
      <c r="B106" s="12" t="s">
        <v>293</v>
      </c>
      <c r="C106" s="13">
        <v>-0.1</v>
      </c>
    </row>
    <row r="107" spans="1:18" ht="20.100000000000001" customHeight="1" x14ac:dyDescent="0.35">
      <c r="B107" s="12" t="s">
        <v>294</v>
      </c>
      <c r="C107" s="13">
        <v>-0.6</v>
      </c>
    </row>
    <row r="108" spans="1:18" ht="20.100000000000001" customHeight="1" x14ac:dyDescent="0.35">
      <c r="B108" s="12" t="s">
        <v>295</v>
      </c>
      <c r="C108" s="13">
        <v>-1.1000000000000001</v>
      </c>
    </row>
    <row r="109" spans="1:18" ht="20.100000000000001" customHeight="1" x14ac:dyDescent="0.35">
      <c r="B109" s="12" t="s">
        <v>296</v>
      </c>
      <c r="C109" s="13">
        <v>-1.7</v>
      </c>
    </row>
    <row r="110" spans="1:18" ht="20.100000000000001" customHeight="1" x14ac:dyDescent="0.35">
      <c r="B110" s="14" t="s">
        <v>297</v>
      </c>
      <c r="C110" s="15">
        <v>-2.2999999999999998</v>
      </c>
    </row>
  </sheetData>
  <dataConsolidate/>
  <mergeCells count="2">
    <mergeCell ref="B103:C103"/>
    <mergeCell ref="S2:T2"/>
  </mergeCells>
  <phoneticPr fontId="18" type="noConversion"/>
  <pageMargins left="0.7" right="0.7" top="0.75" bottom="0.75" header="0.3" footer="0.3"/>
  <pageSetup paperSize="9" orientation="portrait" r:id="rId1"/>
  <ignoredErrors>
    <ignoredError sqref="E3:N10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gutenberg_predictions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Luo</dc:creator>
  <cp:lastModifiedBy>Raymond Luo</cp:lastModifiedBy>
  <dcterms:created xsi:type="dcterms:W3CDTF">2021-09-03T10:13:37Z</dcterms:created>
  <dcterms:modified xsi:type="dcterms:W3CDTF">2021-10-26T21:29:52Z</dcterms:modified>
</cp:coreProperties>
</file>