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rmation_Sheet" sheetId="1" state="visible" r:id="rId2"/>
    <sheet name="Data_Prices_Returns" sheetId="2" state="visible" r:id="rId3"/>
    <sheet name="Variance Covariance Matrix" sheetId="3" state="visible" r:id="rId4"/>
    <sheet name="Portfolio Optimization" sheetId="4" state="visible" r:id="rId5"/>
  </sheets>
  <definedNames>
    <definedName function="false" hidden="false" localSheetId="3" name="solver_adj" vbProcedure="false">'Portfolio Optimization'!$H$6:$H$11</definedName>
    <definedName function="false" hidden="false" localSheetId="3" name="solver_cvg" vbProcedure="false">0.0001</definedName>
    <definedName function="false" hidden="false" localSheetId="3" name="solver_drv" vbProcedure="false">1</definedName>
    <definedName function="false" hidden="false" localSheetId="3" name="solver_eng" vbProcedure="false">1</definedName>
    <definedName function="false" hidden="false" localSheetId="3" name="solver_est" vbProcedure="false">1</definedName>
    <definedName function="false" hidden="false" localSheetId="3" name="solver_itr" vbProcedure="false">2147483647</definedName>
    <definedName function="false" hidden="false" localSheetId="3" name="solver_lhs0" vbProcedure="false">'Portfolio Optimization'!$H$13</definedName>
    <definedName function="false" hidden="false" localSheetId="3" name="solver_lhs1" vbProcedure="false">'Portfolio Optimization'!$H$12</definedName>
    <definedName function="false" hidden="false" localSheetId="3" name="solver_lhs2" vbProcedure="false">'Portfolio Optimization'!$H$13</definedName>
    <definedName function="false" hidden="false" localSheetId="3" name="solver_lhs3" vbProcedure="false">'Portfolio Optimization'!$H$6:$H$11</definedName>
    <definedName function="false" hidden="false" localSheetId="3" name="solver_lhs4" vbProcedure="false">'Portfolio Optimization'!$H$6:$H$11</definedName>
    <definedName function="false" hidden="false" localSheetId="3" name="solver_mip" vbProcedure="false">2147483647</definedName>
    <definedName function="false" hidden="false" localSheetId="3" name="solver_mni" vbProcedure="false">30</definedName>
    <definedName function="false" hidden="false" localSheetId="3" name="solver_mrt" vbProcedure="false">0.075</definedName>
    <definedName function="false" hidden="false" localSheetId="3" name="solver_msl" vbProcedure="false">2</definedName>
    <definedName function="false" hidden="false" localSheetId="3" name="solver_neg" vbProcedure="false">2</definedName>
    <definedName function="false" hidden="false" localSheetId="3" name="solver_nod" vbProcedure="false">2147483647</definedName>
    <definedName function="false" hidden="false" localSheetId="3" name="solver_num" vbProcedure="false">2</definedName>
    <definedName function="false" hidden="false" localSheetId="3" name="solver_nwt" vbProcedure="false">1</definedName>
    <definedName function="false" hidden="false" localSheetId="3" name="solver_opt" vbProcedure="false">'Portfolio Optimization'!$H$15</definedName>
    <definedName function="false" hidden="false" localSheetId="3" name="solver_pre" vbProcedure="false">0.000001</definedName>
    <definedName function="false" hidden="false" localSheetId="3" name="solver_rbv" vbProcedure="false">1</definedName>
    <definedName function="false" hidden="false" localSheetId="3" name="solver_rel0" vbProcedure="false">3</definedName>
    <definedName function="false" hidden="false" localSheetId="3" name="solver_rel1" vbProcedure="false">2</definedName>
    <definedName function="false" hidden="false" localSheetId="3" name="solver_rel2" vbProcedure="false">3</definedName>
    <definedName function="false" hidden="false" localSheetId="3" name="solver_rel3" vbProcedure="false">3</definedName>
    <definedName function="false" hidden="false" localSheetId="3" name="solver_rel4" vbProcedure="false">3</definedName>
    <definedName function="false" hidden="false" localSheetId="3" name="solver_rhs0" vbProcedure="false">'Portfolio Optimization'!$H$4</definedName>
    <definedName function="false" hidden="false" localSheetId="3" name="solver_rhs1" vbProcedure="false">1</definedName>
    <definedName function="false" hidden="false" localSheetId="3" name="solver_rhs2" vbProcedure="false">'Portfolio Optimization'!$H$4</definedName>
    <definedName function="false" hidden="false" localSheetId="3" name="solver_rhs3" vbProcedure="false">0</definedName>
    <definedName function="false" hidden="false" localSheetId="3" name="solver_rhs4" vbProcedure="false">0</definedName>
    <definedName function="false" hidden="false" localSheetId="3" name="solver_rlx" vbProcedure="false">2</definedName>
    <definedName function="false" hidden="false" localSheetId="3" name="solver_rsd" vbProcedure="false">0</definedName>
    <definedName function="false" hidden="false" localSheetId="3" name="solver_scl" vbProcedure="false">1</definedName>
    <definedName function="false" hidden="false" localSheetId="3" name="solver_sho" vbProcedure="false">2</definedName>
    <definedName function="false" hidden="false" localSheetId="3" name="solver_ssz" vbProcedure="false">100</definedName>
    <definedName function="false" hidden="false" localSheetId="3" name="solver_tim" vbProcedure="false">2147483647</definedName>
    <definedName function="false" hidden="false" localSheetId="3" name="solver_tol" vbProcedure="false">0.01</definedName>
    <definedName function="false" hidden="false" localSheetId="3" name="solver_typ" vbProcedure="false">2</definedName>
    <definedName function="false" hidden="false" localSheetId="3" name="solver_val" vbProcedure="false">0</definedName>
    <definedName function="false" hidden="false" localSheetId="3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<sst xmlns="http://schemas.openxmlformats.org/spreadsheetml/2006/main" count="196" uniqueCount="58">
  <si>
    <t xml:space="preserve">Name</t>
  </si>
  <si>
    <t xml:space="preserve">Richard Albright</t>
  </si>
  <si>
    <t xml:space="preserve">GTID</t>
  </si>
  <si>
    <t xml:space="preserve">Prices, Adjusted Close</t>
  </si>
  <si>
    <t xml:space="preserve">DATE</t>
  </si>
  <si>
    <t xml:space="preserve">LOW</t>
  </si>
  <si>
    <t xml:space="preserve">KO</t>
  </si>
  <si>
    <t xml:space="preserve">WEN</t>
  </si>
  <si>
    <t xml:space="preserve">BAC</t>
  </si>
  <si>
    <t xml:space="preserve">AAPL</t>
  </si>
  <si>
    <t xml:space="preserve">AGCO</t>
  </si>
  <si>
    <t xml:space="preserve">see below starting in line 41</t>
  </si>
  <si>
    <t xml:space="preserve">Returns</t>
  </si>
  <si>
    <t xml:space="preserve"> </t>
  </si>
  <si>
    <t xml:space="preserve">2.5 points all or nothing</t>
  </si>
  <si>
    <t xml:space="preserve">Mean</t>
  </si>
  <si>
    <t xml:space="preserve">Excess Returns</t>
  </si>
  <si>
    <t xml:space="preserve">Excess Returns Squared</t>
  </si>
  <si>
    <t xml:space="preserve">Variance</t>
  </si>
  <si>
    <t xml:space="preserve">1 point</t>
  </si>
  <si>
    <t xml:space="preserve">Standard deviation</t>
  </si>
  <si>
    <t xml:space="preserve">Count</t>
  </si>
  <si>
    <t xml:space="preserve">.5 point</t>
  </si>
  <si>
    <t xml:space="preserve">Variance-Covariance Matrix, ∑</t>
  </si>
  <si>
    <r>
      <rPr>
        <b val="true"/>
        <sz val="14"/>
        <color rgb="FF000000"/>
        <rFont val="Calibri"/>
        <family val="2"/>
        <charset val="1"/>
      </rPr>
      <t xml:space="preserve"> X</t>
    </r>
    <r>
      <rPr>
        <b val="true"/>
        <vertAlign val="superscript"/>
        <sz val="14"/>
        <color rgb="FF000000"/>
        <rFont val="Calibri"/>
        <family val="2"/>
        <charset val="1"/>
      </rPr>
      <t xml:space="preserve">T</t>
    </r>
    <r>
      <rPr>
        <b val="true"/>
        <sz val="14"/>
        <color rgb="FF000000"/>
        <rFont val="Calibri"/>
        <family val="2"/>
        <charset val="1"/>
      </rPr>
      <t xml:space="preserve">X</t>
    </r>
  </si>
  <si>
    <t xml:space="preserve">Total 20 points</t>
  </si>
  <si>
    <t xml:space="preserve">Make a KxK matrix</t>
  </si>
  <si>
    <t xml:space="preserve">5 points</t>
  </si>
  <si>
    <r>
      <rPr>
        <b val="true"/>
        <sz val="14"/>
        <color rgb="FF000000"/>
        <rFont val="Calibri"/>
        <family val="2"/>
        <charset val="1"/>
      </rPr>
      <t xml:space="preserve"> X</t>
    </r>
    <r>
      <rPr>
        <b val="true"/>
        <vertAlign val="superscript"/>
        <sz val="14"/>
        <color rgb="FF000000"/>
        <rFont val="Calibri"/>
        <family val="2"/>
        <charset val="1"/>
      </rPr>
      <t xml:space="preserve">T</t>
    </r>
    <r>
      <rPr>
        <b val="true"/>
        <sz val="14"/>
        <color rgb="FF000000"/>
        <rFont val="Calibri"/>
        <family val="2"/>
        <charset val="1"/>
      </rPr>
      <t xml:space="preserve">X / N</t>
    </r>
  </si>
  <si>
    <t xml:space="preserve">Matrix D</t>
  </si>
  <si>
    <t xml:space="preserve">Individual standard deviations</t>
  </si>
  <si>
    <t xml:space="preserve">d</t>
  </si>
  <si>
    <t xml:space="preserve">2.5 points</t>
  </si>
  <si>
    <t xml:space="preserve">Multiply d by dT </t>
  </si>
  <si>
    <t xml:space="preserve">C, Correlation Matrix</t>
  </si>
  <si>
    <t xml:space="preserve">Divide ∑ by D</t>
  </si>
  <si>
    <t xml:space="preserve">--------------Individual Stocks--------------</t>
  </si>
  <si>
    <t xml:space="preserve">---------------------Portfolios--------------------</t>
  </si>
  <si>
    <t xml:space="preserve">Variance-Covariance Matrix</t>
  </si>
  <si>
    <t xml:space="preserve">μ</t>
  </si>
  <si>
    <t xml:space="preserve">σ</t>
  </si>
  <si>
    <t xml:space="preserve">μ/σ</t>
  </si>
  <si>
    <t xml:space="preserve">Equal weight</t>
  </si>
  <si>
    <t xml:space="preserve">Max μ</t>
  </si>
  <si>
    <t xml:space="preserve">Min σ</t>
  </si>
  <si>
    <t xml:space="preserve">20 points</t>
  </si>
  <si>
    <t xml:space="preserve">Constraint variable</t>
  </si>
  <si>
    <t xml:space="preserve">n/a</t>
  </si>
  <si>
    <t xml:space="preserve">σ&lt;=</t>
  </si>
  <si>
    <t xml:space="preserve">μ &gt;=</t>
  </si>
  <si>
    <t xml:space="preserve">Value</t>
  </si>
  <si>
    <t xml:space="preserve">1 each</t>
  </si>
  <si>
    <t xml:space="preserve">-------------------Weights-------------------</t>
  </si>
  <si>
    <t xml:space="preserve">Sum of weights</t>
  </si>
  <si>
    <t xml:space="preserve">weights from row 6 to 11 equal 100%</t>
  </si>
  <si>
    <r>
      <rPr>
        <sz val="11"/>
        <color rgb="FF000000"/>
        <rFont val="Calibri"/>
        <family val="2"/>
        <charset val="1"/>
      </rPr>
      <t xml:space="preserve">σ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</si>
  <si>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mean/σ</t>
  </si>
  <si>
    <t xml:space="preserve">Make sure nothing is hardcoded in F12 THRU H16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</si>
</sst>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"/>
    <numFmt numFmtId="166" formatCode="[$-409]mmmm\-yy;@"/>
    <numFmt numFmtId="167" formatCode="0%"/>
    <numFmt numFmtId="168" formatCode="0.0%"/>
    <numFmt numFmtId="169" formatCode="0.00%"/>
    <numFmt numFmtId="170" formatCode="General"/>
    <numFmt numFmtId="171" formatCode="0.0000000"/>
    <numFmt numFmtId="172" formatCode="0.00"/>
    <numFmt numFmtId="173" formatCode="0.0000"/>
    <numFmt numFmtId="174" formatCode="0.0000%"/>
    <numFmt numFmtId="175" formatCode="0.000%"/>
    <numFmt numFmtId="176" formatCode="#,##0.0000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vertAlign val="superscript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E7E6E6"/>
      </patternFill>
    </fill>
    <fill>
      <patternFill patternType="solid">
        <fgColor rgb="FFD0CECE"/>
        <bgColor rgb="FFDBDBDB"/>
      </patternFill>
    </fill>
    <fill>
      <patternFill patternType="solid">
        <fgColor rgb="FFFFFF00"/>
        <bgColor rgb="FFFFFF00"/>
      </patternFill>
    </fill>
    <fill>
      <patternFill patternType="solid">
        <fgColor rgb="FFDBDBDB"/>
        <bgColor rgb="FFDAE3F3"/>
      </patternFill>
    </fill>
    <fill>
      <patternFill patternType="solid">
        <fgColor rgb="FFE7E6E6"/>
        <bgColor rgb="FFDAE3F3"/>
      </patternFill>
    </fill>
    <fill>
      <patternFill patternType="solid">
        <fgColor rgb="FFE2F0D9"/>
        <bgColor rgb="FFE7E6E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3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7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3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25" zeroHeight="false" outlineLevelRow="0" outlineLevelCol="0"/>
  <cols>
    <col collapsed="false" customWidth="true" hidden="false" outlineLevel="0" max="2" min="2" style="0" width="14.86"/>
  </cols>
  <sheetData>
    <row r="1" customFormat="false" ht="14.25" hidden="false" customHeight="false" outlineLevel="0" collapsed="false">
      <c r="A1" s="0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2" t="n">
        <v>903548616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4"/>
  <sheetViews>
    <sheetView showFormulas="false" showGridLines="true" showRowColHeaders="true" showZeros="true" rightToLeft="false" tabSelected="false" showOutlineSymbols="true" defaultGridColor="true" view="normal" topLeftCell="A135" colorId="64" zoomScale="100" zoomScaleNormal="100" zoomScalePageLayoutView="100" workbookViewId="0">
      <selection pane="topLeft" activeCell="B161" activeCellId="0" sqref="B161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16.87"/>
  </cols>
  <sheetData>
    <row r="1" customFormat="false" ht="28.5" hidden="false" customHeight="false" outlineLevel="0" collapsed="false">
      <c r="A1" s="3" t="s">
        <v>3</v>
      </c>
      <c r="B1" s="4"/>
      <c r="C1" s="4"/>
      <c r="D1" s="4"/>
      <c r="E1" s="4"/>
      <c r="F1" s="5"/>
      <c r="G1" s="6"/>
    </row>
    <row r="2" customFormat="false" ht="14.25" hidden="false" customHeight="false" outlineLevel="0" collapsed="false">
      <c r="A2" s="7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4.25" hidden="false" customHeight="false" outlineLevel="0" collapsed="false">
      <c r="A3" s="8" t="n">
        <v>42705</v>
      </c>
      <c r="B3" s="0" t="n">
        <v>69.777214</v>
      </c>
      <c r="C3" s="0" t="n">
        <v>37.398228</v>
      </c>
      <c r="D3" s="0" t="n">
        <v>12.624905</v>
      </c>
      <c r="E3" s="0" t="n">
        <v>21.535412</v>
      </c>
      <c r="F3" s="0" t="n">
        <v>110.078697</v>
      </c>
      <c r="G3" s="0" t="n">
        <v>55.984848</v>
      </c>
      <c r="I3" s="0" t="s">
        <v>11</v>
      </c>
    </row>
    <row r="4" customFormat="false" ht="14.25" hidden="false" customHeight="false" outlineLevel="0" collapsed="false">
      <c r="A4" s="8" t="n">
        <v>42736</v>
      </c>
      <c r="B4" s="0" t="n">
        <v>68.273102</v>
      </c>
      <c r="C4" s="0" t="n">
        <v>37.015347</v>
      </c>
      <c r="D4" s="0" t="n">
        <v>12.634243</v>
      </c>
      <c r="E4" s="0" t="n">
        <v>21.115707</v>
      </c>
      <c r="F4" s="0" t="n">
        <v>115.334564</v>
      </c>
      <c r="G4" s="0" t="n">
        <v>60.764755</v>
      </c>
    </row>
    <row r="5" customFormat="false" ht="14.25" hidden="false" customHeight="false" outlineLevel="0" collapsed="false">
      <c r="A5" s="8" t="n">
        <v>42767</v>
      </c>
      <c r="B5" s="0" t="n">
        <v>69.818779</v>
      </c>
      <c r="C5" s="0" t="n">
        <v>37.36261</v>
      </c>
      <c r="D5" s="0" t="n">
        <v>13.017097</v>
      </c>
      <c r="E5" s="0" t="n">
        <v>23.018364</v>
      </c>
      <c r="F5" s="0" t="n">
        <v>130.19931</v>
      </c>
      <c r="G5" s="0" t="n">
        <v>58.945671</v>
      </c>
    </row>
    <row r="6" customFormat="false" ht="14.25" hidden="false" customHeight="false" outlineLevel="0" collapsed="false">
      <c r="A6" s="8" t="n">
        <v>42795</v>
      </c>
      <c r="B6" s="0" t="n">
        <v>77.179001</v>
      </c>
      <c r="C6" s="0" t="n">
        <v>37.790012</v>
      </c>
      <c r="D6" s="0" t="n">
        <v>12.774359</v>
      </c>
      <c r="E6" s="0" t="n">
        <v>22.001751</v>
      </c>
      <c r="F6" s="0" t="n">
        <v>137.13063</v>
      </c>
      <c r="G6" s="0" t="n">
        <v>58.35585</v>
      </c>
    </row>
    <row r="7" customFormat="false" ht="14.25" hidden="false" customHeight="false" outlineLevel="0" collapsed="false">
      <c r="A7" s="8" t="n">
        <v>42826</v>
      </c>
      <c r="B7" s="0" t="n">
        <v>79.6856</v>
      </c>
      <c r="C7" s="0" t="n">
        <v>38.761356</v>
      </c>
      <c r="D7" s="0" t="n">
        <v>13.834979</v>
      </c>
      <c r="E7" s="0" t="n">
        <v>21.834934</v>
      </c>
      <c r="F7" s="0" t="n">
        <v>137.121063</v>
      </c>
      <c r="G7" s="0" t="n">
        <v>62.050369</v>
      </c>
    </row>
    <row r="8" customFormat="false" ht="14.25" hidden="false" customHeight="false" outlineLevel="0" collapsed="false">
      <c r="A8" s="8" t="n">
        <v>42856</v>
      </c>
      <c r="B8" s="0" t="n">
        <v>74.260887</v>
      </c>
      <c r="C8" s="0" t="n">
        <v>40.84539</v>
      </c>
      <c r="D8" s="0" t="n">
        <v>15.177176</v>
      </c>
      <c r="E8" s="0" t="n">
        <v>20.964905</v>
      </c>
      <c r="F8" s="0" t="n">
        <v>145.817017</v>
      </c>
      <c r="G8" s="0" t="n">
        <v>62.089153</v>
      </c>
    </row>
    <row r="9" customFormat="false" ht="14.25" hidden="false" customHeight="false" outlineLevel="0" collapsed="false">
      <c r="A9" s="8" t="n">
        <v>42887</v>
      </c>
      <c r="B9" s="0" t="n">
        <v>73.091888</v>
      </c>
      <c r="C9" s="0" t="n">
        <v>40.288448</v>
      </c>
      <c r="D9" s="0" t="n">
        <v>14.620412</v>
      </c>
      <c r="E9" s="0" t="n">
        <v>22.770153</v>
      </c>
      <c r="F9" s="0" t="n">
        <v>138.041687</v>
      </c>
      <c r="G9" s="0" t="n">
        <v>65.489754</v>
      </c>
    </row>
    <row r="10" customFormat="false" ht="14.25" hidden="false" customHeight="false" outlineLevel="0" collapsed="false">
      <c r="A10" s="8" t="n">
        <v>42917</v>
      </c>
      <c r="B10" s="0" t="n">
        <v>72.969322</v>
      </c>
      <c r="C10" s="0" t="n">
        <v>41.516636</v>
      </c>
      <c r="D10" s="0" t="n">
        <v>14.554424</v>
      </c>
      <c r="E10" s="0" t="n">
        <v>22.638756</v>
      </c>
      <c r="F10" s="0" t="n">
        <v>142.556168</v>
      </c>
      <c r="G10" s="0" t="n">
        <v>70.105797</v>
      </c>
    </row>
    <row r="11" customFormat="false" ht="14.25" hidden="false" customHeight="false" outlineLevel="0" collapsed="false">
      <c r="A11" s="8" t="n">
        <v>42948</v>
      </c>
      <c r="B11" s="0" t="n">
        <v>70.049194</v>
      </c>
      <c r="C11" s="0" t="n">
        <v>41.25399</v>
      </c>
      <c r="D11" s="0" t="n">
        <v>14.064251</v>
      </c>
      <c r="E11" s="0" t="n">
        <v>22.422873</v>
      </c>
      <c r="F11" s="0" t="n">
        <v>157.192307</v>
      </c>
      <c r="G11" s="0" t="n">
        <v>66.519859</v>
      </c>
    </row>
    <row r="12" customFormat="false" ht="14.25" hidden="false" customHeight="false" outlineLevel="0" collapsed="false">
      <c r="A12" s="8" t="n">
        <v>42979</v>
      </c>
      <c r="B12" s="0" t="n">
        <v>75.784737</v>
      </c>
      <c r="C12" s="0" t="n">
        <v>40.764915</v>
      </c>
      <c r="D12" s="0" t="n">
        <v>14.709498</v>
      </c>
      <c r="E12" s="0" t="n">
        <v>23.905485</v>
      </c>
      <c r="F12" s="0" t="n">
        <v>148.302521</v>
      </c>
      <c r="G12" s="0" t="n">
        <v>71.83342</v>
      </c>
    </row>
    <row r="13" customFormat="false" ht="14.25" hidden="false" customHeight="false" outlineLevel="0" collapsed="false">
      <c r="A13" s="8" t="n">
        <v>43009</v>
      </c>
      <c r="B13" s="0" t="n">
        <v>75.794189</v>
      </c>
      <c r="C13" s="0" t="n">
        <v>41.974789</v>
      </c>
      <c r="D13" s="0" t="n">
        <v>14.406407</v>
      </c>
      <c r="E13" s="0" t="n">
        <v>25.839432</v>
      </c>
      <c r="F13" s="0" t="n">
        <v>162.659363</v>
      </c>
      <c r="G13" s="0" t="n">
        <v>66.769936</v>
      </c>
    </row>
    <row r="14" customFormat="false" ht="14.25" hidden="false" customHeight="false" outlineLevel="0" collapsed="false">
      <c r="A14" s="8" t="n">
        <v>43040</v>
      </c>
      <c r="B14" s="0" t="n">
        <v>79.441498</v>
      </c>
      <c r="C14" s="0" t="n">
        <v>41.783085</v>
      </c>
      <c r="D14" s="0" t="n">
        <v>14.103313</v>
      </c>
      <c r="E14" s="0" t="n">
        <v>26.575275</v>
      </c>
      <c r="F14" s="0" t="n">
        <v>165.363312</v>
      </c>
      <c r="G14" s="0" t="n">
        <v>68.921921</v>
      </c>
    </row>
    <row r="15" customFormat="false" ht="14.25" hidden="false" customHeight="false" outlineLevel="0" collapsed="false">
      <c r="A15" s="8" t="n">
        <v>43070</v>
      </c>
      <c r="B15" s="0" t="n">
        <v>88.560539</v>
      </c>
      <c r="C15" s="0" t="n">
        <v>42.226883</v>
      </c>
      <c r="D15" s="0" t="n">
        <v>15.626945</v>
      </c>
      <c r="E15" s="0" t="n">
        <v>27.967525</v>
      </c>
      <c r="F15" s="0" t="n">
        <v>163.427597</v>
      </c>
      <c r="G15" s="0" t="n">
        <v>69.699051</v>
      </c>
    </row>
    <row r="16" customFormat="false" ht="14.25" hidden="false" customHeight="false" outlineLevel="0" collapsed="false">
      <c r="A16" s="8" t="n">
        <v>43101</v>
      </c>
      <c r="B16" s="0" t="n">
        <v>99.794983</v>
      </c>
      <c r="C16" s="0" t="n">
        <v>43.800732</v>
      </c>
      <c r="D16" s="0" t="n">
        <v>15.398536</v>
      </c>
      <c r="E16" s="0" t="n">
        <v>30.317099</v>
      </c>
      <c r="F16" s="0" t="n">
        <v>161.689316</v>
      </c>
      <c r="G16" s="0" t="n">
        <v>70.860214</v>
      </c>
    </row>
    <row r="17" customFormat="false" ht="14.25" hidden="false" customHeight="false" outlineLevel="0" collapsed="false">
      <c r="A17" s="8" t="n">
        <v>43132</v>
      </c>
      <c r="B17" s="0" t="n">
        <v>85.696426</v>
      </c>
      <c r="C17" s="0" t="n">
        <v>39.778679</v>
      </c>
      <c r="D17" s="0" t="n">
        <v>15.179642</v>
      </c>
      <c r="E17" s="0" t="n">
        <v>30.41184</v>
      </c>
      <c r="F17" s="0" t="n">
        <v>172.012787</v>
      </c>
      <c r="G17" s="0" t="n">
        <v>64.986092</v>
      </c>
    </row>
    <row r="18" customFormat="false" ht="14.25" hidden="false" customHeight="false" outlineLevel="0" collapsed="false">
      <c r="A18" s="8" t="n">
        <v>43160</v>
      </c>
      <c r="B18" s="0" t="n">
        <v>83.936394</v>
      </c>
      <c r="C18" s="0" t="n">
        <v>39.971962</v>
      </c>
      <c r="D18" s="0" t="n">
        <v>16.79003</v>
      </c>
      <c r="E18" s="0" t="n">
        <v>28.412806</v>
      </c>
      <c r="F18" s="0" t="n">
        <v>162.687927</v>
      </c>
      <c r="G18" s="0" t="n">
        <v>63.417889</v>
      </c>
    </row>
    <row r="19" customFormat="false" ht="14.25" hidden="false" customHeight="false" outlineLevel="0" collapsed="false">
      <c r="A19" s="8" t="n">
        <v>43191</v>
      </c>
      <c r="B19" s="0" t="n">
        <v>78.847618</v>
      </c>
      <c r="C19" s="0" t="n">
        <v>40.120548</v>
      </c>
      <c r="D19" s="0" t="n">
        <v>16.015102</v>
      </c>
      <c r="E19" s="0" t="n">
        <v>28.452854</v>
      </c>
      <c r="F19" s="0" t="n">
        <v>160.2444</v>
      </c>
      <c r="G19" s="0" t="n">
        <v>61.295807</v>
      </c>
    </row>
    <row r="20" customFormat="false" ht="14.25" hidden="false" customHeight="false" outlineLevel="0" collapsed="false">
      <c r="A20" s="8" t="n">
        <v>43221</v>
      </c>
      <c r="B20" s="0" t="n">
        <v>91.324791</v>
      </c>
      <c r="C20" s="0" t="n">
        <v>39.92556</v>
      </c>
      <c r="D20" s="0" t="n">
        <v>15.412386</v>
      </c>
      <c r="E20" s="0" t="n">
        <v>27.616007</v>
      </c>
      <c r="F20" s="0" t="n">
        <v>181.198547</v>
      </c>
      <c r="G20" s="0" t="n">
        <v>62.195488</v>
      </c>
    </row>
    <row r="21" customFormat="false" ht="14.25" hidden="false" customHeight="false" outlineLevel="0" collapsed="false">
      <c r="A21" s="8" t="n">
        <v>43252</v>
      </c>
      <c r="B21" s="0" t="n">
        <v>91.863068</v>
      </c>
      <c r="C21" s="0" t="n">
        <v>40.724072</v>
      </c>
      <c r="D21" s="0" t="n">
        <v>16.520542</v>
      </c>
      <c r="E21" s="0" t="n">
        <v>26.917217</v>
      </c>
      <c r="F21" s="0" t="n">
        <v>180.184082</v>
      </c>
      <c r="G21" s="0" t="n">
        <v>59.517826</v>
      </c>
    </row>
    <row r="22" customFormat="false" ht="14.25" hidden="false" customHeight="false" outlineLevel="0" collapsed="false">
      <c r="A22" s="8" t="n">
        <v>43282</v>
      </c>
      <c r="B22" s="0" t="n">
        <v>95.486832</v>
      </c>
      <c r="C22" s="0" t="n">
        <v>43.681622</v>
      </c>
      <c r="D22" s="0" t="n">
        <v>16.039736</v>
      </c>
      <c r="E22" s="0" t="n">
        <v>29.485762</v>
      </c>
      <c r="F22" s="0" t="n">
        <v>185.226242</v>
      </c>
      <c r="G22" s="0" t="n">
        <v>61.772289</v>
      </c>
    </row>
    <row r="23" customFormat="false" ht="14.25" hidden="false" customHeight="false" outlineLevel="0" collapsed="false">
      <c r="A23" s="8" t="n">
        <v>43313</v>
      </c>
      <c r="B23" s="0" t="n">
        <v>105.030212</v>
      </c>
      <c r="C23" s="0" t="n">
        <v>41.751865</v>
      </c>
      <c r="D23" s="0" t="n">
        <v>16.9725</v>
      </c>
      <c r="E23" s="0" t="n">
        <v>29.533506</v>
      </c>
      <c r="F23" s="0" t="n">
        <v>221.572601</v>
      </c>
      <c r="G23" s="0" t="n">
        <v>58.478809</v>
      </c>
    </row>
    <row r="24" customFormat="false" ht="14.25" hidden="false" customHeight="false" outlineLevel="0" collapsed="false">
      <c r="A24" s="8" t="n">
        <v>43344</v>
      </c>
      <c r="B24" s="0" t="n">
        <v>110.892578</v>
      </c>
      <c r="C24" s="0" t="n">
        <v>43.26944</v>
      </c>
      <c r="D24" s="0" t="n">
        <v>16.561611</v>
      </c>
      <c r="E24" s="0" t="n">
        <v>28.129875</v>
      </c>
      <c r="F24" s="0" t="n">
        <v>220.50354</v>
      </c>
      <c r="G24" s="0" t="n">
        <v>59.739567</v>
      </c>
    </row>
    <row r="25" customFormat="false" ht="14.25" hidden="false" customHeight="false" outlineLevel="0" collapsed="false">
      <c r="A25" s="8" t="n">
        <v>43374</v>
      </c>
      <c r="B25" s="0" t="n">
        <v>91.962997</v>
      </c>
      <c r="C25" s="0" t="n">
        <v>45.234097</v>
      </c>
      <c r="D25" s="0" t="n">
        <v>16.658239</v>
      </c>
      <c r="E25" s="0" t="n">
        <v>26.385303</v>
      </c>
      <c r="F25" s="0" t="n">
        <v>213.783142</v>
      </c>
      <c r="G25" s="0" t="n">
        <v>55.071648</v>
      </c>
    </row>
    <row r="26" customFormat="false" ht="14.25" hidden="false" customHeight="false" outlineLevel="0" collapsed="false">
      <c r="A26" s="8" t="n">
        <v>43405</v>
      </c>
      <c r="B26" s="0" t="n">
        <v>91.588898</v>
      </c>
      <c r="C26" s="0" t="n">
        <v>47.614838</v>
      </c>
      <c r="D26" s="0" t="n">
        <v>17.324953</v>
      </c>
      <c r="E26" s="0" t="n">
        <v>27.248823</v>
      </c>
      <c r="F26" s="0" t="n">
        <v>174.437515</v>
      </c>
      <c r="G26" s="0" t="n">
        <v>58.64875</v>
      </c>
    </row>
    <row r="27" customFormat="false" ht="14.25" hidden="false" customHeight="false" outlineLevel="0" collapsed="false">
      <c r="A27" s="8" t="n">
        <v>43435</v>
      </c>
      <c r="B27" s="0" t="n">
        <v>89.638115</v>
      </c>
      <c r="C27" s="0" t="n">
        <v>45.087116</v>
      </c>
      <c r="D27" s="0" t="n">
        <v>15.154567</v>
      </c>
      <c r="E27" s="0" t="n">
        <v>23.641232</v>
      </c>
      <c r="F27" s="0" t="n">
        <v>154.618546</v>
      </c>
      <c r="G27" s="0" t="n">
        <v>54.8512</v>
      </c>
    </row>
    <row r="28" customFormat="false" ht="14.25" hidden="false" customHeight="false" outlineLevel="0" collapsed="false">
      <c r="A28" s="8" t="n">
        <v>43466</v>
      </c>
      <c r="B28" s="0" t="n">
        <v>93.326134</v>
      </c>
      <c r="C28" s="0" t="n">
        <v>45.829834</v>
      </c>
      <c r="D28" s="0" t="n">
        <v>16.814676</v>
      </c>
      <c r="E28" s="0" t="n">
        <v>27.468643</v>
      </c>
      <c r="F28" s="0" t="n">
        <v>163.146362</v>
      </c>
      <c r="G28" s="0" t="n">
        <v>63.255737</v>
      </c>
    </row>
    <row r="29" customFormat="false" ht="14.25" hidden="false" customHeight="false" outlineLevel="0" collapsed="false">
      <c r="A29" s="8" t="n">
        <v>43497</v>
      </c>
      <c r="B29" s="0" t="n">
        <v>102.511017</v>
      </c>
      <c r="C29" s="0" t="n">
        <v>43.173176</v>
      </c>
      <c r="D29" s="0" t="n">
        <v>16.824383</v>
      </c>
      <c r="E29" s="0" t="n">
        <v>28.05719</v>
      </c>
      <c r="F29" s="0" t="n">
        <v>169.723602</v>
      </c>
      <c r="G29" s="0" t="n">
        <v>66.586029</v>
      </c>
    </row>
    <row r="30" customFormat="false" ht="14.25" hidden="false" customHeight="false" outlineLevel="0" collapsed="false">
      <c r="A30" s="8" t="n">
        <v>43525</v>
      </c>
      <c r="B30" s="0" t="n">
        <v>106.783539</v>
      </c>
      <c r="C30" s="0" t="n">
        <v>44.620537</v>
      </c>
      <c r="D30" s="0" t="n">
        <v>17.468555</v>
      </c>
      <c r="E30" s="0" t="n">
        <v>26.755503</v>
      </c>
      <c r="F30" s="0" t="n">
        <v>186.989685</v>
      </c>
      <c r="G30" s="0" t="n">
        <v>68.686363</v>
      </c>
    </row>
    <row r="31" customFormat="false" ht="14.25" hidden="false" customHeight="false" outlineLevel="0" collapsed="false">
      <c r="A31" s="8" t="n">
        <v>43556</v>
      </c>
      <c r="B31" s="0" t="n">
        <v>110.36348</v>
      </c>
      <c r="C31" s="0" t="n">
        <v>47.123215</v>
      </c>
      <c r="D31" s="0" t="n">
        <v>18.171595</v>
      </c>
      <c r="E31" s="0" t="n">
        <v>29.655066</v>
      </c>
      <c r="F31" s="0" t="n">
        <v>197.542618</v>
      </c>
      <c r="G31" s="0" t="n">
        <v>69.901093</v>
      </c>
    </row>
    <row r="32" customFormat="false" ht="14.25" hidden="false" customHeight="false" outlineLevel="0" collapsed="false">
      <c r="A32" s="8" t="n">
        <v>43586</v>
      </c>
      <c r="B32" s="0" t="n">
        <v>91.377533</v>
      </c>
      <c r="C32" s="0" t="n">
        <v>47.190449</v>
      </c>
      <c r="D32" s="0" t="n">
        <v>17.956776</v>
      </c>
      <c r="E32" s="0" t="n">
        <v>25.795446</v>
      </c>
      <c r="F32" s="0" t="n">
        <v>172.341583</v>
      </c>
      <c r="G32" s="0" t="n">
        <v>65.733498</v>
      </c>
    </row>
    <row r="33" customFormat="false" ht="14.25" hidden="false" customHeight="false" outlineLevel="0" collapsed="false">
      <c r="A33" s="8" t="n">
        <v>43617</v>
      </c>
      <c r="B33" s="0" t="n">
        <v>98.851921</v>
      </c>
      <c r="C33" s="0" t="n">
        <v>48.909779</v>
      </c>
      <c r="D33" s="0" t="n">
        <v>19.223047</v>
      </c>
      <c r="E33" s="0" t="n">
        <v>28.122856</v>
      </c>
      <c r="F33" s="0" t="n">
        <v>195.58577</v>
      </c>
      <c r="G33" s="0" t="n">
        <v>76.780716</v>
      </c>
    </row>
    <row r="34" customFormat="false" ht="14.25" hidden="false" customHeight="false" outlineLevel="0" collapsed="false">
      <c r="A34" s="8" t="n">
        <v>43647</v>
      </c>
      <c r="B34" s="0" t="n">
        <v>99.331924</v>
      </c>
      <c r="C34" s="0" t="n">
        <v>50.946903</v>
      </c>
      <c r="D34" s="0" t="n">
        <v>17.858389</v>
      </c>
      <c r="E34" s="0" t="n">
        <v>29.912806</v>
      </c>
      <c r="F34" s="0" t="n">
        <v>210.527466</v>
      </c>
      <c r="G34" s="0" t="n">
        <v>76.216522</v>
      </c>
    </row>
    <row r="35" customFormat="false" ht="14.25" hidden="false" customHeight="false" outlineLevel="0" collapsed="false">
      <c r="A35" s="8" t="n">
        <v>43678</v>
      </c>
      <c r="B35" s="0" t="n">
        <v>110.504311</v>
      </c>
      <c r="C35" s="0" t="n">
        <v>53.279835</v>
      </c>
      <c r="D35" s="0" t="n">
        <v>21.598928</v>
      </c>
      <c r="E35" s="0" t="n">
        <v>26.822077</v>
      </c>
      <c r="F35" s="0" t="n">
        <v>206.278168</v>
      </c>
      <c r="G35" s="0" t="n">
        <v>68.416695</v>
      </c>
    </row>
    <row r="36" customFormat="false" ht="14.25" hidden="false" customHeight="false" outlineLevel="0" collapsed="false">
      <c r="A36" s="8" t="n">
        <v>43709</v>
      </c>
      <c r="B36" s="0" t="n">
        <v>108.298172</v>
      </c>
      <c r="C36" s="0" t="n">
        <v>52.69902</v>
      </c>
      <c r="D36" s="0" t="n">
        <v>19.704756</v>
      </c>
      <c r="E36" s="0" t="n">
        <v>28.440565</v>
      </c>
      <c r="F36" s="0" t="n">
        <v>222.169479</v>
      </c>
      <c r="G36" s="0" t="n">
        <v>75.106796</v>
      </c>
    </row>
    <row r="37" customFormat="false" ht="14.25" hidden="false" customHeight="false" outlineLevel="0" collapsed="false">
      <c r="A37" s="8" t="n">
        <v>43739</v>
      </c>
      <c r="B37" s="0" t="n">
        <v>109.923225</v>
      </c>
      <c r="C37" s="0" t="n">
        <v>53.074566</v>
      </c>
      <c r="D37" s="0" t="n">
        <v>20.888226</v>
      </c>
      <c r="E37" s="0" t="n">
        <v>30.688997</v>
      </c>
      <c r="F37" s="0" t="n">
        <v>246.760193</v>
      </c>
      <c r="G37" s="0" t="n">
        <v>76.089043</v>
      </c>
    </row>
    <row r="38" customFormat="false" ht="14.25" hidden="false" customHeight="false" outlineLevel="0" collapsed="false">
      <c r="A38" s="8" t="n">
        <v>43770</v>
      </c>
      <c r="B38" s="0" t="n">
        <v>116.107513</v>
      </c>
      <c r="C38" s="0" t="n">
        <v>52.070221</v>
      </c>
      <c r="D38" s="0" t="n">
        <v>21.144642</v>
      </c>
      <c r="E38" s="0" t="n">
        <v>32.700905</v>
      </c>
      <c r="F38" s="0" t="n">
        <v>265.101563</v>
      </c>
      <c r="G38" s="0" t="n">
        <v>77.517761</v>
      </c>
    </row>
    <row r="39" customFormat="false" ht="14.25" hidden="false" customHeight="false" outlineLevel="0" collapsed="false">
      <c r="A39" s="8" t="n">
        <v>43800</v>
      </c>
      <c r="B39" s="0" t="n">
        <v>118.532402</v>
      </c>
      <c r="C39" s="0" t="n">
        <v>54.374809</v>
      </c>
      <c r="D39" s="0" t="n">
        <v>22.025274</v>
      </c>
      <c r="E39" s="0" t="n">
        <v>34.565609</v>
      </c>
      <c r="F39" s="0" t="n">
        <v>292.163818</v>
      </c>
      <c r="G39" s="0" t="n">
        <v>76.79998</v>
      </c>
    </row>
    <row r="41" customFormat="false" ht="14.25" hidden="false" customHeight="false" outlineLevel="0" collapsed="false">
      <c r="A41" s="9" t="s">
        <v>12</v>
      </c>
      <c r="B41" s="10" t="s">
        <v>13</v>
      </c>
      <c r="C41" s="10" t="s">
        <v>13</v>
      </c>
      <c r="D41" s="11" t="s">
        <v>13</v>
      </c>
      <c r="E41" s="11" t="s">
        <v>13</v>
      </c>
      <c r="F41" s="10" t="s">
        <v>13</v>
      </c>
      <c r="G41" s="12" t="s">
        <v>13</v>
      </c>
    </row>
    <row r="42" customFormat="false" ht="14.25" hidden="false" customHeight="false" outlineLevel="0" collapsed="false">
      <c r="A42" s="13" t="s">
        <v>4</v>
      </c>
      <c r="B42" s="0" t="s">
        <v>5</v>
      </c>
      <c r="C42" s="0" t="s">
        <v>6</v>
      </c>
      <c r="D42" s="0" t="s">
        <v>7</v>
      </c>
      <c r="E42" s="0" t="s">
        <v>8</v>
      </c>
      <c r="F42" s="0" t="s">
        <v>9</v>
      </c>
      <c r="G42" s="0" t="s">
        <v>10</v>
      </c>
    </row>
    <row r="43" customFormat="false" ht="14.25" hidden="false" customHeight="false" outlineLevel="0" collapsed="false">
      <c r="A43" s="8" t="n">
        <f aca="false">A4</f>
        <v>42736</v>
      </c>
      <c r="B43" s="14" t="n">
        <f aca="false">LN(B4/B3)</f>
        <v>-0.0217916418490457</v>
      </c>
      <c r="C43" s="14" t="n">
        <f aca="false">LN(C4/C3)</f>
        <v>-0.0102907131898951</v>
      </c>
      <c r="D43" s="14" t="n">
        <f aca="false">LN(D4/D3)</f>
        <v>0.000739375724423166</v>
      </c>
      <c r="E43" s="14" t="n">
        <f aca="false">LN(E4/E3)</f>
        <v>-0.0196814788381633</v>
      </c>
      <c r="F43" s="14" t="n">
        <f aca="false">LN(F4/F3)</f>
        <v>0.0466416195838689</v>
      </c>
      <c r="G43" s="14" t="n">
        <f aca="false">LN(G4/G3)</f>
        <v>0.0819288506928372</v>
      </c>
      <c r="I43" s="15" t="s">
        <v>14</v>
      </c>
      <c r="J43" s="15"/>
      <c r="K43" s="15"/>
    </row>
    <row r="44" customFormat="false" ht="14.25" hidden="false" customHeight="false" outlineLevel="0" collapsed="false">
      <c r="A44" s="8" t="n">
        <f aca="false">A5</f>
        <v>42767</v>
      </c>
      <c r="B44" s="14" t="n">
        <f aca="false">LN(B5/B4)</f>
        <v>0.0223871460656794</v>
      </c>
      <c r="C44" s="14" t="n">
        <f aca="false">LN(C5/C4)</f>
        <v>0.00933786130519893</v>
      </c>
      <c r="D44" s="14" t="n">
        <f aca="false">LN(D5/D4)</f>
        <v>0.0298528211453066</v>
      </c>
      <c r="E44" s="14" t="n">
        <f aca="false">LN(E5/E4)</f>
        <v>0.0862751610012121</v>
      </c>
      <c r="F44" s="14" t="n">
        <f aca="false">LN(F5/F4)</f>
        <v>0.12122927336834</v>
      </c>
      <c r="G44" s="14" t="n">
        <f aca="false">LN(G5/G4)</f>
        <v>-0.030393744215976</v>
      </c>
    </row>
    <row r="45" customFormat="false" ht="14.25" hidden="false" customHeight="false" outlineLevel="0" collapsed="false">
      <c r="A45" s="8" t="n">
        <f aca="false">A6</f>
        <v>42795</v>
      </c>
      <c r="B45" s="14" t="n">
        <f aca="false">LN(B6/B5)</f>
        <v>0.100224398559748</v>
      </c>
      <c r="C45" s="14" t="n">
        <f aca="false">LN(C6/C5)</f>
        <v>0.0113743631714777</v>
      </c>
      <c r="D45" s="14" t="n">
        <f aca="false">LN(D6/D5)</f>
        <v>-0.0188236885447073</v>
      </c>
      <c r="E45" s="14" t="n">
        <f aca="false">LN(E6/E5)</f>
        <v>-0.0451702910320543</v>
      </c>
      <c r="F45" s="14" t="n">
        <f aca="false">LN(F6/F5)</f>
        <v>0.0518675449606582</v>
      </c>
      <c r="G45" s="14" t="n">
        <f aca="false">LN(G6/G5)</f>
        <v>-0.0100565783958165</v>
      </c>
    </row>
    <row r="46" customFormat="false" ht="14.25" hidden="false" customHeight="false" outlineLevel="0" collapsed="false">
      <c r="A46" s="8" t="n">
        <f aca="false">A7</f>
        <v>42826</v>
      </c>
      <c r="B46" s="14" t="n">
        <f aca="false">LN(B7/B6)</f>
        <v>0.0319614796733524</v>
      </c>
      <c r="C46" s="14" t="n">
        <f aca="false">LN(C7/C6)</f>
        <v>0.0253789360250742</v>
      </c>
      <c r="D46" s="14" t="n">
        <f aca="false">LN(D7/D6)</f>
        <v>0.0797601366426666</v>
      </c>
      <c r="E46" s="14" t="n">
        <f aca="false">LN(E7/E6)</f>
        <v>-0.00761087683728751</v>
      </c>
      <c r="F46" s="14" t="n">
        <f aca="false">LN(F7/F6)</f>
        <v>-6.97680287712265E-005</v>
      </c>
      <c r="G46" s="14" t="n">
        <f aca="false">LN(G7/G6)</f>
        <v>0.0613868476734474</v>
      </c>
    </row>
    <row r="47" customFormat="false" ht="14.25" hidden="false" customHeight="false" outlineLevel="0" collapsed="false">
      <c r="A47" s="8" t="n">
        <f aca="false">A8</f>
        <v>42856</v>
      </c>
      <c r="B47" s="14" t="n">
        <f aca="false">LN(B8/B7)</f>
        <v>-0.0705044987343828</v>
      </c>
      <c r="C47" s="14" t="n">
        <f aca="false">LN(C8/C7)</f>
        <v>0.0523701921098274</v>
      </c>
      <c r="D47" s="14" t="n">
        <f aca="false">LN(D8/D7)</f>
        <v>0.0925926250570394</v>
      </c>
      <c r="E47" s="14" t="n">
        <f aca="false">LN(E8/E7)</f>
        <v>-0.0406613150122649</v>
      </c>
      <c r="F47" s="14" t="n">
        <f aca="false">LN(F8/F7)</f>
        <v>0.0614883202884275</v>
      </c>
      <c r="G47" s="14" t="n">
        <f aca="false">LN(G8/G7)</f>
        <v>0.000624845345576137</v>
      </c>
    </row>
    <row r="48" customFormat="false" ht="14.25" hidden="false" customHeight="false" outlineLevel="0" collapsed="false">
      <c r="A48" s="8" t="n">
        <f aca="false">A9</f>
        <v>42887</v>
      </c>
      <c r="B48" s="14" t="n">
        <f aca="false">LN(B9/B8)</f>
        <v>-0.0158670038711196</v>
      </c>
      <c r="C48" s="14" t="n">
        <f aca="false">LN(C9/C8)</f>
        <v>-0.0137291853040045</v>
      </c>
      <c r="D48" s="14" t="n">
        <f aca="false">LN(D9/D8)</f>
        <v>-0.0373740859062429</v>
      </c>
      <c r="E48" s="14" t="n">
        <f aca="false">LN(E9/E8)</f>
        <v>0.0826007501699964</v>
      </c>
      <c r="F48" s="14" t="n">
        <f aca="false">LN(F9/F8)</f>
        <v>-0.0547968081911099</v>
      </c>
      <c r="G48" s="14" t="n">
        <f aca="false">LN(G9/G8)</f>
        <v>0.0533223991286426</v>
      </c>
    </row>
    <row r="49" customFormat="false" ht="14.25" hidden="false" customHeight="false" outlineLevel="0" collapsed="false">
      <c r="A49" s="8" t="n">
        <f aca="false">A10</f>
        <v>42917</v>
      </c>
      <c r="B49" s="14" t="n">
        <f aca="false">LN(B10/B9)</f>
        <v>-0.00167828308102634</v>
      </c>
      <c r="C49" s="14" t="n">
        <f aca="false">LN(C10/C9)</f>
        <v>0.0300294366440657</v>
      </c>
      <c r="D49" s="14" t="n">
        <f aca="false">LN(D10/D9)</f>
        <v>-0.00452363211415215</v>
      </c>
      <c r="E49" s="14" t="n">
        <f aca="false">LN(E10/E9)</f>
        <v>-0.00578729459178807</v>
      </c>
      <c r="F49" s="14" t="n">
        <f aca="false">LN(F10/F9)</f>
        <v>0.0321803642005545</v>
      </c>
      <c r="G49" s="14" t="n">
        <f aca="false">LN(G10/G9)</f>
        <v>0.06811178384553</v>
      </c>
    </row>
    <row r="50" customFormat="false" ht="14.25" hidden="false" customHeight="false" outlineLevel="0" collapsed="false">
      <c r="A50" s="8" t="n">
        <f aca="false">A11</f>
        <v>42948</v>
      </c>
      <c r="B50" s="14" t="n">
        <f aca="false">LN(B11/B10)</f>
        <v>-0.0408413395949836</v>
      </c>
      <c r="C50" s="14" t="n">
        <f aca="false">LN(C11/C10)</f>
        <v>-0.00634637900499753</v>
      </c>
      <c r="D50" s="14" t="n">
        <f aca="false">LN(D11/D10)</f>
        <v>-0.0342588146161947</v>
      </c>
      <c r="E50" s="14" t="n">
        <f aca="false">LN(E11/E10)</f>
        <v>-0.00958175088084034</v>
      </c>
      <c r="F50" s="14" t="n">
        <f aca="false">LN(F11/F10)</f>
        <v>0.097733857687572</v>
      </c>
      <c r="G50" s="14" t="n">
        <f aca="false">LN(G11/G10)</f>
        <v>-0.0525049521105447</v>
      </c>
    </row>
    <row r="51" customFormat="false" ht="14.25" hidden="false" customHeight="false" outlineLevel="0" collapsed="false">
      <c r="A51" s="8" t="n">
        <f aca="false">A12</f>
        <v>42979</v>
      </c>
      <c r="B51" s="14" t="n">
        <f aca="false">LN(B12/B11)</f>
        <v>0.0786991468841373</v>
      </c>
      <c r="C51" s="14" t="n">
        <f aca="false">LN(C12/C11)</f>
        <v>-0.0119260503849769</v>
      </c>
      <c r="D51" s="14" t="n">
        <f aca="false">LN(D12/D11)</f>
        <v>0.0448572198176542</v>
      </c>
      <c r="E51" s="14" t="n">
        <f aca="false">LN(E12/E11)</f>
        <v>0.0640263765667644</v>
      </c>
      <c r="F51" s="14" t="n">
        <f aca="false">LN(F12/F11)</f>
        <v>-0.0582156928134961</v>
      </c>
      <c r="G51" s="14" t="n">
        <f aca="false">LN(G12/G11)</f>
        <v>0.0768492927122635</v>
      </c>
    </row>
    <row r="52" customFormat="false" ht="14.25" hidden="false" customHeight="false" outlineLevel="0" collapsed="false">
      <c r="A52" s="8" t="n">
        <f aca="false">A13</f>
        <v>43009</v>
      </c>
      <c r="B52" s="14" t="n">
        <f aca="false">LN(B13/B12)</f>
        <v>0.000124713906631787</v>
      </c>
      <c r="C52" s="14" t="n">
        <f aca="false">LN(C13/C12)</f>
        <v>0.0292473911586432</v>
      </c>
      <c r="D52" s="14" t="n">
        <f aca="false">LN(D13/D12)</f>
        <v>-0.0208203694011693</v>
      </c>
      <c r="E52" s="14" t="n">
        <f aca="false">LN(E13/E12)</f>
        <v>0.077793766733859</v>
      </c>
      <c r="F52" s="14" t="n">
        <f aca="false">LN(F13/F12)</f>
        <v>0.0924039682617661</v>
      </c>
      <c r="G52" s="14" t="n">
        <f aca="false">LN(G13/G12)</f>
        <v>-0.0730969080164695</v>
      </c>
    </row>
    <row r="53" customFormat="false" ht="14.25" hidden="false" customHeight="false" outlineLevel="0" collapsed="false">
      <c r="A53" s="8" t="n">
        <f aca="false">A14</f>
        <v>43040</v>
      </c>
      <c r="B53" s="14" t="n">
        <f aca="false">LN(B14/B13)</f>
        <v>0.0469992491176243</v>
      </c>
      <c r="C53" s="14" t="n">
        <f aca="false">LN(C14/C13)</f>
        <v>-0.00457758358936756</v>
      </c>
      <c r="D53" s="14" t="n">
        <f aca="false">LN(D14/D13)</f>
        <v>-0.0212633038619754</v>
      </c>
      <c r="E53" s="14" t="n">
        <f aca="false">LN(E14/E13)</f>
        <v>0.0280795749973091</v>
      </c>
      <c r="F53" s="14" t="n">
        <f aca="false">LN(F14/F13)</f>
        <v>0.0164867276136538</v>
      </c>
      <c r="G53" s="14" t="n">
        <f aca="false">LN(G14/G13)</f>
        <v>0.0317213648123831</v>
      </c>
    </row>
    <row r="54" customFormat="false" ht="14.25" hidden="false" customHeight="false" outlineLevel="0" collapsed="false">
      <c r="A54" s="8" t="n">
        <f aca="false">A15</f>
        <v>43070</v>
      </c>
      <c r="B54" s="14" t="n">
        <f aca="false">LN(B15/B14)</f>
        <v>0.108665498092937</v>
      </c>
      <c r="C54" s="14" t="n">
        <f aca="false">LN(C15/C14)</f>
        <v>0.0105654635742034</v>
      </c>
      <c r="D54" s="14" t="n">
        <f aca="false">LN(D15/D14)</f>
        <v>0.102586933552187</v>
      </c>
      <c r="E54" s="14" t="n">
        <f aca="false">LN(E15/E14)</f>
        <v>0.0510627433872816</v>
      </c>
      <c r="F54" s="14" t="n">
        <f aca="false">LN(F15/F14)</f>
        <v>-0.0117748837464436</v>
      </c>
      <c r="G54" s="14" t="n">
        <f aca="false">LN(G15/G14)</f>
        <v>0.0112124180114097</v>
      </c>
    </row>
    <row r="55" customFormat="false" ht="14.25" hidden="false" customHeight="false" outlineLevel="0" collapsed="false">
      <c r="A55" s="8" t="n">
        <f aca="false">A16</f>
        <v>43101</v>
      </c>
      <c r="B55" s="14" t="n">
        <f aca="false">LN(B16/B15)</f>
        <v>0.119431536861674</v>
      </c>
      <c r="C55" s="14" t="n">
        <f aca="false">LN(C16/C15)</f>
        <v>0.0365934734373799</v>
      </c>
      <c r="D55" s="14" t="n">
        <f aca="false">LN(D16/D15)</f>
        <v>-0.0147242279099116</v>
      </c>
      <c r="E55" s="14" t="n">
        <f aca="false">LN(E16/E15)</f>
        <v>0.0806678611438301</v>
      </c>
      <c r="F55" s="14" t="n">
        <f aca="false">LN(F16/F15)</f>
        <v>-0.0106933690285656</v>
      </c>
      <c r="G55" s="14" t="n">
        <f aca="false">LN(G16/G15)</f>
        <v>0.0165224172934723</v>
      </c>
    </row>
    <row r="56" customFormat="false" ht="14.25" hidden="false" customHeight="false" outlineLevel="0" collapsed="false">
      <c r="A56" s="8" t="n">
        <f aca="false">A17</f>
        <v>43132</v>
      </c>
      <c r="B56" s="14" t="n">
        <f aca="false">LN(B17/B16)</f>
        <v>-0.152306790395886</v>
      </c>
      <c r="C56" s="14" t="n">
        <f aca="false">LN(C17/C16)</f>
        <v>-0.0963194643391093</v>
      </c>
      <c r="D56" s="14" t="n">
        <f aca="false">LN(D17/D16)</f>
        <v>-0.0143172519388904</v>
      </c>
      <c r="E56" s="14" t="n">
        <f aca="false">LN(E17/E16)</f>
        <v>0.00312012949412035</v>
      </c>
      <c r="F56" s="14" t="n">
        <f aca="false">LN(F17/F16)</f>
        <v>0.0618921256479017</v>
      </c>
      <c r="G56" s="14" t="n">
        <f aca="false">LN(G17/G16)</f>
        <v>-0.0865358417020941</v>
      </c>
    </row>
    <row r="57" customFormat="false" ht="14.25" hidden="false" customHeight="false" outlineLevel="0" collapsed="false">
      <c r="A57" s="8" t="n">
        <f aca="false">A18</f>
        <v>43160</v>
      </c>
      <c r="B57" s="14" t="n">
        <f aca="false">LN(B18/B17)</f>
        <v>-0.0207518233907868</v>
      </c>
      <c r="C57" s="14" t="n">
        <f aca="false">LN(C18/C17)</f>
        <v>0.00484719310121632</v>
      </c>
      <c r="D57" s="14" t="n">
        <f aca="false">LN(D18/D17)</f>
        <v>0.100830069839026</v>
      </c>
      <c r="E57" s="14" t="n">
        <f aca="false">LN(E18/E17)</f>
        <v>-0.0679920472429209</v>
      </c>
      <c r="F57" s="14" t="n">
        <f aca="false">LN(F18/F17)</f>
        <v>-0.0557350096582142</v>
      </c>
      <c r="G57" s="14" t="n">
        <f aca="false">LN(G18/G17)</f>
        <v>-0.0244272952436206</v>
      </c>
    </row>
    <row r="58" customFormat="false" ht="14.25" hidden="false" customHeight="false" outlineLevel="0" collapsed="false">
      <c r="A58" s="8" t="n">
        <f aca="false">A19</f>
        <v>43191</v>
      </c>
      <c r="B58" s="14" t="n">
        <f aca="false">LN(B19/B18)</f>
        <v>-0.0625421940314042</v>
      </c>
      <c r="C58" s="14" t="n">
        <f aca="false">LN(C19/C18)</f>
        <v>0.00371036368975712</v>
      </c>
      <c r="D58" s="14" t="n">
        <f aca="false">LN(D19/D18)</f>
        <v>-0.0472531057958227</v>
      </c>
      <c r="E58" s="14" t="n">
        <f aca="false">LN(E19/E18)</f>
        <v>0.00140851285717832</v>
      </c>
      <c r="F58" s="14" t="n">
        <f aca="false">LN(F19/F18)</f>
        <v>-0.0151336576228302</v>
      </c>
      <c r="G58" s="14" t="n">
        <f aca="false">LN(G19/G18)</f>
        <v>-0.0340345432289328</v>
      </c>
    </row>
    <row r="59" customFormat="false" ht="14.25" hidden="false" customHeight="false" outlineLevel="0" collapsed="false">
      <c r="A59" s="8" t="n">
        <f aca="false">A20</f>
        <v>43221</v>
      </c>
      <c r="B59" s="14" t="n">
        <f aca="false">LN(B20/B19)</f>
        <v>0.146905180454099</v>
      </c>
      <c r="C59" s="14" t="n">
        <f aca="false">LN(C20/C19)</f>
        <v>-0.00487190172136273</v>
      </c>
      <c r="D59" s="14" t="n">
        <f aca="false">LN(D20/D19)</f>
        <v>-0.0383606802004408</v>
      </c>
      <c r="E59" s="14" t="n">
        <f aca="false">LN(E20/E19)</f>
        <v>-0.0298529035082249</v>
      </c>
      <c r="F59" s="14" t="n">
        <f aca="false">LN(F20/F19)</f>
        <v>0.122893225020573</v>
      </c>
      <c r="G59" s="14" t="n">
        <f aca="false">LN(G20/G19)</f>
        <v>0.0145710176234078</v>
      </c>
    </row>
    <row r="60" customFormat="false" ht="14.25" hidden="false" customHeight="false" outlineLevel="0" collapsed="false">
      <c r="A60" s="8" t="n">
        <f aca="false">A21</f>
        <v>43252</v>
      </c>
      <c r="B60" s="14" t="n">
        <f aca="false">LN(B21/B20)</f>
        <v>0.00587679284129251</v>
      </c>
      <c r="C60" s="14" t="n">
        <f aca="false">LN(C21/C20)</f>
        <v>0.0198026469405809</v>
      </c>
      <c r="D60" s="14" t="n">
        <f aca="false">LN(D21/D20)</f>
        <v>0.0694331044019109</v>
      </c>
      <c r="E60" s="14" t="n">
        <f aca="false">LN(E21/E20)</f>
        <v>-0.0256294493311542</v>
      </c>
      <c r="F60" s="14" t="n">
        <f aca="false">LN(F21/F20)</f>
        <v>-0.005614368723606</v>
      </c>
      <c r="G60" s="14" t="n">
        <f aca="false">LN(G21/G20)</f>
        <v>-0.0440065926009123</v>
      </c>
    </row>
    <row r="61" customFormat="false" ht="14.25" hidden="false" customHeight="false" outlineLevel="0" collapsed="false">
      <c r="A61" s="8" t="n">
        <f aca="false">A22</f>
        <v>43282</v>
      </c>
      <c r="B61" s="14" t="n">
        <f aca="false">LN(B22/B21)</f>
        <v>0.0386892761729008</v>
      </c>
      <c r="C61" s="14" t="n">
        <f aca="false">LN(C22/C21)</f>
        <v>0.0701080972042439</v>
      </c>
      <c r="D61" s="14" t="n">
        <f aca="false">LN(D22/D21)</f>
        <v>-0.0295354328212925</v>
      </c>
      <c r="E61" s="14" t="n">
        <f aca="false">LN(E22/E21)</f>
        <v>0.0911413837217626</v>
      </c>
      <c r="F61" s="14" t="n">
        <f aca="false">LN(F22/F21)</f>
        <v>0.0275990015492623</v>
      </c>
      <c r="G61" s="14" t="n">
        <f aca="false">LN(G22/G21)</f>
        <v>0.0371790015247932</v>
      </c>
    </row>
    <row r="62" customFormat="false" ht="14.25" hidden="false" customHeight="false" outlineLevel="0" collapsed="false">
      <c r="A62" s="8" t="n">
        <f aca="false">A23</f>
        <v>43313</v>
      </c>
      <c r="B62" s="14" t="n">
        <f aca="false">LN(B23/B22)</f>
        <v>0.0952596889406145</v>
      </c>
      <c r="C62" s="14" t="n">
        <f aca="false">LN(C23/C22)</f>
        <v>-0.0451833434890015</v>
      </c>
      <c r="D62" s="14" t="n">
        <f aca="false">LN(D23/D22)</f>
        <v>0.0565252437436128</v>
      </c>
      <c r="E62" s="14" t="n">
        <f aca="false">LN(E23/E22)</f>
        <v>0.00161791265912418</v>
      </c>
      <c r="F62" s="14" t="n">
        <f aca="false">LN(F23/F22)</f>
        <v>0.179172297893525</v>
      </c>
      <c r="G62" s="14" t="n">
        <f aca="false">LN(G23/G22)</f>
        <v>-0.0547904165478594</v>
      </c>
    </row>
    <row r="63" customFormat="false" ht="14.25" hidden="false" customHeight="false" outlineLevel="0" collapsed="false">
      <c r="A63" s="8" t="n">
        <f aca="false">A24</f>
        <v>43344</v>
      </c>
      <c r="B63" s="14" t="n">
        <f aca="false">LN(B24/B23)</f>
        <v>0.0543139248553732</v>
      </c>
      <c r="C63" s="14" t="n">
        <f aca="false">LN(C24/C23)</f>
        <v>0.0357024912030598</v>
      </c>
      <c r="D63" s="14" t="n">
        <f aca="false">LN(D24/D23)</f>
        <v>-0.0245069603595019</v>
      </c>
      <c r="E63" s="14" t="n">
        <f aca="false">LN(E24/E23)</f>
        <v>-0.0486932365895325</v>
      </c>
      <c r="F63" s="14" t="n">
        <f aca="false">LN(F24/F23)</f>
        <v>-0.00483655635231461</v>
      </c>
      <c r="G63" s="14" t="n">
        <f aca="false">LN(G24/G23)</f>
        <v>0.0213301153896427</v>
      </c>
    </row>
    <row r="64" customFormat="false" ht="14.25" hidden="false" customHeight="false" outlineLevel="0" collapsed="false">
      <c r="A64" s="8" t="n">
        <f aca="false">A25</f>
        <v>43374</v>
      </c>
      <c r="B64" s="14" t="n">
        <f aca="false">LN(B25/B24)</f>
        <v>-0.18717567733837</v>
      </c>
      <c r="C64" s="14" t="n">
        <f aca="false">LN(C25/C24)</f>
        <v>0.0444045486990691</v>
      </c>
      <c r="D64" s="14" t="n">
        <f aca="false">LN(D25/D24)</f>
        <v>0.00581750203674124</v>
      </c>
      <c r="E64" s="14" t="n">
        <f aca="false">LN(E25/E24)</f>
        <v>-0.0640250282481258</v>
      </c>
      <c r="F64" s="14" t="n">
        <f aca="false">LN(F25/F24)</f>
        <v>-0.0309516030895855</v>
      </c>
      <c r="G64" s="14" t="n">
        <f aca="false">LN(G25/G24)</f>
        <v>-0.0813595363107739</v>
      </c>
    </row>
    <row r="65" customFormat="false" ht="14.25" hidden="false" customHeight="false" outlineLevel="0" collapsed="false">
      <c r="A65" s="8" t="n">
        <f aca="false">A26</f>
        <v>43405</v>
      </c>
      <c r="B65" s="14" t="n">
        <f aca="false">LN(B26/B25)</f>
        <v>-0.00407622615926051</v>
      </c>
      <c r="C65" s="14" t="n">
        <f aca="false">LN(C26/C25)</f>
        <v>0.051293274491055</v>
      </c>
      <c r="D65" s="14" t="n">
        <f aca="false">LN(D26/D25)</f>
        <v>0.03924290335867</v>
      </c>
      <c r="E65" s="14" t="n">
        <f aca="false">LN(E26/E25)</f>
        <v>0.0322031769265677</v>
      </c>
      <c r="F65" s="14" t="n">
        <f aca="false">LN(F26/F25)</f>
        <v>-0.203395548802991</v>
      </c>
      <c r="G65" s="14" t="n">
        <f aca="false">LN(G26/G25)</f>
        <v>0.0629312336234558</v>
      </c>
    </row>
    <row r="66" customFormat="false" ht="14.25" hidden="false" customHeight="false" outlineLevel="0" collapsed="false">
      <c r="A66" s="8" t="n">
        <f aca="false">A27</f>
        <v>43435</v>
      </c>
      <c r="B66" s="14" t="n">
        <f aca="false">LN(B27/B26)</f>
        <v>-0.0215294433083589</v>
      </c>
      <c r="C66" s="14" t="n">
        <f aca="false">LN(C27/C26)</f>
        <v>-0.0545479059305789</v>
      </c>
      <c r="D66" s="14" t="n">
        <f aca="false">LN(D27/D26)</f>
        <v>-0.13384589355655</v>
      </c>
      <c r="E66" s="14" t="n">
        <f aca="false">LN(E27/E26)</f>
        <v>-0.142018021276696</v>
      </c>
      <c r="F66" s="14" t="n">
        <f aca="false">LN(F27/F26)</f>
        <v>-0.1206055071385</v>
      </c>
      <c r="G66" s="14" t="n">
        <f aca="false">LN(G27/G26)</f>
        <v>-0.0669421976687859</v>
      </c>
    </row>
    <row r="67" customFormat="false" ht="14.25" hidden="false" customHeight="false" outlineLevel="0" collapsed="false">
      <c r="A67" s="8" t="n">
        <f aca="false">A28</f>
        <v>43466</v>
      </c>
      <c r="B67" s="14" t="n">
        <f aca="false">LN(B28/B27)</f>
        <v>0.0403195556587981</v>
      </c>
      <c r="C67" s="14" t="n">
        <f aca="false">LN(C28/C27)</f>
        <v>0.0163387470124189</v>
      </c>
      <c r="D67" s="14" t="n">
        <f aca="false">LN(D28/D27)</f>
        <v>0.10395013782331</v>
      </c>
      <c r="E67" s="14" t="n">
        <f aca="false">LN(E28/E27)</f>
        <v>0.150052793303078</v>
      </c>
      <c r="F67" s="14" t="n">
        <f aca="false">LN(F28/F27)</f>
        <v>0.0536866341436785</v>
      </c>
      <c r="G67" s="14" t="n">
        <f aca="false">LN(G28/G27)</f>
        <v>0.142561762721022</v>
      </c>
    </row>
    <row r="68" customFormat="false" ht="14.25" hidden="false" customHeight="false" outlineLevel="0" collapsed="false">
      <c r="A68" s="8" t="n">
        <f aca="false">A29</f>
        <v>43497</v>
      </c>
      <c r="B68" s="14" t="n">
        <f aca="false">LN(B29/B28)</f>
        <v>0.0938700999176742</v>
      </c>
      <c r="C68" s="14" t="n">
        <f aca="false">LN(C29/C28)</f>
        <v>-0.0597158999630674</v>
      </c>
      <c r="D68" s="14" t="n">
        <f aca="false">LN(D29/D28)</f>
        <v>0.000577126742423624</v>
      </c>
      <c r="E68" s="14" t="n">
        <f aca="false">LN(E29/E28)</f>
        <v>0.0211998275657848</v>
      </c>
      <c r="F68" s="14" t="n">
        <f aca="false">LN(F29/F28)</f>
        <v>0.0395235190076536</v>
      </c>
      <c r="G68" s="14" t="n">
        <f aca="false">LN(G29/G28)</f>
        <v>0.05130895371414</v>
      </c>
    </row>
    <row r="69" customFormat="false" ht="14.25" hidden="false" customHeight="false" outlineLevel="0" collapsed="false">
      <c r="A69" s="8" t="n">
        <f aca="false">A30</f>
        <v>43525</v>
      </c>
      <c r="B69" s="14" t="n">
        <f aca="false">LN(B30/B29)</f>
        <v>0.0408335097040674</v>
      </c>
      <c r="C69" s="14" t="n">
        <f aca="false">LN(C30/C29)</f>
        <v>0.0329748474240678</v>
      </c>
      <c r="D69" s="14" t="n">
        <f aca="false">LN(D30/D29)</f>
        <v>0.0375732042636129</v>
      </c>
      <c r="E69" s="14" t="n">
        <f aca="false">LN(E30/E29)</f>
        <v>-0.0475047552972366</v>
      </c>
      <c r="F69" s="14" t="n">
        <f aca="false">LN(F30/F29)</f>
        <v>0.0968822116053331</v>
      </c>
      <c r="G69" s="14" t="n">
        <f aca="false">LN(G30/G29)</f>
        <v>0.0310558980308616</v>
      </c>
    </row>
    <row r="70" customFormat="false" ht="14.25" hidden="false" customHeight="false" outlineLevel="0" collapsed="false">
      <c r="A70" s="8" t="n">
        <f aca="false">A31</f>
        <v>43556</v>
      </c>
      <c r="B70" s="14" t="n">
        <f aca="false">LN(B31/B30)</f>
        <v>0.0329754965826319</v>
      </c>
      <c r="C70" s="14" t="n">
        <f aca="false">LN(C31/C30)</f>
        <v>0.0545715431728337</v>
      </c>
      <c r="D70" s="14" t="n">
        <f aca="false">LN(D31/D30)</f>
        <v>0.039457253111428</v>
      </c>
      <c r="E70" s="14" t="n">
        <f aca="false">LN(E31/E30)</f>
        <v>0.102892799071745</v>
      </c>
      <c r="F70" s="14" t="n">
        <f aca="false">LN(F31/F30)</f>
        <v>0.0549008934988223</v>
      </c>
      <c r="G70" s="14" t="n">
        <f aca="false">LN(G31/G30)</f>
        <v>0.0175306069446374</v>
      </c>
    </row>
    <row r="71" customFormat="false" ht="14.25" hidden="false" customHeight="false" outlineLevel="0" collapsed="false">
      <c r="A71" s="8" t="n">
        <f aca="false">A32</f>
        <v>43586</v>
      </c>
      <c r="B71" s="14" t="n">
        <f aca="false">LN(B32/B31)</f>
        <v>-0.188779643400158</v>
      </c>
      <c r="C71" s="14" t="n">
        <f aca="false">LN(C32/C31)</f>
        <v>0.00142575335402687</v>
      </c>
      <c r="D71" s="14" t="n">
        <f aca="false">LN(D32/D31)</f>
        <v>-0.0118921238758689</v>
      </c>
      <c r="E71" s="14" t="n">
        <f aca="false">LN(E32/E31)</f>
        <v>-0.139435006162894</v>
      </c>
      <c r="F71" s="14" t="n">
        <f aca="false">LN(F32/F31)</f>
        <v>-0.136475893303451</v>
      </c>
      <c r="G71" s="14" t="n">
        <f aca="false">LN(G32/G31)</f>
        <v>-0.0614726271729806</v>
      </c>
    </row>
    <row r="72" customFormat="false" ht="14.25" hidden="false" customHeight="false" outlineLevel="0" collapsed="false">
      <c r="A72" s="8" t="n">
        <f aca="false">A33</f>
        <v>43617</v>
      </c>
      <c r="B72" s="14" t="n">
        <f aca="false">LN(B33/B32)</f>
        <v>0.0786233442969193</v>
      </c>
      <c r="C72" s="14" t="n">
        <f aca="false">LN(C33/C32)</f>
        <v>0.0357858356169558</v>
      </c>
      <c r="D72" s="14" t="n">
        <f aca="false">LN(D33/D32)</f>
        <v>0.0681423870175801</v>
      </c>
      <c r="E72" s="14" t="n">
        <f aca="false">LN(E33/E32)</f>
        <v>0.0863846617880804</v>
      </c>
      <c r="F72" s="14" t="n">
        <f aca="false">LN(F33/F32)</f>
        <v>0.126520549342265</v>
      </c>
      <c r="G72" s="14" t="n">
        <f aca="false">LN(G33/G32)</f>
        <v>0.155344856306031</v>
      </c>
    </row>
    <row r="73" customFormat="false" ht="14.25" hidden="false" customHeight="false" outlineLevel="0" collapsed="false">
      <c r="A73" s="8" t="n">
        <f aca="false">A34</f>
        <v>43647</v>
      </c>
      <c r="B73" s="14" t="n">
        <f aca="false">LN(B34/B33)</f>
        <v>0.0048440269043056</v>
      </c>
      <c r="C73" s="14" t="n">
        <f aca="false">LN(C34/C33)</f>
        <v>0.0408066167001469</v>
      </c>
      <c r="D73" s="14" t="n">
        <f aca="false">LN(D34/D33)</f>
        <v>-0.0736365539433117</v>
      </c>
      <c r="E73" s="14" t="n">
        <f aca="false">LN(E34/E33)</f>
        <v>0.0617040565114577</v>
      </c>
      <c r="F73" s="14" t="n">
        <f aca="false">LN(F34/F33)</f>
        <v>0.0736171199776397</v>
      </c>
      <c r="G73" s="14" t="n">
        <f aca="false">LN(G34/G33)</f>
        <v>-0.00737525153768868</v>
      </c>
    </row>
    <row r="74" customFormat="false" ht="14.25" hidden="false" customHeight="false" outlineLevel="0" collapsed="false">
      <c r="A74" s="8" t="n">
        <f aca="false">A35</f>
        <v>43678</v>
      </c>
      <c r="B74" s="14" t="n">
        <f aca="false">LN(B35/B34)</f>
        <v>0.106587523954276</v>
      </c>
      <c r="C74" s="14" t="n">
        <f aca="false">LN(C35/C34)</f>
        <v>0.044773956642661</v>
      </c>
      <c r="D74" s="14" t="n">
        <f aca="false">LN(D35/D34)</f>
        <v>0.190170314016701</v>
      </c>
      <c r="E74" s="14" t="n">
        <f aca="false">LN(E35/E34)</f>
        <v>-0.109061365956844</v>
      </c>
      <c r="F74" s="14" t="n">
        <f aca="false">LN(F35/F34)</f>
        <v>-0.0203905364097831</v>
      </c>
      <c r="G74" s="14" t="n">
        <f aca="false">LN(G35/G34)</f>
        <v>-0.107961389543171</v>
      </c>
    </row>
    <row r="75" customFormat="false" ht="14.25" hidden="false" customHeight="false" outlineLevel="0" collapsed="false">
      <c r="A75" s="8" t="n">
        <f aca="false">A36</f>
        <v>43709</v>
      </c>
      <c r="B75" s="14" t="n">
        <f aca="false">LN(B36/B35)</f>
        <v>-0.0201662589466706</v>
      </c>
      <c r="C75" s="14" t="n">
        <f aca="false">LN(C36/C35)</f>
        <v>-0.0109610698315065</v>
      </c>
      <c r="D75" s="14" t="n">
        <f aca="false">LN(D36/D35)</f>
        <v>-0.0917836559025965</v>
      </c>
      <c r="E75" s="14" t="n">
        <f aca="false">LN(E36/E35)</f>
        <v>0.0585911540607313</v>
      </c>
      <c r="F75" s="14" t="n">
        <f aca="false">LN(F36/F35)</f>
        <v>0.0742149215243203</v>
      </c>
      <c r="G75" s="14" t="n">
        <f aca="false">LN(G36/G35)</f>
        <v>0.0932941735588522</v>
      </c>
    </row>
    <row r="76" customFormat="false" ht="14.25" hidden="false" customHeight="false" outlineLevel="0" collapsed="false">
      <c r="A76" s="8" t="n">
        <f aca="false">A37</f>
        <v>43739</v>
      </c>
      <c r="B76" s="14" t="n">
        <f aca="false">LN(B37/B36)</f>
        <v>0.0148938927385069</v>
      </c>
      <c r="C76" s="14" t="n">
        <f aca="false">LN(C37/C36)</f>
        <v>0.0071009708990357</v>
      </c>
      <c r="D76" s="14" t="n">
        <f aca="false">LN(D37/D36)</f>
        <v>0.0583256230213388</v>
      </c>
      <c r="E76" s="14" t="n">
        <f aca="false">LN(E37/E36)</f>
        <v>0.0760877153192469</v>
      </c>
      <c r="F76" s="14" t="n">
        <f aca="false">LN(F37/F36)</f>
        <v>0.104976476942421</v>
      </c>
      <c r="G76" s="14" t="n">
        <f aca="false">LN(G37/G36)</f>
        <v>0.0129932255458352</v>
      </c>
    </row>
    <row r="77" customFormat="false" ht="14.25" hidden="false" customHeight="false" outlineLevel="0" collapsed="false">
      <c r="A77" s="8" t="n">
        <f aca="false">A38</f>
        <v>43770</v>
      </c>
      <c r="B77" s="14" t="n">
        <f aca="false">LN(B38/B37)</f>
        <v>0.0547344305024969</v>
      </c>
      <c r="C77" s="14" t="n">
        <f aca="false">LN(C38/C37)</f>
        <v>-0.0191046189956828</v>
      </c>
      <c r="D77" s="14" t="n">
        <f aca="false">LN(D38/D37)</f>
        <v>0.012200889117003</v>
      </c>
      <c r="E77" s="14" t="n">
        <f aca="false">LN(E38/E37)</f>
        <v>0.0634985669188917</v>
      </c>
      <c r="F77" s="14" t="n">
        <f aca="false">LN(F38/F37)</f>
        <v>0.0716960226883223</v>
      </c>
      <c r="G77" s="14" t="n">
        <f aca="false">LN(G38/G37)</f>
        <v>0.0186028113983152</v>
      </c>
    </row>
    <row r="78" customFormat="false" ht="14.25" hidden="false" customHeight="false" outlineLevel="0" collapsed="false">
      <c r="A78" s="8" t="n">
        <f aca="false">A39</f>
        <v>43800</v>
      </c>
      <c r="B78" s="14" t="n">
        <f aca="false">LN(B39/B38)</f>
        <v>0.0206697597321237</v>
      </c>
      <c r="C78" s="14" t="n">
        <f aca="false">LN(C39/C38)</f>
        <v>0.0433077653066626</v>
      </c>
      <c r="D78" s="14" t="n">
        <f aca="false">LN(D39/D38)</f>
        <v>0.0408040720888442</v>
      </c>
      <c r="E78" s="14" t="n">
        <f aca="false">LN(E39/E38)</f>
        <v>0.0554564748595344</v>
      </c>
      <c r="F78" s="14" t="n">
        <f aca="false">LN(F39/F38)</f>
        <v>0.0972016563370906</v>
      </c>
      <c r="G78" s="14" t="n">
        <f aca="false">LN(G39/G38)</f>
        <v>-0.00930270455952958</v>
      </c>
    </row>
    <row r="79" customFormat="false" ht="14.25" hidden="false" customHeight="false" outlineLevel="0" collapsed="false">
      <c r="B79" s="16"/>
      <c r="C79" s="16"/>
      <c r="D79" s="16"/>
      <c r="E79" s="16"/>
    </row>
    <row r="80" customFormat="false" ht="14.25" hidden="false" customHeight="false" outlineLevel="0" collapsed="false">
      <c r="A80" s="17" t="s">
        <v>15</v>
      </c>
      <c r="B80" s="18" t="n">
        <f aca="false">SUM(B43:B78)/B164</f>
        <v>0.0147188568976781</v>
      </c>
      <c r="C80" s="18" t="n">
        <f aca="false">SUM(C43:C78)/C164</f>
        <v>0.0103966014761142</v>
      </c>
      <c r="D80" s="18" t="n">
        <f aca="false">SUM(D43:D78)/D164</f>
        <v>0.0154588656048014</v>
      </c>
      <c r="E80" s="18" t="n">
        <f aca="false">SUM(E43:E78)/E164</f>
        <v>0.0131433493958758</v>
      </c>
      <c r="F80" s="18" t="n">
        <f aca="false">SUM(F43:F78)/F164</f>
        <v>0.0271144202287218</v>
      </c>
      <c r="G80" s="18" t="n">
        <f aca="false">SUM(G43:G78)/G164</f>
        <v>0.00878120269559448</v>
      </c>
      <c r="I80" s="19"/>
    </row>
    <row r="81" customFormat="false" ht="14.25" hidden="false" customHeight="false" outlineLevel="0" collapsed="false">
      <c r="A81" s="16"/>
      <c r="B81" s="16"/>
      <c r="C81" s="16"/>
    </row>
    <row r="82" customFormat="false" ht="14.25" hidden="false" customHeight="false" outlineLevel="0" collapsed="false">
      <c r="A82" s="9" t="s">
        <v>16</v>
      </c>
      <c r="B82" s="10" t="s">
        <v>13</v>
      </c>
      <c r="C82" s="10" t="s">
        <v>13</v>
      </c>
      <c r="D82" s="11" t="s">
        <v>13</v>
      </c>
      <c r="E82" s="11" t="s">
        <v>13</v>
      </c>
      <c r="F82" s="10" t="s">
        <v>13</v>
      </c>
      <c r="G82" s="12" t="s">
        <v>13</v>
      </c>
    </row>
    <row r="83" customFormat="false" ht="14.25" hidden="false" customHeight="false" outlineLevel="0" collapsed="false">
      <c r="A83" s="13" t="s">
        <v>4</v>
      </c>
      <c r="B83" s="0" t="s">
        <v>5</v>
      </c>
      <c r="C83" s="0" t="s">
        <v>6</v>
      </c>
      <c r="D83" s="0" t="s">
        <v>7</v>
      </c>
      <c r="E83" s="0" t="s">
        <v>8</v>
      </c>
      <c r="F83" s="0" t="s">
        <v>9</v>
      </c>
      <c r="G83" s="0" t="s">
        <v>10</v>
      </c>
    </row>
    <row r="84" customFormat="false" ht="14.25" hidden="false" customHeight="false" outlineLevel="0" collapsed="false">
      <c r="A84" s="8" t="n">
        <f aca="false">A43</f>
        <v>42736</v>
      </c>
      <c r="B84" s="20" t="n">
        <f aca="false">B43-B$80</f>
        <v>-0.0365104987467237</v>
      </c>
      <c r="C84" s="20" t="n">
        <f aca="false">C43-C$80</f>
        <v>-0.0206873146660093</v>
      </c>
      <c r="D84" s="20" t="n">
        <f aca="false">D43-D$80</f>
        <v>-0.0147194898803783</v>
      </c>
      <c r="E84" s="20" t="n">
        <f aca="false">E43-E$80</f>
        <v>-0.0328248282340391</v>
      </c>
      <c r="F84" s="20" t="n">
        <f aca="false">F43-F$80</f>
        <v>0.019527199355147</v>
      </c>
      <c r="G84" s="20" t="n">
        <f aca="false">G43-G$80</f>
        <v>0.0731476479972428</v>
      </c>
      <c r="I84" s="15" t="s">
        <v>14</v>
      </c>
      <c r="J84" s="15"/>
      <c r="K84" s="15"/>
    </row>
    <row r="85" customFormat="false" ht="14.25" hidden="false" customHeight="false" outlineLevel="0" collapsed="false">
      <c r="A85" s="8" t="n">
        <f aca="false">A44</f>
        <v>42767</v>
      </c>
      <c r="B85" s="20" t="n">
        <f aca="false">B44-B$80</f>
        <v>0.00766828916800136</v>
      </c>
      <c r="C85" s="20" t="n">
        <f aca="false">C44-C$80</f>
        <v>-0.00105874017091527</v>
      </c>
      <c r="D85" s="20" t="n">
        <f aca="false">D44-D$80</f>
        <v>0.0143939555405052</v>
      </c>
      <c r="E85" s="20" t="n">
        <f aca="false">E44-E$80</f>
        <v>0.0731318116053364</v>
      </c>
      <c r="F85" s="20" t="n">
        <f aca="false">F44-F$80</f>
        <v>0.0941148531396177</v>
      </c>
      <c r="G85" s="20" t="n">
        <f aca="false">G44-G$80</f>
        <v>-0.0391749469115705</v>
      </c>
    </row>
    <row r="86" customFormat="false" ht="14.25" hidden="false" customHeight="false" outlineLevel="0" collapsed="false">
      <c r="A86" s="8" t="n">
        <f aca="false">A45</f>
        <v>42795</v>
      </c>
      <c r="B86" s="20" t="n">
        <f aca="false">B45-B$80</f>
        <v>0.0855055416620695</v>
      </c>
      <c r="C86" s="20" t="n">
        <f aca="false">C45-C$80</f>
        <v>0.000977761695363493</v>
      </c>
      <c r="D86" s="20" t="n">
        <f aca="false">D45-D$80</f>
        <v>-0.0342825541495087</v>
      </c>
      <c r="E86" s="20" t="n">
        <f aca="false">E45-E$80</f>
        <v>-0.0583136404279301</v>
      </c>
      <c r="F86" s="20" t="n">
        <f aca="false">F45-F$80</f>
        <v>0.0247531247319364</v>
      </c>
      <c r="G86" s="20" t="n">
        <f aca="false">G45-G$80</f>
        <v>-0.018837781091411</v>
      </c>
    </row>
    <row r="87" customFormat="false" ht="14.25" hidden="false" customHeight="false" outlineLevel="0" collapsed="false">
      <c r="A87" s="8" t="n">
        <f aca="false">A46</f>
        <v>42826</v>
      </c>
      <c r="B87" s="20" t="n">
        <f aca="false">B46-B$80</f>
        <v>0.0172426227756743</v>
      </c>
      <c r="C87" s="20" t="n">
        <f aca="false">C46-C$80</f>
        <v>0.01498233454896</v>
      </c>
      <c r="D87" s="20" t="n">
        <f aca="false">D46-D$80</f>
        <v>0.0643012710378652</v>
      </c>
      <c r="E87" s="20" t="n">
        <f aca="false">E46-E$80</f>
        <v>-0.0207542262331633</v>
      </c>
      <c r="F87" s="20" t="n">
        <f aca="false">F46-F$80</f>
        <v>-0.0271841882574931</v>
      </c>
      <c r="G87" s="20" t="n">
        <f aca="false">G46-G$80</f>
        <v>0.0526056449778529</v>
      </c>
    </row>
    <row r="88" customFormat="false" ht="14.25" hidden="false" customHeight="false" outlineLevel="0" collapsed="false">
      <c r="A88" s="8" t="n">
        <f aca="false">A47</f>
        <v>42856</v>
      </c>
      <c r="B88" s="20" t="n">
        <f aca="false">B47-B$80</f>
        <v>-0.0852233556320609</v>
      </c>
      <c r="C88" s="20" t="n">
        <f aca="false">C47-C$80</f>
        <v>0.0419735906337132</v>
      </c>
      <c r="D88" s="20" t="n">
        <f aca="false">D47-D$80</f>
        <v>0.0771337594522379</v>
      </c>
      <c r="E88" s="20" t="n">
        <f aca="false">E47-E$80</f>
        <v>-0.0538046644081407</v>
      </c>
      <c r="F88" s="20" t="n">
        <f aca="false">F47-F$80</f>
        <v>0.0343739000597057</v>
      </c>
      <c r="G88" s="20" t="n">
        <f aca="false">G47-G$80</f>
        <v>-0.00815635735001834</v>
      </c>
    </row>
    <row r="89" customFormat="false" ht="14.25" hidden="false" customHeight="false" outlineLevel="0" collapsed="false">
      <c r="A89" s="8" t="n">
        <f aca="false">A48</f>
        <v>42887</v>
      </c>
      <c r="B89" s="20" t="n">
        <f aca="false">B48-B$80</f>
        <v>-0.0305858607687977</v>
      </c>
      <c r="C89" s="20" t="n">
        <f aca="false">C48-C$80</f>
        <v>-0.0241257867801187</v>
      </c>
      <c r="D89" s="20" t="n">
        <f aca="false">D48-D$80</f>
        <v>-0.0528329515110443</v>
      </c>
      <c r="E89" s="20" t="n">
        <f aca="false">E48-E$80</f>
        <v>0.0694574007741206</v>
      </c>
      <c r="F89" s="20" t="n">
        <f aca="false">F48-F$80</f>
        <v>-0.0819112284198318</v>
      </c>
      <c r="G89" s="20" t="n">
        <f aca="false">G48-G$80</f>
        <v>0.0445411964330481</v>
      </c>
    </row>
    <row r="90" customFormat="false" ht="14.25" hidden="false" customHeight="false" outlineLevel="0" collapsed="false">
      <c r="A90" s="8" t="n">
        <f aca="false">A49</f>
        <v>42917</v>
      </c>
      <c r="B90" s="20" t="n">
        <f aca="false">B49-B$80</f>
        <v>-0.0163971399787044</v>
      </c>
      <c r="C90" s="20" t="n">
        <f aca="false">C49-C$80</f>
        <v>0.0196328351679515</v>
      </c>
      <c r="D90" s="20" t="n">
        <f aca="false">D49-D$80</f>
        <v>-0.0199824977189536</v>
      </c>
      <c r="E90" s="20" t="n">
        <f aca="false">E49-E$80</f>
        <v>-0.0189306439876639</v>
      </c>
      <c r="F90" s="20" t="n">
        <f aca="false">F49-F$80</f>
        <v>0.00506594397183268</v>
      </c>
      <c r="G90" s="20" t="n">
        <f aca="false">G49-G$80</f>
        <v>0.0593305811499356</v>
      </c>
    </row>
    <row r="91" customFormat="false" ht="14.25" hidden="false" customHeight="false" outlineLevel="0" collapsed="false">
      <c r="A91" s="8" t="n">
        <f aca="false">A50</f>
        <v>42948</v>
      </c>
      <c r="B91" s="20" t="n">
        <f aca="false">B50-B$80</f>
        <v>-0.0555601964926617</v>
      </c>
      <c r="C91" s="20" t="n">
        <f aca="false">C50-C$80</f>
        <v>-0.0167429804811117</v>
      </c>
      <c r="D91" s="20" t="n">
        <f aca="false">D50-D$80</f>
        <v>-0.0497176802209961</v>
      </c>
      <c r="E91" s="20" t="n">
        <f aca="false">E50-E$80</f>
        <v>-0.0227251002767161</v>
      </c>
      <c r="F91" s="20" t="n">
        <f aca="false">F50-F$80</f>
        <v>0.0706194374588501</v>
      </c>
      <c r="G91" s="20" t="n">
        <f aca="false">G50-G$80</f>
        <v>-0.0612861548061392</v>
      </c>
    </row>
    <row r="92" customFormat="false" ht="14.25" hidden="false" customHeight="false" outlineLevel="0" collapsed="false">
      <c r="A92" s="8" t="n">
        <f aca="false">A51</f>
        <v>42979</v>
      </c>
      <c r="B92" s="20" t="n">
        <f aca="false">B51-B$80</f>
        <v>0.0639802899864592</v>
      </c>
      <c r="C92" s="20" t="n">
        <f aca="false">C51-C$80</f>
        <v>-0.0223226518610911</v>
      </c>
      <c r="D92" s="20" t="n">
        <f aca="false">D51-D$80</f>
        <v>0.0293983542128527</v>
      </c>
      <c r="E92" s="20" t="n">
        <f aca="false">E51-E$80</f>
        <v>0.0508830271708886</v>
      </c>
      <c r="F92" s="20" t="n">
        <f aca="false">F51-F$80</f>
        <v>-0.0853301130422179</v>
      </c>
      <c r="G92" s="20" t="n">
        <f aca="false">G51-G$80</f>
        <v>0.068068090016669</v>
      </c>
    </row>
    <row r="93" customFormat="false" ht="14.25" hidden="false" customHeight="false" outlineLevel="0" collapsed="false">
      <c r="A93" s="8" t="n">
        <f aca="false">A52</f>
        <v>43009</v>
      </c>
      <c r="B93" s="20" t="n">
        <f aca="false">B52-B$80</f>
        <v>-0.0145941429910463</v>
      </c>
      <c r="C93" s="20" t="n">
        <f aca="false">C52-C$80</f>
        <v>0.018850789682529</v>
      </c>
      <c r="D93" s="20" t="n">
        <f aca="false">D52-D$80</f>
        <v>-0.0362792350059707</v>
      </c>
      <c r="E93" s="20" t="n">
        <f aca="false">E52-E$80</f>
        <v>0.0646504173379832</v>
      </c>
      <c r="F93" s="20" t="n">
        <f aca="false">F52-F$80</f>
        <v>0.0652895480330443</v>
      </c>
      <c r="G93" s="20" t="n">
        <f aca="false">G52-G$80</f>
        <v>-0.0818781107120639</v>
      </c>
    </row>
    <row r="94" customFormat="false" ht="14.25" hidden="false" customHeight="false" outlineLevel="0" collapsed="false">
      <c r="A94" s="8" t="n">
        <f aca="false">A53</f>
        <v>43040</v>
      </c>
      <c r="B94" s="20" t="n">
        <f aca="false">B53-B$80</f>
        <v>0.0322803922199462</v>
      </c>
      <c r="C94" s="20" t="n">
        <f aca="false">C53-C$80</f>
        <v>-0.0149741850654818</v>
      </c>
      <c r="D94" s="20" t="n">
        <f aca="false">D53-D$80</f>
        <v>-0.0367221694667768</v>
      </c>
      <c r="E94" s="20" t="n">
        <f aca="false">E53-E$80</f>
        <v>0.0149362256014334</v>
      </c>
      <c r="F94" s="20" t="n">
        <f aca="false">F53-F$80</f>
        <v>-0.010627692615068</v>
      </c>
      <c r="G94" s="20" t="n">
        <f aca="false">G53-G$80</f>
        <v>0.0229401621167886</v>
      </c>
    </row>
    <row r="95" customFormat="false" ht="14.25" hidden="false" customHeight="false" outlineLevel="0" collapsed="false">
      <c r="A95" s="8" t="n">
        <f aca="false">A54</f>
        <v>43070</v>
      </c>
      <c r="B95" s="20" t="n">
        <f aca="false">B54-B$80</f>
        <v>0.0939466411952592</v>
      </c>
      <c r="C95" s="20" t="n">
        <f aca="false">C54-C$80</f>
        <v>0.00016886209808915</v>
      </c>
      <c r="D95" s="20" t="n">
        <f aca="false">D54-D$80</f>
        <v>0.0871280679473858</v>
      </c>
      <c r="E95" s="20" t="n">
        <f aca="false">E54-E$80</f>
        <v>0.0379193939914058</v>
      </c>
      <c r="F95" s="20" t="n">
        <f aca="false">F54-F$80</f>
        <v>-0.0388893039751655</v>
      </c>
      <c r="G95" s="20" t="n">
        <f aca="false">G54-G$80</f>
        <v>0.00243121531581527</v>
      </c>
    </row>
    <row r="96" customFormat="false" ht="14.25" hidden="false" customHeight="false" outlineLevel="0" collapsed="false">
      <c r="A96" s="8" t="n">
        <f aca="false">A55</f>
        <v>43101</v>
      </c>
      <c r="B96" s="20" t="n">
        <f aca="false">B55-B$80</f>
        <v>0.104712679963996</v>
      </c>
      <c r="C96" s="20" t="n">
        <f aca="false">C55-C$80</f>
        <v>0.0261968719612657</v>
      </c>
      <c r="D96" s="20" t="n">
        <f aca="false">D55-D$80</f>
        <v>-0.030183093514713</v>
      </c>
      <c r="E96" s="20" t="n">
        <f aca="false">E55-E$80</f>
        <v>0.0675245117479543</v>
      </c>
      <c r="F96" s="20" t="n">
        <f aca="false">F55-F$80</f>
        <v>-0.0378077892572875</v>
      </c>
      <c r="G96" s="20" t="n">
        <f aca="false">G55-G$80</f>
        <v>0.00774121459787779</v>
      </c>
    </row>
    <row r="97" customFormat="false" ht="14.25" hidden="false" customHeight="false" outlineLevel="0" collapsed="false">
      <c r="A97" s="8" t="n">
        <f aca="false">A56</f>
        <v>43132</v>
      </c>
      <c r="B97" s="20" t="n">
        <f aca="false">B56-B$80</f>
        <v>-0.167025647293564</v>
      </c>
      <c r="C97" s="20" t="n">
        <f aca="false">C56-C$80</f>
        <v>-0.106716065815224</v>
      </c>
      <c r="D97" s="20" t="n">
        <f aca="false">D56-D$80</f>
        <v>-0.0297761175436918</v>
      </c>
      <c r="E97" s="20" t="n">
        <f aca="false">E56-E$80</f>
        <v>-0.0100232199017554</v>
      </c>
      <c r="F97" s="20" t="n">
        <f aca="false">F56-F$80</f>
        <v>0.0347777054191799</v>
      </c>
      <c r="G97" s="20" t="n">
        <f aca="false">G56-G$80</f>
        <v>-0.0953170443976885</v>
      </c>
    </row>
    <row r="98" customFormat="false" ht="14.25" hidden="false" customHeight="false" outlineLevel="0" collapsed="false">
      <c r="A98" s="8" t="n">
        <f aca="false">A57</f>
        <v>43160</v>
      </c>
      <c r="B98" s="20" t="n">
        <f aca="false">B57-B$80</f>
        <v>-0.0354706802884649</v>
      </c>
      <c r="C98" s="20" t="n">
        <f aca="false">C57-C$80</f>
        <v>-0.00554940837489788</v>
      </c>
      <c r="D98" s="20" t="n">
        <f aca="false">D57-D$80</f>
        <v>0.085371204234225</v>
      </c>
      <c r="E98" s="20" t="n">
        <f aca="false">E57-E$80</f>
        <v>-0.0811353966387967</v>
      </c>
      <c r="F98" s="20" t="n">
        <f aca="false">F57-F$80</f>
        <v>-0.082849429886936</v>
      </c>
      <c r="G98" s="20" t="n">
        <f aca="false">G57-G$80</f>
        <v>-0.0332084979392151</v>
      </c>
    </row>
    <row r="99" customFormat="false" ht="14.25" hidden="false" customHeight="false" outlineLevel="0" collapsed="false">
      <c r="A99" s="8" t="n">
        <f aca="false">A58</f>
        <v>43191</v>
      </c>
      <c r="B99" s="20" t="n">
        <f aca="false">B58-B$80</f>
        <v>-0.0772610509290823</v>
      </c>
      <c r="C99" s="20" t="n">
        <f aca="false">C58-C$80</f>
        <v>-0.00668623778635708</v>
      </c>
      <c r="D99" s="20" t="n">
        <f aca="false">D58-D$80</f>
        <v>-0.0627119714006241</v>
      </c>
      <c r="E99" s="20" t="n">
        <f aca="false">E58-E$80</f>
        <v>-0.0117348365386975</v>
      </c>
      <c r="F99" s="20" t="n">
        <f aca="false">F58-F$80</f>
        <v>-0.0422480778515521</v>
      </c>
      <c r="G99" s="20" t="n">
        <f aca="false">G58-G$80</f>
        <v>-0.0428157459245273</v>
      </c>
    </row>
    <row r="100" customFormat="false" ht="14.25" hidden="false" customHeight="false" outlineLevel="0" collapsed="false">
      <c r="A100" s="8" t="n">
        <f aca="false">A59</f>
        <v>43221</v>
      </c>
      <c r="B100" s="20" t="n">
        <f aca="false">B59-B$80</f>
        <v>0.132186323556421</v>
      </c>
      <c r="C100" s="20" t="n">
        <f aca="false">C59-C$80</f>
        <v>-0.0152685031974769</v>
      </c>
      <c r="D100" s="20" t="n">
        <f aca="false">D59-D$80</f>
        <v>-0.0538195458052422</v>
      </c>
      <c r="E100" s="20" t="n">
        <f aca="false">E59-E$80</f>
        <v>-0.0429962529041007</v>
      </c>
      <c r="F100" s="20" t="n">
        <f aca="false">F59-F$80</f>
        <v>0.0957788047918508</v>
      </c>
      <c r="G100" s="20" t="n">
        <f aca="false">G59-G$80</f>
        <v>0.00578981492781336</v>
      </c>
    </row>
    <row r="101" customFormat="false" ht="14.25" hidden="false" customHeight="false" outlineLevel="0" collapsed="false">
      <c r="A101" s="8" t="n">
        <f aca="false">A60</f>
        <v>43252</v>
      </c>
      <c r="B101" s="20" t="n">
        <f aca="false">B60-B$80</f>
        <v>-0.00884206405638557</v>
      </c>
      <c r="C101" s="20" t="n">
        <f aca="false">C60-C$80</f>
        <v>0.00940604546446669</v>
      </c>
      <c r="D101" s="20" t="n">
        <f aca="false">D60-D$80</f>
        <v>0.0539742387971095</v>
      </c>
      <c r="E101" s="20" t="n">
        <f aca="false">E60-E$80</f>
        <v>-0.03877279872703</v>
      </c>
      <c r="F101" s="20" t="n">
        <f aca="false">F60-F$80</f>
        <v>-0.0327287889523278</v>
      </c>
      <c r="G101" s="20" t="n">
        <f aca="false">G60-G$80</f>
        <v>-0.0527877952965068</v>
      </c>
    </row>
    <row r="102" customFormat="false" ht="14.25" hidden="false" customHeight="false" outlineLevel="0" collapsed="false">
      <c r="A102" s="8" t="n">
        <f aca="false">A61</f>
        <v>43282</v>
      </c>
      <c r="B102" s="20" t="n">
        <f aca="false">B61-B$80</f>
        <v>0.0239704192752227</v>
      </c>
      <c r="C102" s="20" t="n">
        <f aca="false">C61-C$80</f>
        <v>0.0597114957281296</v>
      </c>
      <c r="D102" s="20" t="n">
        <f aca="false">D61-D$80</f>
        <v>-0.044994298426094</v>
      </c>
      <c r="E102" s="20" t="n">
        <f aca="false">E61-E$80</f>
        <v>0.0779980343258868</v>
      </c>
      <c r="F102" s="20" t="n">
        <f aca="false">F61-F$80</f>
        <v>0.000484581320540498</v>
      </c>
      <c r="G102" s="20" t="n">
        <f aca="false">G61-G$80</f>
        <v>0.0283977988291987</v>
      </c>
    </row>
    <row r="103" customFormat="false" ht="14.25" hidden="false" customHeight="false" outlineLevel="0" collapsed="false">
      <c r="A103" s="8" t="n">
        <f aca="false">A62</f>
        <v>43313</v>
      </c>
      <c r="B103" s="20" t="n">
        <f aca="false">B62-B$80</f>
        <v>0.0805408320429365</v>
      </c>
      <c r="C103" s="20" t="n">
        <f aca="false">C62-C$80</f>
        <v>-0.0555799449651157</v>
      </c>
      <c r="D103" s="20" t="n">
        <f aca="false">D62-D$80</f>
        <v>0.0410663781388113</v>
      </c>
      <c r="E103" s="20" t="n">
        <f aca="false">E62-E$80</f>
        <v>-0.0115254367367516</v>
      </c>
      <c r="F103" s="20" t="n">
        <f aca="false">F62-F$80</f>
        <v>0.152057877664803</v>
      </c>
      <c r="G103" s="20" t="n">
        <f aca="false">G62-G$80</f>
        <v>-0.0635716192434539</v>
      </c>
    </row>
    <row r="104" customFormat="false" ht="14.25" hidden="false" customHeight="false" outlineLevel="0" collapsed="false">
      <c r="A104" s="8" t="n">
        <f aca="false">A63</f>
        <v>43344</v>
      </c>
      <c r="B104" s="20" t="n">
        <f aca="false">B63-B$80</f>
        <v>0.0395950679576951</v>
      </c>
      <c r="C104" s="20" t="n">
        <f aca="false">C63-C$80</f>
        <v>0.0253058897269456</v>
      </c>
      <c r="D104" s="20" t="n">
        <f aca="false">D63-D$80</f>
        <v>-0.0399658259643033</v>
      </c>
      <c r="E104" s="20" t="n">
        <f aca="false">E63-E$80</f>
        <v>-0.0618365859854083</v>
      </c>
      <c r="F104" s="20" t="n">
        <f aca="false">F63-F$80</f>
        <v>-0.0319509765810364</v>
      </c>
      <c r="G104" s="20" t="n">
        <f aca="false">G63-G$80</f>
        <v>0.0125489126940482</v>
      </c>
    </row>
    <row r="105" customFormat="false" ht="14.25" hidden="false" customHeight="false" outlineLevel="0" collapsed="false">
      <c r="A105" s="8" t="n">
        <f aca="false">A64</f>
        <v>43374</v>
      </c>
      <c r="B105" s="20" t="n">
        <f aca="false">B64-B$80</f>
        <v>-0.201894534236048</v>
      </c>
      <c r="C105" s="20" t="n">
        <f aca="false">C64-C$80</f>
        <v>0.0340079472229549</v>
      </c>
      <c r="D105" s="20" t="n">
        <f aca="false">D64-D$80</f>
        <v>-0.00964136356806018</v>
      </c>
      <c r="E105" s="20" t="n">
        <f aca="false">E64-E$80</f>
        <v>-0.0771683776440015</v>
      </c>
      <c r="F105" s="20" t="n">
        <f aca="false">F64-F$80</f>
        <v>-0.0580660233183073</v>
      </c>
      <c r="G105" s="20" t="n">
        <f aca="false">G64-G$80</f>
        <v>-0.0901407390063684</v>
      </c>
    </row>
    <row r="106" customFormat="false" ht="14.25" hidden="false" customHeight="false" outlineLevel="0" collapsed="false">
      <c r="A106" s="8" t="n">
        <f aca="false">A65</f>
        <v>43405</v>
      </c>
      <c r="B106" s="20" t="n">
        <f aca="false">B65-B$80</f>
        <v>-0.0187950830569386</v>
      </c>
      <c r="C106" s="20" t="n">
        <f aca="false">C65-C$80</f>
        <v>0.0408966730149408</v>
      </c>
      <c r="D106" s="20" t="n">
        <f aca="false">D65-D$80</f>
        <v>0.0237840377538686</v>
      </c>
      <c r="E106" s="20" t="n">
        <f aca="false">E65-E$80</f>
        <v>0.019059827530692</v>
      </c>
      <c r="F106" s="20" t="n">
        <f aca="false">F65-F$80</f>
        <v>-0.230509969031713</v>
      </c>
      <c r="G106" s="20" t="n">
        <f aca="false">G65-G$80</f>
        <v>0.0541500309278614</v>
      </c>
    </row>
    <row r="107" customFormat="false" ht="14.25" hidden="false" customHeight="false" outlineLevel="0" collapsed="false">
      <c r="A107" s="8" t="n">
        <f aca="false">A66</f>
        <v>43435</v>
      </c>
      <c r="B107" s="20" t="n">
        <f aca="false">B66-B$80</f>
        <v>-0.036248300206037</v>
      </c>
      <c r="C107" s="20" t="n">
        <f aca="false">C66-C$80</f>
        <v>-0.0649445074066931</v>
      </c>
      <c r="D107" s="20" t="n">
        <f aca="false">D66-D$80</f>
        <v>-0.149304759161352</v>
      </c>
      <c r="E107" s="20" t="n">
        <f aca="false">E66-E$80</f>
        <v>-0.155161370672572</v>
      </c>
      <c r="F107" s="20" t="n">
        <f aca="false">F66-F$80</f>
        <v>-0.147719927367222</v>
      </c>
      <c r="G107" s="20" t="n">
        <f aca="false">G66-G$80</f>
        <v>-0.0757234003643804</v>
      </c>
    </row>
    <row r="108" customFormat="false" ht="14.25" hidden="false" customHeight="false" outlineLevel="0" collapsed="false">
      <c r="A108" s="8" t="n">
        <f aca="false">A67</f>
        <v>43466</v>
      </c>
      <c r="B108" s="20" t="n">
        <f aca="false">B67-B$80</f>
        <v>0.02560069876112</v>
      </c>
      <c r="C108" s="20" t="n">
        <f aca="false">C67-C$80</f>
        <v>0.00594214553630471</v>
      </c>
      <c r="D108" s="20" t="n">
        <f aca="false">D67-D$80</f>
        <v>0.0884912722185085</v>
      </c>
      <c r="E108" s="20" t="n">
        <f aca="false">E67-E$80</f>
        <v>0.136909443907203</v>
      </c>
      <c r="F108" s="20" t="n">
        <f aca="false">F67-F$80</f>
        <v>0.0265722139149566</v>
      </c>
      <c r="G108" s="20" t="n">
        <f aca="false">G67-G$80</f>
        <v>0.133780560025428</v>
      </c>
    </row>
    <row r="109" customFormat="false" ht="14.25" hidden="false" customHeight="false" outlineLevel="0" collapsed="false">
      <c r="A109" s="8" t="n">
        <f aca="false">A68</f>
        <v>43497</v>
      </c>
      <c r="B109" s="20" t="n">
        <f aca="false">B68-B$80</f>
        <v>0.0791512430199962</v>
      </c>
      <c r="C109" s="20" t="n">
        <f aca="false">C68-C$80</f>
        <v>-0.0701125014391816</v>
      </c>
      <c r="D109" s="20" t="n">
        <f aca="false">D68-D$80</f>
        <v>-0.0148817388623778</v>
      </c>
      <c r="E109" s="20" t="n">
        <f aca="false">E68-E$80</f>
        <v>0.00805647816990902</v>
      </c>
      <c r="F109" s="20" t="n">
        <f aca="false">F68-F$80</f>
        <v>0.0124090987789317</v>
      </c>
      <c r="G109" s="20" t="n">
        <f aca="false">G68-G$80</f>
        <v>0.0425277510185456</v>
      </c>
    </row>
    <row r="110" customFormat="false" ht="14.25" hidden="false" customHeight="false" outlineLevel="0" collapsed="false">
      <c r="A110" s="8" t="n">
        <f aca="false">A69</f>
        <v>43525</v>
      </c>
      <c r="B110" s="20" t="n">
        <f aca="false">B69-B$80</f>
        <v>0.0261146528063893</v>
      </c>
      <c r="C110" s="20" t="n">
        <f aca="false">C69-C$80</f>
        <v>0.0225782459479536</v>
      </c>
      <c r="D110" s="20" t="n">
        <f aca="false">D69-D$80</f>
        <v>0.0221143386588114</v>
      </c>
      <c r="E110" s="20" t="n">
        <f aca="false">E69-E$80</f>
        <v>-0.0606481046931124</v>
      </c>
      <c r="F110" s="20" t="n">
        <f aca="false">F69-F$80</f>
        <v>0.0697677913766113</v>
      </c>
      <c r="G110" s="20" t="n">
        <f aca="false">G69-G$80</f>
        <v>0.0222746953352671</v>
      </c>
    </row>
    <row r="111" customFormat="false" ht="14.25" hidden="false" customHeight="false" outlineLevel="0" collapsed="false">
      <c r="A111" s="8" t="n">
        <f aca="false">A70</f>
        <v>43556</v>
      </c>
      <c r="B111" s="20" t="n">
        <f aca="false">B70-B$80</f>
        <v>0.0182566396849538</v>
      </c>
      <c r="C111" s="20" t="n">
        <f aca="false">C70-C$80</f>
        <v>0.0441749416967195</v>
      </c>
      <c r="D111" s="20" t="n">
        <f aca="false">D70-D$80</f>
        <v>0.0239983875066265</v>
      </c>
      <c r="E111" s="20" t="n">
        <f aca="false">E70-E$80</f>
        <v>0.0897494496758694</v>
      </c>
      <c r="F111" s="20" t="n">
        <f aca="false">F70-F$80</f>
        <v>0.0277864732701004</v>
      </c>
      <c r="G111" s="20" t="n">
        <f aca="false">G70-G$80</f>
        <v>0.00874940424904296</v>
      </c>
    </row>
    <row r="112" customFormat="false" ht="14.25" hidden="false" customHeight="false" outlineLevel="0" collapsed="false">
      <c r="A112" s="8" t="n">
        <f aca="false">A71</f>
        <v>43586</v>
      </c>
      <c r="B112" s="20" t="n">
        <f aca="false">B71-B$80</f>
        <v>-0.203498500297836</v>
      </c>
      <c r="C112" s="20" t="n">
        <f aca="false">C71-C$80</f>
        <v>-0.00897084812208733</v>
      </c>
      <c r="D112" s="20" t="n">
        <f aca="false">D71-D$80</f>
        <v>-0.0273509894806703</v>
      </c>
      <c r="E112" s="20" t="n">
        <f aca="false">E71-E$80</f>
        <v>-0.15257835555877</v>
      </c>
      <c r="F112" s="20" t="n">
        <f aca="false">F71-F$80</f>
        <v>-0.163590313532173</v>
      </c>
      <c r="G112" s="20" t="n">
        <f aca="false">G71-G$80</f>
        <v>-0.0702538298685751</v>
      </c>
    </row>
    <row r="113" customFormat="false" ht="14.25" hidden="false" customHeight="false" outlineLevel="0" collapsed="false">
      <c r="A113" s="8" t="n">
        <f aca="false">A72</f>
        <v>43617</v>
      </c>
      <c r="B113" s="20" t="n">
        <f aca="false">B72-B$80</f>
        <v>0.0639044873992412</v>
      </c>
      <c r="C113" s="20" t="n">
        <f aca="false">C72-C$80</f>
        <v>0.0253892341408416</v>
      </c>
      <c r="D113" s="20" t="n">
        <f aca="false">D72-D$80</f>
        <v>0.0526835214127787</v>
      </c>
      <c r="E113" s="20" t="n">
        <f aca="false">E72-E$80</f>
        <v>0.0732413123922046</v>
      </c>
      <c r="F113" s="20" t="n">
        <f aca="false">F72-F$80</f>
        <v>0.099406129113543</v>
      </c>
      <c r="G113" s="20" t="n">
        <f aca="false">G72-G$80</f>
        <v>0.146563653610437</v>
      </c>
    </row>
    <row r="114" customFormat="false" ht="14.25" hidden="false" customHeight="false" outlineLevel="0" collapsed="false">
      <c r="A114" s="8" t="n">
        <f aca="false">A73</f>
        <v>43647</v>
      </c>
      <c r="B114" s="20" t="n">
        <f aca="false">B73-B$80</f>
        <v>-0.00987482999337249</v>
      </c>
      <c r="C114" s="20" t="n">
        <f aca="false">C73-C$80</f>
        <v>0.0304100152240327</v>
      </c>
      <c r="D114" s="20" t="n">
        <f aca="false">D73-D$80</f>
        <v>-0.0890954195481132</v>
      </c>
      <c r="E114" s="20" t="n">
        <f aca="false">E73-E$80</f>
        <v>0.0485607071155819</v>
      </c>
      <c r="F114" s="20" t="n">
        <f aca="false">F73-F$80</f>
        <v>0.0465026997489179</v>
      </c>
      <c r="G114" s="20" t="n">
        <f aca="false">G73-G$80</f>
        <v>-0.0161564542332832</v>
      </c>
    </row>
    <row r="115" customFormat="false" ht="14.25" hidden="false" customHeight="false" outlineLevel="0" collapsed="false">
      <c r="A115" s="8" t="n">
        <f aca="false">A74</f>
        <v>43678</v>
      </c>
      <c r="B115" s="20" t="n">
        <f aca="false">B74-B$80</f>
        <v>0.0918686670565981</v>
      </c>
      <c r="C115" s="20" t="n">
        <f aca="false">C74-C$80</f>
        <v>0.0343773551665468</v>
      </c>
      <c r="D115" s="20" t="n">
        <f aca="false">D74-D$80</f>
        <v>0.1747114484119</v>
      </c>
      <c r="E115" s="20" t="n">
        <f aca="false">E74-E$80</f>
        <v>-0.12220471535272</v>
      </c>
      <c r="F115" s="20" t="n">
        <f aca="false">F74-F$80</f>
        <v>-0.0475049566385049</v>
      </c>
      <c r="G115" s="20" t="n">
        <f aca="false">G74-G$80</f>
        <v>-0.116742592238766</v>
      </c>
    </row>
    <row r="116" customFormat="false" ht="14.25" hidden="false" customHeight="false" outlineLevel="0" collapsed="false">
      <c r="A116" s="8" t="n">
        <f aca="false">A75</f>
        <v>43709</v>
      </c>
      <c r="B116" s="20" t="n">
        <f aca="false">B75-B$80</f>
        <v>-0.0348851158443487</v>
      </c>
      <c r="C116" s="20" t="n">
        <f aca="false">C75-C$80</f>
        <v>-0.0213576713076207</v>
      </c>
      <c r="D116" s="20" t="n">
        <f aca="false">D75-D$80</f>
        <v>-0.107242521507398</v>
      </c>
      <c r="E116" s="20" t="n">
        <f aca="false">E75-E$80</f>
        <v>0.0454478046648556</v>
      </c>
      <c r="F116" s="20" t="n">
        <f aca="false">F75-F$80</f>
        <v>0.0471005012955985</v>
      </c>
      <c r="G116" s="20" t="n">
        <f aca="false">G75-G$80</f>
        <v>0.0845129708632577</v>
      </c>
    </row>
    <row r="117" customFormat="false" ht="14.25" hidden="false" customHeight="false" outlineLevel="0" collapsed="false">
      <c r="A117" s="8" t="n">
        <f aca="false">A76</f>
        <v>43739</v>
      </c>
      <c r="B117" s="20" t="n">
        <f aca="false">B76-B$80</f>
        <v>0.000175035840828796</v>
      </c>
      <c r="C117" s="20" t="n">
        <f aca="false">C76-C$80</f>
        <v>-0.0032956305770785</v>
      </c>
      <c r="D117" s="20" t="n">
        <f aca="false">D76-D$80</f>
        <v>0.0428667574165373</v>
      </c>
      <c r="E117" s="20" t="n">
        <f aca="false">E76-E$80</f>
        <v>0.0629443659233711</v>
      </c>
      <c r="F117" s="20" t="n">
        <f aca="false">F76-F$80</f>
        <v>0.0778620567136993</v>
      </c>
      <c r="G117" s="20" t="n">
        <f aca="false">G76-G$80</f>
        <v>0.00421202285024072</v>
      </c>
    </row>
    <row r="118" customFormat="false" ht="14.25" hidden="false" customHeight="false" outlineLevel="0" collapsed="false">
      <c r="A118" s="8" t="n">
        <f aca="false">A77</f>
        <v>43770</v>
      </c>
      <c r="B118" s="20" t="n">
        <f aca="false">B77-B$80</f>
        <v>0.0400155736048188</v>
      </c>
      <c r="C118" s="20" t="n">
        <f aca="false">C77-C$80</f>
        <v>-0.029501220471797</v>
      </c>
      <c r="D118" s="20" t="n">
        <f aca="false">D77-D$80</f>
        <v>-0.00325797648779838</v>
      </c>
      <c r="E118" s="20" t="n">
        <f aca="false">E77-E$80</f>
        <v>0.0503552175230159</v>
      </c>
      <c r="F118" s="20" t="n">
        <f aca="false">F77-F$80</f>
        <v>0.0445816024596004</v>
      </c>
      <c r="G118" s="20" t="n">
        <f aca="false">G77-G$80</f>
        <v>0.00982160870272077</v>
      </c>
    </row>
    <row r="119" customFormat="false" ht="14.25" hidden="false" customHeight="false" outlineLevel="0" collapsed="false">
      <c r="A119" s="8" t="n">
        <f aca="false">A78</f>
        <v>43800</v>
      </c>
      <c r="B119" s="20" t="n">
        <f aca="false">B78-B$80</f>
        <v>0.00595090283444559</v>
      </c>
      <c r="C119" s="20" t="n">
        <f aca="false">C78-C$80</f>
        <v>0.0329111638305484</v>
      </c>
      <c r="D119" s="20" t="n">
        <f aca="false">D78-D$80</f>
        <v>0.0253452064840428</v>
      </c>
      <c r="E119" s="20" t="n">
        <f aca="false">E78-E$80</f>
        <v>0.0423131254636586</v>
      </c>
      <c r="F119" s="20" t="n">
        <f aca="false">F78-F$80</f>
        <v>0.0700872361083688</v>
      </c>
      <c r="G119" s="20" t="n">
        <f aca="false">G78-G$80</f>
        <v>-0.0180839072551241</v>
      </c>
    </row>
    <row r="120" customFormat="false" ht="14.25" hidden="false" customHeight="false" outlineLevel="0" collapsed="false">
      <c r="B120" s="21" t="s">
        <v>13</v>
      </c>
      <c r="C120" s="21"/>
      <c r="D120" s="21"/>
      <c r="E120" s="21"/>
      <c r="F120" s="21"/>
      <c r="G120" s="21"/>
    </row>
    <row r="121" customFormat="false" ht="28.5" hidden="false" customHeight="false" outlineLevel="0" collapsed="false">
      <c r="A121" s="22" t="s">
        <v>17</v>
      </c>
      <c r="B121" s="10" t="s">
        <v>13</v>
      </c>
      <c r="C121" s="10" t="s">
        <v>13</v>
      </c>
      <c r="D121" s="11" t="s">
        <v>13</v>
      </c>
      <c r="E121" s="11" t="s">
        <v>13</v>
      </c>
      <c r="F121" s="10" t="s">
        <v>13</v>
      </c>
      <c r="G121" s="12" t="s">
        <v>13</v>
      </c>
    </row>
    <row r="122" customFormat="false" ht="14.25" hidden="false" customHeight="false" outlineLevel="0" collapsed="false">
      <c r="A122" s="13" t="s">
        <v>4</v>
      </c>
      <c r="B122" s="0" t="s">
        <v>5</v>
      </c>
      <c r="C122" s="0" t="s">
        <v>6</v>
      </c>
      <c r="D122" s="0" t="s">
        <v>7</v>
      </c>
      <c r="E122" s="0" t="s">
        <v>8</v>
      </c>
      <c r="F122" s="0" t="s">
        <v>9</v>
      </c>
      <c r="G122" s="0" t="s">
        <v>10</v>
      </c>
    </row>
    <row r="123" customFormat="false" ht="14.25" hidden="false" customHeight="false" outlineLevel="0" collapsed="false">
      <c r="A123" s="8" t="n">
        <f aca="false">A84</f>
        <v>42736</v>
      </c>
      <c r="B123" s="20" t="n">
        <f aca="false">B84^2</f>
        <v>0.00133301651873452</v>
      </c>
      <c r="C123" s="20" t="n">
        <f aca="false">C84^2</f>
        <v>0.000427964988090485</v>
      </c>
      <c r="D123" s="20" t="n">
        <f aca="false">D84^2</f>
        <v>0.000216663382338558</v>
      </c>
      <c r="E123" s="20" t="n">
        <f aca="false">E84^2</f>
        <v>0.00107746934859417</v>
      </c>
      <c r="F123" s="20" t="n">
        <f aca="false">F84^2</f>
        <v>0.000381311514655654</v>
      </c>
      <c r="G123" s="20" t="n">
        <f aca="false">G84^2</f>
        <v>0.00535057840752853</v>
      </c>
      <c r="I123" s="15" t="s">
        <v>14</v>
      </c>
      <c r="J123" s="15"/>
      <c r="K123" s="15"/>
    </row>
    <row r="124" customFormat="false" ht="14.25" hidden="false" customHeight="false" outlineLevel="0" collapsed="false">
      <c r="A124" s="8" t="n">
        <f aca="false">A85</f>
        <v>42767</v>
      </c>
      <c r="B124" s="20" t="n">
        <f aca="false">B85^2</f>
        <v>5.8802658764087E-005</v>
      </c>
      <c r="C124" s="20" t="n">
        <f aca="false">C85^2</f>
        <v>1.12093074950969E-006</v>
      </c>
      <c r="D124" s="20" t="n">
        <f aca="false">D85^2</f>
        <v>0.00020718595610204</v>
      </c>
      <c r="E124" s="20" t="n">
        <f aca="false">E85^2</f>
        <v>0.00534826186867841</v>
      </c>
      <c r="F124" s="20" t="n">
        <f aca="false">F85^2</f>
        <v>0.00885760558149181</v>
      </c>
      <c r="G124" s="20" t="n">
        <f aca="false">G85^2</f>
        <v>0.00153467646552437</v>
      </c>
    </row>
    <row r="125" customFormat="false" ht="14.25" hidden="false" customHeight="false" outlineLevel="0" collapsed="false">
      <c r="A125" s="8" t="n">
        <f aca="false">A86</f>
        <v>42795</v>
      </c>
      <c r="B125" s="20" t="n">
        <f aca="false">B86^2</f>
        <v>0.0073111976549239</v>
      </c>
      <c r="C125" s="20" t="n">
        <f aca="false">C86^2</f>
        <v>9.56017932920092E-007</v>
      </c>
      <c r="D125" s="20" t="n">
        <f aca="false">D86^2</f>
        <v>0.00117529351901399</v>
      </c>
      <c r="E125" s="20" t="n">
        <f aca="false">E86^2</f>
        <v>0.00340048065995792</v>
      </c>
      <c r="F125" s="20" t="n">
        <f aca="false">F86^2</f>
        <v>0.000612717183994801</v>
      </c>
      <c r="G125" s="20" t="n">
        <f aca="false">G86^2</f>
        <v>0.000354861996447921</v>
      </c>
    </row>
    <row r="126" customFormat="false" ht="14.25" hidden="false" customHeight="false" outlineLevel="0" collapsed="false">
      <c r="A126" s="8" t="n">
        <f aca="false">A87</f>
        <v>42826</v>
      </c>
      <c r="B126" s="20" t="n">
        <f aca="false">B87^2</f>
        <v>0.000297308040184201</v>
      </c>
      <c r="C126" s="20" t="n">
        <f aca="false">C87^2</f>
        <v>0.000224470348536961</v>
      </c>
      <c r="D126" s="20" t="n">
        <f aca="false">D87^2</f>
        <v>0.004134653457085</v>
      </c>
      <c r="E126" s="20" t="n">
        <f aca="false">E87^2</f>
        <v>0.000430737906537324</v>
      </c>
      <c r="F126" s="20" t="n">
        <f aca="false">F87^2</f>
        <v>0.000738980091218824</v>
      </c>
      <c r="G126" s="20" t="n">
        <f aca="false">G87^2</f>
        <v>0.0027673538835359</v>
      </c>
    </row>
    <row r="127" customFormat="false" ht="14.25" hidden="false" customHeight="false" outlineLevel="0" collapsed="false">
      <c r="A127" s="8" t="n">
        <f aca="false">A88</f>
        <v>42856</v>
      </c>
      <c r="B127" s="20" t="n">
        <f aca="false">B88^2</f>
        <v>0.00726302034518872</v>
      </c>
      <c r="C127" s="20" t="n">
        <f aca="false">C88^2</f>
        <v>0.00176178231068653</v>
      </c>
      <c r="D127" s="20" t="n">
        <f aca="false">D88^2</f>
        <v>0.00594961684723571</v>
      </c>
      <c r="E127" s="20" t="n">
        <f aca="false">E88^2</f>
        <v>0.00289494191207264</v>
      </c>
      <c r="F127" s="20" t="n">
        <f aca="false">F88^2</f>
        <v>0.00118156500531464</v>
      </c>
      <c r="G127" s="20" t="n">
        <f aca="false">G88^2</f>
        <v>6.65261652211981E-005</v>
      </c>
    </row>
    <row r="128" customFormat="false" ht="14.25" hidden="false" customHeight="false" outlineLevel="0" collapsed="false">
      <c r="A128" s="8" t="n">
        <f aca="false">A89</f>
        <v>42887</v>
      </c>
      <c r="B128" s="20" t="n">
        <f aca="false">B89^2</f>
        <v>0.000935494878968279</v>
      </c>
      <c r="C128" s="20" t="n">
        <f aca="false">C89^2</f>
        <v>0.000582053587759748</v>
      </c>
      <c r="D128" s="20" t="n">
        <f aca="false">D89^2</f>
        <v>0.00279132076536836</v>
      </c>
      <c r="E128" s="20" t="n">
        <f aca="false">E89^2</f>
        <v>0.00482433052229681</v>
      </c>
      <c r="F128" s="20" t="n">
        <f aca="false">F89^2</f>
        <v>0.00670944934124585</v>
      </c>
      <c r="G128" s="20" t="n">
        <f aca="false">G89^2</f>
        <v>0.00198391817968738</v>
      </c>
    </row>
    <row r="129" customFormat="false" ht="14.25" hidden="false" customHeight="false" outlineLevel="0" collapsed="false">
      <c r="A129" s="8" t="n">
        <f aca="false">A90</f>
        <v>42917</v>
      </c>
      <c r="B129" s="20" t="n">
        <f aca="false">B90^2</f>
        <v>0.000268866199481227</v>
      </c>
      <c r="C129" s="20" t="n">
        <f aca="false">C90^2</f>
        <v>0.000385448216731954</v>
      </c>
      <c r="D129" s="20" t="n">
        <f aca="false">D90^2</f>
        <v>0.000399300215087985</v>
      </c>
      <c r="E129" s="20" t="n">
        <f aca="false">E90^2</f>
        <v>0.000358369281787673</v>
      </c>
      <c r="F129" s="20" t="n">
        <f aca="false">F90^2</f>
        <v>2.56637883257479E-005</v>
      </c>
      <c r="G129" s="20" t="n">
        <f aca="false">G90^2</f>
        <v>0.00352011785958909</v>
      </c>
    </row>
    <row r="130" customFormat="false" ht="14.25" hidden="false" customHeight="false" outlineLevel="0" collapsed="false">
      <c r="A130" s="8" t="n">
        <f aca="false">A91</f>
        <v>42948</v>
      </c>
      <c r="B130" s="20" t="n">
        <f aca="false">B91^2</f>
        <v>0.00308693543430317</v>
      </c>
      <c r="C130" s="20" t="n">
        <f aca="false">C91^2</f>
        <v>0.000280327395390889</v>
      </c>
      <c r="D130" s="20" t="n">
        <f aca="false">D91^2</f>
        <v>0.00247184772655723</v>
      </c>
      <c r="E130" s="20" t="n">
        <f aca="false">E91^2</f>
        <v>0.000516430182586803</v>
      </c>
      <c r="F130" s="20" t="n">
        <f aca="false">F91^2</f>
        <v>0.00498710494700444</v>
      </c>
      <c r="G130" s="20" t="n">
        <f aca="false">G91^2</f>
        <v>0.00375599277092205</v>
      </c>
    </row>
    <row r="131" customFormat="false" ht="14.25" hidden="false" customHeight="false" outlineLevel="0" collapsed="false">
      <c r="A131" s="8" t="n">
        <f aca="false">A92</f>
        <v>42979</v>
      </c>
      <c r="B131" s="20" t="n">
        <f aca="false">B92^2</f>
        <v>0.00409347750675142</v>
      </c>
      <c r="C131" s="20" t="n">
        <f aca="false">C92^2</f>
        <v>0.000498300786111475</v>
      </c>
      <c r="D131" s="20" t="n">
        <f aca="false">D92^2</f>
        <v>0.000864263230424357</v>
      </c>
      <c r="E131" s="20" t="n">
        <f aca="false">E92^2</f>
        <v>0.00258908245407339</v>
      </c>
      <c r="F131" s="20" t="n">
        <f aca="false">F92^2</f>
        <v>0.00728122819179769</v>
      </c>
      <c r="G131" s="20" t="n">
        <f aca="false">G92^2</f>
        <v>0.00463326487851736</v>
      </c>
    </row>
    <row r="132" customFormat="false" ht="14.25" hidden="false" customHeight="false" outlineLevel="0" collapsed="false">
      <c r="A132" s="8" t="n">
        <f aca="false">A93</f>
        <v>43009</v>
      </c>
      <c r="B132" s="20" t="n">
        <f aca="false">B93^2</f>
        <v>0.000212989009643106</v>
      </c>
      <c r="C132" s="20" t="n">
        <f aca="false">C93^2</f>
        <v>0.000355352271654942</v>
      </c>
      <c r="D132" s="20" t="n">
        <f aca="false">D93^2</f>
        <v>0.00131618289261845</v>
      </c>
      <c r="E132" s="20" t="n">
        <f aca="false">E93^2</f>
        <v>0.0041796764619754</v>
      </c>
      <c r="F132" s="20" t="n">
        <f aca="false">F93^2</f>
        <v>0.0042627250823592</v>
      </c>
      <c r="G132" s="20" t="n">
        <f aca="false">G93^2</f>
        <v>0.006704025013777</v>
      </c>
    </row>
    <row r="133" customFormat="false" ht="14.25" hidden="false" customHeight="false" outlineLevel="0" collapsed="false">
      <c r="A133" s="8" t="n">
        <f aca="false">A94</f>
        <v>43040</v>
      </c>
      <c r="B133" s="20" t="n">
        <f aca="false">B94^2</f>
        <v>0.00104202372187356</v>
      </c>
      <c r="C133" s="20" t="n">
        <f aca="false">C94^2</f>
        <v>0.000224226218375297</v>
      </c>
      <c r="D133" s="20" t="n">
        <f aca="false">D94^2</f>
        <v>0.00134851773034668</v>
      </c>
      <c r="E133" s="20" t="n">
        <f aca="false">E94^2</f>
        <v>0.000223090835216914</v>
      </c>
      <c r="F133" s="20" t="n">
        <f aca="false">F94^2</f>
        <v>0.000112947850320371</v>
      </c>
      <c r="G133" s="20" t="n">
        <f aca="false">G94^2</f>
        <v>0.000526251037944544</v>
      </c>
    </row>
    <row r="134" customFormat="false" ht="14.25" hidden="false" customHeight="false" outlineLevel="0" collapsed="false">
      <c r="A134" s="8" t="n">
        <f aca="false">A95</f>
        <v>43070</v>
      </c>
      <c r="B134" s="20" t="n">
        <f aca="false">B95^2</f>
        <v>0.00882597139187077</v>
      </c>
      <c r="C134" s="20" t="n">
        <f aca="false">C95^2</f>
        <v>2.85144081710698E-008</v>
      </c>
      <c r="D134" s="20" t="n">
        <f aca="false">D95^2</f>
        <v>0.00759130022424428</v>
      </c>
      <c r="E134" s="20" t="n">
        <f aca="false">E95^2</f>
        <v>0.00143788044067546</v>
      </c>
      <c r="F134" s="20" t="n">
        <f aca="false">F95^2</f>
        <v>0.00151237796367282</v>
      </c>
      <c r="G134" s="20" t="n">
        <f aca="false">G95^2</f>
        <v>5.91080791185473E-006</v>
      </c>
    </row>
    <row r="135" customFormat="false" ht="14.25" hidden="false" customHeight="false" outlineLevel="0" collapsed="false">
      <c r="A135" s="8" t="n">
        <f aca="false">A96</f>
        <v>43101</v>
      </c>
      <c r="B135" s="20" t="n">
        <f aca="false">B96^2</f>
        <v>0.0109647453452422</v>
      </c>
      <c r="C135" s="20" t="n">
        <f aca="false">C96^2</f>
        <v>0.00068627610055495</v>
      </c>
      <c r="D135" s="20" t="n">
        <f aca="false">D96^2</f>
        <v>0.000911019134117913</v>
      </c>
      <c r="E135" s="20" t="n">
        <f aca="false">E96^2</f>
        <v>0.00455955968679962</v>
      </c>
      <c r="F135" s="20" t="n">
        <f aca="false">F96^2</f>
        <v>0.00142942892852346</v>
      </c>
      <c r="G135" s="20" t="n">
        <f aca="false">G96^2</f>
        <v>5.99264034503963E-005</v>
      </c>
    </row>
    <row r="136" customFormat="false" ht="14.25" hidden="false" customHeight="false" outlineLevel="0" collapsed="false">
      <c r="A136" s="8" t="n">
        <f aca="false">A97</f>
        <v>43132</v>
      </c>
      <c r="B136" s="20" t="n">
        <f aca="false">B97^2</f>
        <v>0.0278975668538339</v>
      </c>
      <c r="C136" s="20" t="n">
        <f aca="false">C97^2</f>
        <v>0.0113883187030791</v>
      </c>
      <c r="D136" s="20" t="n">
        <f aca="false">D97^2</f>
        <v>0.000886617175975752</v>
      </c>
      <c r="E136" s="20" t="n">
        <f aca="false">E97^2</f>
        <v>0.000100464937198946</v>
      </c>
      <c r="F136" s="20" t="n">
        <f aca="false">F97^2</f>
        <v>0.00120948879422325</v>
      </c>
      <c r="G136" s="20" t="n">
        <f aca="false">G97^2</f>
        <v>0.00908533895271093</v>
      </c>
    </row>
    <row r="137" customFormat="false" ht="14.25" hidden="false" customHeight="false" outlineLevel="0" collapsed="false">
      <c r="A137" s="8" t="n">
        <f aca="false">A98</f>
        <v>43160</v>
      </c>
      <c r="B137" s="20" t="n">
        <f aca="false">B98^2</f>
        <v>0.00125816916012649</v>
      </c>
      <c r="C137" s="20" t="n">
        <f aca="false">C98^2</f>
        <v>3.07959333113867E-005</v>
      </c>
      <c r="D137" s="20" t="n">
        <f aca="false">D98^2</f>
        <v>0.00728824251240175</v>
      </c>
      <c r="E137" s="20" t="n">
        <f aca="false">E98^2</f>
        <v>0.00658295258773486</v>
      </c>
      <c r="F137" s="20" t="n">
        <f aca="false">F98^2</f>
        <v>0.00686402803259033</v>
      </c>
      <c r="G137" s="20" t="n">
        <f aca="false">G98^2</f>
        <v>0.00110280433537885</v>
      </c>
    </row>
    <row r="138" customFormat="false" ht="14.25" hidden="false" customHeight="false" outlineLevel="0" collapsed="false">
      <c r="A138" s="8" t="n">
        <f aca="false">A99</f>
        <v>43191</v>
      </c>
      <c r="B138" s="20" t="n">
        <f aca="false">B99^2</f>
        <v>0.00596926999066625</v>
      </c>
      <c r="C138" s="20" t="n">
        <f aca="false">C99^2</f>
        <v>4.47057757357092E-005</v>
      </c>
      <c r="D138" s="20" t="n">
        <f aca="false">D99^2</f>
        <v>0.00393279135695269</v>
      </c>
      <c r="E138" s="20" t="n">
        <f aca="false">E99^2</f>
        <v>0.000137706388589949</v>
      </c>
      <c r="F138" s="20" t="n">
        <f aca="false">F99^2</f>
        <v>0.0017849000821508</v>
      </c>
      <c r="G138" s="20" t="n">
        <f aca="false">G99^2</f>
        <v>0.00183318809907367</v>
      </c>
    </row>
    <row r="139" customFormat="false" ht="14.25" hidden="false" customHeight="false" outlineLevel="0" collapsed="false">
      <c r="A139" s="8" t="n">
        <f aca="false">A100</f>
        <v>43221</v>
      </c>
      <c r="B139" s="20" t="n">
        <f aca="false">B100^2</f>
        <v>0.0174732241353627</v>
      </c>
      <c r="C139" s="20" t="n">
        <f aca="false">C100^2</f>
        <v>0.000233127189891363</v>
      </c>
      <c r="D139" s="20" t="n">
        <f aca="false">D100^2</f>
        <v>0.00289654351068256</v>
      </c>
      <c r="E139" s="20" t="n">
        <f aca="false">E100^2</f>
        <v>0.00184867776379339</v>
      </c>
      <c r="F139" s="20" t="n">
        <f aca="false">F100^2</f>
        <v>0.00917357944735547</v>
      </c>
      <c r="G139" s="20" t="n">
        <f aca="false">G100^2</f>
        <v>3.35219568983304E-005</v>
      </c>
    </row>
    <row r="140" customFormat="false" ht="14.25" hidden="false" customHeight="false" outlineLevel="0" collapsed="false">
      <c r="A140" s="8" t="n">
        <f aca="false">A101</f>
        <v>43252</v>
      </c>
      <c r="B140" s="20" t="n">
        <f aca="false">B101^2</f>
        <v>7.81820967772257E-005</v>
      </c>
      <c r="C140" s="20" t="n">
        <f aca="false">C101^2</f>
        <v>8.84736912796145E-005</v>
      </c>
      <c r="D140" s="20" t="n">
        <f aca="false">D101^2</f>
        <v>0.0029132184537274</v>
      </c>
      <c r="E140" s="20" t="n">
        <f aca="false">E101^2</f>
        <v>0.00150332992112678</v>
      </c>
      <c r="F140" s="20" t="n">
        <f aca="false">F101^2</f>
        <v>0.00107117362628602</v>
      </c>
      <c r="G140" s="20" t="n">
        <f aca="false">G101^2</f>
        <v>0.00278655133226591</v>
      </c>
    </row>
    <row r="141" customFormat="false" ht="14.25" hidden="false" customHeight="false" outlineLevel="0" collapsed="false">
      <c r="A141" s="8" t="n">
        <f aca="false">A102</f>
        <v>43282</v>
      </c>
      <c r="B141" s="20" t="n">
        <f aca="false">B102^2</f>
        <v>0.000574581000229968</v>
      </c>
      <c r="C141" s="20" t="n">
        <f aca="false">C102^2</f>
        <v>0.00356546272209045</v>
      </c>
      <c r="D141" s="20" t="n">
        <f aca="false">D102^2</f>
        <v>0.0020244868908564</v>
      </c>
      <c r="E141" s="20" t="n">
        <f aca="false">E102^2</f>
        <v>0.00608369335870221</v>
      </c>
      <c r="F141" s="20" t="n">
        <f aca="false">F102^2</f>
        <v>2.34819056216773E-007</v>
      </c>
      <c r="G141" s="20" t="n">
        <f aca="false">G102^2</f>
        <v>0.000806434978343641</v>
      </c>
    </row>
    <row r="142" customFormat="false" ht="14.25" hidden="false" customHeight="false" outlineLevel="0" collapsed="false">
      <c r="A142" s="8" t="n">
        <f aca="false">A103</f>
        <v>43313</v>
      </c>
      <c r="B142" s="20" t="n">
        <f aca="false">B103^2</f>
        <v>0.0064868256261685</v>
      </c>
      <c r="C142" s="20" t="n">
        <f aca="false">C103^2</f>
        <v>0.00308913028232529</v>
      </c>
      <c r="D142" s="20" t="n">
        <f aca="false">D103^2</f>
        <v>0.00168644741343984</v>
      </c>
      <c r="E142" s="20" t="n">
        <f aca="false">E103^2</f>
        <v>0.000132835691972864</v>
      </c>
      <c r="F142" s="20" t="n">
        <f aca="false">F103^2</f>
        <v>0.0231215981599243</v>
      </c>
      <c r="G142" s="20" t="n">
        <f aca="false">G103^2</f>
        <v>0.00404135077323468</v>
      </c>
    </row>
    <row r="143" customFormat="false" ht="14.25" hidden="false" customHeight="false" outlineLevel="0" collapsed="false">
      <c r="A143" s="8" t="n">
        <f aca="false">A104</f>
        <v>43344</v>
      </c>
      <c r="B143" s="20" t="n">
        <f aca="false">B104^2</f>
        <v>0.00156776940657449</v>
      </c>
      <c r="C143" s="20" t="n">
        <f aca="false">C104^2</f>
        <v>0.000640388054872332</v>
      </c>
      <c r="D143" s="20" t="n">
        <f aca="false">D104^2</f>
        <v>0.00159726724500898</v>
      </c>
      <c r="E143" s="20" t="n">
        <f aca="false">E104^2</f>
        <v>0.0038237633663308</v>
      </c>
      <c r="F143" s="20" t="n">
        <f aca="false">F104^2</f>
        <v>0.00102086490448194</v>
      </c>
      <c r="G143" s="20" t="n">
        <f aca="false">G104^2</f>
        <v>0.000157475209802844</v>
      </c>
    </row>
    <row r="144" customFormat="false" ht="14.25" hidden="false" customHeight="false" outlineLevel="0" collapsed="false">
      <c r="A144" s="8" t="n">
        <f aca="false">A105</f>
        <v>43374</v>
      </c>
      <c r="B144" s="20" t="n">
        <f aca="false">B105^2</f>
        <v>0.0407614029543908</v>
      </c>
      <c r="C144" s="20" t="n">
        <f aca="false">C105^2</f>
        <v>0.00115654047431928</v>
      </c>
      <c r="D144" s="20" t="n">
        <f aca="false">D105^2</f>
        <v>9.29558914515182E-005</v>
      </c>
      <c r="E144" s="20" t="n">
        <f aca="false">E105^2</f>
        <v>0.00595495850820724</v>
      </c>
      <c r="F144" s="20" t="n">
        <f aca="false">F105^2</f>
        <v>0.00337166306400221</v>
      </c>
      <c r="G144" s="20" t="n">
        <f aca="false">G105^2</f>
        <v>0.00812535282861422</v>
      </c>
    </row>
    <row r="145" customFormat="false" ht="14.25" hidden="false" customHeight="false" outlineLevel="0" collapsed="false">
      <c r="A145" s="8" t="n">
        <f aca="false">A106</f>
        <v>43405</v>
      </c>
      <c r="B145" s="20" t="n">
        <f aca="false">B106^2</f>
        <v>0.00035325514711722</v>
      </c>
      <c r="C145" s="20" t="n">
        <f aca="false">C106^2</f>
        <v>0.00167253786369099</v>
      </c>
      <c r="D145" s="20" t="n">
        <f aca="false">D106^2</f>
        <v>0.000565680451877447</v>
      </c>
      <c r="E145" s="20" t="n">
        <f aca="false">E106^2</f>
        <v>0.000363277025499723</v>
      </c>
      <c r="F145" s="20" t="n">
        <f aca="false">F106^2</f>
        <v>0.0531348458230014</v>
      </c>
      <c r="G145" s="20" t="n">
        <f aca="false">G106^2</f>
        <v>0.00293222584948834</v>
      </c>
    </row>
    <row r="146" customFormat="false" ht="14.25" hidden="false" customHeight="false" outlineLevel="0" collapsed="false">
      <c r="A146" s="8" t="n">
        <f aca="false">A107</f>
        <v>43435</v>
      </c>
      <c r="B146" s="20" t="n">
        <f aca="false">B107^2</f>
        <v>0.00131393926782698</v>
      </c>
      <c r="C146" s="20" t="n">
        <f aca="false">C107^2</f>
        <v>0.00421778904229801</v>
      </c>
      <c r="D146" s="20" t="n">
        <f aca="false">D107^2</f>
        <v>0.0222919111082293</v>
      </c>
      <c r="E146" s="20" t="n">
        <f aca="false">E107^2</f>
        <v>0.0240750509489913</v>
      </c>
      <c r="F146" s="20" t="n">
        <f aca="false">F107^2</f>
        <v>0.0218211769413773</v>
      </c>
      <c r="G146" s="20" t="n">
        <f aca="false">G107^2</f>
        <v>0.00573403336274424</v>
      </c>
    </row>
    <row r="147" customFormat="false" ht="14.25" hidden="false" customHeight="false" outlineLevel="0" collapsed="false">
      <c r="A147" s="8" t="n">
        <f aca="false">A108</f>
        <v>43466</v>
      </c>
      <c r="B147" s="20" t="n">
        <f aca="false">B108^2</f>
        <v>0.00065539577705761</v>
      </c>
      <c r="C147" s="20" t="n">
        <f aca="false">C108^2</f>
        <v>3.5309093574626E-005</v>
      </c>
      <c r="D147" s="20" t="n">
        <f aca="false">D108^2</f>
        <v>0.00783070525885018</v>
      </c>
      <c r="E147" s="20" t="n">
        <f aca="false">E108^2</f>
        <v>0.0187441958309795</v>
      </c>
      <c r="F147" s="20" t="n">
        <f aca="false">F108^2</f>
        <v>0.000706082552342216</v>
      </c>
      <c r="G147" s="20" t="n">
        <f aca="false">G108^2</f>
        <v>0.0178972382407171</v>
      </c>
    </row>
    <row r="148" customFormat="false" ht="14.25" hidden="false" customHeight="false" outlineLevel="0" collapsed="false">
      <c r="A148" s="8" t="n">
        <f aca="false">A109</f>
        <v>43497</v>
      </c>
      <c r="B148" s="20" t="n">
        <f aca="false">B109^2</f>
        <v>0.00626491927161049</v>
      </c>
      <c r="C148" s="20" t="n">
        <f aca="false">C109^2</f>
        <v>0.00491576285805924</v>
      </c>
      <c r="D148" s="20" t="n">
        <f aca="false">D109^2</f>
        <v>0.000221466151568006</v>
      </c>
      <c r="E148" s="20" t="n">
        <f aca="false">E109^2</f>
        <v>6.49068405022206E-005</v>
      </c>
      <c r="F148" s="20" t="n">
        <f aca="false">F109^2</f>
        <v>0.000153985732505285</v>
      </c>
      <c r="G148" s="20" t="n">
        <f aca="false">G109^2</f>
        <v>0.0018086096066954</v>
      </c>
    </row>
    <row r="149" customFormat="false" ht="14.25" hidden="false" customHeight="false" outlineLevel="0" collapsed="false">
      <c r="A149" s="8" t="n">
        <f aca="false">A110</f>
        <v>43525</v>
      </c>
      <c r="B149" s="20" t="n">
        <f aca="false">B110^2</f>
        <v>0.000681975091198256</v>
      </c>
      <c r="C149" s="20" t="n">
        <f aca="false">C110^2</f>
        <v>0.000509777190086284</v>
      </c>
      <c r="D149" s="20" t="n">
        <f aca="false">D110^2</f>
        <v>0.000489043974316602</v>
      </c>
      <c r="E149" s="20" t="n">
        <f aca="false">E110^2</f>
        <v>0.00367819260286672</v>
      </c>
      <c r="F149" s="20" t="n">
        <f aca="false">F110^2</f>
        <v>0.00486754471357035</v>
      </c>
      <c r="G149" s="20" t="n">
        <f aca="false">G110^2</f>
        <v>0.00049616205227897</v>
      </c>
    </row>
    <row r="150" customFormat="false" ht="14.25" hidden="false" customHeight="false" outlineLevel="0" collapsed="false">
      <c r="A150" s="8" t="n">
        <f aca="false">A111</f>
        <v>43556</v>
      </c>
      <c r="B150" s="20" t="n">
        <f aca="false">B111^2</f>
        <v>0.00033330489258623</v>
      </c>
      <c r="C150" s="20" t="n">
        <f aca="false">C111^2</f>
        <v>0.00195142547390857</v>
      </c>
      <c r="D150" s="20" t="n">
        <f aca="false">D111^2</f>
        <v>0.000575922602918209</v>
      </c>
      <c r="E150" s="20" t="n">
        <f aca="false">E111^2</f>
        <v>0.00805496371712141</v>
      </c>
      <c r="F150" s="20" t="n">
        <f aca="false">F111^2</f>
        <v>0.000772088096790006</v>
      </c>
      <c r="G150" s="20" t="n">
        <f aca="false">G111^2</f>
        <v>7.65520747131709E-005</v>
      </c>
    </row>
    <row r="151" customFormat="false" ht="14.25" hidden="false" customHeight="false" outlineLevel="0" collapsed="false">
      <c r="A151" s="8" t="n">
        <f aca="false">A112</f>
        <v>43586</v>
      </c>
      <c r="B151" s="20" t="n">
        <f aca="false">B112^2</f>
        <v>0.0414116396234685</v>
      </c>
      <c r="C151" s="20" t="n">
        <f aca="false">C112^2</f>
        <v>8.04761160295577E-005</v>
      </c>
      <c r="D151" s="20" t="n">
        <f aca="false">D112^2</f>
        <v>0.000748076625571737</v>
      </c>
      <c r="E151" s="20" t="n">
        <f aca="false">E112^2</f>
        <v>0.0232801545850185</v>
      </c>
      <c r="F151" s="20" t="n">
        <f aca="false">F112^2</f>
        <v>0.0267617906815547</v>
      </c>
      <c r="G151" s="20" t="n">
        <f aca="false">G112^2</f>
        <v>0.00493560061120269</v>
      </c>
    </row>
    <row r="152" customFormat="false" ht="14.25" hidden="false" customHeight="false" outlineLevel="0" collapsed="false">
      <c r="A152" s="8" t="n">
        <f aca="false">A113</f>
        <v>43617</v>
      </c>
      <c r="B152" s="20" t="n">
        <f aca="false">B113^2</f>
        <v>0.00408378350975978</v>
      </c>
      <c r="C152" s="20" t="n">
        <f aca="false">C113^2</f>
        <v>0.000644613210258479</v>
      </c>
      <c r="D152" s="20" t="n">
        <f aca="false">D113^2</f>
        <v>0.00277555342845071</v>
      </c>
      <c r="E152" s="20" t="n">
        <f aca="false">E113^2</f>
        <v>0.0053642898409325</v>
      </c>
      <c r="F152" s="20" t="n">
        <f aca="false">F113^2</f>
        <v>0.00988157850533838</v>
      </c>
      <c r="G152" s="20" t="n">
        <f aca="false">G113^2</f>
        <v>0.0214809045596401</v>
      </c>
    </row>
    <row r="153" customFormat="false" ht="14.25" hidden="false" customHeight="false" outlineLevel="0" collapsed="false">
      <c r="A153" s="8" t="n">
        <f aca="false">A114</f>
        <v>43647</v>
      </c>
      <c r="B153" s="20" t="n">
        <f aca="false">B114^2</f>
        <v>9.75122673980089E-005</v>
      </c>
      <c r="C153" s="20" t="n">
        <f aca="false">C114^2</f>
        <v>0.000924769025925898</v>
      </c>
      <c r="D153" s="20" t="n">
        <f aca="false">D114^2</f>
        <v>0.0079379937844543</v>
      </c>
      <c r="E153" s="20" t="n">
        <f aca="false">E114^2</f>
        <v>0.00235814227556533</v>
      </c>
      <c r="F153" s="20" t="n">
        <f aca="false">F114^2</f>
        <v>0.00216250108393801</v>
      </c>
      <c r="G153" s="20" t="n">
        <f aca="false">G114^2</f>
        <v>0.000261031013392173</v>
      </c>
    </row>
    <row r="154" customFormat="false" ht="14.25" hidden="false" customHeight="false" outlineLevel="0" collapsed="false">
      <c r="A154" s="8" t="n">
        <f aca="false">A115</f>
        <v>43678</v>
      </c>
      <c r="B154" s="20" t="n">
        <f aca="false">B115^2</f>
        <v>0.00843985198675607</v>
      </c>
      <c r="C154" s="20" t="n">
        <f aca="false">C115^2</f>
        <v>0.0011818025482469</v>
      </c>
      <c r="D154" s="20" t="n">
        <f aca="false">D115^2</f>
        <v>0.0305240902061839</v>
      </c>
      <c r="E154" s="20" t="n">
        <f aca="false">E115^2</f>
        <v>0.0149339924544394</v>
      </c>
      <c r="F154" s="20" t="n">
        <f aca="false">F115^2</f>
        <v>0.00225672090522623</v>
      </c>
      <c r="G154" s="20" t="n">
        <f aca="false">G115^2</f>
        <v>0.0136288328426267</v>
      </c>
    </row>
    <row r="155" customFormat="false" ht="14.25" hidden="false" customHeight="false" outlineLevel="0" collapsed="false">
      <c r="A155" s="8" t="n">
        <f aca="false">A116</f>
        <v>43709</v>
      </c>
      <c r="B155" s="20" t="n">
        <f aca="false">B116^2</f>
        <v>0.00121697130747363</v>
      </c>
      <c r="C155" s="20" t="n">
        <f aca="false">C116^2</f>
        <v>0.000456150123684364</v>
      </c>
      <c r="D155" s="20" t="n">
        <f aca="false">D116^2</f>
        <v>0.0115009584192647</v>
      </c>
      <c r="E155" s="20" t="n">
        <f aca="false">E116^2</f>
        <v>0.00206550294885487</v>
      </c>
      <c r="F155" s="20" t="n">
        <f aca="false">F116^2</f>
        <v>0.00221845722229667</v>
      </c>
      <c r="G155" s="20" t="n">
        <f aca="false">G116^2</f>
        <v>0.00714244224413385</v>
      </c>
    </row>
    <row r="156" customFormat="false" ht="14.25" hidden="false" customHeight="false" outlineLevel="0" collapsed="false">
      <c r="A156" s="8" t="n">
        <f aca="false">A117</f>
        <v>43739</v>
      </c>
      <c r="B156" s="20" t="n">
        <f aca="false">B117^2</f>
        <v>3.06375455746436E-008</v>
      </c>
      <c r="C156" s="20" t="n">
        <f aca="false">C117^2</f>
        <v>1.08611809005748E-005</v>
      </c>
      <c r="D156" s="20" t="n">
        <f aca="false">D117^2</f>
        <v>0.00183755889140826</v>
      </c>
      <c r="E156" s="20" t="n">
        <f aca="false">E117^2</f>
        <v>0.00396199320149524</v>
      </c>
      <c r="F156" s="20" t="n">
        <f aca="false">F117^2</f>
        <v>0.00606249987568733</v>
      </c>
      <c r="G156" s="20" t="n">
        <f aca="false">G117^2</f>
        <v>1.774113649095E-005</v>
      </c>
    </row>
    <row r="157" customFormat="false" ht="14.25" hidden="false" customHeight="false" outlineLevel="0" collapsed="false">
      <c r="A157" s="8" t="n">
        <f aca="false">A118</f>
        <v>43770</v>
      </c>
      <c r="B157" s="20" t="n">
        <f aca="false">B118^2</f>
        <v>0.00160124613092267</v>
      </c>
      <c r="C157" s="20" t="n">
        <f aca="false">C118^2</f>
        <v>0.000870322009325572</v>
      </c>
      <c r="D157" s="20" t="n">
        <f aca="false">D118^2</f>
        <v>1.06144107950471E-005</v>
      </c>
      <c r="E157" s="20" t="n">
        <f aca="false">E118^2</f>
        <v>0.00253564793179025</v>
      </c>
      <c r="F157" s="20" t="n">
        <f aca="false">F118^2</f>
        <v>0.00198751927786585</v>
      </c>
      <c r="G157" s="20" t="n">
        <f aca="false">G118^2</f>
        <v>9.64639975093603E-005</v>
      </c>
    </row>
    <row r="158" customFormat="false" ht="14.25" hidden="false" customHeight="false" outlineLevel="0" collapsed="false">
      <c r="A158" s="8" t="n">
        <f aca="false">A119</f>
        <v>43800</v>
      </c>
      <c r="B158" s="23" t="n">
        <f aca="false">B119^2</f>
        <v>3.54132445450125E-005</v>
      </c>
      <c r="C158" s="20" t="n">
        <f aca="false">C119^2</f>
        <v>0.0010831447046812</v>
      </c>
      <c r="D158" s="20" t="n">
        <f aca="false">D119^2</f>
        <v>0.000642379491718766</v>
      </c>
      <c r="E158" s="20" t="n">
        <f aca="false">E119^2</f>
        <v>0.00179040058650332</v>
      </c>
      <c r="F158" s="20" t="n">
        <f aca="false">F119^2</f>
        <v>0.00491222066531023</v>
      </c>
      <c r="G158" s="20" t="n">
        <f aca="false">G119^2</f>
        <v>0.000327027701611929</v>
      </c>
    </row>
    <row r="159" customFormat="false" ht="14.25" hidden="false" customHeight="false" outlineLevel="0" collapsed="false">
      <c r="A159" s="8"/>
      <c r="B159" s="21"/>
      <c r="C159" s="21"/>
      <c r="D159" s="21"/>
      <c r="E159" s="21"/>
      <c r="F159" s="21"/>
      <c r="G159" s="21"/>
    </row>
    <row r="160" customFormat="false" ht="14.25" hidden="false" customHeight="false" outlineLevel="0" collapsed="false">
      <c r="B160" s="21"/>
      <c r="F160" s="21"/>
      <c r="G160" s="21"/>
    </row>
    <row r="161" customFormat="false" ht="14.25" hidden="false" customHeight="false" outlineLevel="0" collapsed="false">
      <c r="A161" s="1" t="s">
        <v>18</v>
      </c>
      <c r="B161" s="24" t="n">
        <f aca="false">_xlfn.VAR.P(B$43:B$78)</f>
        <v>0.00595139105792571</v>
      </c>
      <c r="C161" s="25" t="n">
        <f aca="false">_xlfn.VAR.P(C$43:C$78)</f>
        <v>0.00122833308207107</v>
      </c>
      <c r="D161" s="25" t="n">
        <f aca="false">_xlfn.VAR.P(D$43:D$78)</f>
        <v>0.00390688028712902</v>
      </c>
      <c r="E161" s="25" t="n">
        <f aca="false">_xlfn.VAR.P(E$43:E$78)</f>
        <v>0.00470220569098527</v>
      </c>
      <c r="F161" s="25" t="n">
        <f aca="false">_xlfn.VAR.P(F$43:F$78)</f>
        <v>0.0062058235688</v>
      </c>
      <c r="G161" s="25" t="n">
        <f aca="false">_xlfn.VAR.P(G$43:G$78)</f>
        <v>0.00377973021193405</v>
      </c>
      <c r="I161" s="15" t="s">
        <v>19</v>
      </c>
    </row>
    <row r="162" customFormat="false" ht="14.25" hidden="false" customHeight="false" outlineLevel="0" collapsed="false">
      <c r="A162" s="26" t="s">
        <v>20</v>
      </c>
      <c r="B162" s="25" t="n">
        <f aca="false">_xlfn.STDEV.P(B$43:B$78)</f>
        <v>0.0771452594650229</v>
      </c>
      <c r="C162" s="25" t="n">
        <f aca="false">_xlfn.STDEV.P(C$43:C$78)</f>
        <v>0.0350475831131203</v>
      </c>
      <c r="D162" s="25" t="n">
        <f aca="false">_xlfn.STDEV.P(D$43:D$78)</f>
        <v>0.0625050420936505</v>
      </c>
      <c r="E162" s="25" t="n">
        <f aca="false">_xlfn.STDEV.P(E$43:E$78)</f>
        <v>0.0685726307719433</v>
      </c>
      <c r="F162" s="25" t="n">
        <f aca="false">_xlfn.STDEV.P(F$43:F$78)</f>
        <v>0.0787770497594318</v>
      </c>
      <c r="G162" s="25" t="n">
        <f aca="false">_xlfn.STDEV.P(G$43:G$78)</f>
        <v>0.0614795105049971</v>
      </c>
      <c r="I162" s="15" t="s">
        <v>19</v>
      </c>
    </row>
    <row r="163" customFormat="false" ht="14.25" hidden="false" customHeight="false" outlineLevel="0" collapsed="false">
      <c r="I163" s="15"/>
    </row>
    <row r="164" customFormat="false" ht="14.25" hidden="false" customHeight="false" outlineLevel="0" collapsed="false">
      <c r="A164" s="0" t="s">
        <v>21</v>
      </c>
      <c r="B164" s="27" t="n">
        <f aca="false">COUNT(B43:B78)</f>
        <v>36</v>
      </c>
      <c r="C164" s="27" t="n">
        <f aca="false">COUNT(C43:C78)</f>
        <v>36</v>
      </c>
      <c r="D164" s="27" t="n">
        <f aca="false">COUNT(D43:D78)</f>
        <v>36</v>
      </c>
      <c r="E164" s="27" t="n">
        <f aca="false">COUNT(E43:E78)</f>
        <v>36</v>
      </c>
      <c r="F164" s="27" t="n">
        <f aca="false">COUNT(F43:F78)</f>
        <v>36</v>
      </c>
      <c r="G164" s="27" t="n">
        <f aca="false">COUNT(G43:G78)</f>
        <v>36</v>
      </c>
      <c r="I164" s="1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1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B56" activeCellId="0" sqref="B56"/>
    </sheetView>
  </sheetViews>
  <sheetFormatPr defaultColWidth="8.7421875" defaultRowHeight="14.25" zeroHeight="false" outlineLevelRow="0" outlineLevelCol="0"/>
  <cols>
    <col collapsed="false" customWidth="true" hidden="false" outlineLevel="0" max="4" min="2" style="0" width="10.73"/>
    <col collapsed="false" customWidth="true" hidden="false" outlineLevel="0" max="6" min="5" style="0" width="10.13"/>
    <col collapsed="false" customWidth="true" hidden="false" outlineLevel="0" max="7" min="7" style="0" width="10.73"/>
  </cols>
  <sheetData>
    <row r="2" customFormat="false" ht="14.25" hidden="false" customHeight="false" outlineLevel="0" collapsed="false">
      <c r="A2" s="28" t="s">
        <v>23</v>
      </c>
      <c r="B2" s="28"/>
      <c r="C2" s="28"/>
      <c r="D2" s="28"/>
      <c r="E2" s="28"/>
    </row>
    <row r="3" customFormat="false" ht="14.25" hidden="false" customHeight="false" outlineLevel="0" collapsed="false">
      <c r="A3" s="29"/>
      <c r="B3" s="29"/>
    </row>
    <row r="4" customFormat="false" ht="20.65" hidden="false" customHeight="false" outlineLevel="0" collapsed="false">
      <c r="A4" s="30" t="s">
        <v>24</v>
      </c>
    </row>
    <row r="5" customFormat="false" ht="14.25" hidden="false" customHeight="false" outlineLevel="0" collapsed="false">
      <c r="I5" s="15" t="s">
        <v>25</v>
      </c>
      <c r="J5" s="15"/>
    </row>
    <row r="6" customFormat="false" ht="14.25" hidden="false" customHeight="false" outlineLevel="0" collapsed="false">
      <c r="A6" s="31" t="s">
        <v>26</v>
      </c>
      <c r="B6" s="31"/>
      <c r="C6" s="32" t="s">
        <v>13</v>
      </c>
      <c r="D6" s="32"/>
      <c r="E6" s="32"/>
      <c r="F6" s="32"/>
      <c r="G6" s="33"/>
    </row>
    <row r="7" customFormat="false" ht="14.25" hidden="false" customHeight="false" outlineLevel="0" collapsed="false">
      <c r="A7" s="34"/>
      <c r="B7" s="35" t="s">
        <v>5</v>
      </c>
      <c r="C7" s="35" t="s">
        <v>6</v>
      </c>
      <c r="D7" s="35" t="s">
        <v>7</v>
      </c>
      <c r="E7" s="35" t="s">
        <v>8</v>
      </c>
      <c r="F7" s="35" t="s">
        <v>9</v>
      </c>
      <c r="G7" s="35" t="s">
        <v>10</v>
      </c>
    </row>
    <row r="8" customFormat="false" ht="14.25" hidden="false" customHeight="false" outlineLevel="0" collapsed="false">
      <c r="A8" s="29" t="s">
        <v>5</v>
      </c>
      <c r="B8" s="36" t="n">
        <f aca="false" t="array" ref="B8:G13">MMULT(TRANSPOSE(Data_Prices_Returns!B84:G119),Data_Prices_Returns!B84:G119)</f>
        <v>0.214250078085325</v>
      </c>
      <c r="C8" s="36" t="n">
        <v>0.0106076445329263</v>
      </c>
      <c r="D8" s="36" t="n">
        <v>0.0416995457863665</v>
      </c>
      <c r="E8" s="36" t="n">
        <v>0.0622467760779394</v>
      </c>
      <c r="F8" s="36" t="n">
        <v>0.067988397754538</v>
      </c>
      <c r="G8" s="36" t="n">
        <v>0.0610091301494461</v>
      </c>
      <c r="I8" s="15" t="s">
        <v>27</v>
      </c>
    </row>
    <row r="9" customFormat="false" ht="14.25" hidden="false" customHeight="false" outlineLevel="0" collapsed="false">
      <c r="A9" s="29" t="s">
        <v>6</v>
      </c>
      <c r="B9" s="36" t="n">
        <v>0.0106076445329263</v>
      </c>
      <c r="C9" s="36" t="n">
        <v>0.0442199909545586</v>
      </c>
      <c r="D9" s="36" t="n">
        <v>0.024506356450909</v>
      </c>
      <c r="E9" s="36" t="n">
        <v>0.013875157879134</v>
      </c>
      <c r="F9" s="36" t="n">
        <v>-0.00643959537887688</v>
      </c>
      <c r="G9" s="36" t="n">
        <v>0.0123852717292685</v>
      </c>
    </row>
    <row r="10" customFormat="false" ht="14.25" hidden="false" customHeight="false" outlineLevel="0" collapsed="false">
      <c r="A10" s="29" t="s">
        <v>7</v>
      </c>
      <c r="B10" s="36" t="n">
        <v>0.0416995457863665</v>
      </c>
      <c r="C10" s="36" t="n">
        <v>0.024506356450909</v>
      </c>
      <c r="D10" s="36" t="n">
        <v>0.140647690336645</v>
      </c>
      <c r="E10" s="36" t="n">
        <v>0.00683309733969238</v>
      </c>
      <c r="F10" s="36" t="n">
        <v>0.00891789318574553</v>
      </c>
      <c r="G10" s="36" t="n">
        <v>0.00719566547200333</v>
      </c>
    </row>
    <row r="11" customFormat="false" ht="14.25" hidden="false" customHeight="false" outlineLevel="0" collapsed="false">
      <c r="A11" s="29" t="s">
        <v>8</v>
      </c>
      <c r="B11" s="36" t="n">
        <v>0.0622467760779394</v>
      </c>
      <c r="C11" s="36" t="n">
        <v>0.013875157879134</v>
      </c>
      <c r="D11" s="36" t="n">
        <v>0.00683309733969238</v>
      </c>
      <c r="E11" s="36" t="n">
        <v>0.16927940487547</v>
      </c>
      <c r="F11" s="36" t="n">
        <v>0.0736617981509695</v>
      </c>
      <c r="G11" s="36" t="n">
        <v>0.0823934563006126</v>
      </c>
    </row>
    <row r="12" customFormat="false" ht="14.25" hidden="false" customHeight="false" outlineLevel="0" collapsed="false">
      <c r="A12" s="29" t="s">
        <v>9</v>
      </c>
      <c r="B12" s="36" t="n">
        <v>0.067988397754538</v>
      </c>
      <c r="C12" s="36" t="n">
        <v>-0.00643959537887688</v>
      </c>
      <c r="D12" s="36" t="n">
        <v>0.00891789318574553</v>
      </c>
      <c r="E12" s="36" t="n">
        <v>0.0736617981509695</v>
      </c>
      <c r="F12" s="36" t="n">
        <v>0.2234096484768</v>
      </c>
      <c r="G12" s="36" t="n">
        <v>0.0137308200938282</v>
      </c>
    </row>
    <row r="13" customFormat="false" ht="14.25" hidden="false" customHeight="false" outlineLevel="0" collapsed="false">
      <c r="A13" s="29" t="s">
        <v>10</v>
      </c>
      <c r="B13" s="36" t="n">
        <v>0.0610091301494461</v>
      </c>
      <c r="C13" s="36" t="n">
        <v>0.0123852717292685</v>
      </c>
      <c r="D13" s="36" t="n">
        <v>0.00719566547200333</v>
      </c>
      <c r="E13" s="36" t="n">
        <v>0.0823934563006126</v>
      </c>
      <c r="F13" s="36" t="n">
        <v>0.0137308200938282</v>
      </c>
      <c r="G13" s="36" t="n">
        <v>0.136070287629626</v>
      </c>
    </row>
    <row r="14" customFormat="false" ht="14.25" hidden="false" customHeight="false" outlineLevel="0" collapsed="false">
      <c r="A14" s="37"/>
      <c r="B14" s="37"/>
      <c r="C14" s="37"/>
      <c r="D14" s="37"/>
      <c r="E14" s="37"/>
    </row>
    <row r="15" customFormat="false" ht="14.25" hidden="false" customHeight="false" outlineLevel="0" collapsed="false">
      <c r="A15" s="37"/>
      <c r="B15" s="37"/>
      <c r="C15" s="37"/>
      <c r="D15" s="37"/>
      <c r="E15" s="37"/>
    </row>
    <row r="17" customFormat="false" ht="20.65" hidden="false" customHeight="false" outlineLevel="0" collapsed="false">
      <c r="A17" s="30" t="s">
        <v>28</v>
      </c>
    </row>
    <row r="19" customFormat="false" ht="14.25" hidden="false" customHeight="false" outlineLevel="0" collapsed="false">
      <c r="A19" s="31" t="s">
        <v>26</v>
      </c>
      <c r="B19" s="31"/>
      <c r="C19" s="32" t="s">
        <v>13</v>
      </c>
      <c r="D19" s="32"/>
      <c r="E19" s="32"/>
      <c r="F19" s="32"/>
      <c r="G19" s="33"/>
    </row>
    <row r="20" customFormat="false" ht="14.25" hidden="false" customHeight="false" outlineLevel="0" collapsed="false">
      <c r="A20" s="34"/>
      <c r="B20" s="35" t="s">
        <v>5</v>
      </c>
      <c r="C20" s="35" t="s">
        <v>6</v>
      </c>
      <c r="D20" s="35" t="s">
        <v>7</v>
      </c>
      <c r="E20" s="35" t="s">
        <v>8</v>
      </c>
      <c r="F20" s="35" t="s">
        <v>9</v>
      </c>
      <c r="G20" s="35" t="s">
        <v>10</v>
      </c>
    </row>
    <row r="21" customFormat="false" ht="14.25" hidden="false" customHeight="false" outlineLevel="0" collapsed="false">
      <c r="A21" s="29" t="s">
        <v>5</v>
      </c>
      <c r="B21" s="38" t="n">
        <f aca="false">B8/Data_Prices_Returns!$B$164</f>
        <v>0.00595139105792571</v>
      </c>
      <c r="C21" s="38" t="n">
        <f aca="false">C8/Data_Prices_Returns!$B$164</f>
        <v>0.000294656792581285</v>
      </c>
      <c r="D21" s="38" t="n">
        <f aca="false">D8/Data_Prices_Returns!$B$164</f>
        <v>0.00115832071628796</v>
      </c>
      <c r="E21" s="38" t="n">
        <f aca="false">E8/Data_Prices_Returns!$B$164</f>
        <v>0.00172907711327609</v>
      </c>
      <c r="F21" s="38" t="n">
        <f aca="false">F8/Data_Prices_Returns!$B$164</f>
        <v>0.00188856660429272</v>
      </c>
      <c r="G21" s="38" t="n">
        <f aca="false">G8/Data_Prices_Returns!$B$164</f>
        <v>0.00169469805970684</v>
      </c>
      <c r="I21" s="0" t="s">
        <v>27</v>
      </c>
    </row>
    <row r="22" customFormat="false" ht="14.25" hidden="false" customHeight="false" outlineLevel="0" collapsed="false">
      <c r="A22" s="29" t="s">
        <v>6</v>
      </c>
      <c r="B22" s="38" t="n">
        <f aca="false">B9/Data_Prices_Returns!$B$164</f>
        <v>0.000294656792581285</v>
      </c>
      <c r="C22" s="38" t="n">
        <f aca="false">C9/Data_Prices_Returns!$B$164</f>
        <v>0.00122833308207107</v>
      </c>
      <c r="D22" s="38" t="n">
        <f aca="false">D9/Data_Prices_Returns!$B$164</f>
        <v>0.000680732123636362</v>
      </c>
      <c r="E22" s="38" t="n">
        <f aca="false">E9/Data_Prices_Returns!$B$164</f>
        <v>0.000385421052198167</v>
      </c>
      <c r="F22" s="38" t="n">
        <f aca="false">F9/Data_Prices_Returns!$B$164</f>
        <v>-0.000178877649413247</v>
      </c>
      <c r="G22" s="38" t="n">
        <f aca="false">G9/Data_Prices_Returns!$B$164</f>
        <v>0.000344035325813015</v>
      </c>
    </row>
    <row r="23" customFormat="false" ht="14.25" hidden="false" customHeight="false" outlineLevel="0" collapsed="false">
      <c r="A23" s="29" t="s">
        <v>7</v>
      </c>
      <c r="B23" s="38" t="n">
        <f aca="false">B10/Data_Prices_Returns!$B$164</f>
        <v>0.00115832071628796</v>
      </c>
      <c r="C23" s="38" t="n">
        <f aca="false">C10/Data_Prices_Returns!$B$164</f>
        <v>0.000680732123636362</v>
      </c>
      <c r="D23" s="38" t="n">
        <f aca="false">D10/Data_Prices_Returns!$B$164</f>
        <v>0.00390688028712902</v>
      </c>
      <c r="E23" s="38" t="n">
        <f aca="false">E10/Data_Prices_Returns!$B$164</f>
        <v>0.000189808259435899</v>
      </c>
      <c r="F23" s="38" t="n">
        <f aca="false">F10/Data_Prices_Returns!$B$164</f>
        <v>0.000247719255159598</v>
      </c>
      <c r="G23" s="38" t="n">
        <f aca="false">G10/Data_Prices_Returns!$B$164</f>
        <v>0.000199879596444537</v>
      </c>
    </row>
    <row r="24" customFormat="false" ht="14.25" hidden="false" customHeight="false" outlineLevel="0" collapsed="false">
      <c r="A24" s="29" t="s">
        <v>8</v>
      </c>
      <c r="B24" s="38" t="n">
        <f aca="false">B11/Data_Prices_Returns!$B$164</f>
        <v>0.00172907711327609</v>
      </c>
      <c r="C24" s="38" t="n">
        <f aca="false">C11/Data_Prices_Returns!$B$164</f>
        <v>0.000385421052198167</v>
      </c>
      <c r="D24" s="38" t="n">
        <f aca="false">D11/Data_Prices_Returns!$B$164</f>
        <v>0.000189808259435899</v>
      </c>
      <c r="E24" s="38" t="n">
        <f aca="false">E11/Data_Prices_Returns!$B$164</f>
        <v>0.00470220569098527</v>
      </c>
      <c r="F24" s="38" t="n">
        <f aca="false">F11/Data_Prices_Returns!$B$164</f>
        <v>0.00204616105974915</v>
      </c>
      <c r="G24" s="38" t="n">
        <f aca="false">G11/Data_Prices_Returns!$B$164</f>
        <v>0.00228870711946146</v>
      </c>
    </row>
    <row r="25" customFormat="false" ht="14.25" hidden="false" customHeight="false" outlineLevel="0" collapsed="false">
      <c r="A25" s="29" t="s">
        <v>9</v>
      </c>
      <c r="B25" s="38" t="n">
        <f aca="false">B12/Data_Prices_Returns!$B$164</f>
        <v>0.00188856660429272</v>
      </c>
      <c r="C25" s="38" t="n">
        <f aca="false">C12/Data_Prices_Returns!$B$164</f>
        <v>-0.000178877649413247</v>
      </c>
      <c r="D25" s="38" t="n">
        <f aca="false">D12/Data_Prices_Returns!$B$164</f>
        <v>0.000247719255159598</v>
      </c>
      <c r="E25" s="38" t="n">
        <f aca="false">E12/Data_Prices_Returns!$B$164</f>
        <v>0.00204616105974915</v>
      </c>
      <c r="F25" s="38" t="n">
        <f aca="false">F12/Data_Prices_Returns!$B$164</f>
        <v>0.0062058235688</v>
      </c>
      <c r="G25" s="38" t="n">
        <f aca="false">G12/Data_Prices_Returns!$B$164</f>
        <v>0.000381411669273006</v>
      </c>
    </row>
    <row r="26" customFormat="false" ht="14.25" hidden="false" customHeight="false" outlineLevel="0" collapsed="false">
      <c r="A26" s="29" t="s">
        <v>10</v>
      </c>
      <c r="B26" s="38" t="n">
        <f aca="false">B13/Data_Prices_Returns!$B$164</f>
        <v>0.00169469805970684</v>
      </c>
      <c r="C26" s="38" t="n">
        <f aca="false">C13/Data_Prices_Returns!$B$164</f>
        <v>0.000344035325813015</v>
      </c>
      <c r="D26" s="38" t="n">
        <f aca="false">D13/Data_Prices_Returns!$B$164</f>
        <v>0.000199879596444537</v>
      </c>
      <c r="E26" s="38" t="n">
        <f aca="false">E13/Data_Prices_Returns!$B$164</f>
        <v>0.00228870711946146</v>
      </c>
      <c r="F26" s="38" t="n">
        <f aca="false">F13/Data_Prices_Returns!$B$164</f>
        <v>0.000381411669273006</v>
      </c>
      <c r="G26" s="38" t="n">
        <f aca="false">G13/Data_Prices_Returns!$B$164</f>
        <v>0.00377973021193405</v>
      </c>
    </row>
    <row r="27" customFormat="false" ht="14.25" hidden="false" customHeight="false" outlineLevel="0" collapsed="false">
      <c r="A27" s="37"/>
      <c r="B27" s="38" t="n">
        <f aca="false">B14/Data_Prices_Returns!$B$164</f>
        <v>0</v>
      </c>
      <c r="C27" s="38" t="n">
        <f aca="false">C14/Data_Prices_Returns!$B$164</f>
        <v>0</v>
      </c>
      <c r="D27" s="38" t="n">
        <f aca="false">D14/Data_Prices_Returns!$B$164</f>
        <v>0</v>
      </c>
      <c r="E27" s="38" t="n">
        <f aca="false">E14/Data_Prices_Returns!$B$164</f>
        <v>0</v>
      </c>
      <c r="F27" s="38" t="n">
        <f aca="false">F14/Data_Prices_Returns!$B$164</f>
        <v>0</v>
      </c>
      <c r="G27" s="38" t="n">
        <f aca="false">G14/Data_Prices_Returns!$B$164</f>
        <v>0</v>
      </c>
    </row>
    <row r="28" customFormat="false" ht="14.25" hidden="false" customHeight="false" outlineLevel="0" collapsed="false">
      <c r="A28" s="37"/>
      <c r="B28" s="37"/>
      <c r="C28" s="37"/>
      <c r="D28" s="37"/>
      <c r="E28" s="37"/>
    </row>
    <row r="29" customFormat="false" ht="14.25" hidden="false" customHeight="false" outlineLevel="0" collapsed="false">
      <c r="A29" s="28" t="s">
        <v>29</v>
      </c>
      <c r="B29" s="28"/>
      <c r="C29" s="28"/>
      <c r="D29" s="28"/>
      <c r="E29" s="28"/>
    </row>
    <row r="30" customFormat="false" ht="14.25" hidden="false" customHeight="false" outlineLevel="0" collapsed="false">
      <c r="A30" s="29"/>
    </row>
    <row r="31" customFormat="false" ht="57" hidden="false" customHeight="false" outlineLevel="0" collapsed="false">
      <c r="A31" s="39" t="s">
        <v>30</v>
      </c>
      <c r="B31" s="40" t="s">
        <v>31</v>
      </c>
    </row>
    <row r="32" customFormat="false" ht="14.25" hidden="false" customHeight="false" outlineLevel="0" collapsed="false">
      <c r="A32" s="0" t="s">
        <v>5</v>
      </c>
      <c r="B32" s="41" t="n">
        <f aca="false">Data_Prices_Returns!B$162</f>
        <v>0.0771452594650229</v>
      </c>
      <c r="C32" s="42"/>
      <c r="D32" s="42"/>
      <c r="E32" s="42"/>
      <c r="F32" s="42"/>
      <c r="G32" s="42"/>
      <c r="H32" s="42"/>
      <c r="I32" s="15" t="s">
        <v>32</v>
      </c>
    </row>
    <row r="33" customFormat="false" ht="14.25" hidden="false" customHeight="false" outlineLevel="0" collapsed="false">
      <c r="A33" s="0" t="s">
        <v>6</v>
      </c>
      <c r="B33" s="41" t="n">
        <f aca="false">Data_Prices_Returns!C$162</f>
        <v>0.0350475831131203</v>
      </c>
      <c r="C33" s="37"/>
      <c r="D33" s="37"/>
      <c r="E33" s="37"/>
      <c r="F33" s="37"/>
      <c r="G33" s="37"/>
      <c r="H33" s="37"/>
    </row>
    <row r="34" customFormat="false" ht="14.25" hidden="false" customHeight="false" outlineLevel="0" collapsed="false">
      <c r="A34" s="0" t="s">
        <v>7</v>
      </c>
      <c r="B34" s="41" t="n">
        <f aca="false">Data_Prices_Returns!D$162</f>
        <v>0.0625050420936505</v>
      </c>
      <c r="C34" s="37"/>
      <c r="D34" s="37"/>
      <c r="E34" s="37"/>
      <c r="F34" s="37"/>
      <c r="G34" s="37"/>
      <c r="H34" s="37"/>
    </row>
    <row r="35" customFormat="false" ht="14.25" hidden="false" customHeight="false" outlineLevel="0" collapsed="false">
      <c r="A35" s="0" t="s">
        <v>8</v>
      </c>
      <c r="B35" s="41" t="n">
        <f aca="false">Data_Prices_Returns!E$162</f>
        <v>0.0685726307719434</v>
      </c>
      <c r="C35" s="37"/>
      <c r="D35" s="37"/>
      <c r="E35" s="37"/>
      <c r="F35" s="37"/>
      <c r="G35" s="37"/>
      <c r="H35" s="37"/>
    </row>
    <row r="36" customFormat="false" ht="14.25" hidden="false" customHeight="false" outlineLevel="0" collapsed="false">
      <c r="A36" s="0" t="s">
        <v>9</v>
      </c>
      <c r="B36" s="41" t="n">
        <f aca="false">Data_Prices_Returns!F$162</f>
        <v>0.0787770497594318</v>
      </c>
      <c r="C36" s="37"/>
      <c r="D36" s="37"/>
      <c r="E36" s="37"/>
      <c r="F36" s="37"/>
      <c r="G36" s="37"/>
      <c r="H36" s="37"/>
    </row>
    <row r="37" customFormat="false" ht="14.25" hidden="false" customHeight="false" outlineLevel="0" collapsed="false">
      <c r="A37" s="0" t="s">
        <v>10</v>
      </c>
      <c r="B37" s="41" t="n">
        <f aca="false">Data_Prices_Returns!G$162</f>
        <v>0.0614795105049971</v>
      </c>
      <c r="C37" s="37"/>
      <c r="D37" s="37"/>
      <c r="E37" s="37"/>
      <c r="F37" s="37"/>
      <c r="G37" s="37"/>
      <c r="H37" s="37"/>
    </row>
    <row r="38" customFormat="false" ht="14.25" hidden="false" customHeight="false" outlineLevel="0" collapsed="false">
      <c r="A38" s="42"/>
      <c r="B38" s="42"/>
    </row>
    <row r="41" customFormat="false" ht="14.25" hidden="false" customHeight="false" outlineLevel="0" collapsed="false">
      <c r="A41" s="31" t="s">
        <v>26</v>
      </c>
      <c r="B41" s="32"/>
      <c r="C41" s="43" t="s">
        <v>33</v>
      </c>
      <c r="D41" s="32"/>
      <c r="E41" s="32"/>
      <c r="F41" s="44"/>
      <c r="G41" s="33"/>
    </row>
    <row r="42" customFormat="false" ht="14.25" hidden="false" customHeight="false" outlineLevel="0" collapsed="false">
      <c r="A42" s="45"/>
      <c r="B42" s="35" t="s">
        <v>5</v>
      </c>
      <c r="C42" s="35" t="s">
        <v>6</v>
      </c>
      <c r="D42" s="35" t="s">
        <v>7</v>
      </c>
      <c r="E42" s="35" t="s">
        <v>8</v>
      </c>
      <c r="F42" s="35" t="s">
        <v>9</v>
      </c>
      <c r="G42" s="35" t="s">
        <v>10</v>
      </c>
    </row>
    <row r="43" customFormat="false" ht="14.25" hidden="false" customHeight="false" outlineLevel="0" collapsed="false">
      <c r="A43" s="35" t="s">
        <v>5</v>
      </c>
      <c r="B43" s="36" t="n">
        <f aca="false" t="array" ref="B43:G48">MMULT(B32:B37,TRANSPOSE(B32:B37))</f>
        <v>0.00595139105792571</v>
      </c>
      <c r="C43" s="36" t="n">
        <v>0.00270375489288362</v>
      </c>
      <c r="D43" s="36" t="n">
        <v>0.00482196769018685</v>
      </c>
      <c r="E43" s="36" t="n">
        <v>0.00529005339310079</v>
      </c>
      <c r="F43" s="36" t="n">
        <v>0.00607727594358039</v>
      </c>
      <c r="G43" s="36" t="n">
        <v>0.0047428527896906</v>
      </c>
      <c r="I43" s="15" t="s">
        <v>27</v>
      </c>
    </row>
    <row r="44" customFormat="false" ht="14.25" hidden="false" customHeight="false" outlineLevel="0" collapsed="false">
      <c r="A44" s="35" t="s">
        <v>6</v>
      </c>
      <c r="B44" s="36" t="n">
        <v>0.00270375489288362</v>
      </c>
      <c r="C44" s="36" t="n">
        <v>0.00122833308207107</v>
      </c>
      <c r="D44" s="36" t="n">
        <v>0.0021906506577663</v>
      </c>
      <c r="E44" s="36" t="n">
        <v>0.00240330497626499</v>
      </c>
      <c r="F44" s="36" t="n">
        <v>0.0027609451988501</v>
      </c>
      <c r="G44" s="36" t="n">
        <v>0.00215470825417784</v>
      </c>
    </row>
    <row r="45" customFormat="false" ht="14.25" hidden="false" customHeight="false" outlineLevel="0" collapsed="false">
      <c r="A45" s="35" t="s">
        <v>7</v>
      </c>
      <c r="B45" s="36" t="n">
        <v>0.00482196769018685</v>
      </c>
      <c r="C45" s="36" t="n">
        <v>0.0021906506577663</v>
      </c>
      <c r="D45" s="36" t="n">
        <v>0.00390688028712902</v>
      </c>
      <c r="E45" s="36" t="n">
        <v>0.00428613517287267</v>
      </c>
      <c r="F45" s="36" t="n">
        <v>0.00492396281122688</v>
      </c>
      <c r="G45" s="36" t="n">
        <v>0.00384277939201187</v>
      </c>
    </row>
    <row r="46" customFormat="false" ht="14.25" hidden="false" customHeight="false" outlineLevel="0" collapsed="false">
      <c r="A46" s="35" t="s">
        <v>8</v>
      </c>
      <c r="B46" s="36" t="n">
        <v>0.00529005339310079</v>
      </c>
      <c r="C46" s="36" t="n">
        <v>0.00240330497626499</v>
      </c>
      <c r="D46" s="36" t="n">
        <v>0.00428613517287267</v>
      </c>
      <c r="E46" s="36" t="n">
        <v>0.00470220569098527</v>
      </c>
      <c r="F46" s="36" t="n">
        <v>0.00540194954645653</v>
      </c>
      <c r="G46" s="36" t="n">
        <v>0.00421581177389898</v>
      </c>
    </row>
    <row r="47" customFormat="false" ht="14.25" hidden="false" customHeight="false" outlineLevel="0" collapsed="false">
      <c r="A47" s="35" t="s">
        <v>9</v>
      </c>
      <c r="B47" s="36" t="n">
        <v>0.00607727594358039</v>
      </c>
      <c r="C47" s="36" t="n">
        <v>0.0027609451988501</v>
      </c>
      <c r="D47" s="36" t="n">
        <v>0.00492396281122688</v>
      </c>
      <c r="E47" s="36" t="n">
        <v>0.00540194954645653</v>
      </c>
      <c r="F47" s="36" t="n">
        <v>0.0062058235688</v>
      </c>
      <c r="G47" s="36" t="n">
        <v>0.00484317445823767</v>
      </c>
    </row>
    <row r="48" customFormat="false" ht="14.25" hidden="false" customHeight="false" outlineLevel="0" collapsed="false">
      <c r="A48" s="35" t="s">
        <v>10</v>
      </c>
      <c r="B48" s="36" t="n">
        <v>0.0047428527896906</v>
      </c>
      <c r="C48" s="36" t="n">
        <v>0.00215470825417784</v>
      </c>
      <c r="D48" s="36" t="n">
        <v>0.00384277939201187</v>
      </c>
      <c r="E48" s="36" t="n">
        <v>0.00421581177389898</v>
      </c>
      <c r="F48" s="36" t="n">
        <v>0.00484317445823767</v>
      </c>
      <c r="G48" s="36" t="n">
        <v>0.00377973021193404</v>
      </c>
    </row>
    <row r="49" customFormat="false" ht="14.25" hidden="false" customHeight="false" outlineLevel="0" collapsed="false">
      <c r="A49" s="37"/>
      <c r="B49" s="37"/>
      <c r="C49" s="37"/>
      <c r="D49" s="37"/>
      <c r="E49" s="37"/>
    </row>
    <row r="50" customFormat="false" ht="14.25" hidden="false" customHeight="false" outlineLevel="0" collapsed="false">
      <c r="A50" s="37"/>
      <c r="B50" s="37"/>
      <c r="C50" s="37"/>
      <c r="D50" s="37"/>
      <c r="E50" s="37"/>
    </row>
    <row r="52" customFormat="false" ht="14.25" hidden="false" customHeight="false" outlineLevel="0" collapsed="false">
      <c r="A52" s="46" t="s">
        <v>34</v>
      </c>
      <c r="B52" s="46"/>
      <c r="C52" s="46"/>
      <c r="D52" s="46"/>
      <c r="E52" s="46"/>
      <c r="F52" s="44"/>
      <c r="G52" s="33"/>
    </row>
    <row r="54" customFormat="false" ht="14.25" hidden="false" customHeight="false" outlineLevel="0" collapsed="false">
      <c r="A54" s="31" t="s">
        <v>13</v>
      </c>
      <c r="B54" s="32"/>
      <c r="C54" s="43" t="s">
        <v>35</v>
      </c>
      <c r="D54" s="32"/>
      <c r="E54" s="32"/>
      <c r="F54" s="44"/>
      <c r="G54" s="33"/>
    </row>
    <row r="55" customFormat="false" ht="14.25" hidden="false" customHeight="false" outlineLevel="0" collapsed="false">
      <c r="A55" s="45"/>
      <c r="B55" s="35" t="s">
        <v>5</v>
      </c>
      <c r="C55" s="35" t="s">
        <v>6</v>
      </c>
      <c r="D55" s="35" t="s">
        <v>7</v>
      </c>
      <c r="E55" s="35" t="s">
        <v>8</v>
      </c>
      <c r="F55" s="35" t="s">
        <v>9</v>
      </c>
      <c r="G55" s="35" t="s">
        <v>10</v>
      </c>
    </row>
    <row r="56" customFormat="false" ht="14.25" hidden="false" customHeight="false" outlineLevel="0" collapsed="false">
      <c r="A56" s="35" t="s">
        <v>5</v>
      </c>
      <c r="B56" s="36" t="n">
        <f aca="false">B21/B43</f>
        <v>1</v>
      </c>
      <c r="C56" s="36" t="n">
        <f aca="false">C21/C43</f>
        <v>0.108980585983157</v>
      </c>
      <c r="D56" s="36" t="n">
        <f aca="false">D21/D43</f>
        <v>0.240217436264712</v>
      </c>
      <c r="E56" s="36" t="n">
        <f aca="false">E21/E43</f>
        <v>0.326854378356773</v>
      </c>
      <c r="F56" s="36" t="n">
        <f aca="false">F21/F43</f>
        <v>0.310758738261288</v>
      </c>
      <c r="G56" s="36" t="n">
        <f aca="false">G21/G43</f>
        <v>0.357316183920055</v>
      </c>
    </row>
    <row r="57" customFormat="false" ht="14.25" hidden="false" customHeight="false" outlineLevel="0" collapsed="false">
      <c r="A57" s="35" t="s">
        <v>6</v>
      </c>
      <c r="B57" s="36" t="n">
        <f aca="false">B22/B44</f>
        <v>0.108980585983157</v>
      </c>
      <c r="C57" s="36" t="n">
        <f aca="false">C22/C44</f>
        <v>1</v>
      </c>
      <c r="D57" s="36" t="n">
        <f aca="false">D22/D44</f>
        <v>0.310744262770985</v>
      </c>
      <c r="E57" s="36" t="n">
        <f aca="false">E22/E44</f>
        <v>0.160371262076424</v>
      </c>
      <c r="F57" s="36" t="n">
        <f aca="false">F22/F44</f>
        <v>-0.0647885548354046</v>
      </c>
      <c r="G57" s="36" t="n">
        <f aca="false">G22/G44</f>
        <v>0.159666778621168</v>
      </c>
      <c r="I57" s="15" t="s">
        <v>32</v>
      </c>
    </row>
    <row r="58" customFormat="false" ht="14.25" hidden="false" customHeight="false" outlineLevel="0" collapsed="false">
      <c r="A58" s="35" t="s">
        <v>7</v>
      </c>
      <c r="B58" s="36" t="n">
        <f aca="false">B23/B45</f>
        <v>0.240217436264712</v>
      </c>
      <c r="C58" s="36" t="n">
        <f aca="false">C23/C45</f>
        <v>0.310744262770985</v>
      </c>
      <c r="D58" s="36" t="n">
        <f aca="false">D23/D45</f>
        <v>1</v>
      </c>
      <c r="E58" s="36" t="n">
        <f aca="false">E23/E45</f>
        <v>0.0442842448453825</v>
      </c>
      <c r="F58" s="36" t="n">
        <f aca="false">F23/F45</f>
        <v>0.0503089208136962</v>
      </c>
      <c r="G58" s="36" t="n">
        <f aca="false">G23/G45</f>
        <v>0.0520143302683559</v>
      </c>
    </row>
    <row r="59" customFormat="false" ht="14.25" hidden="false" customHeight="false" outlineLevel="0" collapsed="false">
      <c r="A59" s="35" t="s">
        <v>8</v>
      </c>
      <c r="B59" s="36" t="n">
        <f aca="false">B24/B46</f>
        <v>0.326854378356773</v>
      </c>
      <c r="C59" s="36" t="n">
        <f aca="false">C24/C46</f>
        <v>0.160371262076424</v>
      </c>
      <c r="D59" s="36" t="n">
        <f aca="false">D24/D46</f>
        <v>0.0442842448453825</v>
      </c>
      <c r="E59" s="36" t="n">
        <f aca="false">E24/E46</f>
        <v>1</v>
      </c>
      <c r="F59" s="36" t="n">
        <f aca="false">F24/F46</f>
        <v>0.378781964206118</v>
      </c>
      <c r="G59" s="36" t="n">
        <f aca="false">G24/G46</f>
        <v>0.542886457510118</v>
      </c>
    </row>
    <row r="60" customFormat="false" ht="14.25" hidden="false" customHeight="false" outlineLevel="0" collapsed="false">
      <c r="A60" s="35" t="s">
        <v>9</v>
      </c>
      <c r="B60" s="36" t="n">
        <f aca="false">B25/B47</f>
        <v>0.310758738261288</v>
      </c>
      <c r="C60" s="36" t="n">
        <f aca="false">C25/C47</f>
        <v>-0.0647885548354046</v>
      </c>
      <c r="D60" s="36" t="n">
        <f aca="false">D25/D47</f>
        <v>0.0503089208136962</v>
      </c>
      <c r="E60" s="36" t="n">
        <f aca="false">E25/E47</f>
        <v>0.378781964206118</v>
      </c>
      <c r="F60" s="36" t="n">
        <f aca="false">F25/F47</f>
        <v>1</v>
      </c>
      <c r="G60" s="36" t="n">
        <f aca="false">G25/G47</f>
        <v>0.0787524117831993</v>
      </c>
    </row>
    <row r="61" customFormat="false" ht="14.25" hidden="false" customHeight="false" outlineLevel="0" collapsed="false">
      <c r="A61" s="35" t="s">
        <v>10</v>
      </c>
      <c r="B61" s="36" t="n">
        <f aca="false">B26/B48</f>
        <v>0.357316183920055</v>
      </c>
      <c r="C61" s="36" t="n">
        <f aca="false">C26/C48</f>
        <v>0.159666778621168</v>
      </c>
      <c r="D61" s="36" t="n">
        <f aca="false">D26/D48</f>
        <v>0.0520143302683559</v>
      </c>
      <c r="E61" s="36" t="n">
        <f aca="false">E26/E48</f>
        <v>0.542886457510118</v>
      </c>
      <c r="F61" s="36" t="n">
        <f aca="false">F26/F48</f>
        <v>0.0787524117831993</v>
      </c>
      <c r="G61" s="36" t="n">
        <f aca="false">G26/G48</f>
        <v>1</v>
      </c>
    </row>
  </sheetData>
  <mergeCells count="3">
    <mergeCell ref="A2:E2"/>
    <mergeCell ref="A29:E29"/>
    <mergeCell ref="A52:E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H14" activeCellId="0" sqref="H14"/>
    </sheetView>
  </sheetViews>
  <sheetFormatPr defaultColWidth="8.7421875" defaultRowHeight="14.25" zeroHeight="false" outlineLevelRow="0" outlineLevelCol="0"/>
  <cols>
    <col collapsed="false" customWidth="true" hidden="false" outlineLevel="0" max="4" min="4" style="0" width="12.4"/>
    <col collapsed="false" customWidth="true" hidden="false" outlineLevel="0" max="5" min="5" style="0" width="22.01"/>
    <col collapsed="false" customWidth="true" hidden="false" outlineLevel="0" max="6" min="6" style="0" width="12.13"/>
    <col collapsed="false" customWidth="true" hidden="false" outlineLevel="0" max="9" min="9" style="0" width="26.13"/>
  </cols>
  <sheetData>
    <row r="1" customFormat="false" ht="14.25" hidden="false" customHeight="false" outlineLevel="0" collapsed="false">
      <c r="A1" s="47" t="s">
        <v>36</v>
      </c>
      <c r="B1" s="48"/>
      <c r="C1" s="49"/>
      <c r="D1" s="50"/>
      <c r="E1" s="51" t="s">
        <v>37</v>
      </c>
      <c r="F1" s="51"/>
      <c r="G1" s="51"/>
      <c r="H1" s="51"/>
      <c r="K1" s="52" t="s">
        <v>38</v>
      </c>
      <c r="L1" s="52"/>
      <c r="M1" s="52"/>
      <c r="N1" s="52"/>
      <c r="O1" s="52"/>
    </row>
    <row r="2" customFormat="false" ht="15.75" hidden="false" customHeight="false" outlineLevel="0" collapsed="false">
      <c r="A2" s="1"/>
      <c r="B2" s="53" t="s">
        <v>39</v>
      </c>
      <c r="C2" s="54" t="s">
        <v>40</v>
      </c>
      <c r="D2" s="53" t="s">
        <v>41</v>
      </c>
      <c r="E2" s="26" t="s">
        <v>13</v>
      </c>
      <c r="F2" s="26" t="s">
        <v>42</v>
      </c>
      <c r="G2" s="1" t="s">
        <v>43</v>
      </c>
      <c r="H2" s="1" t="s">
        <v>44</v>
      </c>
      <c r="I2" s="55" t="s">
        <v>45</v>
      </c>
      <c r="K2" s="56"/>
      <c r="L2" s="35" t="s">
        <v>5</v>
      </c>
      <c r="M2" s="35" t="s">
        <v>6</v>
      </c>
      <c r="N2" s="35" t="s">
        <v>7</v>
      </c>
      <c r="O2" s="35" t="s">
        <v>8</v>
      </c>
      <c r="P2" s="35" t="s">
        <v>9</v>
      </c>
      <c r="Q2" s="35" t="s">
        <v>10</v>
      </c>
      <c r="R2" s="37"/>
    </row>
    <row r="3" customFormat="false" ht="14.25" hidden="false" customHeight="false" outlineLevel="0" collapsed="false">
      <c r="A3" s="29" t="s">
        <v>5</v>
      </c>
      <c r="B3" s="57" t="n">
        <f aca="false">Data_Prices_Returns!B80</f>
        <v>0.0147188568976781</v>
      </c>
      <c r="C3" s="57" t="n">
        <f aca="false">Data_Prices_Returns!B162</f>
        <v>0.0771452594650229</v>
      </c>
      <c r="D3" s="58" t="n">
        <f aca="false">B3/C3</f>
        <v>0.190794055263389</v>
      </c>
      <c r="E3" s="59" t="s">
        <v>46</v>
      </c>
      <c r="F3" s="1" t="s">
        <v>47</v>
      </c>
      <c r="G3" s="60" t="s">
        <v>48</v>
      </c>
      <c r="H3" s="1" t="s">
        <v>49</v>
      </c>
      <c r="K3" s="61" t="s">
        <v>5</v>
      </c>
      <c r="L3" s="62" t="n">
        <f aca="false">'Variance Covariance Matrix'!B21</f>
        <v>0.00595139105792571</v>
      </c>
      <c r="M3" s="62" t="n">
        <f aca="false">'Variance Covariance Matrix'!C21</f>
        <v>0.000294656792581285</v>
      </c>
      <c r="N3" s="62" t="n">
        <f aca="false">'Variance Covariance Matrix'!D21</f>
        <v>0.00115832071628796</v>
      </c>
      <c r="O3" s="62" t="n">
        <f aca="false">'Variance Covariance Matrix'!E21</f>
        <v>0.00172907711327609</v>
      </c>
      <c r="P3" s="62" t="n">
        <f aca="false">'Variance Covariance Matrix'!F21</f>
        <v>0.00188856660429272</v>
      </c>
      <c r="Q3" s="62" t="n">
        <f aca="false">'Variance Covariance Matrix'!G21</f>
        <v>0.00169469805970684</v>
      </c>
    </row>
    <row r="4" customFormat="false" ht="14.25" hidden="false" customHeight="false" outlineLevel="0" collapsed="false">
      <c r="A4" s="29" t="s">
        <v>6</v>
      </c>
      <c r="B4" s="57" t="n">
        <f aca="false">Data_Prices_Returns!C80</f>
        <v>0.0103966014761142</v>
      </c>
      <c r="C4" s="57" t="n">
        <f aca="false">Data_Prices_Returns!C162</f>
        <v>0.0350475831131203</v>
      </c>
      <c r="D4" s="58" t="n">
        <f aca="false">B4/C4</f>
        <v>0.296642465831607</v>
      </c>
      <c r="E4" s="63" t="s">
        <v>50</v>
      </c>
      <c r="F4" s="1" t="s">
        <v>47</v>
      </c>
      <c r="G4" s="64" t="n">
        <f aca="false">MIN(C3:C8)</f>
        <v>0.0350475831131203</v>
      </c>
      <c r="H4" s="65" t="n">
        <f aca="false">MAX(B3:B8)</f>
        <v>0.0271144202287218</v>
      </c>
      <c r="I4" s="15" t="n">
        <v>2</v>
      </c>
      <c r="J4" s="0" t="s">
        <v>51</v>
      </c>
      <c r="K4" s="61" t="s">
        <v>6</v>
      </c>
      <c r="L4" s="62" t="n">
        <f aca="false">'Variance Covariance Matrix'!B22</f>
        <v>0.000294656792581285</v>
      </c>
      <c r="M4" s="62" t="n">
        <f aca="false">'Variance Covariance Matrix'!C22</f>
        <v>0.00122833308207107</v>
      </c>
      <c r="N4" s="62" t="n">
        <f aca="false">'Variance Covariance Matrix'!D22</f>
        <v>0.000680732123636362</v>
      </c>
      <c r="O4" s="62" t="n">
        <f aca="false">'Variance Covariance Matrix'!E22</f>
        <v>0.000385421052198167</v>
      </c>
      <c r="P4" s="62" t="n">
        <f aca="false">'Variance Covariance Matrix'!F22</f>
        <v>-0.000178877649413247</v>
      </c>
      <c r="Q4" s="62" t="n">
        <f aca="false">'Variance Covariance Matrix'!G22</f>
        <v>0.000344035325813015</v>
      </c>
    </row>
    <row r="5" customFormat="false" ht="14.25" hidden="false" customHeight="false" outlineLevel="0" collapsed="false">
      <c r="A5" s="29" t="s">
        <v>7</v>
      </c>
      <c r="B5" s="57" t="n">
        <f aca="false">Data_Prices_Returns!D80</f>
        <v>0.0154588656048014</v>
      </c>
      <c r="C5" s="57" t="n">
        <f aca="false">Data_Prices_Returns!D162</f>
        <v>0.0625050420936505</v>
      </c>
      <c r="D5" s="58" t="n">
        <f aca="false">B5/C5</f>
        <v>0.24732189735413</v>
      </c>
      <c r="E5" s="66" t="s">
        <v>52</v>
      </c>
      <c r="F5" s="66"/>
      <c r="G5" s="66"/>
      <c r="H5" s="66"/>
      <c r="I5" s="15"/>
      <c r="K5" s="61" t="s">
        <v>7</v>
      </c>
      <c r="L5" s="62" t="n">
        <f aca="false">'Variance Covariance Matrix'!B23</f>
        <v>0.00115832071628796</v>
      </c>
      <c r="M5" s="62" t="n">
        <f aca="false">'Variance Covariance Matrix'!C23</f>
        <v>0.000680732123636362</v>
      </c>
      <c r="N5" s="62" t="n">
        <f aca="false">'Variance Covariance Matrix'!D23</f>
        <v>0.00390688028712902</v>
      </c>
      <c r="O5" s="62" t="n">
        <f aca="false">'Variance Covariance Matrix'!E23</f>
        <v>0.000189808259435899</v>
      </c>
      <c r="P5" s="62" t="n">
        <f aca="false">'Variance Covariance Matrix'!F23</f>
        <v>0.000247719255159598</v>
      </c>
      <c r="Q5" s="62" t="n">
        <f aca="false">'Variance Covariance Matrix'!G23</f>
        <v>0.000199879596444537</v>
      </c>
    </row>
    <row r="6" customFormat="false" ht="14.25" hidden="false" customHeight="false" outlineLevel="0" collapsed="false">
      <c r="A6" s="29" t="s">
        <v>8</v>
      </c>
      <c r="B6" s="57" t="n">
        <f aca="false">Data_Prices_Returns!E80</f>
        <v>0.0131433493958758</v>
      </c>
      <c r="C6" s="57" t="n">
        <f aca="false">Data_Prices_Returns!E162</f>
        <v>0.0685726307719434</v>
      </c>
      <c r="D6" s="58" t="n">
        <f aca="false">B6/C6</f>
        <v>0.191670484972168</v>
      </c>
      <c r="E6" s="67" t="s">
        <v>5</v>
      </c>
      <c r="F6" s="25" t="n">
        <f aca="false">1/6</f>
        <v>0.166666666666667</v>
      </c>
      <c r="G6" s="25" t="n">
        <v>0.00723226110085368</v>
      </c>
      <c r="H6" s="25" t="n">
        <v>-0.0519583421361812</v>
      </c>
      <c r="I6" s="15"/>
      <c r="K6" s="61" t="s">
        <v>8</v>
      </c>
      <c r="L6" s="62" t="n">
        <f aca="false">'Variance Covariance Matrix'!B24</f>
        <v>0.00172907711327609</v>
      </c>
      <c r="M6" s="62" t="n">
        <f aca="false">'Variance Covariance Matrix'!C24</f>
        <v>0.000385421052198167</v>
      </c>
      <c r="N6" s="62" t="n">
        <f aca="false">'Variance Covariance Matrix'!D24</f>
        <v>0.000189808259435899</v>
      </c>
      <c r="O6" s="62" t="n">
        <f aca="false">'Variance Covariance Matrix'!E24</f>
        <v>0.00470220569098527</v>
      </c>
      <c r="P6" s="62" t="n">
        <f aca="false">'Variance Covariance Matrix'!F24</f>
        <v>0.00204616105974915</v>
      </c>
      <c r="Q6" s="62" t="n">
        <f aca="false">'Variance Covariance Matrix'!G24</f>
        <v>0.00228870711946146</v>
      </c>
    </row>
    <row r="7" customFormat="false" ht="14.25" hidden="false" customHeight="false" outlineLevel="0" collapsed="false">
      <c r="A7" s="29" t="s">
        <v>9</v>
      </c>
      <c r="B7" s="57" t="n">
        <f aca="false">Data_Prices_Returns!F80</f>
        <v>0.0271144202287218</v>
      </c>
      <c r="C7" s="57" t="n">
        <f aca="false">Data_Prices_Returns!F162</f>
        <v>0.0787770497594318</v>
      </c>
      <c r="D7" s="58" t="n">
        <f aca="false">B7/C7</f>
        <v>0.344191872017592</v>
      </c>
      <c r="E7" s="67" t="s">
        <v>6</v>
      </c>
      <c r="F7" s="25" t="n">
        <f aca="false">1/6</f>
        <v>0.166666666666667</v>
      </c>
      <c r="G7" s="25" t="n">
        <v>0.233333333333333</v>
      </c>
      <c r="H7" s="25" t="n">
        <v>0.0380718011086166</v>
      </c>
      <c r="I7" s="15"/>
      <c r="K7" s="61" t="s">
        <v>9</v>
      </c>
      <c r="L7" s="62" t="n">
        <f aca="false">'Variance Covariance Matrix'!B25</f>
        <v>0.00188856660429272</v>
      </c>
      <c r="M7" s="62" t="n">
        <f aca="false">'Variance Covariance Matrix'!C25</f>
        <v>-0.000178877649413247</v>
      </c>
      <c r="N7" s="62" t="n">
        <f aca="false">'Variance Covariance Matrix'!D25</f>
        <v>0.000247719255159598</v>
      </c>
      <c r="O7" s="62" t="n">
        <f aca="false">'Variance Covariance Matrix'!E25</f>
        <v>0.00204616105974915</v>
      </c>
      <c r="P7" s="62" t="n">
        <f aca="false">'Variance Covariance Matrix'!F25</f>
        <v>0.0062058235688</v>
      </c>
      <c r="Q7" s="62" t="n">
        <f aca="false">'Variance Covariance Matrix'!G25</f>
        <v>0.000381411669273006</v>
      </c>
    </row>
    <row r="8" customFormat="false" ht="14.25" hidden="false" customHeight="false" outlineLevel="0" collapsed="false">
      <c r="A8" s="29" t="s">
        <v>10</v>
      </c>
      <c r="B8" s="57" t="n">
        <f aca="false">Data_Prices_Returns!G80</f>
        <v>0.00878120269559448</v>
      </c>
      <c r="C8" s="57" t="n">
        <f aca="false">Data_Prices_Returns!G162</f>
        <v>0.0614795105049971</v>
      </c>
      <c r="D8" s="58" t="n">
        <f aca="false">B8/C8</f>
        <v>0.14283136972733</v>
      </c>
      <c r="E8" s="67" t="s">
        <v>7</v>
      </c>
      <c r="F8" s="25" t="n">
        <f aca="false">1/6</f>
        <v>0.166666666666667</v>
      </c>
      <c r="G8" s="25" t="n">
        <v>0.209048441143743</v>
      </c>
      <c r="H8" s="25" t="n">
        <v>0.379700636472117</v>
      </c>
      <c r="I8" s="15"/>
      <c r="K8" s="61" t="s">
        <v>10</v>
      </c>
      <c r="L8" s="62" t="n">
        <f aca="false">'Variance Covariance Matrix'!B26</f>
        <v>0.00169469805970684</v>
      </c>
      <c r="M8" s="62" t="n">
        <f aca="false">'Variance Covariance Matrix'!C26</f>
        <v>0.000344035325813015</v>
      </c>
      <c r="N8" s="62" t="n">
        <f aca="false">'Variance Covariance Matrix'!D26</f>
        <v>0.000199879596444537</v>
      </c>
      <c r="O8" s="62" t="n">
        <f aca="false">'Variance Covariance Matrix'!E26</f>
        <v>0.00228870711946146</v>
      </c>
      <c r="P8" s="62" t="n">
        <f aca="false">'Variance Covariance Matrix'!F26</f>
        <v>0.000381411669273006</v>
      </c>
      <c r="Q8" s="62" t="n">
        <f aca="false">'Variance Covariance Matrix'!G26</f>
        <v>0.00377973021193405</v>
      </c>
    </row>
    <row r="9" customFormat="false" ht="14.25" hidden="false" customHeight="false" outlineLevel="0" collapsed="false">
      <c r="A9" s="37"/>
      <c r="C9" s="0" t="s">
        <v>13</v>
      </c>
      <c r="E9" s="61" t="s">
        <v>8</v>
      </c>
      <c r="F9" s="25" t="n">
        <f aca="false">1/6</f>
        <v>0.166666666666667</v>
      </c>
      <c r="G9" s="25" t="n">
        <v>0.175870135094906</v>
      </c>
      <c r="H9" s="25" t="n">
        <v>-0.139261373858281</v>
      </c>
      <c r="I9" s="15"/>
      <c r="K9" s="42"/>
    </row>
    <row r="10" customFormat="false" ht="14.25" hidden="false" customHeight="false" outlineLevel="0" collapsed="false">
      <c r="E10" s="61" t="s">
        <v>9</v>
      </c>
      <c r="F10" s="25" t="n">
        <f aca="false">1/6</f>
        <v>0.166666666666667</v>
      </c>
      <c r="G10" s="25" t="n">
        <v>0.180892841727737</v>
      </c>
      <c r="H10" s="25" t="n">
        <v>0.90830716469961</v>
      </c>
      <c r="I10" s="15"/>
    </row>
    <row r="11" customFormat="false" ht="14.25" hidden="false" customHeight="false" outlineLevel="0" collapsed="false">
      <c r="E11" s="61" t="s">
        <v>10</v>
      </c>
      <c r="F11" s="25" t="n">
        <f aca="false">1/6</f>
        <v>0.166666666666667</v>
      </c>
      <c r="G11" s="25" t="n">
        <v>0.193622987599426</v>
      </c>
      <c r="H11" s="25" t="n">
        <v>-0.134859886285881</v>
      </c>
      <c r="I11" s="15"/>
    </row>
    <row r="12" customFormat="false" ht="14.25" hidden="false" customHeight="false" outlineLevel="0" collapsed="false">
      <c r="E12" s="1" t="s">
        <v>53</v>
      </c>
      <c r="F12" s="25" t="n">
        <f aca="false">SUM(F6:F11)</f>
        <v>1</v>
      </c>
      <c r="G12" s="25" t="n">
        <f aca="false">SUM(G6:G11)</f>
        <v>1</v>
      </c>
      <c r="H12" s="25" t="n">
        <f aca="false">SUM(H6:H11)</f>
        <v>1</v>
      </c>
      <c r="I12" s="15" t="n">
        <v>6</v>
      </c>
      <c r="J12" s="0" t="s">
        <v>54</v>
      </c>
    </row>
    <row r="13" customFormat="false" ht="14.25" hidden="false" customHeight="false" outlineLevel="0" collapsed="false">
      <c r="E13" s="1" t="s">
        <v>15</v>
      </c>
      <c r="F13" s="68" t="n">
        <f aca="false" t="array" ref="F13:F13">MMULT(TRANSPOSE(F6:F11),$B$3:$B$8)</f>
        <v>0.014935549383131</v>
      </c>
      <c r="G13" s="68" t="n">
        <f aca="false" t="array" ref="G13:G13">MMULT(TRANSPOSE(G6:G11),$B$3:$B$8)</f>
        <v>0.0146805459119474</v>
      </c>
      <c r="H13" s="68" t="n">
        <f aca="false" t="array" ref="H13:H13">MMULT(TRANSPOSE(H6:H11),$B$3:$B$8)</f>
        <v>0.027114420319815</v>
      </c>
      <c r="I13" s="15" t="n">
        <v>3</v>
      </c>
      <c r="J13" s="0" t="s">
        <v>51</v>
      </c>
    </row>
    <row r="14" customFormat="false" ht="15.75" hidden="false" customHeight="false" outlineLevel="0" collapsed="false">
      <c r="E14" s="26" t="s">
        <v>55</v>
      </c>
      <c r="F14" s="68" t="n">
        <f aca="false" t="array" ref="F14:F14">MMULT(MMULT(TRANSPOSE(F6:F11), $L$3:$Q$8), F6:F11)</f>
        <v>0.00145763883596252</v>
      </c>
      <c r="G14" s="68" t="n">
        <f aca="false" t="array" ref="G14:G14">MMULT(MMULT(TRANSPOSE(G6:G11), $L$3:$Q$8), G6:G11)</f>
        <v>0.00122239934261817</v>
      </c>
      <c r="H14" s="68" t="n">
        <f aca="false" t="array" ref="H14:H14">MMULT(MMULT(TRANSPOSE(H6:H11), $L$3:$Q$8), H6:H11)</f>
        <v>0.00528952765157045</v>
      </c>
      <c r="I14" s="15" t="n">
        <v>3</v>
      </c>
      <c r="J14" s="0" t="s">
        <v>51</v>
      </c>
    </row>
    <row r="15" customFormat="false" ht="14.25" hidden="false" customHeight="false" outlineLevel="0" collapsed="false">
      <c r="E15" s="26" t="s">
        <v>40</v>
      </c>
      <c r="F15" s="68" t="n">
        <f aca="false">SQRT(F14)</f>
        <v>0.0381790366033838</v>
      </c>
      <c r="G15" s="68" t="n">
        <f aca="false">SQRT(G14)</f>
        <v>0.0349628280123072</v>
      </c>
      <c r="H15" s="68" t="n">
        <f aca="false">SQRT(H14)</f>
        <v>0.0727291389442392</v>
      </c>
      <c r="I15" s="15" t="n">
        <v>3</v>
      </c>
      <c r="J15" s="0" t="s">
        <v>51</v>
      </c>
    </row>
    <row r="16" customFormat="false" ht="14.25" hidden="false" customHeight="false" outlineLevel="0" collapsed="false">
      <c r="E16" s="26" t="s">
        <v>56</v>
      </c>
      <c r="F16" s="69" t="n">
        <f aca="false">F13/F15</f>
        <v>0.391197649597246</v>
      </c>
      <c r="G16" s="69" t="n">
        <f aca="false">G13/G15</f>
        <v>0.419890116062113</v>
      </c>
      <c r="H16" s="69" t="n">
        <f aca="false">H13/H15</f>
        <v>0.372813712817409</v>
      </c>
      <c r="I16" s="15" t="n">
        <v>3</v>
      </c>
      <c r="J16" s="0" t="s">
        <v>51</v>
      </c>
    </row>
    <row r="18" customFormat="false" ht="14.25" hidden="false" customHeight="false" outlineLevel="0" collapsed="false">
      <c r="F18" s="0" t="s">
        <v>13</v>
      </c>
    </row>
    <row r="20" customFormat="false" ht="14.25" hidden="false" customHeight="false" outlineLevel="0" collapsed="false">
      <c r="G20" s="15" t="s">
        <v>57</v>
      </c>
      <c r="H20" s="15"/>
      <c r="I20" s="15"/>
      <c r="J20" s="15"/>
      <c r="K20" s="15"/>
      <c r="L20" s="15"/>
      <c r="M20" s="15"/>
    </row>
    <row r="27" customFormat="false" ht="14.25" hidden="false" customHeight="false" outlineLevel="0" collapsed="false">
      <c r="F27" s="70"/>
    </row>
  </sheetData>
  <mergeCells count="3">
    <mergeCell ref="E1:H1"/>
    <mergeCell ref="K1:O1"/>
    <mergeCell ref="E5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2018-10-28T22:35:33Z</dcterms:created>
  <dc:creator>Jacqueline Garner</dc:creator>
  <dc:description/>
  <dc:language>en-US</dc:language>
  <cp:lastModifiedBy>Rick Albright</cp:lastModifiedBy>
  <dcterms:modified xsi:type="dcterms:W3CDTF">2020-07-11T12:03:18Z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