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HX11.F5 F7 1960b</t>
        </is>
      </c>
      <c r="C2" t="inlineStr">
        <is>
          <t>0                      HX 0011000F  5                  F  7           1960b</t>
        </is>
      </c>
      <c r="D2" t="inlineStr">
        <is>
          <t>This little band of prophets ; the story of the gentle Fabians / Anne Fremantle.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Fremantle, Anne, 1909-2002.</t>
        </is>
      </c>
      <c r="L2" t="inlineStr">
        <is>
          <t>New York : Macmillan, 1960.</t>
        </is>
      </c>
      <c r="M2" t="inlineStr">
        <is>
          <t>1960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HX </t>
        </is>
      </c>
      <c r="S2" t="n">
        <v>1</v>
      </c>
      <c r="T2" t="n">
        <v>1</v>
      </c>
      <c r="U2" t="inlineStr">
        <is>
          <t>1999-04-25</t>
        </is>
      </c>
      <c r="V2" t="inlineStr">
        <is>
          <t>1999-04-25</t>
        </is>
      </c>
      <c r="W2" t="inlineStr">
        <is>
          <t>1990-02-23</t>
        </is>
      </c>
      <c r="X2" t="inlineStr">
        <is>
          <t>1990-02-23</t>
        </is>
      </c>
      <c r="Y2" t="n">
        <v>146</v>
      </c>
      <c r="Z2" t="n">
        <v>141</v>
      </c>
      <c r="AA2" t="n">
        <v>236</v>
      </c>
      <c r="AB2" t="n">
        <v>2</v>
      </c>
      <c r="AC2" t="n">
        <v>2</v>
      </c>
      <c r="AD2" t="n">
        <v>10</v>
      </c>
      <c r="AE2" t="n">
        <v>16</v>
      </c>
      <c r="AF2" t="n">
        <v>5</v>
      </c>
      <c r="AG2" t="n">
        <v>7</v>
      </c>
      <c r="AH2" t="n">
        <v>1</v>
      </c>
      <c r="AI2" t="n">
        <v>3</v>
      </c>
      <c r="AJ2" t="n">
        <v>6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HYPERLINK("http://catalog.hathitrust.org/Record/001745478","HathiTrust Record")</f>
        <v/>
      </c>
      <c r="AS2">
        <f>HYPERLINK("https://creighton-primo.hosted.exlibrisgroup.com/primo-explore/search?tab=default_tab&amp;search_scope=EVERYTHING&amp;vid=01CRU&amp;lang=en_US&amp;offset=0&amp;query=any,contains,991000189519702656","Catalog Record")</f>
        <v/>
      </c>
      <c r="AT2">
        <f>HYPERLINK("http://www.worldcat.org/oclc/9409945","WorldCat Record")</f>
        <v/>
      </c>
      <c r="AU2" t="inlineStr">
        <is>
          <t>2279561782:eng</t>
        </is>
      </c>
      <c r="AV2" t="inlineStr">
        <is>
          <t>9409945</t>
        </is>
      </c>
      <c r="AW2" t="inlineStr">
        <is>
          <t>991000189519702656</t>
        </is>
      </c>
      <c r="AX2" t="inlineStr">
        <is>
          <t>991000189519702656</t>
        </is>
      </c>
      <c r="AY2" t="inlineStr">
        <is>
          <t>2268432000002656</t>
        </is>
      </c>
      <c r="AZ2" t="inlineStr">
        <is>
          <t>BOOK</t>
        </is>
      </c>
      <c r="BC2" t="inlineStr">
        <is>
          <t>32285000061159</t>
        </is>
      </c>
      <c r="BD2" t="inlineStr">
        <is>
          <t>893261394</t>
        </is>
      </c>
    </row>
    <row r="3">
      <c r="A3" t="inlineStr">
        <is>
          <t>No</t>
        </is>
      </c>
      <c r="B3" t="inlineStr">
        <is>
          <t>HX11.F5 M33</t>
        </is>
      </c>
      <c r="C3" t="inlineStr">
        <is>
          <t>0                      HX 0011000F  5                  M  33</t>
        </is>
      </c>
      <c r="D3" t="inlineStr">
        <is>
          <t>The Fabians / Norman and Jeanne MacKenzie.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MacKenzie, Norman, 1921-2013.</t>
        </is>
      </c>
      <c r="L3" t="inlineStr">
        <is>
          <t>New York : Simon and Schuster, c1977.</t>
        </is>
      </c>
      <c r="M3" t="inlineStr">
        <is>
          <t>1977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HX </t>
        </is>
      </c>
      <c r="S3" t="n">
        <v>2</v>
      </c>
      <c r="T3" t="n">
        <v>2</v>
      </c>
      <c r="U3" t="inlineStr">
        <is>
          <t>1999-04-25</t>
        </is>
      </c>
      <c r="V3" t="inlineStr">
        <is>
          <t>1999-04-25</t>
        </is>
      </c>
      <c r="W3" t="inlineStr">
        <is>
          <t>1990-02-23</t>
        </is>
      </c>
      <c r="X3" t="inlineStr">
        <is>
          <t>1990-02-23</t>
        </is>
      </c>
      <c r="Y3" t="n">
        <v>1114</v>
      </c>
      <c r="Z3" t="n">
        <v>1009</v>
      </c>
      <c r="AA3" t="n">
        <v>1025</v>
      </c>
      <c r="AB3" t="n">
        <v>9</v>
      </c>
      <c r="AC3" t="n">
        <v>10</v>
      </c>
      <c r="AD3" t="n">
        <v>37</v>
      </c>
      <c r="AE3" t="n">
        <v>38</v>
      </c>
      <c r="AF3" t="n">
        <v>13</v>
      </c>
      <c r="AG3" t="n">
        <v>13</v>
      </c>
      <c r="AH3" t="n">
        <v>8</v>
      </c>
      <c r="AI3" t="n">
        <v>8</v>
      </c>
      <c r="AJ3" t="n">
        <v>21</v>
      </c>
      <c r="AK3" t="n">
        <v>21</v>
      </c>
      <c r="AL3" t="n">
        <v>6</v>
      </c>
      <c r="AM3" t="n">
        <v>7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HYPERLINK("https://creighton-primo.hosted.exlibrisgroup.com/primo-explore/search?tab=default_tab&amp;search_scope=EVERYTHING&amp;vid=01CRU&amp;lang=en_US&amp;offset=0&amp;query=any,contains,991004118999702656","Catalog Record")</f>
        <v/>
      </c>
      <c r="AT3">
        <f>HYPERLINK("http://www.worldcat.org/oclc/2423548","WorldCat Record")</f>
        <v/>
      </c>
      <c r="AU3" t="inlineStr">
        <is>
          <t>2966425:eng</t>
        </is>
      </c>
      <c r="AV3" t="inlineStr">
        <is>
          <t>2423548</t>
        </is>
      </c>
      <c r="AW3" t="inlineStr">
        <is>
          <t>991004118999702656</t>
        </is>
      </c>
      <c r="AX3" t="inlineStr">
        <is>
          <t>991004118999702656</t>
        </is>
      </c>
      <c r="AY3" t="inlineStr">
        <is>
          <t>2263025050002656</t>
        </is>
      </c>
      <c r="AZ3" t="inlineStr">
        <is>
          <t>BOOK</t>
        </is>
      </c>
      <c r="BB3" t="inlineStr">
        <is>
          <t>9780671223472</t>
        </is>
      </c>
      <c r="BC3" t="inlineStr">
        <is>
          <t>32285000061167</t>
        </is>
      </c>
      <c r="BD3" t="inlineStr">
        <is>
          <t>893500135</t>
        </is>
      </c>
    </row>
    <row r="4">
      <c r="A4" t="inlineStr">
        <is>
          <t>No</t>
        </is>
      </c>
      <c r="B4" t="inlineStr">
        <is>
          <t>HX11.I5 G3</t>
        </is>
      </c>
      <c r="C4" t="inlineStr">
        <is>
          <t>0                      HX 0011000I  5                  G  3</t>
        </is>
      </c>
      <c r="D4" t="inlineStr">
        <is>
          <t>The bolsheviks and the world war; the origin of the Third International, by Olga Hess Gankin and H. H. Fisher.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Gankin, Olga Hess.</t>
        </is>
      </c>
      <c r="L4" t="inlineStr">
        <is>
          <t>Stanford University, Calif., Stanford University Press; London, H. Milford, Oxford University Press, 1940.</t>
        </is>
      </c>
      <c r="M4" t="inlineStr">
        <is>
          <t>1940</t>
        </is>
      </c>
      <c r="O4" t="inlineStr">
        <is>
          <t>eng</t>
        </is>
      </c>
      <c r="P4" t="inlineStr">
        <is>
          <t>cau</t>
        </is>
      </c>
      <c r="Q4" t="inlineStr">
        <is>
          <t>[Leland Stanford Junior University. Library] The Hoover library on war, revolution, and peace. Publication no. 15</t>
        </is>
      </c>
      <c r="R4" t="inlineStr">
        <is>
          <t xml:space="preserve">HX </t>
        </is>
      </c>
      <c r="S4" t="n">
        <v>3</v>
      </c>
      <c r="T4" t="n">
        <v>3</v>
      </c>
      <c r="U4" t="inlineStr">
        <is>
          <t>1997-11-12</t>
        </is>
      </c>
      <c r="V4" t="inlineStr">
        <is>
          <t>1997-11-12</t>
        </is>
      </c>
      <c r="W4" t="inlineStr">
        <is>
          <t>1997-08-26</t>
        </is>
      </c>
      <c r="X4" t="inlineStr">
        <is>
          <t>1997-08-26</t>
        </is>
      </c>
      <c r="Y4" t="n">
        <v>430</v>
      </c>
      <c r="Z4" t="n">
        <v>367</v>
      </c>
      <c r="AA4" t="n">
        <v>527</v>
      </c>
      <c r="AB4" t="n">
        <v>3</v>
      </c>
      <c r="AC4" t="n">
        <v>4</v>
      </c>
      <c r="AD4" t="n">
        <v>23</v>
      </c>
      <c r="AE4" t="n">
        <v>31</v>
      </c>
      <c r="AF4" t="n">
        <v>6</v>
      </c>
      <c r="AG4" t="n">
        <v>11</v>
      </c>
      <c r="AH4" t="n">
        <v>9</v>
      </c>
      <c r="AI4" t="n">
        <v>9</v>
      </c>
      <c r="AJ4" t="n">
        <v>11</v>
      </c>
      <c r="AK4" t="n">
        <v>15</v>
      </c>
      <c r="AL4" t="n">
        <v>2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HYPERLINK("https://creighton-primo.hosted.exlibrisgroup.com/primo-explore/search?tab=default_tab&amp;search_scope=EVERYTHING&amp;vid=01CRU&amp;lang=en_US&amp;offset=0&amp;query=any,contains,991003041239702656","Catalog Record")</f>
        <v/>
      </c>
      <c r="AT4">
        <f>HYPERLINK("http://www.worldcat.org/oclc/602530","WorldCat Record")</f>
        <v/>
      </c>
      <c r="AU4" t="inlineStr">
        <is>
          <t>1330543:eng</t>
        </is>
      </c>
      <c r="AV4" t="inlineStr">
        <is>
          <t>602530</t>
        </is>
      </c>
      <c r="AW4" t="inlineStr">
        <is>
          <t>991003041239702656</t>
        </is>
      </c>
      <c r="AX4" t="inlineStr">
        <is>
          <t>991003041239702656</t>
        </is>
      </c>
      <c r="AY4" t="inlineStr">
        <is>
          <t>2260071440002656</t>
        </is>
      </c>
      <c r="AZ4" t="inlineStr">
        <is>
          <t>BOOK</t>
        </is>
      </c>
      <c r="BC4" t="inlineStr">
        <is>
          <t>32285003190377</t>
        </is>
      </c>
      <c r="BD4" t="inlineStr">
        <is>
          <t>893887075</t>
        </is>
      </c>
    </row>
    <row r="5">
      <c r="A5" t="inlineStr">
        <is>
          <t>No</t>
        </is>
      </c>
      <c r="B5" t="inlineStr">
        <is>
          <t>HX11.I5 J6 1966</t>
        </is>
      </c>
      <c r="C5" t="inlineStr">
        <is>
          <t>0                      HX 0011000I  5                  J  6           1966</t>
        </is>
      </c>
      <c r="D5" t="inlineStr">
        <is>
          <t>The Second International, 1889-1914 / James Joll.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Joll, James.</t>
        </is>
      </c>
      <c r="L5" t="inlineStr">
        <is>
          <t>New York : Harper &amp; Row, [1966]</t>
        </is>
      </c>
      <c r="M5" t="inlineStr">
        <is>
          <t>1966</t>
        </is>
      </c>
      <c r="N5" t="inlineStr">
        <is>
          <t>1st Harper Colophon ed.</t>
        </is>
      </c>
      <c r="O5" t="inlineStr">
        <is>
          <t>eng</t>
        </is>
      </c>
      <c r="P5" t="inlineStr">
        <is>
          <t>nyu</t>
        </is>
      </c>
      <c r="Q5" t="inlineStr">
        <is>
          <t>Harper colophon books ; CN99</t>
        </is>
      </c>
      <c r="R5" t="inlineStr">
        <is>
          <t xml:space="preserve">HX </t>
        </is>
      </c>
      <c r="S5" t="n">
        <v>1</v>
      </c>
      <c r="T5" t="n">
        <v>1</v>
      </c>
      <c r="U5" t="inlineStr">
        <is>
          <t>2010-09-21</t>
        </is>
      </c>
      <c r="V5" t="inlineStr">
        <is>
          <t>2010-09-21</t>
        </is>
      </c>
      <c r="W5" t="inlineStr">
        <is>
          <t>2001-07-23</t>
        </is>
      </c>
      <c r="X5" t="inlineStr">
        <is>
          <t>2001-07-23</t>
        </is>
      </c>
      <c r="Y5" t="n">
        <v>314</v>
      </c>
      <c r="Z5" t="n">
        <v>287</v>
      </c>
      <c r="AA5" t="n">
        <v>647</v>
      </c>
      <c r="AB5" t="n">
        <v>1</v>
      </c>
      <c r="AC5" t="n">
        <v>5</v>
      </c>
      <c r="AD5" t="n">
        <v>9</v>
      </c>
      <c r="AE5" t="n">
        <v>32</v>
      </c>
      <c r="AF5" t="n">
        <v>6</v>
      </c>
      <c r="AG5" t="n">
        <v>11</v>
      </c>
      <c r="AH5" t="n">
        <v>0</v>
      </c>
      <c r="AI5" t="n">
        <v>6</v>
      </c>
      <c r="AJ5" t="n">
        <v>4</v>
      </c>
      <c r="AK5" t="n">
        <v>19</v>
      </c>
      <c r="AL5" t="n">
        <v>0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HYPERLINK("http://catalog.hathitrust.org/Record/001120687","HathiTrust Record")</f>
        <v/>
      </c>
      <c r="AS5">
        <f>HYPERLINK("https://creighton-primo.hosted.exlibrisgroup.com/primo-explore/search?tab=default_tab&amp;search_scope=EVERYTHING&amp;vid=01CRU&amp;lang=en_US&amp;offset=0&amp;query=any,contains,991003588259702656","Catalog Record")</f>
        <v/>
      </c>
      <c r="AT5">
        <f>HYPERLINK("http://www.worldcat.org/oclc/274349","WorldCat Record")</f>
        <v/>
      </c>
      <c r="AU5" t="inlineStr">
        <is>
          <t>1141978:eng</t>
        </is>
      </c>
      <c r="AV5" t="inlineStr">
        <is>
          <t>274349</t>
        </is>
      </c>
      <c r="AW5" t="inlineStr">
        <is>
          <t>991003588259702656</t>
        </is>
      </c>
      <c r="AX5" t="inlineStr">
        <is>
          <t>991003588259702656</t>
        </is>
      </c>
      <c r="AY5" t="inlineStr">
        <is>
          <t>2260678680002656</t>
        </is>
      </c>
      <c r="AZ5" t="inlineStr">
        <is>
          <t>BOOK</t>
        </is>
      </c>
      <c r="BB5" t="inlineStr">
        <is>
          <t>9780297764014</t>
        </is>
      </c>
      <c r="BC5" t="inlineStr">
        <is>
          <t>32285004334586</t>
        </is>
      </c>
      <c r="BD5" t="inlineStr">
        <is>
          <t>893416542</t>
        </is>
      </c>
    </row>
    <row r="6">
      <c r="A6" t="inlineStr">
        <is>
          <t>No</t>
        </is>
      </c>
      <c r="B6" t="inlineStr">
        <is>
          <t>HX110.5.A6 H37 1992</t>
        </is>
      </c>
      <c r="C6" t="inlineStr">
        <is>
          <t>0                      HX 0110500A  6                  H  37          1992</t>
        </is>
      </c>
      <c r="D6" t="inlineStr">
        <is>
          <t>Marxism, socialism, and democracy in Latin America / Richard L. Harris.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Harris, Richard L. (Richard Legé), 1939-</t>
        </is>
      </c>
      <c r="L6" t="inlineStr">
        <is>
          <t>Boulder : Westview Press, 1992.</t>
        </is>
      </c>
      <c r="M6" t="inlineStr">
        <is>
          <t>1992</t>
        </is>
      </c>
      <c r="O6" t="inlineStr">
        <is>
          <t>eng</t>
        </is>
      </c>
      <c r="P6" t="inlineStr">
        <is>
          <t>cou</t>
        </is>
      </c>
      <c r="Q6" t="inlineStr">
        <is>
          <t>Latin American perspectives series ; no. 8</t>
        </is>
      </c>
      <c r="R6" t="inlineStr">
        <is>
          <t xml:space="preserve">HX </t>
        </is>
      </c>
      <c r="S6" t="n">
        <v>12</v>
      </c>
      <c r="T6" t="n">
        <v>12</v>
      </c>
      <c r="U6" t="inlineStr">
        <is>
          <t>2007-12-02</t>
        </is>
      </c>
      <c r="V6" t="inlineStr">
        <is>
          <t>2007-12-02</t>
        </is>
      </c>
      <c r="W6" t="inlineStr">
        <is>
          <t>1992-05-26</t>
        </is>
      </c>
      <c r="X6" t="inlineStr">
        <is>
          <t>1992-05-26</t>
        </is>
      </c>
      <c r="Y6" t="n">
        <v>347</v>
      </c>
      <c r="Z6" t="n">
        <v>260</v>
      </c>
      <c r="AA6" t="n">
        <v>274</v>
      </c>
      <c r="AB6" t="n">
        <v>2</v>
      </c>
      <c r="AC6" t="n">
        <v>2</v>
      </c>
      <c r="AD6" t="n">
        <v>13</v>
      </c>
      <c r="AE6" t="n">
        <v>13</v>
      </c>
      <c r="AF6" t="n">
        <v>4</v>
      </c>
      <c r="AG6" t="n">
        <v>4</v>
      </c>
      <c r="AH6" t="n">
        <v>7</v>
      </c>
      <c r="AI6" t="n">
        <v>7</v>
      </c>
      <c r="AJ6" t="n">
        <v>6</v>
      </c>
      <c r="AK6" t="n">
        <v>6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HYPERLINK("http://catalog.hathitrust.org/Record/002571939","HathiTrust Record")</f>
        <v/>
      </c>
      <c r="AS6">
        <f>HYPERLINK("https://creighton-primo.hosted.exlibrisgroup.com/primo-explore/search?tab=default_tab&amp;search_scope=EVERYTHING&amp;vid=01CRU&amp;lang=en_US&amp;offset=0&amp;query=any,contains,991001954689702656","Catalog Record")</f>
        <v/>
      </c>
      <c r="AT6">
        <f>HYPERLINK("http://www.worldcat.org/oclc/24701950","WorldCat Record")</f>
        <v/>
      </c>
      <c r="AU6" t="inlineStr">
        <is>
          <t>26101667:eng</t>
        </is>
      </c>
      <c r="AV6" t="inlineStr">
        <is>
          <t>24701950</t>
        </is>
      </c>
      <c r="AW6" t="inlineStr">
        <is>
          <t>991001954689702656</t>
        </is>
      </c>
      <c r="AX6" t="inlineStr">
        <is>
          <t>991001954689702656</t>
        </is>
      </c>
      <c r="AY6" t="inlineStr">
        <is>
          <t>2270018400002656</t>
        </is>
      </c>
      <c r="AZ6" t="inlineStr">
        <is>
          <t>BOOK</t>
        </is>
      </c>
      <c r="BB6" t="inlineStr">
        <is>
          <t>9780813313214</t>
        </is>
      </c>
      <c r="BC6" t="inlineStr">
        <is>
          <t>32285001116556</t>
        </is>
      </c>
      <c r="BD6" t="inlineStr">
        <is>
          <t>893328508</t>
        </is>
      </c>
    </row>
    <row r="7">
      <c r="A7" t="inlineStr">
        <is>
          <t>No</t>
        </is>
      </c>
      <c r="B7" t="inlineStr">
        <is>
          <t>HX110.5.A6 H47</t>
        </is>
      </c>
      <c r="C7" t="inlineStr">
        <is>
          <t>0                      HX 0110500A  6                  H  47</t>
        </is>
      </c>
      <c r="D7" t="inlineStr">
        <is>
          <t>The Communist tide in Latin America; a selected treatment. Edited by Donald L. Herman.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Herman, Donald L. compiler.</t>
        </is>
      </c>
      <c r="L7" t="inlineStr">
        <is>
          <t>[Austin] University of Texas at Austin [1973]</t>
        </is>
      </c>
      <c r="M7" t="inlineStr">
        <is>
          <t>1973</t>
        </is>
      </c>
      <c r="O7" t="inlineStr">
        <is>
          <t>eng</t>
        </is>
      </c>
      <c r="P7" t="inlineStr">
        <is>
          <t>txu</t>
        </is>
      </c>
      <c r="R7" t="inlineStr">
        <is>
          <t xml:space="preserve">HX </t>
        </is>
      </c>
      <c r="S7" t="n">
        <v>3</v>
      </c>
      <c r="T7" t="n">
        <v>3</v>
      </c>
      <c r="U7" t="inlineStr">
        <is>
          <t>2006-06-19</t>
        </is>
      </c>
      <c r="V7" t="inlineStr">
        <is>
          <t>2006-06-19</t>
        </is>
      </c>
      <c r="W7" t="inlineStr">
        <is>
          <t>1997-08-27</t>
        </is>
      </c>
      <c r="X7" t="inlineStr">
        <is>
          <t>1997-08-27</t>
        </is>
      </c>
      <c r="Y7" t="n">
        <v>538</v>
      </c>
      <c r="Z7" t="n">
        <v>480</v>
      </c>
      <c r="AA7" t="n">
        <v>523</v>
      </c>
      <c r="AB7" t="n">
        <v>6</v>
      </c>
      <c r="AC7" t="n">
        <v>6</v>
      </c>
      <c r="AD7" t="n">
        <v>19</v>
      </c>
      <c r="AE7" t="n">
        <v>21</v>
      </c>
      <c r="AF7" t="n">
        <v>2</v>
      </c>
      <c r="AG7" t="n">
        <v>3</v>
      </c>
      <c r="AH7" t="n">
        <v>5</v>
      </c>
      <c r="AI7" t="n">
        <v>6</v>
      </c>
      <c r="AJ7" t="n">
        <v>10</v>
      </c>
      <c r="AK7" t="n">
        <v>10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HYPERLINK("http://catalog.hathitrust.org/Record/101042005","HathiTrust Record")</f>
        <v/>
      </c>
      <c r="AS7">
        <f>HYPERLINK("https://creighton-primo.hosted.exlibrisgroup.com/primo-explore/search?tab=default_tab&amp;search_scope=EVERYTHING&amp;vid=01CRU&amp;lang=en_US&amp;offset=0&amp;query=any,contains,991003318889702656","Catalog Record")</f>
        <v/>
      </c>
      <c r="AT7">
        <f>HYPERLINK("http://www.worldcat.org/oclc/845498","WorldCat Record")</f>
        <v/>
      </c>
      <c r="AU7" t="inlineStr">
        <is>
          <t>807375221:eng</t>
        </is>
      </c>
      <c r="AV7" t="inlineStr">
        <is>
          <t>845498</t>
        </is>
      </c>
      <c r="AW7" t="inlineStr">
        <is>
          <t>991003318889702656</t>
        </is>
      </c>
      <c r="AX7" t="inlineStr">
        <is>
          <t>991003318889702656</t>
        </is>
      </c>
      <c r="AY7" t="inlineStr">
        <is>
          <t>2271580110002656</t>
        </is>
      </c>
      <c r="AZ7" t="inlineStr">
        <is>
          <t>BOOK</t>
        </is>
      </c>
      <c r="BB7" t="inlineStr">
        <is>
          <t>9780292710078</t>
        </is>
      </c>
      <c r="BC7" t="inlineStr">
        <is>
          <t>32285003191763</t>
        </is>
      </c>
      <c r="BD7" t="inlineStr">
        <is>
          <t>893416264</t>
        </is>
      </c>
    </row>
    <row r="8">
      <c r="A8" t="inlineStr">
        <is>
          <t>No</t>
        </is>
      </c>
      <c r="B8" t="inlineStr">
        <is>
          <t>HX110.5.A6 L57 1984</t>
        </is>
      </c>
      <c r="C8" t="inlineStr">
        <is>
          <t>0                      HX 0110500A  6                  L  57          1984</t>
        </is>
      </c>
      <c r="D8" t="inlineStr">
        <is>
          <t>Marxist thought in Latin America / Sheldon B. Liss.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Liss, Sheldon B.</t>
        </is>
      </c>
      <c r="L8" t="inlineStr">
        <is>
          <t>Berkeley : University of California Press, c1984.</t>
        </is>
      </c>
      <c r="M8" t="inlineStr">
        <is>
          <t>1984</t>
        </is>
      </c>
      <c r="O8" t="inlineStr">
        <is>
          <t>eng</t>
        </is>
      </c>
      <c r="P8" t="inlineStr">
        <is>
          <t>cau</t>
        </is>
      </c>
      <c r="R8" t="inlineStr">
        <is>
          <t xml:space="preserve">HX </t>
        </is>
      </c>
      <c r="S8" t="n">
        <v>5</v>
      </c>
      <c r="T8" t="n">
        <v>5</v>
      </c>
      <c r="U8" t="inlineStr">
        <is>
          <t>2006-06-19</t>
        </is>
      </c>
      <c r="V8" t="inlineStr">
        <is>
          <t>2006-06-19</t>
        </is>
      </c>
      <c r="W8" t="inlineStr">
        <is>
          <t>1992-07-20</t>
        </is>
      </c>
      <c r="X8" t="inlineStr">
        <is>
          <t>1992-07-20</t>
        </is>
      </c>
      <c r="Y8" t="n">
        <v>734</v>
      </c>
      <c r="Z8" t="n">
        <v>621</v>
      </c>
      <c r="AA8" t="n">
        <v>622</v>
      </c>
      <c r="AB8" t="n">
        <v>4</v>
      </c>
      <c r="AC8" t="n">
        <v>4</v>
      </c>
      <c r="AD8" t="n">
        <v>29</v>
      </c>
      <c r="AE8" t="n">
        <v>29</v>
      </c>
      <c r="AF8" t="n">
        <v>12</v>
      </c>
      <c r="AG8" t="n">
        <v>12</v>
      </c>
      <c r="AH8" t="n">
        <v>7</v>
      </c>
      <c r="AI8" t="n">
        <v>7</v>
      </c>
      <c r="AJ8" t="n">
        <v>16</v>
      </c>
      <c r="AK8" t="n">
        <v>16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HYPERLINK("https://creighton-primo.hosted.exlibrisgroup.com/primo-explore/search?tab=default_tab&amp;search_scope=EVERYTHING&amp;vid=01CRU&amp;lang=en_US&amp;offset=0&amp;query=any,contains,991000209679702656","Catalog Record")</f>
        <v/>
      </c>
      <c r="AT8">
        <f>HYPERLINK("http://www.worldcat.org/oclc/9533258","WorldCat Record")</f>
        <v/>
      </c>
      <c r="AU8" t="inlineStr">
        <is>
          <t>43692145:eng</t>
        </is>
      </c>
      <c r="AV8" t="inlineStr">
        <is>
          <t>9533258</t>
        </is>
      </c>
      <c r="AW8" t="inlineStr">
        <is>
          <t>991000209679702656</t>
        </is>
      </c>
      <c r="AX8" t="inlineStr">
        <is>
          <t>991000209679702656</t>
        </is>
      </c>
      <c r="AY8" t="inlineStr">
        <is>
          <t>2263094650002656</t>
        </is>
      </c>
      <c r="AZ8" t="inlineStr">
        <is>
          <t>BOOK</t>
        </is>
      </c>
      <c r="BB8" t="inlineStr">
        <is>
          <t>9780520050228</t>
        </is>
      </c>
      <c r="BC8" t="inlineStr">
        <is>
          <t>32285001185007</t>
        </is>
      </c>
      <c r="BD8" t="inlineStr">
        <is>
          <t>893802596</t>
        </is>
      </c>
    </row>
    <row r="9">
      <c r="A9" t="inlineStr">
        <is>
          <t>No</t>
        </is>
      </c>
      <c r="B9" t="inlineStr">
        <is>
          <t>HX110.5.A6 R38</t>
        </is>
      </c>
      <c r="C9" t="inlineStr">
        <is>
          <t>0                      HX 0110500A  6                  R  38</t>
        </is>
      </c>
      <c r="D9" t="inlineStr">
        <is>
          <t>Castroism and communism in Latin America, 1959-1976 : the varieties of Marxist-Leninist experience / William E. Ratliff.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Ratliff, William E.</t>
        </is>
      </c>
      <c r="L9" t="inlineStr">
        <is>
          <t>Washington : American Enterprise Institute for Public Policy Research, 1976.</t>
        </is>
      </c>
      <c r="M9" t="inlineStr">
        <is>
          <t>1976</t>
        </is>
      </c>
      <c r="O9" t="inlineStr">
        <is>
          <t>eng</t>
        </is>
      </c>
      <c r="P9" t="inlineStr">
        <is>
          <t>dcu</t>
        </is>
      </c>
      <c r="Q9" t="inlineStr">
        <is>
          <t>AEI-Hoover policy studies ; 19</t>
        </is>
      </c>
      <c r="R9" t="inlineStr">
        <is>
          <t xml:space="preserve">HX </t>
        </is>
      </c>
      <c r="S9" t="n">
        <v>3</v>
      </c>
      <c r="T9" t="n">
        <v>3</v>
      </c>
      <c r="U9" t="inlineStr">
        <is>
          <t>2006-06-19</t>
        </is>
      </c>
      <c r="V9" t="inlineStr">
        <is>
          <t>2006-06-19</t>
        </is>
      </c>
      <c r="W9" t="inlineStr">
        <is>
          <t>1997-08-27</t>
        </is>
      </c>
      <c r="X9" t="inlineStr">
        <is>
          <t>1997-08-27</t>
        </is>
      </c>
      <c r="Y9" t="n">
        <v>784</v>
      </c>
      <c r="Z9" t="n">
        <v>676</v>
      </c>
      <c r="AA9" t="n">
        <v>686</v>
      </c>
      <c r="AB9" t="n">
        <v>5</v>
      </c>
      <c r="AC9" t="n">
        <v>5</v>
      </c>
      <c r="AD9" t="n">
        <v>35</v>
      </c>
      <c r="AE9" t="n">
        <v>36</v>
      </c>
      <c r="AF9" t="n">
        <v>11</v>
      </c>
      <c r="AG9" t="n">
        <v>11</v>
      </c>
      <c r="AH9" t="n">
        <v>8</v>
      </c>
      <c r="AI9" t="n">
        <v>9</v>
      </c>
      <c r="AJ9" t="n">
        <v>19</v>
      </c>
      <c r="AK9" t="n">
        <v>20</v>
      </c>
      <c r="AL9" t="n">
        <v>4</v>
      </c>
      <c r="AM9" t="n">
        <v>4</v>
      </c>
      <c r="AN9" t="n">
        <v>3</v>
      </c>
      <c r="AO9" t="n">
        <v>3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HYPERLINK("https://creighton-primo.hosted.exlibrisgroup.com/primo-explore/search?tab=default_tab&amp;search_scope=EVERYTHING&amp;vid=01CRU&amp;lang=en_US&amp;offset=0&amp;query=any,contains,991004203529702656","Catalog Record")</f>
        <v/>
      </c>
      <c r="AT9">
        <f>HYPERLINK("http://www.worldcat.org/oclc/2658239","WorldCat Record")</f>
        <v/>
      </c>
      <c r="AU9" t="inlineStr">
        <is>
          <t>5570864:eng</t>
        </is>
      </c>
      <c r="AV9" t="inlineStr">
        <is>
          <t>2658239</t>
        </is>
      </c>
      <c r="AW9" t="inlineStr">
        <is>
          <t>991004203529702656</t>
        </is>
      </c>
      <c r="AX9" t="inlineStr">
        <is>
          <t>991004203529702656</t>
        </is>
      </c>
      <c r="AY9" t="inlineStr">
        <is>
          <t>2255597200002656</t>
        </is>
      </c>
      <c r="AZ9" t="inlineStr">
        <is>
          <t>BOOK</t>
        </is>
      </c>
      <c r="BB9" t="inlineStr">
        <is>
          <t>9780844732206</t>
        </is>
      </c>
      <c r="BC9" t="inlineStr">
        <is>
          <t>32285003191771</t>
        </is>
      </c>
      <c r="BD9" t="inlineStr">
        <is>
          <t>893593408</t>
        </is>
      </c>
    </row>
    <row r="10">
      <c r="A10" t="inlineStr">
        <is>
          <t>No</t>
        </is>
      </c>
      <c r="B10" t="inlineStr">
        <is>
          <t>HX15 .E79 1986</t>
        </is>
      </c>
      <c r="C10" t="inlineStr">
        <is>
          <t>0                      HX 0015000E  79          1986</t>
        </is>
      </c>
      <c r="D10" t="inlineStr">
        <is>
          <t>The Essential left : five classic texts on the principles of socialism / Marx ... [et al.] ; edited by David McLellan.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London ; Boston : Unwin Paperbacks, 1986.</t>
        </is>
      </c>
      <c r="M10" t="inlineStr">
        <is>
          <t>1986</t>
        </is>
      </c>
      <c r="N10" t="inlineStr">
        <is>
          <t>New ed., 2nd ed.</t>
        </is>
      </c>
      <c r="O10" t="inlineStr">
        <is>
          <t>eng</t>
        </is>
      </c>
      <c r="P10" t="inlineStr">
        <is>
          <t>enk</t>
        </is>
      </c>
      <c r="Q10" t="inlineStr">
        <is>
          <t>Counterpoint</t>
        </is>
      </c>
      <c r="R10" t="inlineStr">
        <is>
          <t xml:space="preserve">HX </t>
        </is>
      </c>
      <c r="S10" t="n">
        <v>5</v>
      </c>
      <c r="T10" t="n">
        <v>5</v>
      </c>
      <c r="U10" t="inlineStr">
        <is>
          <t>2007-12-01</t>
        </is>
      </c>
      <c r="V10" t="inlineStr">
        <is>
          <t>2007-12-01</t>
        </is>
      </c>
      <c r="W10" t="inlineStr">
        <is>
          <t>1992-07-17</t>
        </is>
      </c>
      <c r="X10" t="inlineStr">
        <is>
          <t>1992-07-17</t>
        </is>
      </c>
      <c r="Y10" t="n">
        <v>210</v>
      </c>
      <c r="Z10" t="n">
        <v>144</v>
      </c>
      <c r="AA10" t="n">
        <v>145</v>
      </c>
      <c r="AB10" t="n">
        <v>1</v>
      </c>
      <c r="AC10" t="n">
        <v>1</v>
      </c>
      <c r="AD10" t="n">
        <v>7</v>
      </c>
      <c r="AE10" t="n">
        <v>7</v>
      </c>
      <c r="AF10" t="n">
        <v>2</v>
      </c>
      <c r="AG10" t="n">
        <v>2</v>
      </c>
      <c r="AH10" t="n">
        <v>1</v>
      </c>
      <c r="AI10" t="n">
        <v>1</v>
      </c>
      <c r="AJ10" t="n">
        <v>6</v>
      </c>
      <c r="AK10" t="n">
        <v>6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HYPERLINK("https://creighton-primo.hosted.exlibrisgroup.com/primo-explore/search?tab=default_tab&amp;search_scope=EVERYTHING&amp;vid=01CRU&amp;lang=en_US&amp;offset=0&amp;query=any,contains,991000741499702656","Catalog Record")</f>
        <v/>
      </c>
      <c r="AT10">
        <f>HYPERLINK("http://www.worldcat.org/oclc/12808789","WorldCat Record")</f>
        <v/>
      </c>
      <c r="AU10" t="inlineStr">
        <is>
          <t>5434180:eng</t>
        </is>
      </c>
      <c r="AV10" t="inlineStr">
        <is>
          <t>12808789</t>
        </is>
      </c>
      <c r="AW10" t="inlineStr">
        <is>
          <t>991000741499702656</t>
        </is>
      </c>
      <c r="AX10" t="inlineStr">
        <is>
          <t>991000741499702656</t>
        </is>
      </c>
      <c r="AY10" t="inlineStr">
        <is>
          <t>2259356230002656</t>
        </is>
      </c>
      <c r="AZ10" t="inlineStr">
        <is>
          <t>BOOK</t>
        </is>
      </c>
      <c r="BB10" t="inlineStr">
        <is>
          <t>9780043350560</t>
        </is>
      </c>
      <c r="BC10" t="inlineStr">
        <is>
          <t>32285001183879</t>
        </is>
      </c>
      <c r="BD10" t="inlineStr">
        <is>
          <t>893438557</t>
        </is>
      </c>
    </row>
    <row r="11">
      <c r="A11" t="inlineStr">
        <is>
          <t>No</t>
        </is>
      </c>
      <c r="B11" t="inlineStr">
        <is>
          <t>HX15 .F2 no.1</t>
        </is>
      </c>
      <c r="C11" t="inlineStr">
        <is>
          <t>0                      HX 0015000F  2                                                       no.1</t>
        </is>
      </c>
      <c r="D11" t="inlineStr">
        <is>
          <t>Socialism and religion / by the Rev. Stewart D. Headlam [and others].</t>
        </is>
      </c>
      <c r="E11" t="inlineStr">
        <is>
          <t>no.1*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Headlam, Stewart D. (Stewart Duckworth), 1847-1924.</t>
        </is>
      </c>
      <c r="L11" t="inlineStr">
        <is>
          <t>London : A.C. Fifield, 1908.</t>
        </is>
      </c>
      <c r="M11" t="inlineStr">
        <is>
          <t>1908</t>
        </is>
      </c>
      <c r="O11" t="inlineStr">
        <is>
          <t>eng</t>
        </is>
      </c>
      <c r="P11" t="inlineStr">
        <is>
          <t>enk</t>
        </is>
      </c>
      <c r="Q11" t="inlineStr">
        <is>
          <t>Fabian socialist series ; no. 1</t>
        </is>
      </c>
      <c r="R11" t="inlineStr">
        <is>
          <t xml:space="preserve">HX </t>
        </is>
      </c>
      <c r="S11" t="n">
        <v>8</v>
      </c>
      <c r="T11" t="n">
        <v>8</v>
      </c>
      <c r="U11" t="inlineStr">
        <is>
          <t>2007-11-26</t>
        </is>
      </c>
      <c r="V11" t="inlineStr">
        <is>
          <t>2007-11-26</t>
        </is>
      </c>
      <c r="W11" t="inlineStr">
        <is>
          <t>1997-03-05</t>
        </is>
      </c>
      <c r="X11" t="inlineStr">
        <is>
          <t>1997-03-05</t>
        </is>
      </c>
      <c r="Y11" t="n">
        <v>41</v>
      </c>
      <c r="Z11" t="n">
        <v>14</v>
      </c>
      <c r="AA11" t="n">
        <v>44</v>
      </c>
      <c r="AB11" t="n">
        <v>1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HYPERLINK("https://creighton-primo.hosted.exlibrisgroup.com/primo-explore/search?tab=default_tab&amp;search_scope=EVERYTHING&amp;vid=01CRU&amp;lang=en_US&amp;offset=0&amp;query=any,contains,991000797199702656","Catalog Record")</f>
        <v/>
      </c>
      <c r="AT11">
        <f>HYPERLINK("http://www.worldcat.org/oclc/13199572","WorldCat Record")</f>
        <v/>
      </c>
      <c r="AU11" t="inlineStr">
        <is>
          <t>422853431:eng</t>
        </is>
      </c>
      <c r="AV11" t="inlineStr">
        <is>
          <t>13199572</t>
        </is>
      </c>
      <c r="AW11" t="inlineStr">
        <is>
          <t>991000797199702656</t>
        </is>
      </c>
      <c r="AX11" t="inlineStr">
        <is>
          <t>991000797199702656</t>
        </is>
      </c>
      <c r="AY11" t="inlineStr">
        <is>
          <t>2257122170002656</t>
        </is>
      </c>
      <c r="AZ11" t="inlineStr">
        <is>
          <t>BOOK</t>
        </is>
      </c>
      <c r="BC11" t="inlineStr">
        <is>
          <t>32285002464492</t>
        </is>
      </c>
      <c r="BD11" t="inlineStr">
        <is>
          <t>893778248</t>
        </is>
      </c>
    </row>
    <row r="12">
      <c r="A12" t="inlineStr">
        <is>
          <t>No</t>
        </is>
      </c>
      <c r="B12" t="inlineStr">
        <is>
          <t>HX15 .M247 1988</t>
        </is>
      </c>
      <c r="C12" t="inlineStr">
        <is>
          <t>0                      HX 0015000M  247         1988</t>
        </is>
      </c>
      <c r="D12" t="inlineStr">
        <is>
          <t>Marxism : essential writings / edited by David McLellan.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Oxford, [England] ; New York : Oxford University Press, 1988.</t>
        </is>
      </c>
      <c r="M12" t="inlineStr">
        <is>
          <t>1988</t>
        </is>
      </c>
      <c r="O12" t="inlineStr">
        <is>
          <t>eng</t>
        </is>
      </c>
      <c r="P12" t="inlineStr">
        <is>
          <t>enk</t>
        </is>
      </c>
      <c r="R12" t="inlineStr">
        <is>
          <t xml:space="preserve">HX </t>
        </is>
      </c>
      <c r="S12" t="n">
        <v>10</v>
      </c>
      <c r="T12" t="n">
        <v>10</v>
      </c>
      <c r="U12" t="inlineStr">
        <is>
          <t>2005-04-26</t>
        </is>
      </c>
      <c r="V12" t="inlineStr">
        <is>
          <t>2005-04-26</t>
        </is>
      </c>
      <c r="W12" t="inlineStr">
        <is>
          <t>1992-07-17</t>
        </is>
      </c>
      <c r="X12" t="inlineStr">
        <is>
          <t>1992-07-17</t>
        </is>
      </c>
      <c r="Y12" t="n">
        <v>495</v>
      </c>
      <c r="Z12" t="n">
        <v>357</v>
      </c>
      <c r="AA12" t="n">
        <v>360</v>
      </c>
      <c r="AB12" t="n">
        <v>3</v>
      </c>
      <c r="AC12" t="n">
        <v>3</v>
      </c>
      <c r="AD12" t="n">
        <v>17</v>
      </c>
      <c r="AE12" t="n">
        <v>17</v>
      </c>
      <c r="AF12" t="n">
        <v>7</v>
      </c>
      <c r="AG12" t="n">
        <v>7</v>
      </c>
      <c r="AH12" t="n">
        <v>5</v>
      </c>
      <c r="AI12" t="n">
        <v>5</v>
      </c>
      <c r="AJ12" t="n">
        <v>8</v>
      </c>
      <c r="AK12" t="n">
        <v>8</v>
      </c>
      <c r="AL12" t="n">
        <v>1</v>
      </c>
      <c r="AM12" t="n">
        <v>1</v>
      </c>
      <c r="AN12" t="n">
        <v>1</v>
      </c>
      <c r="AO12" t="n">
        <v>1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HYPERLINK("https://creighton-primo.hosted.exlibrisgroup.com/primo-explore/search?tab=default_tab&amp;search_scope=EVERYTHING&amp;vid=01CRU&amp;lang=en_US&amp;offset=0&amp;query=any,contains,991001136129702656","Catalog Record")</f>
        <v/>
      </c>
      <c r="AT12">
        <f>HYPERLINK("http://www.worldcat.org/oclc/16713526","WorldCat Record")</f>
        <v/>
      </c>
      <c r="AU12" t="inlineStr">
        <is>
          <t>836719952:eng</t>
        </is>
      </c>
      <c r="AV12" t="inlineStr">
        <is>
          <t>16713526</t>
        </is>
      </c>
      <c r="AW12" t="inlineStr">
        <is>
          <t>991001136129702656</t>
        </is>
      </c>
      <c r="AX12" t="inlineStr">
        <is>
          <t>991001136129702656</t>
        </is>
      </c>
      <c r="AY12" t="inlineStr">
        <is>
          <t>2263495140002656</t>
        </is>
      </c>
      <c r="AZ12" t="inlineStr">
        <is>
          <t>BOOK</t>
        </is>
      </c>
      <c r="BB12" t="inlineStr">
        <is>
          <t>9780198275176</t>
        </is>
      </c>
      <c r="BC12" t="inlineStr">
        <is>
          <t>32285001183887</t>
        </is>
      </c>
      <c r="BD12" t="inlineStr">
        <is>
          <t>893315552</t>
        </is>
      </c>
    </row>
    <row r="13">
      <c r="A13" t="inlineStr">
        <is>
          <t>No</t>
        </is>
      </c>
      <c r="B13" t="inlineStr">
        <is>
          <t>HX15 .S615</t>
        </is>
      </c>
      <c r="C13" t="inlineStr">
        <is>
          <t>0                      HX 0015000S  615</t>
        </is>
      </c>
      <c r="D13" t="inlineStr">
        <is>
          <t>Soviet world outlook, a handbook of communist statements.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United States. Department of State. Bureau of Intelligence and Research.</t>
        </is>
      </c>
      <c r="M13" t="inlineStr">
        <is>
          <t>1959</t>
        </is>
      </c>
      <c r="O13" t="inlineStr">
        <is>
          <t>eng</t>
        </is>
      </c>
      <c r="P13" t="inlineStr">
        <is>
          <t xml:space="preserve">xx </t>
        </is>
      </c>
      <c r="Q13" t="inlineStr">
        <is>
          <t>Dept. of State. Publication 6836. European and British Commonwealth series 56</t>
        </is>
      </c>
      <c r="R13" t="inlineStr">
        <is>
          <t xml:space="preserve">HX </t>
        </is>
      </c>
      <c r="S13" t="n">
        <v>1</v>
      </c>
      <c r="T13" t="n">
        <v>1</v>
      </c>
      <c r="U13" t="inlineStr">
        <is>
          <t>2002-04-23</t>
        </is>
      </c>
      <c r="V13" t="inlineStr">
        <is>
          <t>2002-04-23</t>
        </is>
      </c>
      <c r="W13" t="inlineStr">
        <is>
          <t>1997-08-26</t>
        </is>
      </c>
      <c r="X13" t="inlineStr">
        <is>
          <t>1997-08-26</t>
        </is>
      </c>
      <c r="Y13" t="n">
        <v>129</v>
      </c>
      <c r="Z13" t="n">
        <v>116</v>
      </c>
      <c r="AA13" t="n">
        <v>118</v>
      </c>
      <c r="AB13" t="n">
        <v>1</v>
      </c>
      <c r="AC13" t="n">
        <v>1</v>
      </c>
      <c r="AD13" t="n">
        <v>5</v>
      </c>
      <c r="AE13" t="n">
        <v>5</v>
      </c>
      <c r="AF13" t="n">
        <v>2</v>
      </c>
      <c r="AG13" t="n">
        <v>2</v>
      </c>
      <c r="AH13" t="n">
        <v>1</v>
      </c>
      <c r="AI13" t="n">
        <v>1</v>
      </c>
      <c r="AJ13" t="n">
        <v>3</v>
      </c>
      <c r="AK13" t="n">
        <v>3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Yes</t>
        </is>
      </c>
      <c r="AQ13" t="inlineStr">
        <is>
          <t>No</t>
        </is>
      </c>
      <c r="AR13">
        <f>HYPERLINK("http://catalog.hathitrust.org/Record/100719925","HathiTrust Record")</f>
        <v/>
      </c>
      <c r="AS13">
        <f>HYPERLINK("https://creighton-primo.hosted.exlibrisgroup.com/primo-explore/search?tab=default_tab&amp;search_scope=EVERYTHING&amp;vid=01CRU&amp;lang=en_US&amp;offset=0&amp;query=any,contains,991004597019702656","Catalog Record")</f>
        <v/>
      </c>
      <c r="AT13">
        <f>HYPERLINK("http://www.worldcat.org/oclc/4146934","WorldCat Record")</f>
        <v/>
      </c>
      <c r="AU13" t="inlineStr">
        <is>
          <t>10677881659:eng</t>
        </is>
      </c>
      <c r="AV13" t="inlineStr">
        <is>
          <t>4146934</t>
        </is>
      </c>
      <c r="AW13" t="inlineStr">
        <is>
          <t>991004597019702656</t>
        </is>
      </c>
      <c r="AX13" t="inlineStr">
        <is>
          <t>991004597019702656</t>
        </is>
      </c>
      <c r="AY13" t="inlineStr">
        <is>
          <t>2256682050002656</t>
        </is>
      </c>
      <c r="AZ13" t="inlineStr">
        <is>
          <t>BOOK</t>
        </is>
      </c>
      <c r="BC13" t="inlineStr">
        <is>
          <t>32285003190468</t>
        </is>
      </c>
      <c r="BD13" t="inlineStr">
        <is>
          <t>893712804</t>
        </is>
      </c>
    </row>
    <row r="14">
      <c r="A14" t="inlineStr">
        <is>
          <t>No</t>
        </is>
      </c>
      <c r="B14" t="inlineStr">
        <is>
          <t>HX17 .C37 1987</t>
        </is>
      </c>
      <c r="C14" t="inlineStr">
        <is>
          <t>0                      HX 0017000C  37          1987</t>
        </is>
      </c>
      <c r="D14" t="inlineStr">
        <is>
          <t>A Marx dictionary / Terrell Carver.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Carver, Terrell.</t>
        </is>
      </c>
      <c r="L14" t="inlineStr">
        <is>
          <t>Totowa, N.J. : Barnes &amp; Noble Books, c1987.</t>
        </is>
      </c>
      <c r="M14" t="inlineStr">
        <is>
          <t>1987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HX </t>
        </is>
      </c>
      <c r="S14" t="n">
        <v>10</v>
      </c>
      <c r="T14" t="n">
        <v>10</v>
      </c>
      <c r="U14" t="inlineStr">
        <is>
          <t>2004-11-22</t>
        </is>
      </c>
      <c r="V14" t="inlineStr">
        <is>
          <t>2004-11-22</t>
        </is>
      </c>
      <c r="W14" t="inlineStr">
        <is>
          <t>1992-07-17</t>
        </is>
      </c>
      <c r="X14" t="inlineStr">
        <is>
          <t>1992-07-17</t>
        </is>
      </c>
      <c r="Y14" t="n">
        <v>393</v>
      </c>
      <c r="Z14" t="n">
        <v>345</v>
      </c>
      <c r="AA14" t="n">
        <v>397</v>
      </c>
      <c r="AB14" t="n">
        <v>1</v>
      </c>
      <c r="AC14" t="n">
        <v>2</v>
      </c>
      <c r="AD14" t="n">
        <v>15</v>
      </c>
      <c r="AE14" t="n">
        <v>18</v>
      </c>
      <c r="AF14" t="n">
        <v>7</v>
      </c>
      <c r="AG14" t="n">
        <v>7</v>
      </c>
      <c r="AH14" t="n">
        <v>3</v>
      </c>
      <c r="AI14" t="n">
        <v>4</v>
      </c>
      <c r="AJ14" t="n">
        <v>9</v>
      </c>
      <c r="AK14" t="n">
        <v>11</v>
      </c>
      <c r="AL14" t="n">
        <v>0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HYPERLINK("http://catalog.hathitrust.org/Record/000853856","HathiTrust Record")</f>
        <v/>
      </c>
      <c r="AS14">
        <f>HYPERLINK("https://creighton-primo.hosted.exlibrisgroup.com/primo-explore/search?tab=default_tab&amp;search_scope=EVERYTHING&amp;vid=01CRU&amp;lang=en_US&amp;offset=0&amp;query=any,contains,991000919849702656","Catalog Record")</f>
        <v/>
      </c>
      <c r="AT14">
        <f>HYPERLINK("http://www.worldcat.org/oclc/14189094","WorldCat Record")</f>
        <v/>
      </c>
      <c r="AU14" t="inlineStr">
        <is>
          <t>7790874:eng</t>
        </is>
      </c>
      <c r="AV14" t="inlineStr">
        <is>
          <t>14189094</t>
        </is>
      </c>
      <c r="AW14" t="inlineStr">
        <is>
          <t>991000919849702656</t>
        </is>
      </c>
      <c r="AX14" t="inlineStr">
        <is>
          <t>991000919849702656</t>
        </is>
      </c>
      <c r="AY14" t="inlineStr">
        <is>
          <t>2261284590002656</t>
        </is>
      </c>
      <c r="AZ14" t="inlineStr">
        <is>
          <t>BOOK</t>
        </is>
      </c>
      <c r="BB14" t="inlineStr">
        <is>
          <t>9780389206842</t>
        </is>
      </c>
      <c r="BC14" t="inlineStr">
        <is>
          <t>32285001183903</t>
        </is>
      </c>
      <c r="BD14" t="inlineStr">
        <is>
          <t>893225444</t>
        </is>
      </c>
    </row>
    <row r="15">
      <c r="A15" t="inlineStr">
        <is>
          <t>No</t>
        </is>
      </c>
      <c r="B15" t="inlineStr">
        <is>
          <t>HX177 .A43</t>
        </is>
      </c>
      <c r="C15" t="inlineStr">
        <is>
          <t>0                      HX 0177000A  43</t>
        </is>
      </c>
      <c r="D15" t="inlineStr">
        <is>
          <t>Communism in Latin America.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Alexander, Robert J. (Robert Jackson), 1918-2010.</t>
        </is>
      </c>
      <c r="L15" t="inlineStr">
        <is>
          <t>New Brunswick, N.J., Rutgers University Press, 1957.</t>
        </is>
      </c>
      <c r="M15" t="inlineStr">
        <is>
          <t>1957</t>
        </is>
      </c>
      <c r="O15" t="inlineStr">
        <is>
          <t>eng</t>
        </is>
      </c>
      <c r="P15" t="inlineStr">
        <is>
          <t>nju</t>
        </is>
      </c>
      <c r="R15" t="inlineStr">
        <is>
          <t xml:space="preserve">HX </t>
        </is>
      </c>
      <c r="S15" t="n">
        <v>3</v>
      </c>
      <c r="T15" t="n">
        <v>3</v>
      </c>
      <c r="U15" t="inlineStr">
        <is>
          <t>2006-06-19</t>
        </is>
      </c>
      <c r="V15" t="inlineStr">
        <is>
          <t>2006-06-19</t>
        </is>
      </c>
      <c r="W15" t="inlineStr">
        <is>
          <t>1997-08-27</t>
        </is>
      </c>
      <c r="X15" t="inlineStr">
        <is>
          <t>1997-08-27</t>
        </is>
      </c>
      <c r="Y15" t="n">
        <v>874</v>
      </c>
      <c r="Z15" t="n">
        <v>766</v>
      </c>
      <c r="AA15" t="n">
        <v>796</v>
      </c>
      <c r="AB15" t="n">
        <v>7</v>
      </c>
      <c r="AC15" t="n">
        <v>7</v>
      </c>
      <c r="AD15" t="n">
        <v>37</v>
      </c>
      <c r="AE15" t="n">
        <v>38</v>
      </c>
      <c r="AF15" t="n">
        <v>15</v>
      </c>
      <c r="AG15" t="n">
        <v>16</v>
      </c>
      <c r="AH15" t="n">
        <v>5</v>
      </c>
      <c r="AI15" t="n">
        <v>5</v>
      </c>
      <c r="AJ15" t="n">
        <v>19</v>
      </c>
      <c r="AK15" t="n">
        <v>19</v>
      </c>
      <c r="AL15" t="n">
        <v>6</v>
      </c>
      <c r="AM15" t="n">
        <v>6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HYPERLINK("http://catalog.hathitrust.org/Record/004402961","HathiTrust Record")</f>
        <v/>
      </c>
      <c r="AS15">
        <f>HYPERLINK("https://creighton-primo.hosted.exlibrisgroup.com/primo-explore/search?tab=default_tab&amp;search_scope=EVERYTHING&amp;vid=01CRU&amp;lang=en_US&amp;offset=0&amp;query=any,contains,991004142809702656","Catalog Record")</f>
        <v/>
      </c>
      <c r="AT15">
        <f>HYPERLINK("http://www.worldcat.org/oclc/2503732","WorldCat Record")</f>
        <v/>
      </c>
      <c r="AU15" t="inlineStr">
        <is>
          <t>136152252:eng</t>
        </is>
      </c>
      <c r="AV15" t="inlineStr">
        <is>
          <t>2503732</t>
        </is>
      </c>
      <c r="AW15" t="inlineStr">
        <is>
          <t>991004142809702656</t>
        </is>
      </c>
      <c r="AX15" t="inlineStr">
        <is>
          <t>991004142809702656</t>
        </is>
      </c>
      <c r="AY15" t="inlineStr">
        <is>
          <t>2259492890002656</t>
        </is>
      </c>
      <c r="AZ15" t="inlineStr">
        <is>
          <t>BOOK</t>
        </is>
      </c>
      <c r="BC15" t="inlineStr">
        <is>
          <t>32285003191862</t>
        </is>
      </c>
      <c r="BD15" t="inlineStr">
        <is>
          <t>893618294</t>
        </is>
      </c>
    </row>
    <row r="16">
      <c r="A16" t="inlineStr">
        <is>
          <t>No</t>
        </is>
      </c>
      <c r="B16" t="inlineStr">
        <is>
          <t>HX177 .A713</t>
        </is>
      </c>
      <c r="C16" t="inlineStr">
        <is>
          <t>0                      HX 0177000A  713</t>
        </is>
      </c>
      <c r="D16" t="inlineStr">
        <is>
          <t>Anti-Kommunism in Latin America; an X-ray of the process leading to new colonialism. Translated from the Spanish by Carleton Beals.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Arévalo, Juan José, 1904-1990.</t>
        </is>
      </c>
      <c r="L16" t="inlineStr">
        <is>
          <t>New York, L. Stuart [c1963]</t>
        </is>
      </c>
      <c r="M16" t="inlineStr">
        <is>
          <t>1963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HX </t>
        </is>
      </c>
      <c r="S16" t="n">
        <v>1</v>
      </c>
      <c r="T16" t="n">
        <v>1</v>
      </c>
      <c r="U16" t="inlineStr">
        <is>
          <t>2004-09-26</t>
        </is>
      </c>
      <c r="V16" t="inlineStr">
        <is>
          <t>2004-09-26</t>
        </is>
      </c>
      <c r="W16" t="inlineStr">
        <is>
          <t>1997-08-27</t>
        </is>
      </c>
      <c r="X16" t="inlineStr">
        <is>
          <t>1997-08-27</t>
        </is>
      </c>
      <c r="Y16" t="n">
        <v>451</v>
      </c>
      <c r="Z16" t="n">
        <v>421</v>
      </c>
      <c r="AA16" t="n">
        <v>426</v>
      </c>
      <c r="AB16" t="n">
        <v>4</v>
      </c>
      <c r="AC16" t="n">
        <v>4</v>
      </c>
      <c r="AD16" t="n">
        <v>17</v>
      </c>
      <c r="AE16" t="n">
        <v>17</v>
      </c>
      <c r="AF16" t="n">
        <v>4</v>
      </c>
      <c r="AG16" t="n">
        <v>4</v>
      </c>
      <c r="AH16" t="n">
        <v>4</v>
      </c>
      <c r="AI16" t="n">
        <v>4</v>
      </c>
      <c r="AJ16" t="n">
        <v>12</v>
      </c>
      <c r="AK16" t="n">
        <v>12</v>
      </c>
      <c r="AL16" t="n">
        <v>3</v>
      </c>
      <c r="AM16" t="n">
        <v>3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HYPERLINK("http://catalog.hathitrust.org/Record/001137007","HathiTrust Record")</f>
        <v/>
      </c>
      <c r="AS16">
        <f>HYPERLINK("https://creighton-primo.hosted.exlibrisgroup.com/primo-explore/search?tab=default_tab&amp;search_scope=EVERYTHING&amp;vid=01CRU&amp;lang=en_US&amp;offset=0&amp;query=any,contains,991002145349702656","Catalog Record")</f>
        <v/>
      </c>
      <c r="AT16">
        <f>HYPERLINK("http://www.worldcat.org/oclc/271468","WorldCat Record")</f>
        <v/>
      </c>
      <c r="AU16" t="inlineStr">
        <is>
          <t>3901321358:eng</t>
        </is>
      </c>
      <c r="AV16" t="inlineStr">
        <is>
          <t>271468</t>
        </is>
      </c>
      <c r="AW16" t="inlineStr">
        <is>
          <t>991002145349702656</t>
        </is>
      </c>
      <c r="AX16" t="inlineStr">
        <is>
          <t>991002145349702656</t>
        </is>
      </c>
      <c r="AY16" t="inlineStr">
        <is>
          <t>2261993340002656</t>
        </is>
      </c>
      <c r="AZ16" t="inlineStr">
        <is>
          <t>BOOK</t>
        </is>
      </c>
      <c r="BC16" t="inlineStr">
        <is>
          <t>32285003191870</t>
        </is>
      </c>
      <c r="BD16" t="inlineStr">
        <is>
          <t>893603237</t>
        </is>
      </c>
    </row>
    <row r="17">
      <c r="A17" t="inlineStr">
        <is>
          <t>No</t>
        </is>
      </c>
      <c r="B17" t="inlineStr">
        <is>
          <t>HX198 .F38 1988</t>
        </is>
      </c>
      <c r="C17" t="inlineStr">
        <is>
          <t>0                      HX 0198000F  38          1988</t>
        </is>
      </c>
      <c r="D17" t="inlineStr">
        <is>
          <t>Marxism and democracy in Chile : from 1932 to the fall of Allende / Julio Faúndez.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Faúndez, Julio.</t>
        </is>
      </c>
      <c r="L17" t="inlineStr">
        <is>
          <t>New Haven : Yale University Press, 1988.</t>
        </is>
      </c>
      <c r="M17" t="inlineStr">
        <is>
          <t>1988</t>
        </is>
      </c>
      <c r="O17" t="inlineStr">
        <is>
          <t>eng</t>
        </is>
      </c>
      <c r="P17" t="inlineStr">
        <is>
          <t>ctu</t>
        </is>
      </c>
      <c r="R17" t="inlineStr">
        <is>
          <t xml:space="preserve">HX </t>
        </is>
      </c>
      <c r="S17" t="n">
        <v>6</v>
      </c>
      <c r="T17" t="n">
        <v>6</v>
      </c>
      <c r="U17" t="inlineStr">
        <is>
          <t>2009-11-08</t>
        </is>
      </c>
      <c r="V17" t="inlineStr">
        <is>
          <t>2009-11-08</t>
        </is>
      </c>
      <c r="W17" t="inlineStr">
        <is>
          <t>1992-07-20</t>
        </is>
      </c>
      <c r="X17" t="inlineStr">
        <is>
          <t>1992-07-20</t>
        </is>
      </c>
      <c r="Y17" t="n">
        <v>511</v>
      </c>
      <c r="Z17" t="n">
        <v>400</v>
      </c>
      <c r="AA17" t="n">
        <v>566</v>
      </c>
      <c r="AB17" t="n">
        <v>2</v>
      </c>
      <c r="AC17" t="n">
        <v>2</v>
      </c>
      <c r="AD17" t="n">
        <v>20</v>
      </c>
      <c r="AE17" t="n">
        <v>29</v>
      </c>
      <c r="AF17" t="n">
        <v>7</v>
      </c>
      <c r="AG17" t="n">
        <v>13</v>
      </c>
      <c r="AH17" t="n">
        <v>6</v>
      </c>
      <c r="AI17" t="n">
        <v>9</v>
      </c>
      <c r="AJ17" t="n">
        <v>13</v>
      </c>
      <c r="AK17" t="n">
        <v>16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HYPERLINK("https://creighton-primo.hosted.exlibrisgroup.com/primo-explore/search?tab=default_tab&amp;search_scope=EVERYTHING&amp;vid=01CRU&amp;lang=en_US&amp;offset=0&amp;query=any,contains,991001258929702656","Catalog Record")</f>
        <v/>
      </c>
      <c r="AT17">
        <f>HYPERLINK("http://www.worldcat.org/oclc/17763880","WorldCat Record")</f>
        <v/>
      </c>
      <c r="AU17" t="inlineStr">
        <is>
          <t>836843647:eng</t>
        </is>
      </c>
      <c r="AV17" t="inlineStr">
        <is>
          <t>17763880</t>
        </is>
      </c>
      <c r="AW17" t="inlineStr">
        <is>
          <t>991001258929702656</t>
        </is>
      </c>
      <c r="AX17" t="inlineStr">
        <is>
          <t>991001258929702656</t>
        </is>
      </c>
      <c r="AY17" t="inlineStr">
        <is>
          <t>2271050740002656</t>
        </is>
      </c>
      <c r="AZ17" t="inlineStr">
        <is>
          <t>BOOK</t>
        </is>
      </c>
      <c r="BB17" t="inlineStr">
        <is>
          <t>9780300040241</t>
        </is>
      </c>
      <c r="BC17" t="inlineStr">
        <is>
          <t>32285001230027</t>
        </is>
      </c>
      <c r="BD17" t="inlineStr">
        <is>
          <t>893528831</t>
        </is>
      </c>
    </row>
    <row r="18">
      <c r="A18" t="inlineStr">
        <is>
          <t>No</t>
        </is>
      </c>
      <c r="B18" t="inlineStr">
        <is>
          <t>HX198.5 .D7</t>
        </is>
      </c>
      <c r="C18" t="inlineStr">
        <is>
          <t>0                      HX 0198500D  7</t>
        </is>
      </c>
      <c r="D18" t="inlineStr">
        <is>
          <t>Socialism and populism in Chile, 1932-52 / Paul W. Drake.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Drake, Paul W., 1944-</t>
        </is>
      </c>
      <c r="L18" t="inlineStr">
        <is>
          <t>Urbana : University of Illinois Press,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ilu</t>
        </is>
      </c>
      <c r="R18" t="inlineStr">
        <is>
          <t xml:space="preserve">HX </t>
        </is>
      </c>
      <c r="S18" t="n">
        <v>4</v>
      </c>
      <c r="T18" t="n">
        <v>4</v>
      </c>
      <c r="U18" t="inlineStr">
        <is>
          <t>2006-04-11</t>
        </is>
      </c>
      <c r="V18" t="inlineStr">
        <is>
          <t>2006-04-11</t>
        </is>
      </c>
      <c r="W18" t="inlineStr">
        <is>
          <t>1992-07-20</t>
        </is>
      </c>
      <c r="X18" t="inlineStr">
        <is>
          <t>1992-07-20</t>
        </is>
      </c>
      <c r="Y18" t="n">
        <v>495</v>
      </c>
      <c r="Z18" t="n">
        <v>397</v>
      </c>
      <c r="AA18" t="n">
        <v>549</v>
      </c>
      <c r="AB18" t="n">
        <v>3</v>
      </c>
      <c r="AC18" t="n">
        <v>5</v>
      </c>
      <c r="AD18" t="n">
        <v>22</v>
      </c>
      <c r="AE18" t="n">
        <v>33</v>
      </c>
      <c r="AF18" t="n">
        <v>6</v>
      </c>
      <c r="AG18" t="n">
        <v>10</v>
      </c>
      <c r="AH18" t="n">
        <v>5</v>
      </c>
      <c r="AI18" t="n">
        <v>9</v>
      </c>
      <c r="AJ18" t="n">
        <v>13</v>
      </c>
      <c r="AK18" t="n">
        <v>17</v>
      </c>
      <c r="AL18" t="n">
        <v>2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HYPERLINK("https://creighton-primo.hosted.exlibrisgroup.com/primo-explore/search?tab=default_tab&amp;search_scope=EVERYTHING&amp;vid=01CRU&amp;lang=en_US&amp;offset=0&amp;query=any,contains,991004433389702656","Catalog Record")</f>
        <v/>
      </c>
      <c r="AT18">
        <f>HYPERLINK("http://www.worldcat.org/oclc/3433336","WorldCat Record")</f>
        <v/>
      </c>
      <c r="AU18" t="inlineStr">
        <is>
          <t>10475981:eng</t>
        </is>
      </c>
      <c r="AV18" t="inlineStr">
        <is>
          <t>3433336</t>
        </is>
      </c>
      <c r="AW18" t="inlineStr">
        <is>
          <t>991004433389702656</t>
        </is>
      </c>
      <c r="AX18" t="inlineStr">
        <is>
          <t>991004433389702656</t>
        </is>
      </c>
      <c r="AY18" t="inlineStr">
        <is>
          <t>2265518320002656</t>
        </is>
      </c>
      <c r="AZ18" t="inlineStr">
        <is>
          <t>BOOK</t>
        </is>
      </c>
      <c r="BB18" t="inlineStr">
        <is>
          <t>9780252006579</t>
        </is>
      </c>
      <c r="BC18" t="inlineStr">
        <is>
          <t>32285001230035</t>
        </is>
      </c>
      <c r="BD18" t="inlineStr">
        <is>
          <t>893513242</t>
        </is>
      </c>
    </row>
    <row r="19">
      <c r="A19" t="inlineStr">
        <is>
          <t>No</t>
        </is>
      </c>
      <c r="B19" t="inlineStr">
        <is>
          <t>HX21 .C35 2000</t>
        </is>
      </c>
      <c r="C19" t="inlineStr">
        <is>
          <t>0                      HX 0021000C  35          2000</t>
        </is>
      </c>
      <c r="D19" t="inlineStr">
        <is>
          <t>The retreat of social democracy / John Callaghan.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Callaghan, John (John T.)</t>
        </is>
      </c>
      <c r="L19" t="inlineStr">
        <is>
          <t>New York : Manchester University Press, c2000.</t>
        </is>
      </c>
      <c r="M19" t="inlineStr">
        <is>
          <t>2000</t>
        </is>
      </c>
      <c r="O19" t="inlineStr">
        <is>
          <t>eng</t>
        </is>
      </c>
      <c r="P19" t="inlineStr">
        <is>
          <t>nyu</t>
        </is>
      </c>
      <c r="Q19" t="inlineStr">
        <is>
          <t>Political analyses</t>
        </is>
      </c>
      <c r="R19" t="inlineStr">
        <is>
          <t xml:space="preserve">HX </t>
        </is>
      </c>
      <c r="S19" t="n">
        <v>1</v>
      </c>
      <c r="T19" t="n">
        <v>1</v>
      </c>
      <c r="U19" t="inlineStr">
        <is>
          <t>2004-07-12</t>
        </is>
      </c>
      <c r="V19" t="inlineStr">
        <is>
          <t>2004-07-12</t>
        </is>
      </c>
      <c r="W19" t="inlineStr">
        <is>
          <t>2004-07-12</t>
        </is>
      </c>
      <c r="X19" t="inlineStr">
        <is>
          <t>2004-07-12</t>
        </is>
      </c>
      <c r="Y19" t="n">
        <v>224</v>
      </c>
      <c r="Z19" t="n">
        <v>139</v>
      </c>
      <c r="AA19" t="n">
        <v>145</v>
      </c>
      <c r="AB19" t="n">
        <v>1</v>
      </c>
      <c r="AC19" t="n">
        <v>1</v>
      </c>
      <c r="AD19" t="n">
        <v>5</v>
      </c>
      <c r="AE19" t="n">
        <v>5</v>
      </c>
      <c r="AF19" t="n">
        <v>2</v>
      </c>
      <c r="AG19" t="n">
        <v>2</v>
      </c>
      <c r="AH19" t="n">
        <v>2</v>
      </c>
      <c r="AI19" t="n">
        <v>2</v>
      </c>
      <c r="AJ19" t="n">
        <v>3</v>
      </c>
      <c r="AK19" t="n">
        <v>3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HYPERLINK("https://creighton-primo.hosted.exlibrisgroup.com/primo-explore/search?tab=default_tab&amp;search_scope=EVERYTHING&amp;vid=01CRU&amp;lang=en_US&amp;offset=0&amp;query=any,contains,991004158849702656","Catalog Record")</f>
        <v/>
      </c>
      <c r="AT19">
        <f>HYPERLINK("http://www.worldcat.org/oclc/43385113","WorldCat Record")</f>
        <v/>
      </c>
      <c r="AU19" t="inlineStr">
        <is>
          <t>118688870:eng</t>
        </is>
      </c>
      <c r="AV19" t="inlineStr">
        <is>
          <t>43385113</t>
        </is>
      </c>
      <c r="AW19" t="inlineStr">
        <is>
          <t>991004158849702656</t>
        </is>
      </c>
      <c r="AX19" t="inlineStr">
        <is>
          <t>991004158849702656</t>
        </is>
      </c>
      <c r="AY19" t="inlineStr">
        <is>
          <t>2256836240002656</t>
        </is>
      </c>
      <c r="AZ19" t="inlineStr">
        <is>
          <t>BOOK</t>
        </is>
      </c>
      <c r="BB19" t="inlineStr">
        <is>
          <t>9780719050312</t>
        </is>
      </c>
      <c r="BC19" t="inlineStr">
        <is>
          <t>32285004923032</t>
        </is>
      </c>
      <c r="BD19" t="inlineStr">
        <is>
          <t>893349683</t>
        </is>
      </c>
    </row>
    <row r="20">
      <c r="A20" t="inlineStr">
        <is>
          <t>No</t>
        </is>
      </c>
      <c r="B20" t="inlineStr">
        <is>
          <t>HX237 .A52 1976</t>
        </is>
      </c>
      <c r="C20" t="inlineStr">
        <is>
          <t>0                      HX 0237000A  52          1976</t>
        </is>
      </c>
      <c r="D20" t="inlineStr">
        <is>
          <t>Considerations on Western Marxism / [by] Perry Anderson.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Anderson, Perry.</t>
        </is>
      </c>
      <c r="L20" t="inlineStr">
        <is>
          <t>London : NLB, 1976.</t>
        </is>
      </c>
      <c r="M20" t="inlineStr">
        <is>
          <t>1976</t>
        </is>
      </c>
      <c r="O20" t="inlineStr">
        <is>
          <t>eng</t>
        </is>
      </c>
      <c r="P20" t="inlineStr">
        <is>
          <t>enk</t>
        </is>
      </c>
      <c r="R20" t="inlineStr">
        <is>
          <t xml:space="preserve">HX </t>
        </is>
      </c>
      <c r="S20" t="n">
        <v>4</v>
      </c>
      <c r="T20" t="n">
        <v>4</v>
      </c>
      <c r="U20" t="inlineStr">
        <is>
          <t>2008-12-11</t>
        </is>
      </c>
      <c r="V20" t="inlineStr">
        <is>
          <t>2008-12-11</t>
        </is>
      </c>
      <c r="W20" t="inlineStr">
        <is>
          <t>1997-08-27</t>
        </is>
      </c>
      <c r="X20" t="inlineStr">
        <is>
          <t>1997-08-27</t>
        </is>
      </c>
      <c r="Y20" t="n">
        <v>595</v>
      </c>
      <c r="Z20" t="n">
        <v>414</v>
      </c>
      <c r="AA20" t="n">
        <v>498</v>
      </c>
      <c r="AB20" t="n">
        <v>4</v>
      </c>
      <c r="AC20" t="n">
        <v>4</v>
      </c>
      <c r="AD20" t="n">
        <v>21</v>
      </c>
      <c r="AE20" t="n">
        <v>26</v>
      </c>
      <c r="AF20" t="n">
        <v>10</v>
      </c>
      <c r="AG20" t="n">
        <v>11</v>
      </c>
      <c r="AH20" t="n">
        <v>5</v>
      </c>
      <c r="AI20" t="n">
        <v>6</v>
      </c>
      <c r="AJ20" t="n">
        <v>13</v>
      </c>
      <c r="AK20" t="n">
        <v>17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HYPERLINK("https://creighton-primo.hosted.exlibrisgroup.com/primo-explore/search?tab=default_tab&amp;search_scope=EVERYTHING&amp;vid=01CRU&amp;lang=en_US&amp;offset=0&amp;query=any,contains,991004159929702656","Catalog Record")</f>
        <v/>
      </c>
      <c r="AT20">
        <f>HYPERLINK("http://www.worldcat.org/oclc/2547752","WorldCat Record")</f>
        <v/>
      </c>
      <c r="AU20" t="inlineStr">
        <is>
          <t>511392:eng</t>
        </is>
      </c>
      <c r="AV20" t="inlineStr">
        <is>
          <t>2547752</t>
        </is>
      </c>
      <c r="AW20" t="inlineStr">
        <is>
          <t>991004159929702656</t>
        </is>
      </c>
      <c r="AX20" t="inlineStr">
        <is>
          <t>991004159929702656</t>
        </is>
      </c>
      <c r="AY20" t="inlineStr">
        <is>
          <t>2267376730002656</t>
        </is>
      </c>
      <c r="AZ20" t="inlineStr">
        <is>
          <t>BOOK</t>
        </is>
      </c>
      <c r="BB20" t="inlineStr">
        <is>
          <t>9780902308671</t>
        </is>
      </c>
      <c r="BC20" t="inlineStr">
        <is>
          <t>32285003191920</t>
        </is>
      </c>
      <c r="BD20" t="inlineStr">
        <is>
          <t>893775702</t>
        </is>
      </c>
    </row>
    <row r="21">
      <c r="A21" t="inlineStr">
        <is>
          <t>No</t>
        </is>
      </c>
      <c r="B21" t="inlineStr">
        <is>
          <t>HX237 .L536 1983</t>
        </is>
      </c>
      <c r="C21" t="inlineStr">
        <is>
          <t>0                      HX 0237000L  536         1983</t>
        </is>
      </c>
      <c r="D21" t="inlineStr">
        <is>
          <t>A history of European socialism / Albert S. Lindemann.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Lindemann, Albert S.</t>
        </is>
      </c>
      <c r="L21" t="inlineStr">
        <is>
          <t>New Haven : Yale University Press, c1983.</t>
        </is>
      </c>
      <c r="M21" t="inlineStr">
        <is>
          <t>1983</t>
        </is>
      </c>
      <c r="O21" t="inlineStr">
        <is>
          <t>eng</t>
        </is>
      </c>
      <c r="P21" t="inlineStr">
        <is>
          <t>ctu</t>
        </is>
      </c>
      <c r="R21" t="inlineStr">
        <is>
          <t xml:space="preserve">HX </t>
        </is>
      </c>
      <c r="S21" t="n">
        <v>4</v>
      </c>
      <c r="T21" t="n">
        <v>4</v>
      </c>
      <c r="U21" t="inlineStr">
        <is>
          <t>2001-04-26</t>
        </is>
      </c>
      <c r="V21" t="inlineStr">
        <is>
          <t>2001-04-26</t>
        </is>
      </c>
      <c r="W21" t="inlineStr">
        <is>
          <t>1992-07-20</t>
        </is>
      </c>
      <c r="X21" t="inlineStr">
        <is>
          <t>1992-07-20</t>
        </is>
      </c>
      <c r="Y21" t="n">
        <v>951</v>
      </c>
      <c r="Z21" t="n">
        <v>746</v>
      </c>
      <c r="AA21" t="n">
        <v>751</v>
      </c>
      <c r="AB21" t="n">
        <v>7</v>
      </c>
      <c r="AC21" t="n">
        <v>7</v>
      </c>
      <c r="AD21" t="n">
        <v>40</v>
      </c>
      <c r="AE21" t="n">
        <v>40</v>
      </c>
      <c r="AF21" t="n">
        <v>16</v>
      </c>
      <c r="AG21" t="n">
        <v>16</v>
      </c>
      <c r="AH21" t="n">
        <v>11</v>
      </c>
      <c r="AI21" t="n">
        <v>11</v>
      </c>
      <c r="AJ21" t="n">
        <v>21</v>
      </c>
      <c r="AK21" t="n">
        <v>21</v>
      </c>
      <c r="AL21" t="n">
        <v>5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HYPERLINK("https://creighton-primo.hosted.exlibrisgroup.com/primo-explore/search?tab=default_tab&amp;search_scope=EVERYTHING&amp;vid=01CRU&amp;lang=en_US&amp;offset=0&amp;query=any,contains,991005251009702656","Catalog Record")</f>
        <v/>
      </c>
      <c r="AT21">
        <f>HYPERLINK("http://www.worldcat.org/oclc/8493280","WorldCat Record")</f>
        <v/>
      </c>
      <c r="AU21" t="inlineStr">
        <is>
          <t>435902:eng</t>
        </is>
      </c>
      <c r="AV21" t="inlineStr">
        <is>
          <t>8493280</t>
        </is>
      </c>
      <c r="AW21" t="inlineStr">
        <is>
          <t>991005251009702656</t>
        </is>
      </c>
      <c r="AX21" t="inlineStr">
        <is>
          <t>991005251009702656</t>
        </is>
      </c>
      <c r="AY21" t="inlineStr">
        <is>
          <t>2261652220002656</t>
        </is>
      </c>
      <c r="AZ21" t="inlineStr">
        <is>
          <t>BOOK</t>
        </is>
      </c>
      <c r="BB21" t="inlineStr">
        <is>
          <t>9780300027976</t>
        </is>
      </c>
      <c r="BC21" t="inlineStr">
        <is>
          <t>32285001230084</t>
        </is>
      </c>
      <c r="BD21" t="inlineStr">
        <is>
          <t>893514336</t>
        </is>
      </c>
    </row>
    <row r="22">
      <c r="A22" t="inlineStr">
        <is>
          <t>No</t>
        </is>
      </c>
      <c r="B22" t="inlineStr">
        <is>
          <t>HX237 .V58</t>
        </is>
      </c>
      <c r="C22" t="inlineStr">
        <is>
          <t>0                      HX 0237000V  58</t>
        </is>
      </c>
      <c r="D22" t="inlineStr">
        <is>
          <t>Political socialization in Eastern Europe : a comparative framework / edited by Ivan Volgyes.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Völgyes, Iván, 1936-</t>
        </is>
      </c>
      <c r="L22" t="inlineStr">
        <is>
          <t>New York : Praeger, 1975.</t>
        </is>
      </c>
      <c r="M22" t="inlineStr">
        <is>
          <t>1975</t>
        </is>
      </c>
      <c r="O22" t="inlineStr">
        <is>
          <t>eng</t>
        </is>
      </c>
      <c r="P22" t="inlineStr">
        <is>
          <t>nyu</t>
        </is>
      </c>
      <c r="Q22" t="inlineStr">
        <is>
          <t>Praeger special studies in international politics and government</t>
        </is>
      </c>
      <c r="R22" t="inlineStr">
        <is>
          <t xml:space="preserve">HX </t>
        </is>
      </c>
      <c r="S22" t="n">
        <v>2</v>
      </c>
      <c r="T22" t="n">
        <v>2</v>
      </c>
      <c r="U22" t="inlineStr">
        <is>
          <t>2006-04-27</t>
        </is>
      </c>
      <c r="V22" t="inlineStr">
        <is>
          <t>2006-04-27</t>
        </is>
      </c>
      <c r="W22" t="inlineStr">
        <is>
          <t>1997-08-27</t>
        </is>
      </c>
      <c r="X22" t="inlineStr">
        <is>
          <t>1997-08-27</t>
        </is>
      </c>
      <c r="Y22" t="n">
        <v>400</v>
      </c>
      <c r="Z22" t="n">
        <v>288</v>
      </c>
      <c r="AA22" t="n">
        <v>290</v>
      </c>
      <c r="AB22" t="n">
        <v>3</v>
      </c>
      <c r="AC22" t="n">
        <v>3</v>
      </c>
      <c r="AD22" t="n">
        <v>13</v>
      </c>
      <c r="AE22" t="n">
        <v>13</v>
      </c>
      <c r="AF22" t="n">
        <v>2</v>
      </c>
      <c r="AG22" t="n">
        <v>2</v>
      </c>
      <c r="AH22" t="n">
        <v>5</v>
      </c>
      <c r="AI22" t="n">
        <v>5</v>
      </c>
      <c r="AJ22" t="n">
        <v>7</v>
      </c>
      <c r="AK22" t="n">
        <v>7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HYPERLINK("http://catalog.hathitrust.org/Record/000960015","HathiTrust Record")</f>
        <v/>
      </c>
      <c r="AS22">
        <f>HYPERLINK("https://creighton-primo.hosted.exlibrisgroup.com/primo-explore/search?tab=default_tab&amp;search_scope=EVERYTHING&amp;vid=01CRU&amp;lang=en_US&amp;offset=0&amp;query=any,contains,991003537139702656","Catalog Record")</f>
        <v/>
      </c>
      <c r="AT22">
        <f>HYPERLINK("http://www.worldcat.org/oclc/1102834","WorldCat Record")</f>
        <v/>
      </c>
      <c r="AU22" t="inlineStr">
        <is>
          <t>867380938:eng</t>
        </is>
      </c>
      <c r="AV22" t="inlineStr">
        <is>
          <t>1102834</t>
        </is>
      </c>
      <c r="AW22" t="inlineStr">
        <is>
          <t>991003537139702656</t>
        </is>
      </c>
      <c r="AX22" t="inlineStr">
        <is>
          <t>991003537139702656</t>
        </is>
      </c>
      <c r="AY22" t="inlineStr">
        <is>
          <t>2270128530002656</t>
        </is>
      </c>
      <c r="AZ22" t="inlineStr">
        <is>
          <t>BOOK</t>
        </is>
      </c>
      <c r="BB22" t="inlineStr">
        <is>
          <t>9780275095505</t>
        </is>
      </c>
      <c r="BC22" t="inlineStr">
        <is>
          <t>32285003191995</t>
        </is>
      </c>
      <c r="BD22" t="inlineStr">
        <is>
          <t>893900088</t>
        </is>
      </c>
    </row>
    <row r="23">
      <c r="A23" t="inlineStr">
        <is>
          <t>No</t>
        </is>
      </c>
      <c r="B23" t="inlineStr">
        <is>
          <t>HX238.5 .C3713 1978</t>
        </is>
      </c>
      <c r="C23" t="inlineStr">
        <is>
          <t>0                      HX 0238500C  3713        1978</t>
        </is>
      </c>
      <c r="D23" t="inlineStr">
        <is>
          <t>Eurocommunism and the state / Santiago Carrillo ; [translation from the Spanish by Nan Green and A. M. Elliott].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Carrillo, Santiago.</t>
        </is>
      </c>
      <c r="L23" t="inlineStr">
        <is>
          <t>Westport, Conn. : L. Hill ; New York : distributed by Whirlwind Book Co., c1978.</t>
        </is>
      </c>
      <c r="M23" t="inlineStr">
        <is>
          <t>1978</t>
        </is>
      </c>
      <c r="O23" t="inlineStr">
        <is>
          <t>eng</t>
        </is>
      </c>
      <c r="P23" t="inlineStr">
        <is>
          <t>ctu</t>
        </is>
      </c>
      <c r="R23" t="inlineStr">
        <is>
          <t xml:space="preserve">HX </t>
        </is>
      </c>
      <c r="S23" t="n">
        <v>1</v>
      </c>
      <c r="T23" t="n">
        <v>1</v>
      </c>
      <c r="U23" t="inlineStr">
        <is>
          <t>2001-04-26</t>
        </is>
      </c>
      <c r="V23" t="inlineStr">
        <is>
          <t>2001-04-26</t>
        </is>
      </c>
      <c r="W23" t="inlineStr">
        <is>
          <t>1992-07-20</t>
        </is>
      </c>
      <c r="X23" t="inlineStr">
        <is>
          <t>1992-07-20</t>
        </is>
      </c>
      <c r="Y23" t="n">
        <v>506</v>
      </c>
      <c r="Z23" t="n">
        <v>459</v>
      </c>
      <c r="AA23" t="n">
        <v>505</v>
      </c>
      <c r="AB23" t="n">
        <v>4</v>
      </c>
      <c r="AC23" t="n">
        <v>4</v>
      </c>
      <c r="AD23" t="n">
        <v>22</v>
      </c>
      <c r="AE23" t="n">
        <v>26</v>
      </c>
      <c r="AF23" t="n">
        <v>10</v>
      </c>
      <c r="AG23" t="n">
        <v>10</v>
      </c>
      <c r="AH23" t="n">
        <v>6</v>
      </c>
      <c r="AI23" t="n">
        <v>6</v>
      </c>
      <c r="AJ23" t="n">
        <v>11</v>
      </c>
      <c r="AK23" t="n">
        <v>15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HYPERLINK("http://catalog.hathitrust.org/Record/000710085","HathiTrust Record")</f>
        <v/>
      </c>
      <c r="AS23">
        <f>HYPERLINK("https://creighton-primo.hosted.exlibrisgroup.com/primo-explore/search?tab=default_tab&amp;search_scope=EVERYTHING&amp;vid=01CRU&amp;lang=en_US&amp;offset=0&amp;query=any,contains,991004564089702656","Catalog Record")</f>
        <v/>
      </c>
      <c r="AT23">
        <f>HYPERLINK("http://www.worldcat.org/oclc/4004112","WorldCat Record")</f>
        <v/>
      </c>
      <c r="AU23" t="inlineStr">
        <is>
          <t>8908440025:eng</t>
        </is>
      </c>
      <c r="AV23" t="inlineStr">
        <is>
          <t>4004112</t>
        </is>
      </c>
      <c r="AW23" t="inlineStr">
        <is>
          <t>991004564089702656</t>
        </is>
      </c>
      <c r="AX23" t="inlineStr">
        <is>
          <t>991004564089702656</t>
        </is>
      </c>
      <c r="AY23" t="inlineStr">
        <is>
          <t>2265200910002656</t>
        </is>
      </c>
      <c r="AZ23" t="inlineStr">
        <is>
          <t>BOOK</t>
        </is>
      </c>
      <c r="BB23" t="inlineStr">
        <is>
          <t>9780882080932</t>
        </is>
      </c>
      <c r="BC23" t="inlineStr">
        <is>
          <t>32285001230118</t>
        </is>
      </c>
      <c r="BD23" t="inlineStr">
        <is>
          <t>893593855</t>
        </is>
      </c>
    </row>
    <row r="24">
      <c r="A24" t="inlineStr">
        <is>
          <t>No</t>
        </is>
      </c>
      <c r="B24" t="inlineStr">
        <is>
          <t>HX238.5 .C64</t>
        </is>
      </c>
      <c r="C24" t="inlineStr">
        <is>
          <t>0                      HX 0238500C  64</t>
        </is>
      </c>
      <c r="D24" t="inlineStr">
        <is>
          <t>Communism and Eastern Europe : a collection of essays / edited by Frantisek Silnitsky, Larisa Silnitsky, Karl Reyman.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New York : Karz Publishers, c1979.</t>
        </is>
      </c>
      <c r="M24" t="inlineStr">
        <is>
          <t>1979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HX </t>
        </is>
      </c>
      <c r="S24" t="n">
        <v>4</v>
      </c>
      <c r="T24" t="n">
        <v>4</v>
      </c>
      <c r="U24" t="inlineStr">
        <is>
          <t>2005-05-01</t>
        </is>
      </c>
      <c r="V24" t="inlineStr">
        <is>
          <t>2005-05-01</t>
        </is>
      </c>
      <c r="W24" t="inlineStr">
        <is>
          <t>1992-07-20</t>
        </is>
      </c>
      <c r="X24" t="inlineStr">
        <is>
          <t>1992-07-20</t>
        </is>
      </c>
      <c r="Y24" t="n">
        <v>317</v>
      </c>
      <c r="Z24" t="n">
        <v>261</v>
      </c>
      <c r="AA24" t="n">
        <v>264</v>
      </c>
      <c r="AB24" t="n">
        <v>4</v>
      </c>
      <c r="AC24" t="n">
        <v>4</v>
      </c>
      <c r="AD24" t="n">
        <v>17</v>
      </c>
      <c r="AE24" t="n">
        <v>17</v>
      </c>
      <c r="AF24" t="n">
        <v>6</v>
      </c>
      <c r="AG24" t="n">
        <v>6</v>
      </c>
      <c r="AH24" t="n">
        <v>5</v>
      </c>
      <c r="AI24" t="n">
        <v>5</v>
      </c>
      <c r="AJ24" t="n">
        <v>10</v>
      </c>
      <c r="AK24" t="n">
        <v>10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HYPERLINK("http://catalog.hathitrust.org/Record/000299948","HathiTrust Record")</f>
        <v/>
      </c>
      <c r="AS24">
        <f>HYPERLINK("https://creighton-primo.hosted.exlibrisgroup.com/primo-explore/search?tab=default_tab&amp;search_scope=EVERYTHING&amp;vid=01CRU&amp;lang=en_US&amp;offset=0&amp;query=any,contains,991004741039702656","Catalog Record")</f>
        <v/>
      </c>
      <c r="AT24">
        <f>HYPERLINK("http://www.worldcat.org/oclc/4883565","WorldCat Record")</f>
        <v/>
      </c>
      <c r="AU24" t="inlineStr">
        <is>
          <t>375386568:eng</t>
        </is>
      </c>
      <c r="AV24" t="inlineStr">
        <is>
          <t>4883565</t>
        </is>
      </c>
      <c r="AW24" t="inlineStr">
        <is>
          <t>991004741039702656</t>
        </is>
      </c>
      <c r="AX24" t="inlineStr">
        <is>
          <t>991004741039702656</t>
        </is>
      </c>
      <c r="AY24" t="inlineStr">
        <is>
          <t>2264014210002656</t>
        </is>
      </c>
      <c r="AZ24" t="inlineStr">
        <is>
          <t>BOOK</t>
        </is>
      </c>
      <c r="BB24" t="inlineStr">
        <is>
          <t>9780918294029</t>
        </is>
      </c>
      <c r="BC24" t="inlineStr">
        <is>
          <t>32285001230134</t>
        </is>
      </c>
      <c r="BD24" t="inlineStr">
        <is>
          <t>893706780</t>
        </is>
      </c>
    </row>
    <row r="25">
      <c r="A25" t="inlineStr">
        <is>
          <t>No</t>
        </is>
      </c>
      <c r="B25" t="inlineStr">
        <is>
          <t>HX238.5 .P33 1991</t>
        </is>
      </c>
      <c r="C25" t="inlineStr">
        <is>
          <t>0                      HX 0238500P  33          1991</t>
        </is>
      </c>
      <c r="D25" t="inlineStr">
        <is>
          <t>A history of social democracy in postwar Europe / Stephen Padgett, William E. Paterson.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Padgett, Stephen, 1951-</t>
        </is>
      </c>
      <c r="L25" t="inlineStr">
        <is>
          <t>London [England] ; New York : Longman, 1991.</t>
        </is>
      </c>
      <c r="M25" t="inlineStr">
        <is>
          <t>1991</t>
        </is>
      </c>
      <c r="O25" t="inlineStr">
        <is>
          <t>eng</t>
        </is>
      </c>
      <c r="P25" t="inlineStr">
        <is>
          <t>enk</t>
        </is>
      </c>
      <c r="Q25" t="inlineStr">
        <is>
          <t>The Postwar World</t>
        </is>
      </c>
      <c r="R25" t="inlineStr">
        <is>
          <t xml:space="preserve">HX </t>
        </is>
      </c>
      <c r="S25" t="n">
        <v>2</v>
      </c>
      <c r="T25" t="n">
        <v>2</v>
      </c>
      <c r="U25" t="inlineStr">
        <is>
          <t>2001-04-26</t>
        </is>
      </c>
      <c r="V25" t="inlineStr">
        <is>
          <t>2001-04-26</t>
        </is>
      </c>
      <c r="W25" t="inlineStr">
        <is>
          <t>1992-06-10</t>
        </is>
      </c>
      <c r="X25" t="inlineStr">
        <is>
          <t>1992-06-10</t>
        </is>
      </c>
      <c r="Y25" t="n">
        <v>377</v>
      </c>
      <c r="Z25" t="n">
        <v>206</v>
      </c>
      <c r="AA25" t="n">
        <v>213</v>
      </c>
      <c r="AB25" t="n">
        <v>1</v>
      </c>
      <c r="AC25" t="n">
        <v>1</v>
      </c>
      <c r="AD25" t="n">
        <v>7</v>
      </c>
      <c r="AE25" t="n">
        <v>7</v>
      </c>
      <c r="AF25" t="n">
        <v>2</v>
      </c>
      <c r="AG25" t="n">
        <v>2</v>
      </c>
      <c r="AH25" t="n">
        <v>3</v>
      </c>
      <c r="AI25" t="n">
        <v>3</v>
      </c>
      <c r="AJ25" t="n">
        <v>6</v>
      </c>
      <c r="AK25" t="n">
        <v>6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HYPERLINK("http://catalog.hathitrust.org/Record/002752329","HathiTrust Record")</f>
        <v/>
      </c>
      <c r="AS25">
        <f>HYPERLINK("https://creighton-primo.hosted.exlibrisgroup.com/primo-explore/search?tab=default_tab&amp;search_scope=EVERYTHING&amp;vid=01CRU&amp;lang=en_US&amp;offset=0&amp;query=any,contains,991001846939702656","Catalog Record")</f>
        <v/>
      </c>
      <c r="AT25">
        <f>HYPERLINK("http://www.worldcat.org/oclc/23179862","WorldCat Record")</f>
        <v/>
      </c>
      <c r="AU25" t="inlineStr">
        <is>
          <t>1068220:eng</t>
        </is>
      </c>
      <c r="AV25" t="inlineStr">
        <is>
          <t>23179862</t>
        </is>
      </c>
      <c r="AW25" t="inlineStr">
        <is>
          <t>991001846939702656</t>
        </is>
      </c>
      <c r="AX25" t="inlineStr">
        <is>
          <t>991001846939702656</t>
        </is>
      </c>
      <c r="AY25" t="inlineStr">
        <is>
          <t>2265576060002656</t>
        </is>
      </c>
      <c r="AZ25" t="inlineStr">
        <is>
          <t>BOOK</t>
        </is>
      </c>
      <c r="BB25" t="inlineStr">
        <is>
          <t>9780582491748</t>
        </is>
      </c>
      <c r="BC25" t="inlineStr">
        <is>
          <t>32285001127520</t>
        </is>
      </c>
      <c r="BD25" t="inlineStr">
        <is>
          <t>893226178</t>
        </is>
      </c>
    </row>
    <row r="26">
      <c r="A26" t="inlineStr">
        <is>
          <t>No</t>
        </is>
      </c>
      <c r="B26" t="inlineStr">
        <is>
          <t>HX238.5 .P4413 1983</t>
        </is>
      </c>
      <c r="C26" t="inlineStr">
        <is>
          <t>0                      HX 0238500P  4413        1983</t>
        </is>
      </c>
      <c r="D26" t="inlineStr">
        <is>
          <t>Social democratic parties in Europe / Anton Pelinka.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Pelinka, Anton, 1941-</t>
        </is>
      </c>
      <c r="L26" t="inlineStr">
        <is>
          <t>New York, N.Y., U.S.A. : Praeger, 1983.</t>
        </is>
      </c>
      <c r="M26" t="inlineStr">
        <is>
          <t>1983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HX </t>
        </is>
      </c>
      <c r="S26" t="n">
        <v>3</v>
      </c>
      <c r="T26" t="n">
        <v>3</v>
      </c>
      <c r="U26" t="inlineStr">
        <is>
          <t>2006-09-26</t>
        </is>
      </c>
      <c r="V26" t="inlineStr">
        <is>
          <t>2006-09-26</t>
        </is>
      </c>
      <c r="W26" t="inlineStr">
        <is>
          <t>1992-07-20</t>
        </is>
      </c>
      <c r="X26" t="inlineStr">
        <is>
          <t>1992-07-20</t>
        </is>
      </c>
      <c r="Y26" t="n">
        <v>358</v>
      </c>
      <c r="Z26" t="n">
        <v>281</v>
      </c>
      <c r="AA26" t="n">
        <v>283</v>
      </c>
      <c r="AB26" t="n">
        <v>4</v>
      </c>
      <c r="AC26" t="n">
        <v>4</v>
      </c>
      <c r="AD26" t="n">
        <v>19</v>
      </c>
      <c r="AE26" t="n">
        <v>19</v>
      </c>
      <c r="AF26" t="n">
        <v>6</v>
      </c>
      <c r="AG26" t="n">
        <v>6</v>
      </c>
      <c r="AH26" t="n">
        <v>6</v>
      </c>
      <c r="AI26" t="n">
        <v>6</v>
      </c>
      <c r="AJ26" t="n">
        <v>11</v>
      </c>
      <c r="AK26" t="n">
        <v>11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HYPERLINK("http://catalog.hathitrust.org/Record/000276593","HathiTrust Record")</f>
        <v/>
      </c>
      <c r="AS26">
        <f>HYPERLINK("https://creighton-primo.hosted.exlibrisgroup.com/primo-explore/search?tab=default_tab&amp;search_scope=EVERYTHING&amp;vid=01CRU&amp;lang=en_US&amp;offset=0&amp;query=any,contains,991000092429702656","Catalog Record")</f>
        <v/>
      </c>
      <c r="AT26">
        <f>HYPERLINK("http://www.worldcat.org/oclc/8907395","WorldCat Record")</f>
        <v/>
      </c>
      <c r="AU26" t="inlineStr">
        <is>
          <t>2559576:eng</t>
        </is>
      </c>
      <c r="AV26" t="inlineStr">
        <is>
          <t>8907395</t>
        </is>
      </c>
      <c r="AW26" t="inlineStr">
        <is>
          <t>991000092429702656</t>
        </is>
      </c>
      <c r="AX26" t="inlineStr">
        <is>
          <t>991000092429702656</t>
        </is>
      </c>
      <c r="AY26" t="inlineStr">
        <is>
          <t>2262926140002656</t>
        </is>
      </c>
      <c r="AZ26" t="inlineStr">
        <is>
          <t>BOOK</t>
        </is>
      </c>
      <c r="BB26" t="inlineStr">
        <is>
          <t>9780030623622</t>
        </is>
      </c>
      <c r="BC26" t="inlineStr">
        <is>
          <t>32285001230217</t>
        </is>
      </c>
      <c r="BD26" t="inlineStr">
        <is>
          <t>893425420</t>
        </is>
      </c>
    </row>
    <row r="27">
      <c r="A27" t="inlineStr">
        <is>
          <t>No</t>
        </is>
      </c>
      <c r="B27" t="inlineStr">
        <is>
          <t>HX239 .L4613 1979</t>
        </is>
      </c>
      <c r="C27" t="inlineStr">
        <is>
          <t>0                      HX 0239000L  4613        1979</t>
        </is>
      </c>
      <c r="D27" t="inlineStr">
        <is>
          <t>Eurocommunism : challenge for East and West / Wolfgang Leonhard ; translated by Mark Vecchio.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Leonhard, Wolfgang.</t>
        </is>
      </c>
      <c r="L27" t="inlineStr">
        <is>
          <t>New York : Holt, Rinehart, and Winston, 1979, c1978.</t>
        </is>
      </c>
      <c r="M27" t="inlineStr">
        <is>
          <t>1979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HX </t>
        </is>
      </c>
      <c r="S27" t="n">
        <v>1</v>
      </c>
      <c r="T27" t="n">
        <v>1</v>
      </c>
      <c r="U27" t="inlineStr">
        <is>
          <t>1995-11-29</t>
        </is>
      </c>
      <c r="V27" t="inlineStr">
        <is>
          <t>1995-11-29</t>
        </is>
      </c>
      <c r="W27" t="inlineStr">
        <is>
          <t>1992-07-20</t>
        </is>
      </c>
      <c r="X27" t="inlineStr">
        <is>
          <t>1992-07-20</t>
        </is>
      </c>
      <c r="Y27" t="n">
        <v>592</v>
      </c>
      <c r="Z27" t="n">
        <v>517</v>
      </c>
      <c r="AA27" t="n">
        <v>526</v>
      </c>
      <c r="AB27" t="n">
        <v>4</v>
      </c>
      <c r="AC27" t="n">
        <v>4</v>
      </c>
      <c r="AD27" t="n">
        <v>17</v>
      </c>
      <c r="AE27" t="n">
        <v>17</v>
      </c>
      <c r="AF27" t="n">
        <v>5</v>
      </c>
      <c r="AG27" t="n">
        <v>5</v>
      </c>
      <c r="AH27" t="n">
        <v>3</v>
      </c>
      <c r="AI27" t="n">
        <v>3</v>
      </c>
      <c r="AJ27" t="n">
        <v>9</v>
      </c>
      <c r="AK27" t="n">
        <v>9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HYPERLINK("http://catalog.hathitrust.org/Record/000023390","HathiTrust Record")</f>
        <v/>
      </c>
      <c r="AS27">
        <f>HYPERLINK("https://creighton-primo.hosted.exlibrisgroup.com/primo-explore/search?tab=default_tab&amp;search_scope=EVERYTHING&amp;vid=01CRU&amp;lang=en_US&amp;offset=0&amp;query=any,contains,991004712399702656","Catalog Record")</f>
        <v/>
      </c>
      <c r="AT27">
        <f>HYPERLINK("http://www.worldcat.org/oclc/4774678","WorldCat Record")</f>
        <v/>
      </c>
      <c r="AU27" t="inlineStr">
        <is>
          <t>1090058664:eng</t>
        </is>
      </c>
      <c r="AV27" t="inlineStr">
        <is>
          <t>4774678</t>
        </is>
      </c>
      <c r="AW27" t="inlineStr">
        <is>
          <t>991004712399702656</t>
        </is>
      </c>
      <c r="AX27" t="inlineStr">
        <is>
          <t>991004712399702656</t>
        </is>
      </c>
      <c r="AY27" t="inlineStr">
        <is>
          <t>2256769370002656</t>
        </is>
      </c>
      <c r="AZ27" t="inlineStr">
        <is>
          <t>BOOK</t>
        </is>
      </c>
      <c r="BB27" t="inlineStr">
        <is>
          <t>9780030449512</t>
        </is>
      </c>
      <c r="BC27" t="inlineStr">
        <is>
          <t>32285001230233</t>
        </is>
      </c>
      <c r="BD27" t="inlineStr">
        <is>
          <t>893719269</t>
        </is>
      </c>
    </row>
    <row r="28">
      <c r="A28" t="inlineStr">
        <is>
          <t>No</t>
        </is>
      </c>
      <c r="B28" t="inlineStr">
        <is>
          <t>HX240.7.A6 B86 1999</t>
        </is>
      </c>
      <c r="C28" t="inlineStr">
        <is>
          <t>0                      HX 0240700A  6                  B  86          1999</t>
        </is>
      </c>
      <c r="D28" t="inlineStr">
        <is>
          <t>Subversive institutions : the design and the destruction of socialism and the state / Valerie Bunce.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Bunce, Valerie, 1949-</t>
        </is>
      </c>
      <c r="L28" t="inlineStr">
        <is>
          <t>Cambridge, UK ; New York : Cambridge University Press, 1999.</t>
        </is>
      </c>
      <c r="M28" t="inlineStr">
        <is>
          <t>1999</t>
        </is>
      </c>
      <c r="O28" t="inlineStr">
        <is>
          <t>eng</t>
        </is>
      </c>
      <c r="P28" t="inlineStr">
        <is>
          <t>enk</t>
        </is>
      </c>
      <c r="Q28" t="inlineStr">
        <is>
          <t>Cambridge studies in comparative politics</t>
        </is>
      </c>
      <c r="R28" t="inlineStr">
        <is>
          <t xml:space="preserve">HX </t>
        </is>
      </c>
      <c r="S28" t="n">
        <v>5</v>
      </c>
      <c r="T28" t="n">
        <v>5</v>
      </c>
      <c r="U28" t="inlineStr">
        <is>
          <t>2006-06-05</t>
        </is>
      </c>
      <c r="V28" t="inlineStr">
        <is>
          <t>2006-06-05</t>
        </is>
      </c>
      <c r="W28" t="inlineStr">
        <is>
          <t>2000-01-12</t>
        </is>
      </c>
      <c r="X28" t="inlineStr">
        <is>
          <t>2000-01-12</t>
        </is>
      </c>
      <c r="Y28" t="n">
        <v>391</v>
      </c>
      <c r="Z28" t="n">
        <v>274</v>
      </c>
      <c r="AA28" t="n">
        <v>429</v>
      </c>
      <c r="AB28" t="n">
        <v>3</v>
      </c>
      <c r="AC28" t="n">
        <v>4</v>
      </c>
      <c r="AD28" t="n">
        <v>18</v>
      </c>
      <c r="AE28" t="n">
        <v>27</v>
      </c>
      <c r="AF28" t="n">
        <v>5</v>
      </c>
      <c r="AG28" t="n">
        <v>9</v>
      </c>
      <c r="AH28" t="n">
        <v>5</v>
      </c>
      <c r="AI28" t="n">
        <v>9</v>
      </c>
      <c r="AJ28" t="n">
        <v>10</v>
      </c>
      <c r="AK28" t="n">
        <v>13</v>
      </c>
      <c r="AL28" t="n">
        <v>2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HYPERLINK("https://creighton-primo.hosted.exlibrisgroup.com/primo-explore/search?tab=default_tab&amp;search_scope=EVERYTHING&amp;vid=01CRU&amp;lang=en_US&amp;offset=0&amp;query=any,contains,991002960129702656","Catalog Record")</f>
        <v/>
      </c>
      <c r="AT28">
        <f>HYPERLINK("http://www.worldcat.org/oclc/39546170","WorldCat Record")</f>
        <v/>
      </c>
      <c r="AU28" t="inlineStr">
        <is>
          <t>795159052:eng</t>
        </is>
      </c>
      <c r="AV28" t="inlineStr">
        <is>
          <t>39546170</t>
        </is>
      </c>
      <c r="AW28" t="inlineStr">
        <is>
          <t>991002960129702656</t>
        </is>
      </c>
      <c r="AX28" t="inlineStr">
        <is>
          <t>991002960129702656</t>
        </is>
      </c>
      <c r="AY28" t="inlineStr">
        <is>
          <t>2257313850002656</t>
        </is>
      </c>
      <c r="AZ28" t="inlineStr">
        <is>
          <t>BOOK</t>
        </is>
      </c>
      <c r="BB28" t="inlineStr">
        <is>
          <t>9780521584494</t>
        </is>
      </c>
      <c r="BC28" t="inlineStr">
        <is>
          <t>32285003641221</t>
        </is>
      </c>
      <c r="BD28" t="inlineStr">
        <is>
          <t>893342076</t>
        </is>
      </c>
    </row>
    <row r="29">
      <c r="A29" t="inlineStr">
        <is>
          <t>No</t>
        </is>
      </c>
      <c r="B29" t="inlineStr">
        <is>
          <t>HX240.7.A6 L44 1995</t>
        </is>
      </c>
      <c r="C29" t="inlineStr">
        <is>
          <t>0                      HX 0240700A  6                  L  44          1995</t>
        </is>
      </c>
      <c r="D29" t="inlineStr">
        <is>
          <t>The legacies of communism in Eastern Europe / edited by Zoltan Barany and Ivan Volgyes.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Baltimore : Johns Hopkins University Press, 1995.</t>
        </is>
      </c>
      <c r="M29" t="inlineStr">
        <is>
          <t>1995</t>
        </is>
      </c>
      <c r="O29" t="inlineStr">
        <is>
          <t>eng</t>
        </is>
      </c>
      <c r="P29" t="inlineStr">
        <is>
          <t>mdu</t>
        </is>
      </c>
      <c r="R29" t="inlineStr">
        <is>
          <t xml:space="preserve">HX </t>
        </is>
      </c>
      <c r="S29" t="n">
        <v>10</v>
      </c>
      <c r="T29" t="n">
        <v>10</v>
      </c>
      <c r="U29" t="inlineStr">
        <is>
          <t>2004-06-25</t>
        </is>
      </c>
      <c r="V29" t="inlineStr">
        <is>
          <t>2004-06-25</t>
        </is>
      </c>
      <c r="W29" t="inlineStr">
        <is>
          <t>1996-04-16</t>
        </is>
      </c>
      <c r="X29" t="inlineStr">
        <is>
          <t>1996-04-16</t>
        </is>
      </c>
      <c r="Y29" t="n">
        <v>481</v>
      </c>
      <c r="Z29" t="n">
        <v>394</v>
      </c>
      <c r="AA29" t="n">
        <v>395</v>
      </c>
      <c r="AB29" t="n">
        <v>3</v>
      </c>
      <c r="AC29" t="n">
        <v>3</v>
      </c>
      <c r="AD29" t="n">
        <v>23</v>
      </c>
      <c r="AE29" t="n">
        <v>23</v>
      </c>
      <c r="AF29" t="n">
        <v>9</v>
      </c>
      <c r="AG29" t="n">
        <v>9</v>
      </c>
      <c r="AH29" t="n">
        <v>6</v>
      </c>
      <c r="AI29" t="n">
        <v>6</v>
      </c>
      <c r="AJ29" t="n">
        <v>11</v>
      </c>
      <c r="AK29" t="n">
        <v>11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HYPERLINK("https://creighton-primo.hosted.exlibrisgroup.com/primo-explore/search?tab=default_tab&amp;search_scope=EVERYTHING&amp;vid=01CRU&amp;lang=en_US&amp;offset=0&amp;query=any,contains,991005419989702656","Catalog Record")</f>
        <v/>
      </c>
      <c r="AT29">
        <f>HYPERLINK("http://www.worldcat.org/oclc/31515605","WorldCat Record")</f>
        <v/>
      </c>
      <c r="AU29" t="inlineStr">
        <is>
          <t>365708707:eng</t>
        </is>
      </c>
      <c r="AV29" t="inlineStr">
        <is>
          <t>31515605</t>
        </is>
      </c>
      <c r="AW29" t="inlineStr">
        <is>
          <t>991005419989702656</t>
        </is>
      </c>
      <c r="AX29" t="inlineStr">
        <is>
          <t>991005419989702656</t>
        </is>
      </c>
      <c r="AY29" t="inlineStr">
        <is>
          <t>2272021630002656</t>
        </is>
      </c>
      <c r="AZ29" t="inlineStr">
        <is>
          <t>BOOK</t>
        </is>
      </c>
      <c r="BB29" t="inlineStr">
        <is>
          <t>9780801849978</t>
        </is>
      </c>
      <c r="BC29" t="inlineStr">
        <is>
          <t>32285004908785</t>
        </is>
      </c>
      <c r="BD29" t="inlineStr">
        <is>
          <t>893619976</t>
        </is>
      </c>
    </row>
    <row r="30">
      <c r="A30" t="inlineStr">
        <is>
          <t>No</t>
        </is>
      </c>
      <c r="B30" t="inlineStr">
        <is>
          <t>HX240.7.A6 O54 2004</t>
        </is>
      </c>
      <c r="C30" t="inlineStr">
        <is>
          <t>0                      HX 0240700A  6                  O  54          2004</t>
        </is>
      </c>
      <c r="D30" t="inlineStr">
        <is>
          <t>The demise of Communist East Europe : 1989 in context / Robin Okey.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Okey, Robin.</t>
        </is>
      </c>
      <c r="L30" t="inlineStr">
        <is>
          <t>London : Arnold ; New York : Distributed in the United States of America by Oxford University Press, 2004.</t>
        </is>
      </c>
      <c r="M30" t="inlineStr">
        <is>
          <t>2004</t>
        </is>
      </c>
      <c r="O30" t="inlineStr">
        <is>
          <t>eng</t>
        </is>
      </c>
      <c r="P30" t="inlineStr">
        <is>
          <t>enk</t>
        </is>
      </c>
      <c r="Q30" t="inlineStr">
        <is>
          <t>Historical endings</t>
        </is>
      </c>
      <c r="R30" t="inlineStr">
        <is>
          <t xml:space="preserve">HX </t>
        </is>
      </c>
      <c r="S30" t="n">
        <v>1</v>
      </c>
      <c r="T30" t="n">
        <v>1</v>
      </c>
      <c r="U30" t="inlineStr">
        <is>
          <t>2006-09-26</t>
        </is>
      </c>
      <c r="V30" t="inlineStr">
        <is>
          <t>2006-09-26</t>
        </is>
      </c>
      <c r="W30" t="inlineStr">
        <is>
          <t>2006-09-26</t>
        </is>
      </c>
      <c r="X30" t="inlineStr">
        <is>
          <t>2006-09-26</t>
        </is>
      </c>
      <c r="Y30" t="n">
        <v>548</v>
      </c>
      <c r="Z30" t="n">
        <v>445</v>
      </c>
      <c r="AA30" t="n">
        <v>459</v>
      </c>
      <c r="AB30" t="n">
        <v>4</v>
      </c>
      <c r="AC30" t="n">
        <v>4</v>
      </c>
      <c r="AD30" t="n">
        <v>26</v>
      </c>
      <c r="AE30" t="n">
        <v>27</v>
      </c>
      <c r="AF30" t="n">
        <v>14</v>
      </c>
      <c r="AG30" t="n">
        <v>14</v>
      </c>
      <c r="AH30" t="n">
        <v>5</v>
      </c>
      <c r="AI30" t="n">
        <v>6</v>
      </c>
      <c r="AJ30" t="n">
        <v>12</v>
      </c>
      <c r="AK30" t="n">
        <v>13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HYPERLINK("https://creighton-primo.hosted.exlibrisgroup.com/primo-explore/search?tab=default_tab&amp;search_scope=EVERYTHING&amp;vid=01CRU&amp;lang=en_US&amp;offset=0&amp;query=any,contains,991004922199702656","Catalog Record")</f>
        <v/>
      </c>
      <c r="AT30">
        <f>HYPERLINK("http://www.worldcat.org/oclc/55919716","WorldCat Record")</f>
        <v/>
      </c>
      <c r="AU30" t="inlineStr">
        <is>
          <t>864648118:eng</t>
        </is>
      </c>
      <c r="AV30" t="inlineStr">
        <is>
          <t>55919716</t>
        </is>
      </c>
      <c r="AW30" t="inlineStr">
        <is>
          <t>991004922199702656</t>
        </is>
      </c>
      <c r="AX30" t="inlineStr">
        <is>
          <t>991004922199702656</t>
        </is>
      </c>
      <c r="AY30" t="inlineStr">
        <is>
          <t>2258575820002656</t>
        </is>
      </c>
      <c r="AZ30" t="inlineStr">
        <is>
          <t>BOOK</t>
        </is>
      </c>
      <c r="BB30" t="inlineStr">
        <is>
          <t>9780340740569</t>
        </is>
      </c>
      <c r="BC30" t="inlineStr">
        <is>
          <t>32285005225569</t>
        </is>
      </c>
      <c r="BD30" t="inlineStr">
        <is>
          <t>893776591</t>
        </is>
      </c>
    </row>
    <row r="31">
      <c r="A31" t="inlineStr">
        <is>
          <t>No</t>
        </is>
      </c>
      <c r="B31" t="inlineStr">
        <is>
          <t>HX240.7.A6 S93 1993</t>
        </is>
      </c>
      <c r="C31" t="inlineStr">
        <is>
          <t>0                      HX 0240700A  6                  S  93          1993</t>
        </is>
      </c>
      <c r="D31" t="inlineStr">
        <is>
          <t>Eastern Europe since 1945 / Geoffrey Swain and Nigel Swain.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Swain, Geoff.</t>
        </is>
      </c>
      <c r="L31" t="inlineStr">
        <is>
          <t>New York : St. Martin's Press, 1993.</t>
        </is>
      </c>
      <c r="M31" t="inlineStr">
        <is>
          <t>1993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HX </t>
        </is>
      </c>
      <c r="S31" t="n">
        <v>2</v>
      </c>
      <c r="T31" t="n">
        <v>2</v>
      </c>
      <c r="U31" t="inlineStr">
        <is>
          <t>1993-07-06</t>
        </is>
      </c>
      <c r="V31" t="inlineStr">
        <is>
          <t>1993-07-06</t>
        </is>
      </c>
      <c r="W31" t="inlineStr">
        <is>
          <t>1993-05-19</t>
        </is>
      </c>
      <c r="X31" t="inlineStr">
        <is>
          <t>1993-05-19</t>
        </is>
      </c>
      <c r="Y31" t="n">
        <v>425</v>
      </c>
      <c r="Z31" t="n">
        <v>381</v>
      </c>
      <c r="AA31" t="n">
        <v>631</v>
      </c>
      <c r="AB31" t="n">
        <v>4</v>
      </c>
      <c r="AC31" t="n">
        <v>4</v>
      </c>
      <c r="AD31" t="n">
        <v>28</v>
      </c>
      <c r="AE31" t="n">
        <v>39</v>
      </c>
      <c r="AF31" t="n">
        <v>11</v>
      </c>
      <c r="AG31" t="n">
        <v>18</v>
      </c>
      <c r="AH31" t="n">
        <v>7</v>
      </c>
      <c r="AI31" t="n">
        <v>10</v>
      </c>
      <c r="AJ31" t="n">
        <v>13</v>
      </c>
      <c r="AK31" t="n">
        <v>18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HYPERLINK("https://creighton-primo.hosted.exlibrisgroup.com/primo-explore/search?tab=default_tab&amp;search_scope=EVERYTHING&amp;vid=01CRU&amp;lang=en_US&amp;offset=0&amp;query=any,contains,991002089459702656","Catalog Record")</f>
        <v/>
      </c>
      <c r="AT31">
        <f>HYPERLINK("http://www.worldcat.org/oclc/26807833","WorldCat Record")</f>
        <v/>
      </c>
      <c r="AU31" t="inlineStr">
        <is>
          <t>762290:eng</t>
        </is>
      </c>
      <c r="AV31" t="inlineStr">
        <is>
          <t>26807833</t>
        </is>
      </c>
      <c r="AW31" t="inlineStr">
        <is>
          <t>991002089459702656</t>
        </is>
      </c>
      <c r="AX31" t="inlineStr">
        <is>
          <t>991002089459702656</t>
        </is>
      </c>
      <c r="AY31" t="inlineStr">
        <is>
          <t>2255797620002656</t>
        </is>
      </c>
      <c r="AZ31" t="inlineStr">
        <is>
          <t>BOOK</t>
        </is>
      </c>
      <c r="BB31" t="inlineStr">
        <is>
          <t>9780312090869</t>
        </is>
      </c>
      <c r="BC31" t="inlineStr">
        <is>
          <t>32285001581882</t>
        </is>
      </c>
      <c r="BD31" t="inlineStr">
        <is>
          <t>893334928</t>
        </is>
      </c>
    </row>
    <row r="32">
      <c r="A32" t="inlineStr">
        <is>
          <t>No</t>
        </is>
      </c>
      <c r="B32" t="inlineStr">
        <is>
          <t>HX241 .S53 1976</t>
        </is>
      </c>
      <c r="C32" t="inlineStr">
        <is>
          <t>0                      HX 0241000S  53          1976</t>
        </is>
      </c>
      <c r="D32" t="inlineStr">
        <is>
          <t>Practical politics : twentieth-century views on politics and economics / Bernard Shaw ; edited by Lloyd J. Hubenka.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Shaw, Bernard, 1856-1950.</t>
        </is>
      </c>
      <c r="L32" t="inlineStr">
        <is>
          <t>Lincoln : University of Nebraska Press, 1976.</t>
        </is>
      </c>
      <c r="M32" t="inlineStr">
        <is>
          <t>1976</t>
        </is>
      </c>
      <c r="O32" t="inlineStr">
        <is>
          <t>eng</t>
        </is>
      </c>
      <c r="P32" t="inlineStr">
        <is>
          <t>nbu</t>
        </is>
      </c>
      <c r="R32" t="inlineStr">
        <is>
          <t xml:space="preserve">HX </t>
        </is>
      </c>
      <c r="S32" t="n">
        <v>1</v>
      </c>
      <c r="T32" t="n">
        <v>1</v>
      </c>
      <c r="U32" t="inlineStr">
        <is>
          <t>1999-04-25</t>
        </is>
      </c>
      <c r="V32" t="inlineStr">
        <is>
          <t>1999-04-25</t>
        </is>
      </c>
      <c r="W32" t="inlineStr">
        <is>
          <t>1992-07-20</t>
        </is>
      </c>
      <c r="X32" t="inlineStr">
        <is>
          <t>1992-07-20</t>
        </is>
      </c>
      <c r="Y32" t="n">
        <v>501</v>
      </c>
      <c r="Z32" t="n">
        <v>408</v>
      </c>
      <c r="AA32" t="n">
        <v>414</v>
      </c>
      <c r="AB32" t="n">
        <v>6</v>
      </c>
      <c r="AC32" t="n">
        <v>6</v>
      </c>
      <c r="AD32" t="n">
        <v>20</v>
      </c>
      <c r="AE32" t="n">
        <v>20</v>
      </c>
      <c r="AF32" t="n">
        <v>9</v>
      </c>
      <c r="AG32" t="n">
        <v>9</v>
      </c>
      <c r="AH32" t="n">
        <v>4</v>
      </c>
      <c r="AI32" t="n">
        <v>4</v>
      </c>
      <c r="AJ32" t="n">
        <v>8</v>
      </c>
      <c r="AK32" t="n">
        <v>8</v>
      </c>
      <c r="AL32" t="n">
        <v>4</v>
      </c>
      <c r="AM32" t="n">
        <v>4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HYPERLINK("http://catalog.hathitrust.org/Record/102026175","HathiTrust Record")</f>
        <v/>
      </c>
      <c r="AS32">
        <f>HYPERLINK("https://creighton-primo.hosted.exlibrisgroup.com/primo-explore/search?tab=default_tab&amp;search_scope=EVERYTHING&amp;vid=01CRU&amp;lang=en_US&amp;offset=0&amp;query=any,contains,991004094349702656","Catalog Record")</f>
        <v/>
      </c>
      <c r="AT32">
        <f>HYPERLINK("http://www.worldcat.org/oclc/2353621","WorldCat Record")</f>
        <v/>
      </c>
      <c r="AU32" t="inlineStr">
        <is>
          <t>314029023:eng</t>
        </is>
      </c>
      <c r="AV32" t="inlineStr">
        <is>
          <t>2353621</t>
        </is>
      </c>
      <c r="AW32" t="inlineStr">
        <is>
          <t>991004094349702656</t>
        </is>
      </c>
      <c r="AX32" t="inlineStr">
        <is>
          <t>991004094349702656</t>
        </is>
      </c>
      <c r="AY32" t="inlineStr">
        <is>
          <t>2268139690002656</t>
        </is>
      </c>
      <c r="AZ32" t="inlineStr">
        <is>
          <t>BOOK</t>
        </is>
      </c>
      <c r="BB32" t="inlineStr">
        <is>
          <t>9780803208568</t>
        </is>
      </c>
      <c r="BC32" t="inlineStr">
        <is>
          <t>32285001230282</t>
        </is>
      </c>
      <c r="BD32" t="inlineStr">
        <is>
          <t>893693507</t>
        </is>
      </c>
    </row>
    <row r="33">
      <c r="A33" t="inlineStr">
        <is>
          <t>No</t>
        </is>
      </c>
      <c r="B33" t="inlineStr">
        <is>
          <t>HX243 .C5</t>
        </is>
      </c>
      <c r="C33" t="inlineStr">
        <is>
          <t>0                      HX 0243000C  5</t>
        </is>
      </c>
      <c r="D33" t="inlineStr">
        <is>
          <t>The story of Fabian socialism / by Margaret Cole.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Cole, Margaret, 1893-1980.</t>
        </is>
      </c>
      <c r="L33" t="inlineStr">
        <is>
          <t>New York : Wiley, 1964, c1961.</t>
        </is>
      </c>
      <c r="M33" t="inlineStr">
        <is>
          <t>1964</t>
        </is>
      </c>
      <c r="O33" t="inlineStr">
        <is>
          <t>eng</t>
        </is>
      </c>
      <c r="P33" t="inlineStr">
        <is>
          <t>nyu</t>
        </is>
      </c>
      <c r="Q33" t="inlineStr">
        <is>
          <t>Science editions</t>
        </is>
      </c>
      <c r="R33" t="inlineStr">
        <is>
          <t xml:space="preserve">HX </t>
        </is>
      </c>
      <c r="S33" t="n">
        <v>2</v>
      </c>
      <c r="T33" t="n">
        <v>2</v>
      </c>
      <c r="U33" t="inlineStr">
        <is>
          <t>1999-04-25</t>
        </is>
      </c>
      <c r="V33" t="inlineStr">
        <is>
          <t>1999-04-25</t>
        </is>
      </c>
      <c r="W33" t="inlineStr">
        <is>
          <t>1990-02-24</t>
        </is>
      </c>
      <c r="X33" t="inlineStr">
        <is>
          <t>1990-02-24</t>
        </is>
      </c>
      <c r="Y33" t="n">
        <v>98</v>
      </c>
      <c r="Z33" t="n">
        <v>84</v>
      </c>
      <c r="AA33" t="n">
        <v>928</v>
      </c>
      <c r="AB33" t="n">
        <v>1</v>
      </c>
      <c r="AC33" t="n">
        <v>8</v>
      </c>
      <c r="AD33" t="n">
        <v>3</v>
      </c>
      <c r="AE33" t="n">
        <v>44</v>
      </c>
      <c r="AF33" t="n">
        <v>2</v>
      </c>
      <c r="AG33" t="n">
        <v>16</v>
      </c>
      <c r="AH33" t="n">
        <v>0</v>
      </c>
      <c r="AI33" t="n">
        <v>10</v>
      </c>
      <c r="AJ33" t="n">
        <v>2</v>
      </c>
      <c r="AK33" t="n">
        <v>22</v>
      </c>
      <c r="AL33" t="n">
        <v>0</v>
      </c>
      <c r="AM33" t="n">
        <v>7</v>
      </c>
      <c r="AN33" t="n">
        <v>0</v>
      </c>
      <c r="AO33" t="n">
        <v>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HYPERLINK("https://creighton-primo.hosted.exlibrisgroup.com/primo-explore/search?tab=default_tab&amp;search_scope=EVERYTHING&amp;vid=01CRU&amp;lang=en_US&amp;offset=0&amp;query=any,contains,991004628029702656","Catalog Record")</f>
        <v/>
      </c>
      <c r="AT33">
        <f>HYPERLINK("http://www.worldcat.org/oclc/4353059","WorldCat Record")</f>
        <v/>
      </c>
      <c r="AU33" t="inlineStr">
        <is>
          <t>459234:eng</t>
        </is>
      </c>
      <c r="AV33" t="inlineStr">
        <is>
          <t>4353059</t>
        </is>
      </c>
      <c r="AW33" t="inlineStr">
        <is>
          <t>991004628029702656</t>
        </is>
      </c>
      <c r="AX33" t="inlineStr">
        <is>
          <t>991004628029702656</t>
        </is>
      </c>
      <c r="AY33" t="inlineStr">
        <is>
          <t>2269325840002656</t>
        </is>
      </c>
      <c r="AZ33" t="inlineStr">
        <is>
          <t>BOOK</t>
        </is>
      </c>
      <c r="BC33" t="inlineStr">
        <is>
          <t>32285000061175</t>
        </is>
      </c>
      <c r="BD33" t="inlineStr">
        <is>
          <t>893337930</t>
        </is>
      </c>
    </row>
    <row r="34">
      <c r="A34" t="inlineStr">
        <is>
          <t>No</t>
        </is>
      </c>
      <c r="B34" t="inlineStr">
        <is>
          <t>HX243 .M3 1966</t>
        </is>
      </c>
      <c r="C34" t="inlineStr">
        <is>
          <t>0                      HX 0243000M  3           1966</t>
        </is>
      </c>
      <c r="D34" t="inlineStr">
        <is>
          <t>Fabian socialism and English politics, 1884-1918 / by A. M. McBriar.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McBriar, A. M.</t>
        </is>
      </c>
      <c r="L34" t="inlineStr">
        <is>
          <t>Cambridge : Cambridge U.P., 1966.</t>
        </is>
      </c>
      <c r="M34" t="inlineStr">
        <is>
          <t>1966</t>
        </is>
      </c>
      <c r="N34" t="inlineStr">
        <is>
          <t>[1st ed.] reprinted.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HX </t>
        </is>
      </c>
      <c r="S34" t="n">
        <v>1</v>
      </c>
      <c r="T34" t="n">
        <v>1</v>
      </c>
      <c r="U34" t="inlineStr">
        <is>
          <t>1998-02-22</t>
        </is>
      </c>
      <c r="V34" t="inlineStr">
        <is>
          <t>1998-02-22</t>
        </is>
      </c>
      <c r="W34" t="inlineStr">
        <is>
          <t>1990-02-23</t>
        </is>
      </c>
      <c r="X34" t="inlineStr">
        <is>
          <t>1990-02-23</t>
        </is>
      </c>
      <c r="Y34" t="n">
        <v>235</v>
      </c>
      <c r="Z34" t="n">
        <v>161</v>
      </c>
      <c r="AA34" t="n">
        <v>727</v>
      </c>
      <c r="AB34" t="n">
        <v>2</v>
      </c>
      <c r="AC34" t="n">
        <v>6</v>
      </c>
      <c r="AD34" t="n">
        <v>8</v>
      </c>
      <c r="AE34" t="n">
        <v>37</v>
      </c>
      <c r="AF34" t="n">
        <v>4</v>
      </c>
      <c r="AG34" t="n">
        <v>14</v>
      </c>
      <c r="AH34" t="n">
        <v>2</v>
      </c>
      <c r="AI34" t="n">
        <v>9</v>
      </c>
      <c r="AJ34" t="n">
        <v>4</v>
      </c>
      <c r="AK34" t="n">
        <v>20</v>
      </c>
      <c r="AL34" t="n">
        <v>1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HYPERLINK("http://catalog.hathitrust.org/Record/000960043","HathiTrust Record")</f>
        <v/>
      </c>
      <c r="AS34">
        <f>HYPERLINK("https://creighton-primo.hosted.exlibrisgroup.com/primo-explore/search?tab=default_tab&amp;search_scope=EVERYTHING&amp;vid=01CRU&amp;lang=en_US&amp;offset=0&amp;query=any,contains,991002224789702656","Catalog Record")</f>
        <v/>
      </c>
      <c r="AT34">
        <f>HYPERLINK("http://www.worldcat.org/oclc/291192","WorldCat Record")</f>
        <v/>
      </c>
      <c r="AU34" t="inlineStr">
        <is>
          <t>1383914:eng</t>
        </is>
      </c>
      <c r="AV34" t="inlineStr">
        <is>
          <t>291192</t>
        </is>
      </c>
      <c r="AW34" t="inlineStr">
        <is>
          <t>991002224789702656</t>
        </is>
      </c>
      <c r="AX34" t="inlineStr">
        <is>
          <t>991002224789702656</t>
        </is>
      </c>
      <c r="AY34" t="inlineStr">
        <is>
          <t>2267952400002656</t>
        </is>
      </c>
      <c r="AZ34" t="inlineStr">
        <is>
          <t>BOOK</t>
        </is>
      </c>
      <c r="BC34" t="inlineStr">
        <is>
          <t>32285000061183</t>
        </is>
      </c>
      <c r="BD34" t="inlineStr">
        <is>
          <t>893716191</t>
        </is>
      </c>
    </row>
    <row r="35">
      <c r="A35" t="inlineStr">
        <is>
          <t>No</t>
        </is>
      </c>
      <c r="B35" t="inlineStr">
        <is>
          <t>HX243 .P295 1978</t>
        </is>
      </c>
      <c r="C35" t="inlineStr">
        <is>
          <t>0                      HX 0243000P  295         1978</t>
        </is>
      </c>
      <c r="D35" t="inlineStr">
        <is>
          <t>The letters of Sidney and Beatrice Webb / edited by Norman MacKenzie. --</t>
        </is>
      </c>
      <c r="E35" t="inlineStr">
        <is>
          <t>V.1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Webb, Sidney, 1859-1947.</t>
        </is>
      </c>
      <c r="L35" t="inlineStr">
        <is>
          <t>Cambridge ; New York : Cambridge University Press, 1978-</t>
        </is>
      </c>
      <c r="M35" t="inlineStr">
        <is>
          <t>1978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HX </t>
        </is>
      </c>
      <c r="S35" t="n">
        <v>1</v>
      </c>
      <c r="T35" t="n">
        <v>3</v>
      </c>
      <c r="U35" t="inlineStr">
        <is>
          <t>2008-03-30</t>
        </is>
      </c>
      <c r="V35" t="inlineStr">
        <is>
          <t>2008-03-30</t>
        </is>
      </c>
      <c r="W35" t="inlineStr">
        <is>
          <t>1992-07-20</t>
        </is>
      </c>
      <c r="X35" t="inlineStr">
        <is>
          <t>1992-07-20</t>
        </is>
      </c>
      <c r="Y35" t="n">
        <v>372</v>
      </c>
      <c r="Z35" t="n">
        <v>265</v>
      </c>
      <c r="AA35" t="n">
        <v>273</v>
      </c>
      <c r="AB35" t="n">
        <v>3</v>
      </c>
      <c r="AC35" t="n">
        <v>3</v>
      </c>
      <c r="AD35" t="n">
        <v>13</v>
      </c>
      <c r="AE35" t="n">
        <v>13</v>
      </c>
      <c r="AF35" t="n">
        <v>1</v>
      </c>
      <c r="AG35" t="n">
        <v>1</v>
      </c>
      <c r="AH35" t="n">
        <v>5</v>
      </c>
      <c r="AI35" t="n">
        <v>5</v>
      </c>
      <c r="AJ35" t="n">
        <v>9</v>
      </c>
      <c r="AK35" t="n">
        <v>9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HYPERLINK("http://catalog.hathitrust.org/Record/000210578","HathiTrust Record")</f>
        <v/>
      </c>
      <c r="AS35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5">
        <f>HYPERLINK("http://www.worldcat.org/oclc/2818469","WorldCat Record")</f>
        <v/>
      </c>
      <c r="AU35" t="inlineStr">
        <is>
          <t>6230007:eng</t>
        </is>
      </c>
      <c r="AV35" t="inlineStr">
        <is>
          <t>2818469</t>
        </is>
      </c>
      <c r="AW35" t="inlineStr">
        <is>
          <t>991004253689702656</t>
        </is>
      </c>
      <c r="AX35" t="inlineStr">
        <is>
          <t>991004253689702656</t>
        </is>
      </c>
      <c r="AY35" t="inlineStr">
        <is>
          <t>2265226880002656</t>
        </is>
      </c>
      <c r="AZ35" t="inlineStr">
        <is>
          <t>BOOK</t>
        </is>
      </c>
      <c r="BB35" t="inlineStr">
        <is>
          <t>9780521216814</t>
        </is>
      </c>
      <c r="BC35" t="inlineStr">
        <is>
          <t>32285001230324</t>
        </is>
      </c>
      <c r="BD35" t="inlineStr">
        <is>
          <t>893894756</t>
        </is>
      </c>
    </row>
    <row r="36">
      <c r="A36" t="inlineStr">
        <is>
          <t>No</t>
        </is>
      </c>
      <c r="B36" t="inlineStr">
        <is>
          <t>HX243 .P295 1978</t>
        </is>
      </c>
      <c r="C36" t="inlineStr">
        <is>
          <t>0                      HX 0243000P  295         1978</t>
        </is>
      </c>
      <c r="D36" t="inlineStr">
        <is>
          <t>The letters of Sidney and Beatrice Webb / edited by Norman MacKenzie. --</t>
        </is>
      </c>
      <c r="E36" t="inlineStr">
        <is>
          <t>V.2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Webb, Sidney, 1859-1947.</t>
        </is>
      </c>
      <c r="L36" t="inlineStr">
        <is>
          <t>Cambridge ; New York : Cambridge University Press, 1978-</t>
        </is>
      </c>
      <c r="M36" t="inlineStr">
        <is>
          <t>1978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HX </t>
        </is>
      </c>
      <c r="S36" t="n">
        <v>1</v>
      </c>
      <c r="T36" t="n">
        <v>3</v>
      </c>
      <c r="U36" t="inlineStr">
        <is>
          <t>2008-03-30</t>
        </is>
      </c>
      <c r="V36" t="inlineStr">
        <is>
          <t>2008-03-30</t>
        </is>
      </c>
      <c r="W36" t="inlineStr">
        <is>
          <t>1992-07-20</t>
        </is>
      </c>
      <c r="X36" t="inlineStr">
        <is>
          <t>1992-07-20</t>
        </is>
      </c>
      <c r="Y36" t="n">
        <v>372</v>
      </c>
      <c r="Z36" t="n">
        <v>265</v>
      </c>
      <c r="AA36" t="n">
        <v>273</v>
      </c>
      <c r="AB36" t="n">
        <v>3</v>
      </c>
      <c r="AC36" t="n">
        <v>3</v>
      </c>
      <c r="AD36" t="n">
        <v>13</v>
      </c>
      <c r="AE36" t="n">
        <v>13</v>
      </c>
      <c r="AF36" t="n">
        <v>1</v>
      </c>
      <c r="AG36" t="n">
        <v>1</v>
      </c>
      <c r="AH36" t="n">
        <v>5</v>
      </c>
      <c r="AI36" t="n">
        <v>5</v>
      </c>
      <c r="AJ36" t="n">
        <v>9</v>
      </c>
      <c r="AK36" t="n">
        <v>9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HYPERLINK("http://catalog.hathitrust.org/Record/000210578","HathiTrust Record")</f>
        <v/>
      </c>
      <c r="AS36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6">
        <f>HYPERLINK("http://www.worldcat.org/oclc/2818469","WorldCat Record")</f>
        <v/>
      </c>
      <c r="AU36" t="inlineStr">
        <is>
          <t>6230007:eng</t>
        </is>
      </c>
      <c r="AV36" t="inlineStr">
        <is>
          <t>2818469</t>
        </is>
      </c>
      <c r="AW36" t="inlineStr">
        <is>
          <t>991004253689702656</t>
        </is>
      </c>
      <c r="AX36" t="inlineStr">
        <is>
          <t>991004253689702656</t>
        </is>
      </c>
      <c r="AY36" t="inlineStr">
        <is>
          <t>2265226880002656</t>
        </is>
      </c>
      <c r="AZ36" t="inlineStr">
        <is>
          <t>BOOK</t>
        </is>
      </c>
      <c r="BB36" t="inlineStr">
        <is>
          <t>9780521216814</t>
        </is>
      </c>
      <c r="BC36" t="inlineStr">
        <is>
          <t>32285001230332</t>
        </is>
      </c>
      <c r="BD36" t="inlineStr">
        <is>
          <t>893888478</t>
        </is>
      </c>
    </row>
    <row r="37">
      <c r="A37" t="inlineStr">
        <is>
          <t>No</t>
        </is>
      </c>
      <c r="B37" t="inlineStr">
        <is>
          <t>HX243 .P295 1978</t>
        </is>
      </c>
      <c r="C37" t="inlineStr">
        <is>
          <t>0                      HX 0243000P  295         1978</t>
        </is>
      </c>
      <c r="D37" t="inlineStr">
        <is>
          <t>The letters of Sidney and Beatrice Webb / edited by Norman MacKenzie. --</t>
        </is>
      </c>
      <c r="E37" t="inlineStr">
        <is>
          <t>V.3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Webb, Sidney, 1859-1947.</t>
        </is>
      </c>
      <c r="L37" t="inlineStr">
        <is>
          <t>Cambridge ; New York : Cambridge University Press, 1978-</t>
        </is>
      </c>
      <c r="M37" t="inlineStr">
        <is>
          <t>1978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HX </t>
        </is>
      </c>
      <c r="S37" t="n">
        <v>1</v>
      </c>
      <c r="T37" t="n">
        <v>3</v>
      </c>
      <c r="U37" t="inlineStr">
        <is>
          <t>2008-03-30</t>
        </is>
      </c>
      <c r="V37" t="inlineStr">
        <is>
          <t>2008-03-30</t>
        </is>
      </c>
      <c r="W37" t="inlineStr">
        <is>
          <t>1992-07-20</t>
        </is>
      </c>
      <c r="X37" t="inlineStr">
        <is>
          <t>1992-07-20</t>
        </is>
      </c>
      <c r="Y37" t="n">
        <v>372</v>
      </c>
      <c r="Z37" t="n">
        <v>265</v>
      </c>
      <c r="AA37" t="n">
        <v>273</v>
      </c>
      <c r="AB37" t="n">
        <v>3</v>
      </c>
      <c r="AC37" t="n">
        <v>3</v>
      </c>
      <c r="AD37" t="n">
        <v>13</v>
      </c>
      <c r="AE37" t="n">
        <v>13</v>
      </c>
      <c r="AF37" t="n">
        <v>1</v>
      </c>
      <c r="AG37" t="n">
        <v>1</v>
      </c>
      <c r="AH37" t="n">
        <v>5</v>
      </c>
      <c r="AI37" t="n">
        <v>5</v>
      </c>
      <c r="AJ37" t="n">
        <v>9</v>
      </c>
      <c r="AK37" t="n">
        <v>9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HYPERLINK("http://catalog.hathitrust.org/Record/000210578","HathiTrust Record")</f>
        <v/>
      </c>
      <c r="AS37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7">
        <f>HYPERLINK("http://www.worldcat.org/oclc/2818469","WorldCat Record")</f>
        <v/>
      </c>
      <c r="AU37" t="inlineStr">
        <is>
          <t>6230007:eng</t>
        </is>
      </c>
      <c r="AV37" t="inlineStr">
        <is>
          <t>2818469</t>
        </is>
      </c>
      <c r="AW37" t="inlineStr">
        <is>
          <t>991004253689702656</t>
        </is>
      </c>
      <c r="AX37" t="inlineStr">
        <is>
          <t>991004253689702656</t>
        </is>
      </c>
      <c r="AY37" t="inlineStr">
        <is>
          <t>2265226880002656</t>
        </is>
      </c>
      <c r="AZ37" t="inlineStr">
        <is>
          <t>BOOK</t>
        </is>
      </c>
      <c r="BB37" t="inlineStr">
        <is>
          <t>9780521216814</t>
        </is>
      </c>
      <c r="BC37" t="inlineStr">
        <is>
          <t>32285001230340</t>
        </is>
      </c>
      <c r="BD37" t="inlineStr">
        <is>
          <t>893888477</t>
        </is>
      </c>
    </row>
    <row r="38">
      <c r="A38" t="inlineStr">
        <is>
          <t>No</t>
        </is>
      </c>
      <c r="B38" t="inlineStr">
        <is>
          <t>HX243.T38 T47</t>
        </is>
      </c>
      <c r="C38" t="inlineStr">
        <is>
          <t>0                      HX 0243000T  38                 T  47</t>
        </is>
      </c>
      <c r="D38" t="inlineStr">
        <is>
          <t>R. H. Tawney and his times : socialism as fellowship / Ross Terrill.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Terrill, Ross.</t>
        </is>
      </c>
      <c r="L38" t="inlineStr">
        <is>
          <t>Cambridge, Mass. : Harvard University Press, 1973.</t>
        </is>
      </c>
      <c r="M38" t="inlineStr">
        <is>
          <t>1973</t>
        </is>
      </c>
      <c r="O38" t="inlineStr">
        <is>
          <t>eng</t>
        </is>
      </c>
      <c r="P38" t="inlineStr">
        <is>
          <t>mau</t>
        </is>
      </c>
      <c r="R38" t="inlineStr">
        <is>
          <t xml:space="preserve">HX </t>
        </is>
      </c>
      <c r="S38" t="n">
        <v>2</v>
      </c>
      <c r="T38" t="n">
        <v>2</v>
      </c>
      <c r="U38" t="inlineStr">
        <is>
          <t>2008-11-30</t>
        </is>
      </c>
      <c r="V38" t="inlineStr">
        <is>
          <t>2008-11-30</t>
        </is>
      </c>
      <c r="W38" t="inlineStr">
        <is>
          <t>1992-07-20</t>
        </is>
      </c>
      <c r="X38" t="inlineStr">
        <is>
          <t>1992-07-20</t>
        </is>
      </c>
      <c r="Y38" t="n">
        <v>733</v>
      </c>
      <c r="Z38" t="n">
        <v>624</v>
      </c>
      <c r="AA38" t="n">
        <v>637</v>
      </c>
      <c r="AB38" t="n">
        <v>3</v>
      </c>
      <c r="AC38" t="n">
        <v>3</v>
      </c>
      <c r="AD38" t="n">
        <v>30</v>
      </c>
      <c r="AE38" t="n">
        <v>30</v>
      </c>
      <c r="AF38" t="n">
        <v>13</v>
      </c>
      <c r="AG38" t="n">
        <v>13</v>
      </c>
      <c r="AH38" t="n">
        <v>6</v>
      </c>
      <c r="AI38" t="n">
        <v>6</v>
      </c>
      <c r="AJ38" t="n">
        <v>17</v>
      </c>
      <c r="AK38" t="n">
        <v>17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HYPERLINK("https://creighton-primo.hosted.exlibrisgroup.com/primo-explore/search?tab=default_tab&amp;search_scope=EVERYTHING&amp;vid=01CRU&amp;lang=en_US&amp;offset=0&amp;query=any,contains,991003210619702656","Catalog Record")</f>
        <v/>
      </c>
      <c r="AT38">
        <f>HYPERLINK("http://www.worldcat.org/oclc/736854","WorldCat Record")</f>
        <v/>
      </c>
      <c r="AU38" t="inlineStr">
        <is>
          <t>1782438:eng</t>
        </is>
      </c>
      <c r="AV38" t="inlineStr">
        <is>
          <t>736854</t>
        </is>
      </c>
      <c r="AW38" t="inlineStr">
        <is>
          <t>991003210619702656</t>
        </is>
      </c>
      <c r="AX38" t="inlineStr">
        <is>
          <t>991003210619702656</t>
        </is>
      </c>
      <c r="AY38" t="inlineStr">
        <is>
          <t>2254855800002656</t>
        </is>
      </c>
      <c r="AZ38" t="inlineStr">
        <is>
          <t>BOOK</t>
        </is>
      </c>
      <c r="BB38" t="inlineStr">
        <is>
          <t>9780674743762</t>
        </is>
      </c>
      <c r="BC38" t="inlineStr">
        <is>
          <t>32285001230357</t>
        </is>
      </c>
      <c r="BD38" t="inlineStr">
        <is>
          <t>893416158</t>
        </is>
      </c>
    </row>
    <row r="39">
      <c r="A39" t="inlineStr">
        <is>
          <t>No</t>
        </is>
      </c>
      <c r="B39" t="inlineStr">
        <is>
          <t>HX244.7.W42 A33 1982, v.1</t>
        </is>
      </c>
      <c r="C39" t="inlineStr">
        <is>
          <t>0                      HX 0244700W  42                 A  33          1982                  v.1</t>
        </is>
      </c>
      <c r="D39" t="inlineStr">
        <is>
          <t>"Glitter around and darkness within," 1873-1892 / edited by Norman and Jeanne MacKenzie.</t>
        </is>
      </c>
      <c r="E39" t="inlineStr">
        <is>
          <t>V.1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Webb, Beatrice, 1858-1943.</t>
        </is>
      </c>
      <c r="L39" t="inlineStr">
        <is>
          <t>Cambridge, Mass. : Belknap Press of Harvard University Press, 1982.</t>
        </is>
      </c>
      <c r="M39" t="inlineStr">
        <is>
          <t>1982</t>
        </is>
      </c>
      <c r="O39" t="inlineStr">
        <is>
          <t>eng</t>
        </is>
      </c>
      <c r="P39" t="inlineStr">
        <is>
          <t>mau</t>
        </is>
      </c>
      <c r="Q39" t="inlineStr">
        <is>
          <t>The diary of Beatrice Webb ; v. 1</t>
        </is>
      </c>
      <c r="R39" t="inlineStr">
        <is>
          <t xml:space="preserve">HX </t>
        </is>
      </c>
      <c r="S39" t="n">
        <v>1</v>
      </c>
      <c r="T39" t="n">
        <v>1</v>
      </c>
      <c r="U39" t="inlineStr">
        <is>
          <t>2008-03-30</t>
        </is>
      </c>
      <c r="V39" t="inlineStr">
        <is>
          <t>2008-03-30</t>
        </is>
      </c>
      <c r="W39" t="inlineStr">
        <is>
          <t>1992-07-20</t>
        </is>
      </c>
      <c r="X39" t="inlineStr">
        <is>
          <t>1992-07-20</t>
        </is>
      </c>
      <c r="Y39" t="n">
        <v>271</v>
      </c>
      <c r="Z39" t="n">
        <v>257</v>
      </c>
      <c r="AA39" t="n">
        <v>264</v>
      </c>
      <c r="AB39" t="n">
        <v>4</v>
      </c>
      <c r="AC39" t="n">
        <v>4</v>
      </c>
      <c r="AD39" t="n">
        <v>9</v>
      </c>
      <c r="AE39" t="n">
        <v>10</v>
      </c>
      <c r="AF39" t="n">
        <v>2</v>
      </c>
      <c r="AG39" t="n">
        <v>2</v>
      </c>
      <c r="AH39" t="n">
        <v>3</v>
      </c>
      <c r="AI39" t="n">
        <v>3</v>
      </c>
      <c r="AJ39" t="n">
        <v>4</v>
      </c>
      <c r="AK39" t="n">
        <v>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HYPERLINK("https://creighton-primo.hosted.exlibrisgroup.com/primo-explore/search?tab=default_tab&amp;search_scope=EVERYTHING&amp;vid=01CRU&amp;lang=en_US&amp;offset=0&amp;query=any,contains,991005244659702656","Catalog Record")</f>
        <v/>
      </c>
      <c r="AT39">
        <f>HYPERLINK("http://www.worldcat.org/oclc/8451615","WorldCat Record")</f>
        <v/>
      </c>
      <c r="AU39" t="inlineStr">
        <is>
          <t>4820411369:eng</t>
        </is>
      </c>
      <c r="AV39" t="inlineStr">
        <is>
          <t>8451615</t>
        </is>
      </c>
      <c r="AW39" t="inlineStr">
        <is>
          <t>991005244659702656</t>
        </is>
      </c>
      <c r="AX39" t="inlineStr">
        <is>
          <t>991005244659702656</t>
        </is>
      </c>
      <c r="AY39" t="inlineStr">
        <is>
          <t>2265978500002656</t>
        </is>
      </c>
      <c r="AZ39" t="inlineStr">
        <is>
          <t>BOOK</t>
        </is>
      </c>
      <c r="BB39" t="inlineStr">
        <is>
          <t>9780674202870</t>
        </is>
      </c>
      <c r="BC39" t="inlineStr">
        <is>
          <t>32285001230373</t>
        </is>
      </c>
      <c r="BD39" t="inlineStr">
        <is>
          <t>893808067</t>
        </is>
      </c>
    </row>
    <row r="40">
      <c r="A40" t="inlineStr">
        <is>
          <t>No</t>
        </is>
      </c>
      <c r="B40" t="inlineStr">
        <is>
          <t>HX244.7.W42 A33 1982, v.2</t>
        </is>
      </c>
      <c r="C40" t="inlineStr">
        <is>
          <t>0                      HX 0244700W  42                 A  33          1982                  v.2</t>
        </is>
      </c>
      <c r="D40" t="inlineStr">
        <is>
          <t>"All the good things of life," 1892-1905 / edited by Norman and Jeanne MacKenzie.</t>
        </is>
      </c>
      <c r="E40" t="inlineStr">
        <is>
          <t>V.2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Webb, Beatrice, 1858-1943.</t>
        </is>
      </c>
      <c r="L40" t="inlineStr">
        <is>
          <t>Cambridge, Mass. : Belknap Press of Harvard University Press, 1983.</t>
        </is>
      </c>
      <c r="M40" t="inlineStr">
        <is>
          <t>1983</t>
        </is>
      </c>
      <c r="O40" t="inlineStr">
        <is>
          <t>eng</t>
        </is>
      </c>
      <c r="P40" t="inlineStr">
        <is>
          <t>mau</t>
        </is>
      </c>
      <c r="Q40" t="inlineStr">
        <is>
          <t>The diary of Beatrice Webb ; v. 2</t>
        </is>
      </c>
      <c r="R40" t="inlineStr">
        <is>
          <t xml:space="preserve">HX </t>
        </is>
      </c>
      <c r="S40" t="n">
        <v>1</v>
      </c>
      <c r="T40" t="n">
        <v>1</v>
      </c>
      <c r="U40" t="inlineStr">
        <is>
          <t>2008-03-30</t>
        </is>
      </c>
      <c r="V40" t="inlineStr">
        <is>
          <t>2008-03-30</t>
        </is>
      </c>
      <c r="W40" t="inlineStr">
        <is>
          <t>1992-07-20</t>
        </is>
      </c>
      <c r="X40" t="inlineStr">
        <is>
          <t>1992-07-20</t>
        </is>
      </c>
      <c r="Y40" t="n">
        <v>207</v>
      </c>
      <c r="Z40" t="n">
        <v>197</v>
      </c>
      <c r="AA40" t="n">
        <v>207</v>
      </c>
      <c r="AB40" t="n">
        <v>1</v>
      </c>
      <c r="AC40" t="n">
        <v>1</v>
      </c>
      <c r="AD40" t="n">
        <v>7</v>
      </c>
      <c r="AE40" t="n">
        <v>7</v>
      </c>
      <c r="AF40" t="n">
        <v>3</v>
      </c>
      <c r="AG40" t="n">
        <v>3</v>
      </c>
      <c r="AH40" t="n">
        <v>3</v>
      </c>
      <c r="AI40" t="n">
        <v>3</v>
      </c>
      <c r="AJ40" t="n">
        <v>4</v>
      </c>
      <c r="AK40" t="n">
        <v>4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HYPERLINK("https://creighton-primo.hosted.exlibrisgroup.com/primo-explore/search?tab=default_tab&amp;search_scope=EVERYTHING&amp;vid=01CRU&amp;lang=en_US&amp;offset=0&amp;query=any,contains,991000146329702656","Catalog Record")</f>
        <v/>
      </c>
      <c r="AT40">
        <f>HYPERLINK("http://www.worldcat.org/oclc/9195551","WorldCat Record")</f>
        <v/>
      </c>
      <c r="AU40" t="inlineStr">
        <is>
          <t>196184670:eng</t>
        </is>
      </c>
      <c r="AV40" t="inlineStr">
        <is>
          <t>9195551</t>
        </is>
      </c>
      <c r="AW40" t="inlineStr">
        <is>
          <t>991000146329702656</t>
        </is>
      </c>
      <c r="AX40" t="inlineStr">
        <is>
          <t>991000146329702656</t>
        </is>
      </c>
      <c r="AY40" t="inlineStr">
        <is>
          <t>2266627480002656</t>
        </is>
      </c>
      <c r="AZ40" t="inlineStr">
        <is>
          <t>BOOK</t>
        </is>
      </c>
      <c r="BB40" t="inlineStr">
        <is>
          <t>9780674202887</t>
        </is>
      </c>
      <c r="BC40" t="inlineStr">
        <is>
          <t>32285001230381</t>
        </is>
      </c>
      <c r="BD40" t="inlineStr">
        <is>
          <t>893419245</t>
        </is>
      </c>
    </row>
    <row r="41">
      <c r="A41" t="inlineStr">
        <is>
          <t>No</t>
        </is>
      </c>
      <c r="B41" t="inlineStr">
        <is>
          <t>HX244.7.W42 A33 1982, v.3</t>
        </is>
      </c>
      <c r="C41" t="inlineStr">
        <is>
          <t>0                      HX 0244700W  42                 A  33          1982                  v.3</t>
        </is>
      </c>
      <c r="D41" t="inlineStr">
        <is>
          <t>"The power to alter things," 1905-1924 / edited by Norman and Jeanne MacKenzie.</t>
        </is>
      </c>
      <c r="E41" t="inlineStr">
        <is>
          <t>V.3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Webb, Beatrice, 1858-1943.</t>
        </is>
      </c>
      <c r="L41" t="inlineStr">
        <is>
          <t>Cambridge, Mass. : Belknap Press of Harvard University Press, 1984.</t>
        </is>
      </c>
      <c r="M41" t="inlineStr">
        <is>
          <t>1984</t>
        </is>
      </c>
      <c r="O41" t="inlineStr">
        <is>
          <t>eng</t>
        </is>
      </c>
      <c r="P41" t="inlineStr">
        <is>
          <t>mau</t>
        </is>
      </c>
      <c r="Q41" t="inlineStr">
        <is>
          <t>The diary of Beatrice Webb ; v. 3</t>
        </is>
      </c>
      <c r="R41" t="inlineStr">
        <is>
          <t xml:space="preserve">HX </t>
        </is>
      </c>
      <c r="S41" t="n">
        <v>1</v>
      </c>
      <c r="T41" t="n">
        <v>1</v>
      </c>
      <c r="U41" t="inlineStr">
        <is>
          <t>2008-03-30</t>
        </is>
      </c>
      <c r="V41" t="inlineStr">
        <is>
          <t>2008-03-30</t>
        </is>
      </c>
      <c r="W41" t="inlineStr">
        <is>
          <t>1992-07-20</t>
        </is>
      </c>
      <c r="X41" t="inlineStr">
        <is>
          <t>1992-07-20</t>
        </is>
      </c>
      <c r="Y41" t="n">
        <v>203</v>
      </c>
      <c r="Z41" t="n">
        <v>195</v>
      </c>
      <c r="AA41" t="n">
        <v>196</v>
      </c>
      <c r="AB41" t="n">
        <v>2</v>
      </c>
      <c r="AC41" t="n">
        <v>2</v>
      </c>
      <c r="AD41" t="n">
        <v>6</v>
      </c>
      <c r="AE41" t="n">
        <v>6</v>
      </c>
      <c r="AF41" t="n">
        <v>0</v>
      </c>
      <c r="AG41" t="n">
        <v>0</v>
      </c>
      <c r="AH41" t="n">
        <v>2</v>
      </c>
      <c r="AI41" t="n">
        <v>2</v>
      </c>
      <c r="AJ41" t="n">
        <v>3</v>
      </c>
      <c r="AK41" t="n">
        <v>3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HYPERLINK("https://creighton-primo.hosted.exlibrisgroup.com/primo-explore/search?tab=default_tab&amp;search_scope=EVERYTHING&amp;vid=01CRU&amp;lang=en_US&amp;offset=0&amp;query=any,contains,991000375519702656","Catalog Record")</f>
        <v/>
      </c>
      <c r="AT41">
        <f>HYPERLINK("http://www.worldcat.org/oclc/10458305","WorldCat Record")</f>
        <v/>
      </c>
      <c r="AU41" t="inlineStr">
        <is>
          <t>4061453098:eng</t>
        </is>
      </c>
      <c r="AV41" t="inlineStr">
        <is>
          <t>10458305</t>
        </is>
      </c>
      <c r="AW41" t="inlineStr">
        <is>
          <t>991000375519702656</t>
        </is>
      </c>
      <c r="AX41" t="inlineStr">
        <is>
          <t>991000375519702656</t>
        </is>
      </c>
      <c r="AY41" t="inlineStr">
        <is>
          <t>2265861910002656</t>
        </is>
      </c>
      <c r="AZ41" t="inlineStr">
        <is>
          <t>BOOK</t>
        </is>
      </c>
      <c r="BB41" t="inlineStr">
        <is>
          <t>9780674202894</t>
        </is>
      </c>
      <c r="BC41" t="inlineStr">
        <is>
          <t>32285001230399</t>
        </is>
      </c>
      <c r="BD41" t="inlineStr">
        <is>
          <t>893614124</t>
        </is>
      </c>
    </row>
    <row r="42">
      <c r="A42" t="inlineStr">
        <is>
          <t>No</t>
        </is>
      </c>
      <c r="B42" t="inlineStr">
        <is>
          <t>HX244.7.W42 A33 1982, v.4</t>
        </is>
      </c>
      <c r="C42" t="inlineStr">
        <is>
          <t>0                      HX 0244700W  42                 A  33          1982                  v.4</t>
        </is>
      </c>
      <c r="D42" t="inlineStr">
        <is>
          <t>"The wheel of life," 1924-1943 / edited by Norman and Jeanne MacKenzie.</t>
        </is>
      </c>
      <c r="E42" t="inlineStr">
        <is>
          <t>V.4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Webb, Beatrice, 1858-1943.</t>
        </is>
      </c>
      <c r="L42" t="inlineStr">
        <is>
          <t>Cambridge, Mass. : Belknap Press of Harvard University Press, 1985.</t>
        </is>
      </c>
      <c r="M42" t="inlineStr">
        <is>
          <t>1985</t>
        </is>
      </c>
      <c r="O42" t="inlineStr">
        <is>
          <t>eng</t>
        </is>
      </c>
      <c r="P42" t="inlineStr">
        <is>
          <t>mau</t>
        </is>
      </c>
      <c r="Q42" t="inlineStr">
        <is>
          <t>The diary of Beatrice Webb ; v. 4</t>
        </is>
      </c>
      <c r="R42" t="inlineStr">
        <is>
          <t xml:space="preserve">HX </t>
        </is>
      </c>
      <c r="S42" t="n">
        <v>1</v>
      </c>
      <c r="T42" t="n">
        <v>1</v>
      </c>
      <c r="U42" t="inlineStr">
        <is>
          <t>2008-03-30</t>
        </is>
      </c>
      <c r="V42" t="inlineStr">
        <is>
          <t>2008-03-30</t>
        </is>
      </c>
      <c r="W42" t="inlineStr">
        <is>
          <t>1992-07-20</t>
        </is>
      </c>
      <c r="X42" t="inlineStr">
        <is>
          <t>1992-07-20</t>
        </is>
      </c>
      <c r="Y42" t="n">
        <v>190</v>
      </c>
      <c r="Z42" t="n">
        <v>181</v>
      </c>
      <c r="AA42" t="n">
        <v>193</v>
      </c>
      <c r="AB42" t="n">
        <v>2</v>
      </c>
      <c r="AC42" t="n">
        <v>2</v>
      </c>
      <c r="AD42" t="n">
        <v>6</v>
      </c>
      <c r="AE42" t="n">
        <v>6</v>
      </c>
      <c r="AF42" t="n">
        <v>0</v>
      </c>
      <c r="AG42" t="n">
        <v>0</v>
      </c>
      <c r="AH42" t="n">
        <v>2</v>
      </c>
      <c r="AI42" t="n">
        <v>2</v>
      </c>
      <c r="AJ42" t="n">
        <v>3</v>
      </c>
      <c r="AK42" t="n">
        <v>3</v>
      </c>
      <c r="AL42" t="n">
        <v>1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HYPERLINK("https://creighton-primo.hosted.exlibrisgroup.com/primo-explore/search?tab=default_tab&amp;search_scope=EVERYTHING&amp;vid=01CRU&amp;lang=en_US&amp;offset=0&amp;query=any,contains,991000622859702656","Catalog Record")</f>
        <v/>
      </c>
      <c r="AT42">
        <f>HYPERLINK("http://www.worldcat.org/oclc/11973086","WorldCat Record")</f>
        <v/>
      </c>
      <c r="AU42" t="inlineStr">
        <is>
          <t>5608901437:eng</t>
        </is>
      </c>
      <c r="AV42" t="inlineStr">
        <is>
          <t>11973086</t>
        </is>
      </c>
      <c r="AW42" t="inlineStr">
        <is>
          <t>991000622859702656</t>
        </is>
      </c>
      <c r="AX42" t="inlineStr">
        <is>
          <t>991000622859702656</t>
        </is>
      </c>
      <c r="AY42" t="inlineStr">
        <is>
          <t>2258579550002656</t>
        </is>
      </c>
      <c r="AZ42" t="inlineStr">
        <is>
          <t>BOOK</t>
        </is>
      </c>
      <c r="BB42" t="inlineStr">
        <is>
          <t>9780674202863</t>
        </is>
      </c>
      <c r="BC42" t="inlineStr">
        <is>
          <t>32285001230407</t>
        </is>
      </c>
      <c r="BD42" t="inlineStr">
        <is>
          <t>893327448</t>
        </is>
      </c>
    </row>
    <row r="43">
      <c r="A43" t="inlineStr">
        <is>
          <t>No</t>
        </is>
      </c>
      <c r="B43" t="inlineStr">
        <is>
          <t>HX244.7.W42 R33 1984</t>
        </is>
      </c>
      <c r="C43" t="inlineStr">
        <is>
          <t>0                      HX 0244700W  42                 R  33          1984</t>
        </is>
      </c>
      <c r="D43" t="inlineStr">
        <is>
          <t>Beatrice and Sydney Webb : Fabian Socialists / Lisanne Radice.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Radice, Lisanne.</t>
        </is>
      </c>
      <c r="L43" t="inlineStr">
        <is>
          <t>New York : St. Martin's Press, c1984.</t>
        </is>
      </c>
      <c r="M43" t="inlineStr">
        <is>
          <t>1984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HX </t>
        </is>
      </c>
      <c r="S43" t="n">
        <v>1</v>
      </c>
      <c r="T43" t="n">
        <v>1</v>
      </c>
      <c r="U43" t="inlineStr">
        <is>
          <t>2008-03-30</t>
        </is>
      </c>
      <c r="V43" t="inlineStr">
        <is>
          <t>2008-03-30</t>
        </is>
      </c>
      <c r="W43" t="inlineStr">
        <is>
          <t>1992-07-20</t>
        </is>
      </c>
      <c r="X43" t="inlineStr">
        <is>
          <t>1992-07-20</t>
        </is>
      </c>
      <c r="Y43" t="n">
        <v>326</v>
      </c>
      <c r="Z43" t="n">
        <v>303</v>
      </c>
      <c r="AA43" t="n">
        <v>371</v>
      </c>
      <c r="AB43" t="n">
        <v>1</v>
      </c>
      <c r="AC43" t="n">
        <v>2</v>
      </c>
      <c r="AD43" t="n">
        <v>14</v>
      </c>
      <c r="AE43" t="n">
        <v>16</v>
      </c>
      <c r="AF43" t="n">
        <v>3</v>
      </c>
      <c r="AG43" t="n">
        <v>4</v>
      </c>
      <c r="AH43" t="n">
        <v>4</v>
      </c>
      <c r="AI43" t="n">
        <v>4</v>
      </c>
      <c r="AJ43" t="n">
        <v>10</v>
      </c>
      <c r="AK43" t="n">
        <v>11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HYPERLINK("https://creighton-primo.hosted.exlibrisgroup.com/primo-explore/search?tab=default_tab&amp;search_scope=EVERYTHING&amp;vid=01CRU&amp;lang=en_US&amp;offset=0&amp;query=any,contains,991000353459702656","Catalog Record")</f>
        <v/>
      </c>
      <c r="AT43">
        <f>HYPERLINK("http://www.worldcat.org/oclc/10322471","WorldCat Record")</f>
        <v/>
      </c>
      <c r="AU43" t="inlineStr">
        <is>
          <t>3245059:eng</t>
        </is>
      </c>
      <c r="AV43" t="inlineStr">
        <is>
          <t>10322471</t>
        </is>
      </c>
      <c r="AW43" t="inlineStr">
        <is>
          <t>991000353459702656</t>
        </is>
      </c>
      <c r="AX43" t="inlineStr">
        <is>
          <t>991000353459702656</t>
        </is>
      </c>
      <c r="AY43" t="inlineStr">
        <is>
          <t>2266722260002656</t>
        </is>
      </c>
      <c r="AZ43" t="inlineStr">
        <is>
          <t>BOOK</t>
        </is>
      </c>
      <c r="BB43" t="inlineStr">
        <is>
          <t>9780312070557</t>
        </is>
      </c>
      <c r="BC43" t="inlineStr">
        <is>
          <t>32285001230415</t>
        </is>
      </c>
      <c r="BD43" t="inlineStr">
        <is>
          <t>893714510</t>
        </is>
      </c>
    </row>
    <row r="44">
      <c r="A44" t="inlineStr">
        <is>
          <t>No</t>
        </is>
      </c>
      <c r="B44" t="inlineStr">
        <is>
          <t>HX246 .C58 1964</t>
        </is>
      </c>
      <c r="C44" t="inlineStr">
        <is>
          <t>0                      HX 0246000C  58          1964</t>
        </is>
      </c>
      <c r="D44" t="inlineStr">
        <is>
          <t>The meaning of Marxism.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Cole, G. D. H. (George Douglas Howard), 1889-1959.</t>
        </is>
      </c>
      <c r="L44" t="inlineStr">
        <is>
          <t>[Ann Arbor] University of Michigan Press [1964,c1948]</t>
        </is>
      </c>
      <c r="M44" t="inlineStr">
        <is>
          <t>1964</t>
        </is>
      </c>
      <c r="O44" t="inlineStr">
        <is>
          <t>eng</t>
        </is>
      </c>
      <c r="P44" t="inlineStr">
        <is>
          <t>miu</t>
        </is>
      </c>
      <c r="Q44" t="inlineStr">
        <is>
          <t>Ann Arbor paperbacks for the study of communism and Marxism ; AA90</t>
        </is>
      </c>
      <c r="R44" t="inlineStr">
        <is>
          <t xml:space="preserve">HX </t>
        </is>
      </c>
      <c r="S44" t="n">
        <v>1</v>
      </c>
      <c r="T44" t="n">
        <v>1</v>
      </c>
      <c r="U44" t="inlineStr">
        <is>
          <t>1999-04-25</t>
        </is>
      </c>
      <c r="V44" t="inlineStr">
        <is>
          <t>1999-04-25</t>
        </is>
      </c>
      <c r="W44" t="inlineStr">
        <is>
          <t>1997-08-27</t>
        </is>
      </c>
      <c r="X44" t="inlineStr">
        <is>
          <t>1997-08-27</t>
        </is>
      </c>
      <c r="Y44" t="n">
        <v>435</v>
      </c>
      <c r="Z44" t="n">
        <v>348</v>
      </c>
      <c r="AA44" t="n">
        <v>630</v>
      </c>
      <c r="AB44" t="n">
        <v>4</v>
      </c>
      <c r="AC44" t="n">
        <v>5</v>
      </c>
      <c r="AD44" t="n">
        <v>11</v>
      </c>
      <c r="AE44" t="n">
        <v>26</v>
      </c>
      <c r="AF44" t="n">
        <v>5</v>
      </c>
      <c r="AG44" t="n">
        <v>9</v>
      </c>
      <c r="AH44" t="n">
        <v>1</v>
      </c>
      <c r="AI44" t="n">
        <v>7</v>
      </c>
      <c r="AJ44" t="n">
        <v>4</v>
      </c>
      <c r="AK44" t="n">
        <v>15</v>
      </c>
      <c r="AL44" t="n">
        <v>3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HYPERLINK("http://catalog.hathitrust.org/Record/001887851","HathiTrust Record")</f>
        <v/>
      </c>
      <c r="AS44">
        <f>HYPERLINK("https://creighton-primo.hosted.exlibrisgroup.com/primo-explore/search?tab=default_tab&amp;search_scope=EVERYTHING&amp;vid=01CRU&amp;lang=en_US&amp;offset=0&amp;query=any,contains,991002099129702656","Catalog Record")</f>
        <v/>
      </c>
      <c r="AT44">
        <f>HYPERLINK("http://www.worldcat.org/oclc/266135","WorldCat Record")</f>
        <v/>
      </c>
      <c r="AU44" t="inlineStr">
        <is>
          <t>1327680:eng</t>
        </is>
      </c>
      <c r="AV44" t="inlineStr">
        <is>
          <t>266135</t>
        </is>
      </c>
      <c r="AW44" t="inlineStr">
        <is>
          <t>991002099129702656</t>
        </is>
      </c>
      <c r="AX44" t="inlineStr">
        <is>
          <t>991002099129702656</t>
        </is>
      </c>
      <c r="AY44" t="inlineStr">
        <is>
          <t>2269561170002656</t>
        </is>
      </c>
      <c r="AZ44" t="inlineStr">
        <is>
          <t>BOOK</t>
        </is>
      </c>
      <c r="BC44" t="inlineStr">
        <is>
          <t>32285003192092</t>
        </is>
      </c>
      <c r="BD44" t="inlineStr">
        <is>
          <t>893414818</t>
        </is>
      </c>
    </row>
    <row r="45">
      <c r="A45" t="inlineStr">
        <is>
          <t>No</t>
        </is>
      </c>
      <c r="B45" t="inlineStr">
        <is>
          <t>HX246 .P5</t>
        </is>
      </c>
      <c r="C45" t="inlineStr">
        <is>
          <t>0                      HX 0246000P  5</t>
        </is>
      </c>
      <c r="D45" t="inlineStr">
        <is>
          <t>Socialism versus capitalism, by A.C. Pigou ...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Pigou, A. C. (Arthur Cecil), 1877-1959.</t>
        </is>
      </c>
      <c r="L45" t="inlineStr">
        <is>
          <t>London, Macmillan and Co., Limited, 1937.</t>
        </is>
      </c>
      <c r="M45" t="inlineStr">
        <is>
          <t>1937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HX </t>
        </is>
      </c>
      <c r="S45" t="n">
        <v>6</v>
      </c>
      <c r="T45" t="n">
        <v>6</v>
      </c>
      <c r="U45" t="inlineStr">
        <is>
          <t>2006-04-26</t>
        </is>
      </c>
      <c r="V45" t="inlineStr">
        <is>
          <t>2006-04-26</t>
        </is>
      </c>
      <c r="W45" t="inlineStr">
        <is>
          <t>1997-08-27</t>
        </is>
      </c>
      <c r="X45" t="inlineStr">
        <is>
          <t>1997-08-27</t>
        </is>
      </c>
      <c r="Y45" t="n">
        <v>446</v>
      </c>
      <c r="Z45" t="n">
        <v>331</v>
      </c>
      <c r="AA45" t="n">
        <v>544</v>
      </c>
      <c r="AB45" t="n">
        <v>4</v>
      </c>
      <c r="AC45" t="n">
        <v>5</v>
      </c>
      <c r="AD45" t="n">
        <v>23</v>
      </c>
      <c r="AE45" t="n">
        <v>33</v>
      </c>
      <c r="AF45" t="n">
        <v>10</v>
      </c>
      <c r="AG45" t="n">
        <v>15</v>
      </c>
      <c r="AH45" t="n">
        <v>4</v>
      </c>
      <c r="AI45" t="n">
        <v>6</v>
      </c>
      <c r="AJ45" t="n">
        <v>11</v>
      </c>
      <c r="AK45" t="n">
        <v>15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HYPERLINK("http://catalog.hathitrust.org/Record/001309858","HathiTrust Record")</f>
        <v/>
      </c>
      <c r="AS45">
        <f>HYPERLINK("https://creighton-primo.hosted.exlibrisgroup.com/primo-explore/search?tab=default_tab&amp;search_scope=EVERYTHING&amp;vid=01CRU&amp;lang=en_US&amp;offset=0&amp;query=any,contains,991002099029702656","Catalog Record")</f>
        <v/>
      </c>
      <c r="AT45">
        <f>HYPERLINK("http://www.worldcat.org/oclc/266120","WorldCat Record")</f>
        <v/>
      </c>
      <c r="AU45" t="inlineStr">
        <is>
          <t>1352649:eng</t>
        </is>
      </c>
      <c r="AV45" t="inlineStr">
        <is>
          <t>266120</t>
        </is>
      </c>
      <c r="AW45" t="inlineStr">
        <is>
          <t>991002099029702656</t>
        </is>
      </c>
      <c r="AX45" t="inlineStr">
        <is>
          <t>991002099029702656</t>
        </is>
      </c>
      <c r="AY45" t="inlineStr">
        <is>
          <t>2269584080002656</t>
        </is>
      </c>
      <c r="AZ45" t="inlineStr">
        <is>
          <t>BOOK</t>
        </is>
      </c>
      <c r="BC45" t="inlineStr">
        <is>
          <t>32285003192183</t>
        </is>
      </c>
      <c r="BD45" t="inlineStr">
        <is>
          <t>893256880</t>
        </is>
      </c>
    </row>
    <row r="46">
      <c r="A46" t="inlineStr">
        <is>
          <t>No</t>
        </is>
      </c>
      <c r="B46" t="inlineStr">
        <is>
          <t>HX246 .S48</t>
        </is>
      </c>
      <c r="C46" t="inlineStr">
        <is>
          <t>0                      HX 0246000S  48</t>
        </is>
      </c>
      <c r="D46" t="inlineStr">
        <is>
          <t>Essays in Fabian socialism.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Shaw, Bernard, 1856-1950.</t>
        </is>
      </c>
      <c r="L46" t="inlineStr">
        <is>
          <t>London, Constable and company limited [1932]</t>
        </is>
      </c>
      <c r="M46" t="inlineStr">
        <is>
          <t>1932</t>
        </is>
      </c>
      <c r="O46" t="inlineStr">
        <is>
          <t>eng</t>
        </is>
      </c>
      <c r="P46" t="inlineStr">
        <is>
          <t>enk</t>
        </is>
      </c>
      <c r="R46" t="inlineStr">
        <is>
          <t xml:space="preserve">HX </t>
        </is>
      </c>
      <c r="S46" t="n">
        <v>1</v>
      </c>
      <c r="T46" t="n">
        <v>1</v>
      </c>
      <c r="U46" t="inlineStr">
        <is>
          <t>1999-04-25</t>
        </is>
      </c>
      <c r="V46" t="inlineStr">
        <is>
          <t>1999-04-25</t>
        </is>
      </c>
      <c r="W46" t="inlineStr">
        <is>
          <t>1997-03-06</t>
        </is>
      </c>
      <c r="X46" t="inlineStr">
        <is>
          <t>1997-03-06</t>
        </is>
      </c>
      <c r="Y46" t="n">
        <v>231</v>
      </c>
      <c r="Z46" t="n">
        <v>149</v>
      </c>
      <c r="AA46" t="n">
        <v>211</v>
      </c>
      <c r="AB46" t="n">
        <v>2</v>
      </c>
      <c r="AC46" t="n">
        <v>2</v>
      </c>
      <c r="AD46" t="n">
        <v>9</v>
      </c>
      <c r="AE46" t="n">
        <v>14</v>
      </c>
      <c r="AF46" t="n">
        <v>2</v>
      </c>
      <c r="AG46" t="n">
        <v>4</v>
      </c>
      <c r="AH46" t="n">
        <v>3</v>
      </c>
      <c r="AI46" t="n">
        <v>5</v>
      </c>
      <c r="AJ46" t="n">
        <v>5</v>
      </c>
      <c r="AK46" t="n">
        <v>8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HYPERLINK("http://catalog.hathitrust.org/Record/001107244","HathiTrust Record")</f>
        <v/>
      </c>
      <c r="AS46">
        <f>HYPERLINK("https://creighton-primo.hosted.exlibrisgroup.com/primo-explore/search?tab=default_tab&amp;search_scope=EVERYTHING&amp;vid=01CRU&amp;lang=en_US&amp;offset=0&amp;query=any,contains,991002493499702656","Catalog Record")</f>
        <v/>
      </c>
      <c r="AT46">
        <f>HYPERLINK("http://www.worldcat.org/oclc/363181","WorldCat Record")</f>
        <v/>
      </c>
      <c r="AU46" t="inlineStr">
        <is>
          <t>3901289951:eng</t>
        </is>
      </c>
      <c r="AV46" t="inlineStr">
        <is>
          <t>363181</t>
        </is>
      </c>
      <c r="AW46" t="inlineStr">
        <is>
          <t>991002493499702656</t>
        </is>
      </c>
      <c r="AX46" t="inlineStr">
        <is>
          <t>991002493499702656</t>
        </is>
      </c>
      <c r="AY46" t="inlineStr">
        <is>
          <t>2264099380002656</t>
        </is>
      </c>
      <c r="AZ46" t="inlineStr">
        <is>
          <t>BOOK</t>
        </is>
      </c>
      <c r="BC46" t="inlineStr">
        <is>
          <t>32285002464575</t>
        </is>
      </c>
      <c r="BD46" t="inlineStr">
        <is>
          <t>893691672</t>
        </is>
      </c>
    </row>
    <row r="47">
      <c r="A47" t="inlineStr">
        <is>
          <t>No</t>
        </is>
      </c>
      <c r="B47" t="inlineStr">
        <is>
          <t>HX246 .S567 1945</t>
        </is>
      </c>
      <c r="C47" t="inlineStr">
        <is>
          <t>0                      HX 0246000S  567         1945</t>
        </is>
      </c>
      <c r="D47" t="inlineStr">
        <is>
          <t>Communism and man / by F.J. Sheed.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Sheed, F. J. (Francis Joseph), 1897-1981.</t>
        </is>
      </c>
      <c r="L47" t="inlineStr">
        <is>
          <t>New York : Sheed &amp; Ward, [1945].</t>
        </is>
      </c>
      <c r="M47" t="inlineStr">
        <is>
          <t>1945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HX </t>
        </is>
      </c>
      <c r="S47" t="n">
        <v>2</v>
      </c>
      <c r="T47" t="n">
        <v>2</v>
      </c>
      <c r="U47" t="inlineStr">
        <is>
          <t>1999-10-18</t>
        </is>
      </c>
      <c r="V47" t="inlineStr">
        <is>
          <t>1999-10-18</t>
        </is>
      </c>
      <c r="W47" t="inlineStr">
        <is>
          <t>1997-08-27</t>
        </is>
      </c>
      <c r="X47" t="inlineStr">
        <is>
          <t>1997-08-27</t>
        </is>
      </c>
      <c r="Y47" t="n">
        <v>44</v>
      </c>
      <c r="Z47" t="n">
        <v>40</v>
      </c>
      <c r="AA47" t="n">
        <v>248</v>
      </c>
      <c r="AB47" t="n">
        <v>2</v>
      </c>
      <c r="AC47" t="n">
        <v>3</v>
      </c>
      <c r="AD47" t="n">
        <v>3</v>
      </c>
      <c r="AE47" t="n">
        <v>31</v>
      </c>
      <c r="AF47" t="n">
        <v>1</v>
      </c>
      <c r="AG47" t="n">
        <v>12</v>
      </c>
      <c r="AH47" t="n">
        <v>0</v>
      </c>
      <c r="AI47" t="n">
        <v>9</v>
      </c>
      <c r="AJ47" t="n">
        <v>2</v>
      </c>
      <c r="AK47" t="n">
        <v>19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HYPERLINK("https://creighton-primo.hosted.exlibrisgroup.com/primo-explore/search?tab=default_tab&amp;search_scope=EVERYTHING&amp;vid=01CRU&amp;lang=en_US&amp;offset=0&amp;query=any,contains,991001090509702656","Catalog Record")</f>
        <v/>
      </c>
      <c r="AT47">
        <f>HYPERLINK("http://www.worldcat.org/oclc/16215442","WorldCat Record")</f>
        <v/>
      </c>
      <c r="AU47" t="inlineStr">
        <is>
          <t>132353547:eng</t>
        </is>
      </c>
      <c r="AV47" t="inlineStr">
        <is>
          <t>16215442</t>
        </is>
      </c>
      <c r="AW47" t="inlineStr">
        <is>
          <t>991001090509702656</t>
        </is>
      </c>
      <c r="AX47" t="inlineStr">
        <is>
          <t>991001090509702656</t>
        </is>
      </c>
      <c r="AY47" t="inlineStr">
        <is>
          <t>2263231530002656</t>
        </is>
      </c>
      <c r="AZ47" t="inlineStr">
        <is>
          <t>BOOK</t>
        </is>
      </c>
      <c r="BC47" t="inlineStr">
        <is>
          <t>32285003192233</t>
        </is>
      </c>
      <c r="BD47" t="inlineStr">
        <is>
          <t>893413945</t>
        </is>
      </c>
    </row>
    <row r="48">
      <c r="A48" t="inlineStr">
        <is>
          <t>No</t>
        </is>
      </c>
      <c r="B48" t="inlineStr">
        <is>
          <t>HX250.3.A6 O47 2002</t>
        </is>
      </c>
      <c r="C48" t="inlineStr">
        <is>
          <t>0                      HX 0250300A  6                  O  47          2002</t>
        </is>
      </c>
      <c r="D48" t="inlineStr">
        <is>
          <t>To the leaders of our working people / Standish James O'Grady ; edited by Edward A. Hagan.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O'Grady, Standish, 1846-1928.</t>
        </is>
      </c>
      <c r="L48" t="inlineStr">
        <is>
          <t>Dublin : University College Dublin Press, 2002.</t>
        </is>
      </c>
      <c r="M48" t="inlineStr">
        <is>
          <t>2002</t>
        </is>
      </c>
      <c r="O48" t="inlineStr">
        <is>
          <t>eng</t>
        </is>
      </c>
      <c r="P48" t="inlineStr">
        <is>
          <t xml:space="preserve">ie </t>
        </is>
      </c>
      <c r="Q48" t="inlineStr">
        <is>
          <t>Classics of Irish history</t>
        </is>
      </c>
      <c r="R48" t="inlineStr">
        <is>
          <t xml:space="preserve">HX </t>
        </is>
      </c>
      <c r="S48" t="n">
        <v>1</v>
      </c>
      <c r="T48" t="n">
        <v>1</v>
      </c>
      <c r="U48" t="inlineStr">
        <is>
          <t>2006-01-16</t>
        </is>
      </c>
      <c r="V48" t="inlineStr">
        <is>
          <t>2006-01-16</t>
        </is>
      </c>
      <c r="W48" t="inlineStr">
        <is>
          <t>2006-01-16</t>
        </is>
      </c>
      <c r="X48" t="inlineStr">
        <is>
          <t>2006-01-16</t>
        </is>
      </c>
      <c r="Y48" t="n">
        <v>94</v>
      </c>
      <c r="Z48" t="n">
        <v>68</v>
      </c>
      <c r="AA48" t="n">
        <v>69</v>
      </c>
      <c r="AB48" t="n">
        <v>1</v>
      </c>
      <c r="AC48" t="n">
        <v>1</v>
      </c>
      <c r="AD48" t="n">
        <v>5</v>
      </c>
      <c r="AE48" t="n">
        <v>5</v>
      </c>
      <c r="AF48" t="n">
        <v>1</v>
      </c>
      <c r="AG48" t="n">
        <v>1</v>
      </c>
      <c r="AH48" t="n">
        <v>2</v>
      </c>
      <c r="AI48" t="n">
        <v>2</v>
      </c>
      <c r="AJ48" t="n">
        <v>3</v>
      </c>
      <c r="AK48" t="n">
        <v>3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HYPERLINK("https://creighton-primo.hosted.exlibrisgroup.com/primo-explore/search?tab=default_tab&amp;search_scope=EVERYTHING&amp;vid=01CRU&amp;lang=en_US&amp;offset=0&amp;query=any,contains,991004702809702656","Catalog Record")</f>
        <v/>
      </c>
      <c r="AT48">
        <f>HYPERLINK("http://www.worldcat.org/oclc/50494410","WorldCat Record")</f>
        <v/>
      </c>
      <c r="AU48" t="inlineStr">
        <is>
          <t>824629:eng</t>
        </is>
      </c>
      <c r="AV48" t="inlineStr">
        <is>
          <t>50494410</t>
        </is>
      </c>
      <c r="AW48" t="inlineStr">
        <is>
          <t>991004702809702656</t>
        </is>
      </c>
      <c r="AX48" t="inlineStr">
        <is>
          <t>991004702809702656</t>
        </is>
      </c>
      <c r="AY48" t="inlineStr">
        <is>
          <t>2269741790002656</t>
        </is>
      </c>
      <c r="AZ48" t="inlineStr">
        <is>
          <t>BOOK</t>
        </is>
      </c>
      <c r="BB48" t="inlineStr">
        <is>
          <t>9781900621410</t>
        </is>
      </c>
      <c r="BC48" t="inlineStr">
        <is>
          <t>32285005154983</t>
        </is>
      </c>
      <c r="BD48" t="inlineStr">
        <is>
          <t>893442961</t>
        </is>
      </c>
    </row>
    <row r="49">
      <c r="A49" t="inlineStr">
        <is>
          <t>No</t>
        </is>
      </c>
      <c r="B49" t="inlineStr">
        <is>
          <t>HX263 .K44 1982</t>
        </is>
      </c>
      <c r="C49" t="inlineStr">
        <is>
          <t>0                      HX 0263000K  44          1982</t>
        </is>
      </c>
      <c r="D49" t="inlineStr">
        <is>
          <t>Modern French Marxism / Michael Kelly.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Kelly, Michael P.</t>
        </is>
      </c>
      <c r="L49" t="inlineStr">
        <is>
          <t>Baltimore, Md. : Johns Hopkins University Press, 1982.</t>
        </is>
      </c>
      <c r="M49" t="inlineStr">
        <is>
          <t>1982</t>
        </is>
      </c>
      <c r="O49" t="inlineStr">
        <is>
          <t>eng</t>
        </is>
      </c>
      <c r="P49" t="inlineStr">
        <is>
          <t>mdu</t>
        </is>
      </c>
      <c r="R49" t="inlineStr">
        <is>
          <t xml:space="preserve">HX </t>
        </is>
      </c>
      <c r="S49" t="n">
        <v>3</v>
      </c>
      <c r="T49" t="n">
        <v>3</v>
      </c>
      <c r="U49" t="inlineStr">
        <is>
          <t>2001-02-10</t>
        </is>
      </c>
      <c r="V49" t="inlineStr">
        <is>
          <t>2001-02-10</t>
        </is>
      </c>
      <c r="W49" t="inlineStr">
        <is>
          <t>1992-07-20</t>
        </is>
      </c>
      <c r="X49" t="inlineStr">
        <is>
          <t>1992-07-20</t>
        </is>
      </c>
      <c r="Y49" t="n">
        <v>435</v>
      </c>
      <c r="Z49" t="n">
        <v>382</v>
      </c>
      <c r="AA49" t="n">
        <v>420</v>
      </c>
      <c r="AB49" t="n">
        <v>2</v>
      </c>
      <c r="AC49" t="n">
        <v>3</v>
      </c>
      <c r="AD49" t="n">
        <v>25</v>
      </c>
      <c r="AE49" t="n">
        <v>26</v>
      </c>
      <c r="AF49" t="n">
        <v>10</v>
      </c>
      <c r="AG49" t="n">
        <v>10</v>
      </c>
      <c r="AH49" t="n">
        <v>7</v>
      </c>
      <c r="AI49" t="n">
        <v>7</v>
      </c>
      <c r="AJ49" t="n">
        <v>16</v>
      </c>
      <c r="AK49" t="n">
        <v>16</v>
      </c>
      <c r="AL49" t="n">
        <v>1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HYPERLINK("https://creighton-primo.hosted.exlibrisgroup.com/primo-explore/search?tab=default_tab&amp;search_scope=EVERYTHING&amp;vid=01CRU&amp;lang=en_US&amp;offset=0&amp;query=any,contains,991000036919702656","Catalog Record")</f>
        <v/>
      </c>
      <c r="AT49">
        <f>HYPERLINK("http://www.worldcat.org/oclc/8627914","WorldCat Record")</f>
        <v/>
      </c>
      <c r="AU49" t="inlineStr">
        <is>
          <t>452655:eng</t>
        </is>
      </c>
      <c r="AV49" t="inlineStr">
        <is>
          <t>8627914</t>
        </is>
      </c>
      <c r="AW49" t="inlineStr">
        <is>
          <t>991000036919702656</t>
        </is>
      </c>
      <c r="AX49" t="inlineStr">
        <is>
          <t>991000036919702656</t>
        </is>
      </c>
      <c r="AY49" t="inlineStr">
        <is>
          <t>2261543870002656</t>
        </is>
      </c>
      <c r="AZ49" t="inlineStr">
        <is>
          <t>BOOK</t>
        </is>
      </c>
      <c r="BB49" t="inlineStr">
        <is>
          <t>9780801829062</t>
        </is>
      </c>
      <c r="BC49" t="inlineStr">
        <is>
          <t>32285001230498</t>
        </is>
      </c>
      <c r="BD49" t="inlineStr">
        <is>
          <t>893326948</t>
        </is>
      </c>
    </row>
    <row r="50">
      <c r="A50" t="inlineStr">
        <is>
          <t>No</t>
        </is>
      </c>
      <c r="B50" t="inlineStr">
        <is>
          <t>HX263.S6 V47</t>
        </is>
      </c>
      <c r="C50" t="inlineStr">
        <is>
          <t>0                      HX 0263000S  6                  V  47</t>
        </is>
      </c>
      <c r="D50" t="inlineStr">
        <is>
          <t>Commitment and change : Georges Sorel and the idea of revolution / essay and translations by Richard Vernon.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Vernon, Richard, 1945-</t>
        </is>
      </c>
      <c r="L50" t="inlineStr">
        <is>
          <t>Toronto ; Buffalo : University of Toronto Press, c1978.</t>
        </is>
      </c>
      <c r="M50" t="inlineStr">
        <is>
          <t>1978</t>
        </is>
      </c>
      <c r="O50" t="inlineStr">
        <is>
          <t>eng</t>
        </is>
      </c>
      <c r="P50" t="inlineStr">
        <is>
          <t>onc</t>
        </is>
      </c>
      <c r="R50" t="inlineStr">
        <is>
          <t xml:space="preserve">HX </t>
        </is>
      </c>
      <c r="S50" t="n">
        <v>2</v>
      </c>
      <c r="T50" t="n">
        <v>2</v>
      </c>
      <c r="U50" t="inlineStr">
        <is>
          <t>2003-04-01</t>
        </is>
      </c>
      <c r="V50" t="inlineStr">
        <is>
          <t>2003-04-01</t>
        </is>
      </c>
      <c r="W50" t="inlineStr">
        <is>
          <t>1997-08-27</t>
        </is>
      </c>
      <c r="X50" t="inlineStr">
        <is>
          <t>1997-08-27</t>
        </is>
      </c>
      <c r="Y50" t="n">
        <v>381</v>
      </c>
      <c r="Z50" t="n">
        <v>274</v>
      </c>
      <c r="AA50" t="n">
        <v>331</v>
      </c>
      <c r="AB50" t="n">
        <v>3</v>
      </c>
      <c r="AC50" t="n">
        <v>3</v>
      </c>
      <c r="AD50" t="n">
        <v>12</v>
      </c>
      <c r="AE50" t="n">
        <v>17</v>
      </c>
      <c r="AF50" t="n">
        <v>2</v>
      </c>
      <c r="AG50" t="n">
        <v>7</v>
      </c>
      <c r="AH50" t="n">
        <v>6</v>
      </c>
      <c r="AI50" t="n">
        <v>7</v>
      </c>
      <c r="AJ50" t="n">
        <v>6</v>
      </c>
      <c r="AK50" t="n">
        <v>6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HYPERLINK("http://catalog.hathitrust.org/Record/000132164","HathiTrust Record")</f>
        <v/>
      </c>
      <c r="AS50">
        <f>HYPERLINK("https://creighton-primo.hosted.exlibrisgroup.com/primo-explore/search?tab=default_tab&amp;search_scope=EVERYTHING&amp;vid=01CRU&amp;lang=en_US&amp;offset=0&amp;query=any,contains,991004503469702656","Catalog Record")</f>
        <v/>
      </c>
      <c r="AT50">
        <f>HYPERLINK("http://www.worldcat.org/oclc/3729956","WorldCat Record")</f>
        <v/>
      </c>
      <c r="AU50" t="inlineStr">
        <is>
          <t>12415989:eng</t>
        </is>
      </c>
      <c r="AV50" t="inlineStr">
        <is>
          <t>3729956</t>
        </is>
      </c>
      <c r="AW50" t="inlineStr">
        <is>
          <t>991004503469702656</t>
        </is>
      </c>
      <c r="AX50" t="inlineStr">
        <is>
          <t>991004503469702656</t>
        </is>
      </c>
      <c r="AY50" t="inlineStr">
        <is>
          <t>2264411910002656</t>
        </is>
      </c>
      <c r="AZ50" t="inlineStr">
        <is>
          <t>BOOK</t>
        </is>
      </c>
      <c r="BB50" t="inlineStr">
        <is>
          <t>9780802054005</t>
        </is>
      </c>
      <c r="BC50" t="inlineStr">
        <is>
          <t>32285003192316</t>
        </is>
      </c>
      <c r="BD50" t="inlineStr">
        <is>
          <t>893500657</t>
        </is>
      </c>
    </row>
    <row r="51">
      <c r="A51" t="inlineStr">
        <is>
          <t>No</t>
        </is>
      </c>
      <c r="B51" t="inlineStr">
        <is>
          <t>HX266 .S593 1976</t>
        </is>
      </c>
      <c r="C51" t="inlineStr">
        <is>
          <t>0                      HX 0266000S  593         1976</t>
        </is>
      </c>
      <c r="D51" t="inlineStr">
        <is>
          <t>From Georges Sorel : essays in socialism and philosophy / edited and with an introduction by John L. Stanley and translated by John and Charlotte Stanley. --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Sorel, Georges, 1847-1922.</t>
        </is>
      </c>
      <c r="L51" t="inlineStr">
        <is>
          <t>New York : Oxford University Press, 1976.</t>
        </is>
      </c>
      <c r="M51" t="inlineStr">
        <is>
          <t>1976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HX </t>
        </is>
      </c>
      <c r="S51" t="n">
        <v>2</v>
      </c>
      <c r="T51" t="n">
        <v>2</v>
      </c>
      <c r="U51" t="inlineStr">
        <is>
          <t>2010-04-15</t>
        </is>
      </c>
      <c r="V51" t="inlineStr">
        <is>
          <t>2010-04-15</t>
        </is>
      </c>
      <c r="W51" t="inlineStr">
        <is>
          <t>1992-07-20</t>
        </is>
      </c>
      <c r="X51" t="inlineStr">
        <is>
          <t>1992-07-20</t>
        </is>
      </c>
      <c r="Y51" t="n">
        <v>434</v>
      </c>
      <c r="Z51" t="n">
        <v>322</v>
      </c>
      <c r="AA51" t="n">
        <v>369</v>
      </c>
      <c r="AB51" t="n">
        <v>3</v>
      </c>
      <c r="AC51" t="n">
        <v>3</v>
      </c>
      <c r="AD51" t="n">
        <v>18</v>
      </c>
      <c r="AE51" t="n">
        <v>19</v>
      </c>
      <c r="AF51" t="n">
        <v>5</v>
      </c>
      <c r="AG51" t="n">
        <v>5</v>
      </c>
      <c r="AH51" t="n">
        <v>7</v>
      </c>
      <c r="AI51" t="n">
        <v>7</v>
      </c>
      <c r="AJ51" t="n">
        <v>10</v>
      </c>
      <c r="AK51" t="n">
        <v>11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HYPERLINK("https://creighton-primo.hosted.exlibrisgroup.com/primo-explore/search?tab=default_tab&amp;search_scope=EVERYTHING&amp;vid=01CRU&amp;lang=en_US&amp;offset=0&amp;query=any,contains,991003999659702656","Catalog Record")</f>
        <v/>
      </c>
      <c r="AT51">
        <f>HYPERLINK("http://www.worldcat.org/oclc/2072361","WorldCat Record")</f>
        <v/>
      </c>
      <c r="AU51" t="inlineStr">
        <is>
          <t>3314641943:eng</t>
        </is>
      </c>
      <c r="AV51" t="inlineStr">
        <is>
          <t>2072361</t>
        </is>
      </c>
      <c r="AW51" t="inlineStr">
        <is>
          <t>991003999659702656</t>
        </is>
      </c>
      <c r="AX51" t="inlineStr">
        <is>
          <t>991003999659702656</t>
        </is>
      </c>
      <c r="AY51" t="inlineStr">
        <is>
          <t>2254893530002656</t>
        </is>
      </c>
      <c r="AZ51" t="inlineStr">
        <is>
          <t>BOOK</t>
        </is>
      </c>
      <c r="BB51" t="inlineStr">
        <is>
          <t>9780195017151</t>
        </is>
      </c>
      <c r="BC51" t="inlineStr">
        <is>
          <t>32285001230522</t>
        </is>
      </c>
      <c r="BD51" t="inlineStr">
        <is>
          <t>893781737</t>
        </is>
      </c>
    </row>
    <row r="52">
      <c r="A52" t="inlineStr">
        <is>
          <t>No</t>
        </is>
      </c>
      <c r="B52" t="inlineStr">
        <is>
          <t>HX269 .M77 1980</t>
        </is>
      </c>
      <c r="C52" t="inlineStr">
        <is>
          <t>0                      HX 0269000M  77          1980</t>
        </is>
      </c>
      <c r="D52" t="inlineStr">
        <is>
          <t>The origins of the French labor movement, 1830-1914 : the socialism of skilled workers / Bernard H. Moss.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Moss, Bernard H.</t>
        </is>
      </c>
      <c r="L52" t="inlineStr">
        <is>
          <t>Berkeley : University of California Press, 1980.</t>
        </is>
      </c>
      <c r="M52" t="inlineStr">
        <is>
          <t>1980</t>
        </is>
      </c>
      <c r="O52" t="inlineStr">
        <is>
          <t>eng</t>
        </is>
      </c>
      <c r="P52" t="inlineStr">
        <is>
          <t>cau</t>
        </is>
      </c>
      <c r="Q52" t="inlineStr">
        <is>
          <t>California library reprint series</t>
        </is>
      </c>
      <c r="R52" t="inlineStr">
        <is>
          <t xml:space="preserve">HX </t>
        </is>
      </c>
      <c r="S52" t="n">
        <v>1</v>
      </c>
      <c r="T52" t="n">
        <v>1</v>
      </c>
      <c r="U52" t="inlineStr">
        <is>
          <t>1995-11-15</t>
        </is>
      </c>
      <c r="V52" t="inlineStr">
        <is>
          <t>1995-11-15</t>
        </is>
      </c>
      <c r="W52" t="inlineStr">
        <is>
          <t>1992-07-20</t>
        </is>
      </c>
      <c r="X52" t="inlineStr">
        <is>
          <t>1992-07-20</t>
        </is>
      </c>
      <c r="Y52" t="n">
        <v>48</v>
      </c>
      <c r="Z52" t="n">
        <v>33</v>
      </c>
      <c r="AA52" t="n">
        <v>409</v>
      </c>
      <c r="AB52" t="n">
        <v>1</v>
      </c>
      <c r="AC52" t="n">
        <v>3</v>
      </c>
      <c r="AD52" t="n">
        <v>3</v>
      </c>
      <c r="AE52" t="n">
        <v>22</v>
      </c>
      <c r="AF52" t="n">
        <v>1</v>
      </c>
      <c r="AG52" t="n">
        <v>6</v>
      </c>
      <c r="AH52" t="n">
        <v>1</v>
      </c>
      <c r="AI52" t="n">
        <v>7</v>
      </c>
      <c r="AJ52" t="n">
        <v>3</v>
      </c>
      <c r="AK52" t="n">
        <v>14</v>
      </c>
      <c r="AL52" t="n">
        <v>0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HYPERLINK("https://creighton-primo.hosted.exlibrisgroup.com/primo-explore/search?tab=default_tab&amp;search_scope=EVERYTHING&amp;vid=01CRU&amp;lang=en_US&amp;offset=0&amp;query=any,contains,991005140459702656","Catalog Record")</f>
        <v/>
      </c>
      <c r="AT52">
        <f>HYPERLINK("http://www.worldcat.org/oclc/7605763","WorldCat Record")</f>
        <v/>
      </c>
      <c r="AU52" t="inlineStr">
        <is>
          <t>889428847:eng</t>
        </is>
      </c>
      <c r="AV52" t="inlineStr">
        <is>
          <t>7605763</t>
        </is>
      </c>
      <c r="AW52" t="inlineStr">
        <is>
          <t>991005140459702656</t>
        </is>
      </c>
      <c r="AX52" t="inlineStr">
        <is>
          <t>991005140459702656</t>
        </is>
      </c>
      <c r="AY52" t="inlineStr">
        <is>
          <t>2260084900002656</t>
        </is>
      </c>
      <c r="AZ52" t="inlineStr">
        <is>
          <t>BOOK</t>
        </is>
      </c>
      <c r="BB52" t="inlineStr">
        <is>
          <t>9780520041011</t>
        </is>
      </c>
      <c r="BC52" t="inlineStr">
        <is>
          <t>32285001230563</t>
        </is>
      </c>
      <c r="BD52" t="inlineStr">
        <is>
          <t>893613191</t>
        </is>
      </c>
    </row>
    <row r="53">
      <c r="A53" t="inlineStr">
        <is>
          <t>No</t>
        </is>
      </c>
      <c r="B53" t="inlineStr">
        <is>
          <t>HX269 .N83 1982</t>
        </is>
      </c>
      <c r="C53" t="inlineStr">
        <is>
          <t>0                      HX 0269000N  83          1982</t>
        </is>
      </c>
      <c r="D53" t="inlineStr">
        <is>
          <t>The Left in France / Neill Nugent and David Lowe.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Nugent, Neill.</t>
        </is>
      </c>
      <c r="L53" t="inlineStr">
        <is>
          <t>New York : St. Martin's Press, 1982.</t>
        </is>
      </c>
      <c r="M53" t="inlineStr">
        <is>
          <t>1982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HX </t>
        </is>
      </c>
      <c r="S53" t="n">
        <v>3</v>
      </c>
      <c r="T53" t="n">
        <v>3</v>
      </c>
      <c r="U53" t="inlineStr">
        <is>
          <t>1996-09-12</t>
        </is>
      </c>
      <c r="V53" t="inlineStr">
        <is>
          <t>1996-09-12</t>
        </is>
      </c>
      <c r="W53" t="inlineStr">
        <is>
          <t>1992-07-20</t>
        </is>
      </c>
      <c r="X53" t="inlineStr">
        <is>
          <t>1992-07-20</t>
        </is>
      </c>
      <c r="Y53" t="n">
        <v>292</v>
      </c>
      <c r="Z53" t="n">
        <v>241</v>
      </c>
      <c r="AA53" t="n">
        <v>281</v>
      </c>
      <c r="AB53" t="n">
        <v>3</v>
      </c>
      <c r="AC53" t="n">
        <v>3</v>
      </c>
      <c r="AD53" t="n">
        <v>10</v>
      </c>
      <c r="AE53" t="n">
        <v>11</v>
      </c>
      <c r="AF53" t="n">
        <v>4</v>
      </c>
      <c r="AG53" t="n">
        <v>5</v>
      </c>
      <c r="AH53" t="n">
        <v>4</v>
      </c>
      <c r="AI53" t="n">
        <v>4</v>
      </c>
      <c r="AJ53" t="n">
        <v>5</v>
      </c>
      <c r="AK53" t="n">
        <v>6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HYPERLINK("https://creighton-primo.hosted.exlibrisgroup.com/primo-explore/search?tab=default_tab&amp;search_scope=EVERYTHING&amp;vid=01CRU&amp;lang=en_US&amp;offset=0&amp;query=any,contains,991005144509702656","Catalog Record")</f>
        <v/>
      </c>
      <c r="AT53">
        <f>HYPERLINK("http://www.worldcat.org/oclc/7653349","WorldCat Record")</f>
        <v/>
      </c>
      <c r="AU53" t="inlineStr">
        <is>
          <t>443011:eng</t>
        </is>
      </c>
      <c r="AV53" t="inlineStr">
        <is>
          <t>7653349</t>
        </is>
      </c>
      <c r="AW53" t="inlineStr">
        <is>
          <t>991005144509702656</t>
        </is>
      </c>
      <c r="AX53" t="inlineStr">
        <is>
          <t>991005144509702656</t>
        </is>
      </c>
      <c r="AY53" t="inlineStr">
        <is>
          <t>2258681610002656</t>
        </is>
      </c>
      <c r="AZ53" t="inlineStr">
        <is>
          <t>BOOK</t>
        </is>
      </c>
      <c r="BB53" t="inlineStr">
        <is>
          <t>9780312477936</t>
        </is>
      </c>
      <c r="BC53" t="inlineStr">
        <is>
          <t>32285001230555</t>
        </is>
      </c>
      <c r="BD53" t="inlineStr">
        <is>
          <t>893594545</t>
        </is>
      </c>
    </row>
    <row r="54">
      <c r="A54" t="inlineStr">
        <is>
          <t>No</t>
        </is>
      </c>
      <c r="B54" t="inlineStr">
        <is>
          <t>HX273 .B412 1961</t>
        </is>
      </c>
      <c r="C54" t="inlineStr">
        <is>
          <t>0                      HX 0273000B  412         1961</t>
        </is>
      </c>
      <c r="D54" t="inlineStr">
        <is>
          <t>Aus meinem Leben / August Bebel.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Bebel, August, 1840-1913.</t>
        </is>
      </c>
      <c r="L54" t="inlineStr">
        <is>
          <t>Berlin : Dietz, 1961.</t>
        </is>
      </c>
      <c r="M54" t="inlineStr">
        <is>
          <t>1961</t>
        </is>
      </c>
      <c r="N54" t="inlineStr">
        <is>
          <t>3. aufl.</t>
        </is>
      </c>
      <c r="O54" t="inlineStr">
        <is>
          <t>ger</t>
        </is>
      </c>
      <c r="P54" t="inlineStr">
        <is>
          <t xml:space="preserve">gw </t>
        </is>
      </c>
      <c r="R54" t="inlineStr">
        <is>
          <t xml:space="preserve">HX </t>
        </is>
      </c>
      <c r="S54" t="n">
        <v>1</v>
      </c>
      <c r="T54" t="n">
        <v>1</v>
      </c>
      <c r="U54" t="inlineStr">
        <is>
          <t>2001-08-09</t>
        </is>
      </c>
      <c r="V54" t="inlineStr">
        <is>
          <t>2001-08-09</t>
        </is>
      </c>
      <c r="W54" t="inlineStr">
        <is>
          <t>2001-08-08</t>
        </is>
      </c>
      <c r="X54" t="inlineStr">
        <is>
          <t>2001-08-08</t>
        </is>
      </c>
      <c r="Y54" t="n">
        <v>14</v>
      </c>
      <c r="Z54" t="n">
        <v>10</v>
      </c>
      <c r="AA54" t="n">
        <v>142</v>
      </c>
      <c r="AB54" t="n">
        <v>1</v>
      </c>
      <c r="AC54" t="n">
        <v>2</v>
      </c>
      <c r="AD54" t="n">
        <v>0</v>
      </c>
      <c r="AE54" t="n">
        <v>6</v>
      </c>
      <c r="AF54" t="n">
        <v>0</v>
      </c>
      <c r="AG54" t="n">
        <v>1</v>
      </c>
      <c r="AH54" t="n">
        <v>0</v>
      </c>
      <c r="AI54" t="n">
        <v>2</v>
      </c>
      <c r="AJ54" t="n">
        <v>0</v>
      </c>
      <c r="AK54" t="n">
        <v>4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HYPERLINK("https://creighton-primo.hosted.exlibrisgroup.com/primo-explore/search?tab=default_tab&amp;search_scope=EVERYTHING&amp;vid=01CRU&amp;lang=en_US&amp;offset=0&amp;query=any,contains,991003600849702656","Catalog Record")</f>
        <v/>
      </c>
      <c r="AT54">
        <f>HYPERLINK("http://www.worldcat.org/oclc/6812714","WorldCat Record")</f>
        <v/>
      </c>
      <c r="AU54" t="inlineStr">
        <is>
          <t>4820582927:ger</t>
        </is>
      </c>
      <c r="AV54" t="inlineStr">
        <is>
          <t>6812714</t>
        </is>
      </c>
      <c r="AW54" t="inlineStr">
        <is>
          <t>991003600849702656</t>
        </is>
      </c>
      <c r="AX54" t="inlineStr">
        <is>
          <t>991003600849702656</t>
        </is>
      </c>
      <c r="AY54" t="inlineStr">
        <is>
          <t>2266563790002656</t>
        </is>
      </c>
      <c r="AZ54" t="inlineStr">
        <is>
          <t>BOOK</t>
        </is>
      </c>
      <c r="BC54" t="inlineStr">
        <is>
          <t>32285004376660</t>
        </is>
      </c>
      <c r="BD54" t="inlineStr">
        <is>
          <t>893887655</t>
        </is>
      </c>
    </row>
    <row r="55">
      <c r="A55" t="inlineStr">
        <is>
          <t>No</t>
        </is>
      </c>
      <c r="B55" t="inlineStr">
        <is>
          <t>HX273 .D2 1973</t>
        </is>
      </c>
      <c r="C55" t="inlineStr">
        <is>
          <t>0                      HX 0273000D  2           1973</t>
        </is>
      </c>
      <c r="D55" t="inlineStr">
        <is>
          <t>Bismarck and state socialism : an exposition of the social and economic legislation of Germany since 1870.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Dawson, William Harbutt, 1860-1948.</t>
        </is>
      </c>
      <c r="L55" t="inlineStr">
        <is>
          <t>New York : H. Fertig, 1973.</t>
        </is>
      </c>
      <c r="M55" t="inlineStr">
        <is>
          <t>1973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HX </t>
        </is>
      </c>
      <c r="S55" t="n">
        <v>2</v>
      </c>
      <c r="T55" t="n">
        <v>2</v>
      </c>
      <c r="U55" t="inlineStr">
        <is>
          <t>1993-04-10</t>
        </is>
      </c>
      <c r="V55" t="inlineStr">
        <is>
          <t>1993-04-10</t>
        </is>
      </c>
      <c r="W55" t="inlineStr">
        <is>
          <t>1991-01-15</t>
        </is>
      </c>
      <c r="X55" t="inlineStr">
        <is>
          <t>1991-01-15</t>
        </is>
      </c>
      <c r="Y55" t="n">
        <v>187</v>
      </c>
      <c r="Z55" t="n">
        <v>162</v>
      </c>
      <c r="AA55" t="n">
        <v>459</v>
      </c>
      <c r="AB55" t="n">
        <v>1</v>
      </c>
      <c r="AC55" t="n">
        <v>2</v>
      </c>
      <c r="AD55" t="n">
        <v>10</v>
      </c>
      <c r="AE55" t="n">
        <v>22</v>
      </c>
      <c r="AF55" t="n">
        <v>3</v>
      </c>
      <c r="AG55" t="n">
        <v>7</v>
      </c>
      <c r="AH55" t="n">
        <v>4</v>
      </c>
      <c r="AI55" t="n">
        <v>7</v>
      </c>
      <c r="AJ55" t="n">
        <v>7</v>
      </c>
      <c r="AK55" t="n">
        <v>14</v>
      </c>
      <c r="AL55" t="n">
        <v>0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HYPERLINK("http://catalog.hathitrust.org/Record/102073222","HathiTrust Record")</f>
        <v/>
      </c>
      <c r="AS55">
        <f>HYPERLINK("https://creighton-primo.hosted.exlibrisgroup.com/primo-explore/search?tab=default_tab&amp;search_scope=EVERYTHING&amp;vid=01CRU&amp;lang=en_US&amp;offset=0&amp;query=any,contains,991003091779702656","Catalog Record")</f>
        <v/>
      </c>
      <c r="AT55">
        <f>HYPERLINK("http://www.worldcat.org/oclc/641888","WorldCat Record")</f>
        <v/>
      </c>
      <c r="AU55" t="inlineStr">
        <is>
          <t>1172649:eng</t>
        </is>
      </c>
      <c r="AV55" t="inlineStr">
        <is>
          <t>641888</t>
        </is>
      </c>
      <c r="AW55" t="inlineStr">
        <is>
          <t>991003091779702656</t>
        </is>
      </c>
      <c r="AX55" t="inlineStr">
        <is>
          <t>991003091779702656</t>
        </is>
      </c>
      <c r="AY55" t="inlineStr">
        <is>
          <t>2263992650002656</t>
        </is>
      </c>
      <c r="AZ55" t="inlineStr">
        <is>
          <t>BOOK</t>
        </is>
      </c>
      <c r="BC55" t="inlineStr">
        <is>
          <t>32285000428630</t>
        </is>
      </c>
      <c r="BD55" t="inlineStr">
        <is>
          <t>893799380</t>
        </is>
      </c>
    </row>
    <row r="56">
      <c r="A56" t="inlineStr">
        <is>
          <t>No</t>
        </is>
      </c>
      <c r="B56" t="inlineStr">
        <is>
          <t>HX273 .L83213 2004</t>
        </is>
      </c>
      <c r="C56" t="inlineStr">
        <is>
          <t>0                      HX 0273000L  83213       2004</t>
        </is>
      </c>
      <c r="D56" t="inlineStr">
        <is>
          <t>The Rosa Luxemburg reader / edited by Peter Hudis and Kevin B. Anderson.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Luxemburg, Rosa, 1871-1919.</t>
        </is>
      </c>
      <c r="L56" t="inlineStr">
        <is>
          <t>New York : Monthly Review Press, c2004.</t>
        </is>
      </c>
      <c r="M56" t="inlineStr">
        <is>
          <t>2004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HX </t>
        </is>
      </c>
      <c r="S56" t="n">
        <v>1</v>
      </c>
      <c r="T56" t="n">
        <v>1</v>
      </c>
      <c r="U56" t="inlineStr">
        <is>
          <t>2007-10-01</t>
        </is>
      </c>
      <c r="V56" t="inlineStr">
        <is>
          <t>2007-10-01</t>
        </is>
      </c>
      <c r="W56" t="inlineStr">
        <is>
          <t>2007-10-01</t>
        </is>
      </c>
      <c r="X56" t="inlineStr">
        <is>
          <t>2007-10-01</t>
        </is>
      </c>
      <c r="Y56" t="n">
        <v>391</v>
      </c>
      <c r="Z56" t="n">
        <v>324</v>
      </c>
      <c r="AA56" t="n">
        <v>325</v>
      </c>
      <c r="AB56" t="n">
        <v>3</v>
      </c>
      <c r="AC56" t="n">
        <v>3</v>
      </c>
      <c r="AD56" t="n">
        <v>23</v>
      </c>
      <c r="AE56" t="n">
        <v>23</v>
      </c>
      <c r="AF56" t="n">
        <v>12</v>
      </c>
      <c r="AG56" t="n">
        <v>12</v>
      </c>
      <c r="AH56" t="n">
        <v>7</v>
      </c>
      <c r="AI56" t="n">
        <v>7</v>
      </c>
      <c r="AJ56" t="n">
        <v>10</v>
      </c>
      <c r="AK56" t="n">
        <v>10</v>
      </c>
      <c r="AL56" t="n">
        <v>2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HYPERLINK("https://creighton-primo.hosted.exlibrisgroup.com/primo-explore/search?tab=default_tab&amp;search_scope=EVERYTHING&amp;vid=01CRU&amp;lang=en_US&amp;offset=0&amp;query=any,contains,991005109849702656","Catalog Record")</f>
        <v/>
      </c>
      <c r="AT56">
        <f>HYPERLINK("http://www.worldcat.org/oclc/53458749","WorldCat Record")</f>
        <v/>
      </c>
      <c r="AU56" t="inlineStr">
        <is>
          <t>1806951501:eng</t>
        </is>
      </c>
      <c r="AV56" t="inlineStr">
        <is>
          <t>53458749</t>
        </is>
      </c>
      <c r="AW56" t="inlineStr">
        <is>
          <t>991005109849702656</t>
        </is>
      </c>
      <c r="AX56" t="inlineStr">
        <is>
          <t>991005109849702656</t>
        </is>
      </c>
      <c r="AY56" t="inlineStr">
        <is>
          <t>2269050700002656</t>
        </is>
      </c>
      <c r="AZ56" t="inlineStr">
        <is>
          <t>BOOK</t>
        </is>
      </c>
      <c r="BB56" t="inlineStr">
        <is>
          <t>9781583671030</t>
        </is>
      </c>
      <c r="BC56" t="inlineStr">
        <is>
          <t>32285005327449</t>
        </is>
      </c>
      <c r="BD56" t="inlineStr">
        <is>
          <t>893594483</t>
        </is>
      </c>
    </row>
    <row r="57">
      <c r="A57" t="inlineStr">
        <is>
          <t>No</t>
        </is>
      </c>
      <c r="B57" t="inlineStr">
        <is>
          <t>HX273 .P45 1975</t>
        </is>
      </c>
      <c r="C57" t="inlineStr">
        <is>
          <t>0                      HX 0273000P  45          1975</t>
        </is>
      </c>
      <c r="D57" t="inlineStr">
        <is>
          <t>German Marxism and Russian communism / by John Plamenatz.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Plamenatz, J. P. (John Petrov)</t>
        </is>
      </c>
      <c r="L57" t="inlineStr">
        <is>
          <t>Westport, Conn. : Greenwood Press, 1975.</t>
        </is>
      </c>
      <c r="M57" t="inlineStr">
        <is>
          <t>1975</t>
        </is>
      </c>
      <c r="O57" t="inlineStr">
        <is>
          <t>eng</t>
        </is>
      </c>
      <c r="P57" t="inlineStr">
        <is>
          <t>ctu</t>
        </is>
      </c>
      <c r="R57" t="inlineStr">
        <is>
          <t xml:space="preserve">HX </t>
        </is>
      </c>
      <c r="S57" t="n">
        <v>4</v>
      </c>
      <c r="T57" t="n">
        <v>4</v>
      </c>
      <c r="U57" t="inlineStr">
        <is>
          <t>2004-04-12</t>
        </is>
      </c>
      <c r="V57" t="inlineStr">
        <is>
          <t>2004-04-12</t>
        </is>
      </c>
      <c r="W57" t="inlineStr">
        <is>
          <t>1997-08-27</t>
        </is>
      </c>
      <c r="X57" t="inlineStr">
        <is>
          <t>1997-08-27</t>
        </is>
      </c>
      <c r="Y57" t="n">
        <v>117</v>
      </c>
      <c r="Z57" t="n">
        <v>89</v>
      </c>
      <c r="AA57" t="n">
        <v>665</v>
      </c>
      <c r="AB57" t="n">
        <v>1</v>
      </c>
      <c r="AC57" t="n">
        <v>5</v>
      </c>
      <c r="AD57" t="n">
        <v>3</v>
      </c>
      <c r="AE57" t="n">
        <v>39</v>
      </c>
      <c r="AF57" t="n">
        <v>1</v>
      </c>
      <c r="AG57" t="n">
        <v>14</v>
      </c>
      <c r="AH57" t="n">
        <v>2</v>
      </c>
      <c r="AI57" t="n">
        <v>9</v>
      </c>
      <c r="AJ57" t="n">
        <v>2</v>
      </c>
      <c r="AK57" t="n">
        <v>21</v>
      </c>
      <c r="AL57" t="n">
        <v>0</v>
      </c>
      <c r="AM57" t="n">
        <v>4</v>
      </c>
      <c r="AN57" t="n">
        <v>0</v>
      </c>
      <c r="AO57" t="n">
        <v>1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HYPERLINK("http://catalog.hathitrust.org/Record/004403108","HathiTrust Record")</f>
        <v/>
      </c>
      <c r="AS57">
        <f>HYPERLINK("https://creighton-primo.hosted.exlibrisgroup.com/primo-explore/search?tab=default_tab&amp;search_scope=EVERYTHING&amp;vid=01CRU&amp;lang=en_US&amp;offset=0&amp;query=any,contains,991003998279702656","Catalog Record")</f>
        <v/>
      </c>
      <c r="AT57">
        <f>HYPERLINK("http://www.worldcat.org/oclc/2067756","WorldCat Record")</f>
        <v/>
      </c>
      <c r="AU57" t="inlineStr">
        <is>
          <t>438264698:eng</t>
        </is>
      </c>
      <c r="AV57" t="inlineStr">
        <is>
          <t>2067756</t>
        </is>
      </c>
      <c r="AW57" t="inlineStr">
        <is>
          <t>991003998279702656</t>
        </is>
      </c>
      <c r="AX57" t="inlineStr">
        <is>
          <t>991003998279702656</t>
        </is>
      </c>
      <c r="AY57" t="inlineStr">
        <is>
          <t>2262428020002656</t>
        </is>
      </c>
      <c r="AZ57" t="inlineStr">
        <is>
          <t>BOOK</t>
        </is>
      </c>
      <c r="BB57" t="inlineStr">
        <is>
          <t>9780837179865</t>
        </is>
      </c>
      <c r="BC57" t="inlineStr">
        <is>
          <t>32285003192357</t>
        </is>
      </c>
      <c r="BD57" t="inlineStr">
        <is>
          <t>893869168</t>
        </is>
      </c>
    </row>
    <row r="58">
      <c r="A58" t="inlineStr">
        <is>
          <t>No</t>
        </is>
      </c>
      <c r="B58" t="inlineStr">
        <is>
          <t>HX273.L83 R585 1999</t>
        </is>
      </c>
      <c r="C58" t="inlineStr">
        <is>
          <t>0                      HX 0273000L  83                 R  585         1999</t>
        </is>
      </c>
      <c r="D58" t="inlineStr">
        <is>
          <t>Rosa Luxemburg : reflections and writings / edited by Paul Le Blanc.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Amherst, NY : Humanity Books, 1999.</t>
        </is>
      </c>
      <c r="M58" t="inlineStr">
        <is>
          <t>1999</t>
        </is>
      </c>
      <c r="O58" t="inlineStr">
        <is>
          <t>eng</t>
        </is>
      </c>
      <c r="P58" t="inlineStr">
        <is>
          <t>nyu</t>
        </is>
      </c>
      <c r="Q58" t="inlineStr">
        <is>
          <t>Revolutionary studies</t>
        </is>
      </c>
      <c r="R58" t="inlineStr">
        <is>
          <t xml:space="preserve">HX </t>
        </is>
      </c>
      <c r="S58" t="n">
        <v>2</v>
      </c>
      <c r="T58" t="n">
        <v>2</v>
      </c>
      <c r="U58" t="inlineStr">
        <is>
          <t>2005-03-03</t>
        </is>
      </c>
      <c r="V58" t="inlineStr">
        <is>
          <t>2005-03-03</t>
        </is>
      </c>
      <c r="W58" t="inlineStr">
        <is>
          <t>2004-11-29</t>
        </is>
      </c>
      <c r="X58" t="inlineStr">
        <is>
          <t>2004-11-29</t>
        </is>
      </c>
      <c r="Y58" t="n">
        <v>170</v>
      </c>
      <c r="Z58" t="n">
        <v>135</v>
      </c>
      <c r="AA58" t="n">
        <v>137</v>
      </c>
      <c r="AB58" t="n">
        <v>3</v>
      </c>
      <c r="AC58" t="n">
        <v>3</v>
      </c>
      <c r="AD58" t="n">
        <v>14</v>
      </c>
      <c r="AE58" t="n">
        <v>14</v>
      </c>
      <c r="AF58" t="n">
        <v>5</v>
      </c>
      <c r="AG58" t="n">
        <v>5</v>
      </c>
      <c r="AH58" t="n">
        <v>5</v>
      </c>
      <c r="AI58" t="n">
        <v>5</v>
      </c>
      <c r="AJ58" t="n">
        <v>6</v>
      </c>
      <c r="AK58" t="n">
        <v>6</v>
      </c>
      <c r="AL58" t="n">
        <v>2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HYPERLINK("http://catalog.hathitrust.org/Record/004074482","HathiTrust Record")</f>
        <v/>
      </c>
      <c r="AS58">
        <f>HYPERLINK("https://creighton-primo.hosted.exlibrisgroup.com/primo-explore/search?tab=default_tab&amp;search_scope=EVERYTHING&amp;vid=01CRU&amp;lang=en_US&amp;offset=0&amp;query=any,contains,991004410129702656","Catalog Record")</f>
        <v/>
      </c>
      <c r="AT58">
        <f>HYPERLINK("http://www.worldcat.org/oclc/42040986","WorldCat Record")</f>
        <v/>
      </c>
      <c r="AU58" t="inlineStr">
        <is>
          <t>917109504:eng</t>
        </is>
      </c>
      <c r="AV58" t="inlineStr">
        <is>
          <t>42040986</t>
        </is>
      </c>
      <c r="AW58" t="inlineStr">
        <is>
          <t>991004410129702656</t>
        </is>
      </c>
      <c r="AX58" t="inlineStr">
        <is>
          <t>991004410129702656</t>
        </is>
      </c>
      <c r="AY58" t="inlineStr">
        <is>
          <t>2260185340002656</t>
        </is>
      </c>
      <c r="AZ58" t="inlineStr">
        <is>
          <t>BOOK</t>
        </is>
      </c>
      <c r="BB58" t="inlineStr">
        <is>
          <t>9781573927284</t>
        </is>
      </c>
      <c r="BC58" t="inlineStr">
        <is>
          <t>32285005013080</t>
        </is>
      </c>
      <c r="BD58" t="inlineStr">
        <is>
          <t>893782210</t>
        </is>
      </c>
    </row>
    <row r="59">
      <c r="A59" t="inlineStr">
        <is>
          <t>No</t>
        </is>
      </c>
      <c r="B59" t="inlineStr">
        <is>
          <t>HX274.7.E53 E42 1999</t>
        </is>
      </c>
      <c r="C59" t="inlineStr">
        <is>
          <t>0                      HX 0274700E  53                 E  42          1999</t>
        </is>
      </c>
      <c r="D59" t="inlineStr">
        <is>
          <t>Engels after Marx / edited by Manfred B. Steger and Terrell Carver.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University Park, Pa. : Pennsylvania State University Press, c1999.</t>
        </is>
      </c>
      <c r="M59" t="inlineStr">
        <is>
          <t>1999</t>
        </is>
      </c>
      <c r="O59" t="inlineStr">
        <is>
          <t>eng</t>
        </is>
      </c>
      <c r="P59" t="inlineStr">
        <is>
          <t>pau</t>
        </is>
      </c>
      <c r="R59" t="inlineStr">
        <is>
          <t xml:space="preserve">HX </t>
        </is>
      </c>
      <c r="S59" t="n">
        <v>1</v>
      </c>
      <c r="T59" t="n">
        <v>1</v>
      </c>
      <c r="U59" t="inlineStr">
        <is>
          <t>2000-11-02</t>
        </is>
      </c>
      <c r="V59" t="inlineStr">
        <is>
          <t>2000-11-02</t>
        </is>
      </c>
      <c r="W59" t="inlineStr">
        <is>
          <t>2000-11-02</t>
        </is>
      </c>
      <c r="X59" t="inlineStr">
        <is>
          <t>2000-11-02</t>
        </is>
      </c>
      <c r="Y59" t="n">
        <v>268</v>
      </c>
      <c r="Z59" t="n">
        <v>224</v>
      </c>
      <c r="AA59" t="n">
        <v>226</v>
      </c>
      <c r="AB59" t="n">
        <v>3</v>
      </c>
      <c r="AC59" t="n">
        <v>3</v>
      </c>
      <c r="AD59" t="n">
        <v>18</v>
      </c>
      <c r="AE59" t="n">
        <v>18</v>
      </c>
      <c r="AF59" t="n">
        <v>6</v>
      </c>
      <c r="AG59" t="n">
        <v>6</v>
      </c>
      <c r="AH59" t="n">
        <v>7</v>
      </c>
      <c r="AI59" t="n">
        <v>7</v>
      </c>
      <c r="AJ59" t="n">
        <v>7</v>
      </c>
      <c r="AK59" t="n">
        <v>7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HYPERLINK("http://catalog.hathitrust.org/Record/004043019","HathiTrust Record")</f>
        <v/>
      </c>
      <c r="AS59">
        <f>HYPERLINK("https://creighton-primo.hosted.exlibrisgroup.com/primo-explore/search?tab=default_tab&amp;search_scope=EVERYTHING&amp;vid=01CRU&amp;lang=en_US&amp;offset=0&amp;query=any,contains,991003305339702656","Catalog Record")</f>
        <v/>
      </c>
      <c r="AT59">
        <f>HYPERLINK("http://www.worldcat.org/oclc/40964893","WorldCat Record")</f>
        <v/>
      </c>
      <c r="AU59" t="inlineStr">
        <is>
          <t>350485396:eng</t>
        </is>
      </c>
      <c r="AV59" t="inlineStr">
        <is>
          <t>40964893</t>
        </is>
      </c>
      <c r="AW59" t="inlineStr">
        <is>
          <t>991003305339702656</t>
        </is>
      </c>
      <c r="AX59" t="inlineStr">
        <is>
          <t>991003305339702656</t>
        </is>
      </c>
      <c r="AY59" t="inlineStr">
        <is>
          <t>2268334730002656</t>
        </is>
      </c>
      <c r="AZ59" t="inlineStr">
        <is>
          <t>BOOK</t>
        </is>
      </c>
      <c r="BB59" t="inlineStr">
        <is>
          <t>9780271018911</t>
        </is>
      </c>
      <c r="BC59" t="inlineStr">
        <is>
          <t>32285004262571</t>
        </is>
      </c>
      <c r="BD59" t="inlineStr">
        <is>
          <t>893348536</t>
        </is>
      </c>
    </row>
    <row r="60">
      <c r="A60" t="inlineStr">
        <is>
          <t>No</t>
        </is>
      </c>
      <c r="B60" t="inlineStr">
        <is>
          <t>HX276 .E55 1977</t>
        </is>
      </c>
      <c r="C60" t="inlineStr">
        <is>
          <t>0                      HX 0276000E  55          1977</t>
        </is>
      </c>
      <c r="D60" t="inlineStr">
        <is>
          <t>Socialism, utopian and scientific / by Frederick Engels, with the essay on "The mark" ; translated by Edward Aveling.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Engels, Friedrich, 1820-1895.</t>
        </is>
      </c>
      <c r="L60" t="inlineStr">
        <is>
          <t>Westport, Conn. : Greenwood Press, 1977, c1935.</t>
        </is>
      </c>
      <c r="M60" t="inlineStr">
        <is>
          <t>1977</t>
        </is>
      </c>
      <c r="O60" t="inlineStr">
        <is>
          <t>eng</t>
        </is>
      </c>
      <c r="P60" t="inlineStr">
        <is>
          <t>ctu</t>
        </is>
      </c>
      <c r="R60" t="inlineStr">
        <is>
          <t xml:space="preserve">HX </t>
        </is>
      </c>
      <c r="S60" t="n">
        <v>2</v>
      </c>
      <c r="T60" t="n">
        <v>2</v>
      </c>
      <c r="U60" t="inlineStr">
        <is>
          <t>1998-03-06</t>
        </is>
      </c>
      <c r="V60" t="inlineStr">
        <is>
          <t>1998-03-06</t>
        </is>
      </c>
      <c r="W60" t="inlineStr">
        <is>
          <t>1997-09-02</t>
        </is>
      </c>
      <c r="X60" t="inlineStr">
        <is>
          <t>1997-09-02</t>
        </is>
      </c>
      <c r="Y60" t="n">
        <v>91</v>
      </c>
      <c r="Z60" t="n">
        <v>76</v>
      </c>
      <c r="AA60" t="n">
        <v>920</v>
      </c>
      <c r="AB60" t="n">
        <v>1</v>
      </c>
      <c r="AC60" t="n">
        <v>4</v>
      </c>
      <c r="AD60" t="n">
        <v>1</v>
      </c>
      <c r="AE60" t="n">
        <v>38</v>
      </c>
      <c r="AF60" t="n">
        <v>1</v>
      </c>
      <c r="AG60" t="n">
        <v>16</v>
      </c>
      <c r="AH60" t="n">
        <v>1</v>
      </c>
      <c r="AI60" t="n">
        <v>9</v>
      </c>
      <c r="AJ60" t="n">
        <v>0</v>
      </c>
      <c r="AK60" t="n">
        <v>21</v>
      </c>
      <c r="AL60" t="n">
        <v>0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HYPERLINK("https://creighton-primo.hosted.exlibrisgroup.com/primo-explore/search?tab=default_tab&amp;search_scope=EVERYTHING&amp;vid=01CRU&amp;lang=en_US&amp;offset=0&amp;query=any,contains,991004269559702656","Catalog Record")</f>
        <v/>
      </c>
      <c r="AT60">
        <f>HYPERLINK("http://www.worldcat.org/oclc/2874776","WorldCat Record")</f>
        <v/>
      </c>
      <c r="AU60" t="inlineStr">
        <is>
          <t>689360249:eng</t>
        </is>
      </c>
      <c r="AV60" t="inlineStr">
        <is>
          <t>2874776</t>
        </is>
      </c>
      <c r="AW60" t="inlineStr">
        <is>
          <t>991004269559702656</t>
        </is>
      </c>
      <c r="AX60" t="inlineStr">
        <is>
          <t>991004269559702656</t>
        </is>
      </c>
      <c r="AY60" t="inlineStr">
        <is>
          <t>2257559290002656</t>
        </is>
      </c>
      <c r="AZ60" t="inlineStr">
        <is>
          <t>BOOK</t>
        </is>
      </c>
      <c r="BB60" t="inlineStr">
        <is>
          <t>9780837196220</t>
        </is>
      </c>
      <c r="BC60" t="inlineStr">
        <is>
          <t>32285003192415</t>
        </is>
      </c>
      <c r="BD60" t="inlineStr">
        <is>
          <t>893901025</t>
        </is>
      </c>
    </row>
    <row r="61">
      <c r="A61" t="inlineStr">
        <is>
          <t>No</t>
        </is>
      </c>
      <c r="B61" t="inlineStr">
        <is>
          <t>HX276 .E565 1966</t>
        </is>
      </c>
      <c r="C61" t="inlineStr">
        <is>
          <t>0                      HX 0276000E  565         1966</t>
        </is>
      </c>
      <c r="D61" t="inlineStr">
        <is>
          <t>Herr Eugen Dühring's revolution in science (Anti-Dühring) / by Frederick Engels. [Translated by Emile Burns. Edited by C. P. Dutt]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Engels, Friedrich, 1820-1895.</t>
        </is>
      </c>
      <c r="L61" t="inlineStr">
        <is>
          <t>New York : International Publishers, [1966, c1939]</t>
        </is>
      </c>
      <c r="M61" t="inlineStr">
        <is>
          <t>1966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HX </t>
        </is>
      </c>
      <c r="S61" t="n">
        <v>10</v>
      </c>
      <c r="T61" t="n">
        <v>10</v>
      </c>
      <c r="U61" t="inlineStr">
        <is>
          <t>1996-05-29</t>
        </is>
      </c>
      <c r="V61" t="inlineStr">
        <is>
          <t>1996-05-29</t>
        </is>
      </c>
      <c r="W61" t="inlineStr">
        <is>
          <t>1992-06-18</t>
        </is>
      </c>
      <c r="X61" t="inlineStr">
        <is>
          <t>1992-06-18</t>
        </is>
      </c>
      <c r="Y61" t="n">
        <v>348</v>
      </c>
      <c r="Z61" t="n">
        <v>314</v>
      </c>
      <c r="AA61" t="n">
        <v>766</v>
      </c>
      <c r="AB61" t="n">
        <v>2</v>
      </c>
      <c r="AC61" t="n">
        <v>2</v>
      </c>
      <c r="AD61" t="n">
        <v>19</v>
      </c>
      <c r="AE61" t="n">
        <v>41</v>
      </c>
      <c r="AF61" t="n">
        <v>5</v>
      </c>
      <c r="AG61" t="n">
        <v>16</v>
      </c>
      <c r="AH61" t="n">
        <v>8</v>
      </c>
      <c r="AI61" t="n">
        <v>11</v>
      </c>
      <c r="AJ61" t="n">
        <v>10</v>
      </c>
      <c r="AK61" t="n">
        <v>23</v>
      </c>
      <c r="AL61" t="n">
        <v>1</v>
      </c>
      <c r="AM61" t="n">
        <v>1</v>
      </c>
      <c r="AN61" t="n">
        <v>0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HYPERLINK("https://creighton-primo.hosted.exlibrisgroup.com/primo-explore/search?tab=default_tab&amp;search_scope=EVERYTHING&amp;vid=01CRU&amp;lang=en_US&amp;offset=0&amp;query=any,contains,991003861199702656","Catalog Record")</f>
        <v/>
      </c>
      <c r="AT61">
        <f>HYPERLINK("http://www.worldcat.org/oclc/1666480","WorldCat Record")</f>
        <v/>
      </c>
      <c r="AU61" t="inlineStr">
        <is>
          <t>2452441102:eng</t>
        </is>
      </c>
      <c r="AV61" t="inlineStr">
        <is>
          <t>1666480</t>
        </is>
      </c>
      <c r="AW61" t="inlineStr">
        <is>
          <t>991003861199702656</t>
        </is>
      </c>
      <c r="AX61" t="inlineStr">
        <is>
          <t>991003861199702656</t>
        </is>
      </c>
      <c r="AY61" t="inlineStr">
        <is>
          <t>2270735340002656</t>
        </is>
      </c>
      <c r="AZ61" t="inlineStr">
        <is>
          <t>BOOK</t>
        </is>
      </c>
      <c r="BC61" t="inlineStr">
        <is>
          <t>32285001132553</t>
        </is>
      </c>
      <c r="BD61" t="inlineStr">
        <is>
          <t>893258978</t>
        </is>
      </c>
    </row>
    <row r="62">
      <c r="A62" t="inlineStr">
        <is>
          <t>No</t>
        </is>
      </c>
      <c r="B62" t="inlineStr">
        <is>
          <t>HX276 .G3 1962</t>
        </is>
      </c>
      <c r="C62" t="inlineStr">
        <is>
          <t>0                      HX 0276000G  3           1962</t>
        </is>
      </c>
      <c r="D62" t="inlineStr">
        <is>
          <t>The dilemma of democratic socialism : Eduard Bernstein's challenge to Marx / Peter Gay.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Gay, Peter, 1923-2015.</t>
        </is>
      </c>
      <c r="L62" t="inlineStr">
        <is>
          <t>New York : Collier Books, [1962]</t>
        </is>
      </c>
      <c r="M62" t="inlineStr">
        <is>
          <t>1962</t>
        </is>
      </c>
      <c r="N62" t="inlineStr">
        <is>
          <t>Collier Books ed.</t>
        </is>
      </c>
      <c r="O62" t="inlineStr">
        <is>
          <t>eng</t>
        </is>
      </c>
      <c r="P62" t="inlineStr">
        <is>
          <t>nyu</t>
        </is>
      </c>
      <c r="Q62" t="inlineStr">
        <is>
          <t>Collier books ; AS219Y</t>
        </is>
      </c>
      <c r="R62" t="inlineStr">
        <is>
          <t xml:space="preserve">HX </t>
        </is>
      </c>
      <c r="S62" t="n">
        <v>2</v>
      </c>
      <c r="T62" t="n">
        <v>2</v>
      </c>
      <c r="U62" t="inlineStr">
        <is>
          <t>2001-07-25</t>
        </is>
      </c>
      <c r="V62" t="inlineStr">
        <is>
          <t>2001-07-25</t>
        </is>
      </c>
      <c r="W62" t="inlineStr">
        <is>
          <t>2001-07-24</t>
        </is>
      </c>
      <c r="X62" t="inlineStr">
        <is>
          <t>2001-07-24</t>
        </is>
      </c>
      <c r="Y62" t="n">
        <v>517</v>
      </c>
      <c r="Z62" t="n">
        <v>396</v>
      </c>
      <c r="AA62" t="n">
        <v>758</v>
      </c>
      <c r="AB62" t="n">
        <v>5</v>
      </c>
      <c r="AC62" t="n">
        <v>8</v>
      </c>
      <c r="AD62" t="n">
        <v>21</v>
      </c>
      <c r="AE62" t="n">
        <v>43</v>
      </c>
      <c r="AF62" t="n">
        <v>10</v>
      </c>
      <c r="AG62" t="n">
        <v>16</v>
      </c>
      <c r="AH62" t="n">
        <v>4</v>
      </c>
      <c r="AI62" t="n">
        <v>9</v>
      </c>
      <c r="AJ62" t="n">
        <v>9</v>
      </c>
      <c r="AK62" t="n">
        <v>21</v>
      </c>
      <c r="AL62" t="n">
        <v>4</v>
      </c>
      <c r="AM62" t="n">
        <v>7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R62">
        <f>HYPERLINK("http://catalog.hathitrust.org/Record/001107262","HathiTrust Record")</f>
        <v/>
      </c>
      <c r="AS62">
        <f>HYPERLINK("https://creighton-primo.hosted.exlibrisgroup.com/primo-explore/search?tab=default_tab&amp;search_scope=EVERYTHING&amp;vid=01CRU&amp;lang=en_US&amp;offset=0&amp;query=any,contains,991003590729702656","Catalog Record")</f>
        <v/>
      </c>
      <c r="AT62">
        <f>HYPERLINK("http://www.worldcat.org/oclc/266083","WorldCat Record")</f>
        <v/>
      </c>
      <c r="AU62" t="inlineStr">
        <is>
          <t>1383902:eng</t>
        </is>
      </c>
      <c r="AV62" t="inlineStr">
        <is>
          <t>266083</t>
        </is>
      </c>
      <c r="AW62" t="inlineStr">
        <is>
          <t>991003590729702656</t>
        </is>
      </c>
      <c r="AX62" t="inlineStr">
        <is>
          <t>991003590729702656</t>
        </is>
      </c>
      <c r="AY62" t="inlineStr">
        <is>
          <t>2269547900002656</t>
        </is>
      </c>
      <c r="AZ62" t="inlineStr">
        <is>
          <t>BOOK</t>
        </is>
      </c>
      <c r="BC62" t="inlineStr">
        <is>
          <t>32285004334693</t>
        </is>
      </c>
      <c r="BD62" t="inlineStr">
        <is>
          <t>893617503</t>
        </is>
      </c>
    </row>
    <row r="63">
      <c r="A63" t="inlineStr">
        <is>
          <t>No</t>
        </is>
      </c>
      <c r="B63" t="inlineStr">
        <is>
          <t>HX276 .L134</t>
        </is>
      </c>
      <c r="C63" t="inlineStr">
        <is>
          <t>0                      HX 0276000L  134</t>
        </is>
      </c>
      <c r="D63" t="inlineStr">
        <is>
          <t>Harold J. Laski on the Communist manifesto; an introduction. Together with the original text and prefaces by Karl Marx and Friedrich Engels. Foreword for the American ed. by T. B. Bottomore.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Laski, Harold J. (Harold Joseph), 1893-1950.</t>
        </is>
      </c>
      <c r="L63" t="inlineStr">
        <is>
          <t>New York, Pantheon Books [1967]</t>
        </is>
      </c>
      <c r="M63" t="inlineStr">
        <is>
          <t>1967</t>
        </is>
      </c>
      <c r="N63" t="inlineStr">
        <is>
          <t>[1st American ed.]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HX </t>
        </is>
      </c>
      <c r="S63" t="n">
        <v>5</v>
      </c>
      <c r="T63" t="n">
        <v>5</v>
      </c>
      <c r="U63" t="inlineStr">
        <is>
          <t>2004-04-12</t>
        </is>
      </c>
      <c r="V63" t="inlineStr">
        <is>
          <t>2004-04-12</t>
        </is>
      </c>
      <c r="W63" t="inlineStr">
        <is>
          <t>1997-09-02</t>
        </is>
      </c>
      <c r="X63" t="inlineStr">
        <is>
          <t>1997-09-02</t>
        </is>
      </c>
      <c r="Y63" t="n">
        <v>542</v>
      </c>
      <c r="Z63" t="n">
        <v>500</v>
      </c>
      <c r="AA63" t="n">
        <v>554</v>
      </c>
      <c r="AB63" t="n">
        <v>3</v>
      </c>
      <c r="AC63" t="n">
        <v>3</v>
      </c>
      <c r="AD63" t="n">
        <v>22</v>
      </c>
      <c r="AE63" t="n">
        <v>26</v>
      </c>
      <c r="AF63" t="n">
        <v>5</v>
      </c>
      <c r="AG63" t="n">
        <v>8</v>
      </c>
      <c r="AH63" t="n">
        <v>3</v>
      </c>
      <c r="AI63" t="n">
        <v>4</v>
      </c>
      <c r="AJ63" t="n">
        <v>16</v>
      </c>
      <c r="AK63" t="n">
        <v>18</v>
      </c>
      <c r="AL63" t="n">
        <v>2</v>
      </c>
      <c r="AM63" t="n">
        <v>2</v>
      </c>
      <c r="AN63" t="n">
        <v>1</v>
      </c>
      <c r="AO63" t="n">
        <v>1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HYPERLINK("https://creighton-primo.hosted.exlibrisgroup.com/primo-explore/search?tab=default_tab&amp;search_scope=EVERYTHING&amp;vid=01CRU&amp;lang=en_US&amp;offset=0&amp;query=any,contains,991002894419702656","Catalog Record")</f>
        <v/>
      </c>
      <c r="AT63">
        <f>HYPERLINK("http://www.worldcat.org/oclc/513272","WorldCat Record")</f>
        <v/>
      </c>
      <c r="AU63" t="inlineStr">
        <is>
          <t>2908536624:eng</t>
        </is>
      </c>
      <c r="AV63" t="inlineStr">
        <is>
          <t>513272</t>
        </is>
      </c>
      <c r="AW63" t="inlineStr">
        <is>
          <t>991002894419702656</t>
        </is>
      </c>
      <c r="AX63" t="inlineStr">
        <is>
          <t>991002894419702656</t>
        </is>
      </c>
      <c r="AY63" t="inlineStr">
        <is>
          <t>2260735060002656</t>
        </is>
      </c>
      <c r="AZ63" t="inlineStr">
        <is>
          <t>BOOK</t>
        </is>
      </c>
      <c r="BC63" t="inlineStr">
        <is>
          <t>32285003192449</t>
        </is>
      </c>
      <c r="BD63" t="inlineStr">
        <is>
          <t>893504958</t>
        </is>
      </c>
    </row>
    <row r="64">
      <c r="A64" t="inlineStr">
        <is>
          <t>No</t>
        </is>
      </c>
      <c r="B64" t="inlineStr">
        <is>
          <t>HX276 .L84328 1976</t>
        </is>
      </c>
      <c r="C64" t="inlineStr">
        <is>
          <t>0                      HX 0276000L  84328       1976</t>
        </is>
      </c>
      <c r="D64" t="inlineStr">
        <is>
          <t>The national question : selected writings / by Rosa Luxemburg ; edited and with an introd. by Horace B. Davis.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Luxemburg, Rosa, 1871-1919.</t>
        </is>
      </c>
      <c r="L64" t="inlineStr">
        <is>
          <t>New York : Monthly Review Press, c1976.</t>
        </is>
      </c>
      <c r="M64" t="inlineStr">
        <is>
          <t>1976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HX </t>
        </is>
      </c>
      <c r="S64" t="n">
        <v>2</v>
      </c>
      <c r="T64" t="n">
        <v>2</v>
      </c>
      <c r="U64" t="inlineStr">
        <is>
          <t>2003-09-26</t>
        </is>
      </c>
      <c r="V64" t="inlineStr">
        <is>
          <t>2003-09-26</t>
        </is>
      </c>
      <c r="W64" t="inlineStr">
        <is>
          <t>1997-09-02</t>
        </is>
      </c>
      <c r="X64" t="inlineStr">
        <is>
          <t>1997-09-02</t>
        </is>
      </c>
      <c r="Y64" t="n">
        <v>472</v>
      </c>
      <c r="Z64" t="n">
        <v>384</v>
      </c>
      <c r="AA64" t="n">
        <v>400</v>
      </c>
      <c r="AB64" t="n">
        <v>3</v>
      </c>
      <c r="AC64" t="n">
        <v>3</v>
      </c>
      <c r="AD64" t="n">
        <v>21</v>
      </c>
      <c r="AE64" t="n">
        <v>22</v>
      </c>
      <c r="AF64" t="n">
        <v>8</v>
      </c>
      <c r="AG64" t="n">
        <v>9</v>
      </c>
      <c r="AH64" t="n">
        <v>6</v>
      </c>
      <c r="AI64" t="n">
        <v>6</v>
      </c>
      <c r="AJ64" t="n">
        <v>11</v>
      </c>
      <c r="AK64" t="n">
        <v>11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HYPERLINK("https://creighton-primo.hosted.exlibrisgroup.com/primo-explore/search?tab=default_tab&amp;search_scope=EVERYTHING&amp;vid=01CRU&amp;lang=en_US&amp;offset=0&amp;query=any,contains,991004309119702656","Catalog Record")</f>
        <v/>
      </c>
      <c r="AT64">
        <f>HYPERLINK("http://www.worldcat.org/oclc/2985884","WorldCat Record")</f>
        <v/>
      </c>
      <c r="AU64" t="inlineStr">
        <is>
          <t>21072129:eng</t>
        </is>
      </c>
      <c r="AV64" t="inlineStr">
        <is>
          <t>2985884</t>
        </is>
      </c>
      <c r="AW64" t="inlineStr">
        <is>
          <t>991004309119702656</t>
        </is>
      </c>
      <c r="AX64" t="inlineStr">
        <is>
          <t>991004309119702656</t>
        </is>
      </c>
      <c r="AY64" t="inlineStr">
        <is>
          <t>2262216900002656</t>
        </is>
      </c>
      <c r="AZ64" t="inlineStr">
        <is>
          <t>BOOK</t>
        </is>
      </c>
      <c r="BB64" t="inlineStr">
        <is>
          <t>9780853453550</t>
        </is>
      </c>
      <c r="BC64" t="inlineStr">
        <is>
          <t>32285003192464</t>
        </is>
      </c>
      <c r="BD64" t="inlineStr">
        <is>
          <t>893349854</t>
        </is>
      </c>
    </row>
    <row r="65">
      <c r="A65" t="inlineStr">
        <is>
          <t>No</t>
        </is>
      </c>
      <c r="B65" t="inlineStr">
        <is>
          <t>HX276 .L8433 1979</t>
        </is>
      </c>
      <c r="C65" t="inlineStr">
        <is>
          <t>0                      HX 0276000L  8433        1979</t>
        </is>
      </c>
      <c r="D65" t="inlineStr">
        <is>
          <t>Comrade and lover : Rosa Luxemburg's Letters to Leo Jogiches / edited and translated by Elżbieta Ettinger.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Luxemburg, Rosa, 1871-1919.</t>
        </is>
      </c>
      <c r="L65" t="inlineStr">
        <is>
          <t>Cambridge, Mass. : MIT Press, c1979.</t>
        </is>
      </c>
      <c r="M65" t="inlineStr">
        <is>
          <t>1979</t>
        </is>
      </c>
      <c r="O65" t="inlineStr">
        <is>
          <t>eng</t>
        </is>
      </c>
      <c r="P65" t="inlineStr">
        <is>
          <t>mau</t>
        </is>
      </c>
      <c r="R65" t="inlineStr">
        <is>
          <t xml:space="preserve">HX </t>
        </is>
      </c>
      <c r="S65" t="n">
        <v>1</v>
      </c>
      <c r="T65" t="n">
        <v>1</v>
      </c>
      <c r="U65" t="inlineStr">
        <is>
          <t>2003-09-26</t>
        </is>
      </c>
      <c r="V65" t="inlineStr">
        <is>
          <t>2003-09-26</t>
        </is>
      </c>
      <c r="W65" t="inlineStr">
        <is>
          <t>1990-05-24</t>
        </is>
      </c>
      <c r="X65" t="inlineStr">
        <is>
          <t>1990-05-24</t>
        </is>
      </c>
      <c r="Y65" t="n">
        <v>481</v>
      </c>
      <c r="Z65" t="n">
        <v>372</v>
      </c>
      <c r="AA65" t="n">
        <v>381</v>
      </c>
      <c r="AB65" t="n">
        <v>3</v>
      </c>
      <c r="AC65" t="n">
        <v>3</v>
      </c>
      <c r="AD65" t="n">
        <v>14</v>
      </c>
      <c r="AE65" t="n">
        <v>14</v>
      </c>
      <c r="AF65" t="n">
        <v>3</v>
      </c>
      <c r="AG65" t="n">
        <v>3</v>
      </c>
      <c r="AH65" t="n">
        <v>6</v>
      </c>
      <c r="AI65" t="n">
        <v>6</v>
      </c>
      <c r="AJ65" t="n">
        <v>8</v>
      </c>
      <c r="AK65" t="n">
        <v>8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HYPERLINK("https://creighton-primo.hosted.exlibrisgroup.com/primo-explore/search?tab=default_tab&amp;search_scope=EVERYTHING&amp;vid=01CRU&amp;lang=en_US&amp;offset=0&amp;query=any,contains,991004778079702656","Catalog Record")</f>
        <v/>
      </c>
      <c r="AT65">
        <f>HYPERLINK("http://www.worldcat.org/oclc/5101776","WorldCat Record")</f>
        <v/>
      </c>
      <c r="AU65" t="inlineStr">
        <is>
          <t>501696159:eng</t>
        </is>
      </c>
      <c r="AV65" t="inlineStr">
        <is>
          <t>5101776</t>
        </is>
      </c>
      <c r="AW65" t="inlineStr">
        <is>
          <t>991004778079702656</t>
        </is>
      </c>
      <c r="AX65" t="inlineStr">
        <is>
          <t>991004778079702656</t>
        </is>
      </c>
      <c r="AY65" t="inlineStr">
        <is>
          <t>2258993010002656</t>
        </is>
      </c>
      <c r="AZ65" t="inlineStr">
        <is>
          <t>BOOK</t>
        </is>
      </c>
      <c r="BB65" t="inlineStr">
        <is>
          <t>9780262050210</t>
        </is>
      </c>
      <c r="BC65" t="inlineStr">
        <is>
          <t>32285000165877</t>
        </is>
      </c>
      <c r="BD65" t="inlineStr">
        <is>
          <t>893436746</t>
        </is>
      </c>
    </row>
    <row r="66">
      <c r="A66" t="inlineStr">
        <is>
          <t>No</t>
        </is>
      </c>
      <c r="B66" t="inlineStr">
        <is>
          <t>HX276 .M2773 1959</t>
        </is>
      </c>
      <c r="C66" t="inlineStr">
        <is>
          <t>0                      HX 0276000M  2773        1959</t>
        </is>
      </c>
      <c r="D66" t="inlineStr">
        <is>
          <t>Basic writings on politics and philosophy / [by] Karl Marx and Friedrich Engels. Edited by Lewis S. Feuer.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Marx, Karl, 1818-1883.</t>
        </is>
      </c>
      <c r="L66" t="inlineStr">
        <is>
          <t>Garden City, N.Y. : Doubleday, 1959.</t>
        </is>
      </c>
      <c r="M66" t="inlineStr">
        <is>
          <t>1959</t>
        </is>
      </c>
      <c r="N66" t="inlineStr">
        <is>
          <t>[1st ed.]</t>
        </is>
      </c>
      <c r="O66" t="inlineStr">
        <is>
          <t>eng</t>
        </is>
      </c>
      <c r="P66" t="inlineStr">
        <is>
          <t>nyu</t>
        </is>
      </c>
      <c r="Q66" t="inlineStr">
        <is>
          <t>Anchor Books ; A185</t>
        </is>
      </c>
      <c r="R66" t="inlineStr">
        <is>
          <t xml:space="preserve">HX </t>
        </is>
      </c>
      <c r="S66" t="n">
        <v>14</v>
      </c>
      <c r="T66" t="n">
        <v>14</v>
      </c>
      <c r="U66" t="inlineStr">
        <is>
          <t>1999-02-23</t>
        </is>
      </c>
      <c r="V66" t="inlineStr">
        <is>
          <t>1999-02-23</t>
        </is>
      </c>
      <c r="W66" t="inlineStr">
        <is>
          <t>1992-02-25</t>
        </is>
      </c>
      <c r="X66" t="inlineStr">
        <is>
          <t>1992-02-25</t>
        </is>
      </c>
      <c r="Y66" t="n">
        <v>1360</v>
      </c>
      <c r="Z66" t="n">
        <v>1193</v>
      </c>
      <c r="AA66" t="n">
        <v>1328</v>
      </c>
      <c r="AB66" t="n">
        <v>14</v>
      </c>
      <c r="AC66" t="n">
        <v>14</v>
      </c>
      <c r="AD66" t="n">
        <v>48</v>
      </c>
      <c r="AE66" t="n">
        <v>53</v>
      </c>
      <c r="AF66" t="n">
        <v>19</v>
      </c>
      <c r="AG66" t="n">
        <v>21</v>
      </c>
      <c r="AH66" t="n">
        <v>9</v>
      </c>
      <c r="AI66" t="n">
        <v>9</v>
      </c>
      <c r="AJ66" t="n">
        <v>20</v>
      </c>
      <c r="AK66" t="n">
        <v>22</v>
      </c>
      <c r="AL66" t="n">
        <v>9</v>
      </c>
      <c r="AM66" t="n">
        <v>9</v>
      </c>
      <c r="AN66" t="n">
        <v>1</v>
      </c>
      <c r="AO66" t="n">
        <v>3</v>
      </c>
      <c r="AP66" t="inlineStr">
        <is>
          <t>No</t>
        </is>
      </c>
      <c r="AQ66" t="inlineStr">
        <is>
          <t>No</t>
        </is>
      </c>
      <c r="AR66">
        <f>HYPERLINK("http://catalog.hathitrust.org/Record/001107268","HathiTrust Record")</f>
        <v/>
      </c>
      <c r="AS66">
        <f>HYPERLINK("https://creighton-primo.hosted.exlibrisgroup.com/primo-explore/search?tab=default_tab&amp;search_scope=EVERYTHING&amp;vid=01CRU&amp;lang=en_US&amp;offset=0&amp;query=any,contains,991001953859702656","Catalog Record")</f>
        <v/>
      </c>
      <c r="AT66">
        <f>HYPERLINK("http://www.worldcat.org/oclc/252864","WorldCat Record")</f>
        <v/>
      </c>
      <c r="AU66" t="inlineStr">
        <is>
          <t>232635302:eng</t>
        </is>
      </c>
      <c r="AV66" t="inlineStr">
        <is>
          <t>252864</t>
        </is>
      </c>
      <c r="AW66" t="inlineStr">
        <is>
          <t>991001953859702656</t>
        </is>
      </c>
      <c r="AX66" t="inlineStr">
        <is>
          <t>991001953859702656</t>
        </is>
      </c>
      <c r="AY66" t="inlineStr">
        <is>
          <t>2270117780002656</t>
        </is>
      </c>
      <c r="AZ66" t="inlineStr">
        <is>
          <t>BOOK</t>
        </is>
      </c>
      <c r="BC66" t="inlineStr">
        <is>
          <t>32285000976885</t>
        </is>
      </c>
      <c r="BD66" t="inlineStr">
        <is>
          <t>893715890</t>
        </is>
      </c>
    </row>
    <row r="67">
      <c r="A67" t="inlineStr">
        <is>
          <t>No</t>
        </is>
      </c>
      <c r="B67" t="inlineStr">
        <is>
          <t>HX276.L86 F7 1969</t>
        </is>
      </c>
      <c r="C67" t="inlineStr">
        <is>
          <t>0                      HX 0276000L  86                 F  7           1969</t>
        </is>
      </c>
      <c r="D67" t="inlineStr">
        <is>
          <t>Rosa Luxemburg : her life and work / translated by Edward Fitzgerald. With a new pref. by Sebastian Franck.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Frölich, Paul, 1884-1953.</t>
        </is>
      </c>
      <c r="L67" t="inlineStr">
        <is>
          <t>New York : H. Fertig, 1969.</t>
        </is>
      </c>
      <c r="M67" t="inlineStr">
        <is>
          <t>1969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HX </t>
        </is>
      </c>
      <c r="S67" t="n">
        <v>4</v>
      </c>
      <c r="T67" t="n">
        <v>4</v>
      </c>
      <c r="U67" t="inlineStr">
        <is>
          <t>2005-03-03</t>
        </is>
      </c>
      <c r="V67" t="inlineStr">
        <is>
          <t>2005-03-03</t>
        </is>
      </c>
      <c r="W67" t="inlineStr">
        <is>
          <t>1990-05-18</t>
        </is>
      </c>
      <c r="X67" t="inlineStr">
        <is>
          <t>1990-05-18</t>
        </is>
      </c>
      <c r="Y67" t="n">
        <v>353</v>
      </c>
      <c r="Z67" t="n">
        <v>320</v>
      </c>
      <c r="AA67" t="n">
        <v>620</v>
      </c>
      <c r="AB67" t="n">
        <v>3</v>
      </c>
      <c r="AC67" t="n">
        <v>6</v>
      </c>
      <c r="AD67" t="n">
        <v>20</v>
      </c>
      <c r="AE67" t="n">
        <v>30</v>
      </c>
      <c r="AF67" t="n">
        <v>7</v>
      </c>
      <c r="AG67" t="n">
        <v>12</v>
      </c>
      <c r="AH67" t="n">
        <v>4</v>
      </c>
      <c r="AI67" t="n">
        <v>5</v>
      </c>
      <c r="AJ67" t="n">
        <v>12</v>
      </c>
      <c r="AK67" t="n">
        <v>16</v>
      </c>
      <c r="AL67" t="n">
        <v>2</v>
      </c>
      <c r="AM67" t="n">
        <v>5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HYPERLINK("http://catalog.hathitrust.org/Record/001107266","HathiTrust Record")</f>
        <v/>
      </c>
      <c r="AS67">
        <f>HYPERLINK("https://creighton-primo.hosted.exlibrisgroup.com/primo-explore/search?tab=default_tab&amp;search_scope=EVERYTHING&amp;vid=01CRU&amp;lang=en_US&amp;offset=0&amp;query=any,contains,991000137929702656","Catalog Record")</f>
        <v/>
      </c>
      <c r="AT67">
        <f>HYPERLINK("http://www.worldcat.org/oclc/57204","WorldCat Record")</f>
        <v/>
      </c>
      <c r="AU67" t="inlineStr">
        <is>
          <t>4919355245:eng</t>
        </is>
      </c>
      <c r="AV67" t="inlineStr">
        <is>
          <t>57204</t>
        </is>
      </c>
      <c r="AW67" t="inlineStr">
        <is>
          <t>991000137929702656</t>
        </is>
      </c>
      <c r="AX67" t="inlineStr">
        <is>
          <t>991000137929702656</t>
        </is>
      </c>
      <c r="AY67" t="inlineStr">
        <is>
          <t>2261767610002656</t>
        </is>
      </c>
      <c r="AZ67" t="inlineStr">
        <is>
          <t>BOOK</t>
        </is>
      </c>
      <c r="BC67" t="inlineStr">
        <is>
          <t>32285000157262</t>
        </is>
      </c>
      <c r="BD67" t="inlineStr">
        <is>
          <t>893714308</t>
        </is>
      </c>
    </row>
    <row r="68">
      <c r="A68" t="inlineStr">
        <is>
          <t>No</t>
        </is>
      </c>
      <c r="B68" t="inlineStr">
        <is>
          <t>HX280.5.A6 L37 1992</t>
        </is>
      </c>
      <c r="C68" t="inlineStr">
        <is>
          <t>0                      HX 0280500A  6                  L  37          1992</t>
        </is>
      </c>
      <c r="D68" t="inlineStr">
        <is>
          <t>Voices in a revolution : the collapse of East German communism / Melvin J. Lasky.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Lasky, Melvin J.</t>
        </is>
      </c>
      <c r="L68" t="inlineStr">
        <is>
          <t>New Brunswick, N.J., U.S.A. : Transaction Publishers, c1992.</t>
        </is>
      </c>
      <c r="M68" t="inlineStr">
        <is>
          <t>1992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HX </t>
        </is>
      </c>
      <c r="S68" t="n">
        <v>0</v>
      </c>
      <c r="T68" t="n">
        <v>0</v>
      </c>
      <c r="U68" t="inlineStr">
        <is>
          <t>2005-07-19</t>
        </is>
      </c>
      <c r="V68" t="inlineStr">
        <is>
          <t>2005-07-19</t>
        </is>
      </c>
      <c r="W68" t="inlineStr">
        <is>
          <t>1992-08-25</t>
        </is>
      </c>
      <c r="X68" t="inlineStr">
        <is>
          <t>1992-08-25</t>
        </is>
      </c>
      <c r="Y68" t="n">
        <v>294</v>
      </c>
      <c r="Z68" t="n">
        <v>229</v>
      </c>
      <c r="AA68" t="n">
        <v>351</v>
      </c>
      <c r="AB68" t="n">
        <v>3</v>
      </c>
      <c r="AC68" t="n">
        <v>4</v>
      </c>
      <c r="AD68" t="n">
        <v>12</v>
      </c>
      <c r="AE68" t="n">
        <v>16</v>
      </c>
      <c r="AF68" t="n">
        <v>3</v>
      </c>
      <c r="AG68" t="n">
        <v>5</v>
      </c>
      <c r="AH68" t="n">
        <v>4</v>
      </c>
      <c r="AI68" t="n">
        <v>4</v>
      </c>
      <c r="AJ68" t="n">
        <v>7</v>
      </c>
      <c r="AK68" t="n">
        <v>9</v>
      </c>
      <c r="AL68" t="n">
        <v>2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HYPERLINK("https://creighton-primo.hosted.exlibrisgroup.com/primo-explore/search?tab=default_tab&amp;search_scope=EVERYTHING&amp;vid=01CRU&amp;lang=en_US&amp;offset=0&amp;query=any,contains,991001961449702656","Catalog Record")</f>
        <v/>
      </c>
      <c r="AT68">
        <f>HYPERLINK("http://www.worldcat.org/oclc/24848251","WorldCat Record")</f>
        <v/>
      </c>
      <c r="AU68" t="inlineStr">
        <is>
          <t>33087689:eng</t>
        </is>
      </c>
      <c r="AV68" t="inlineStr">
        <is>
          <t>24848251</t>
        </is>
      </c>
      <c r="AW68" t="inlineStr">
        <is>
          <t>991001961449702656</t>
        </is>
      </c>
      <c r="AX68" t="inlineStr">
        <is>
          <t>991001961449702656</t>
        </is>
      </c>
      <c r="AY68" t="inlineStr">
        <is>
          <t>2267465310002656</t>
        </is>
      </c>
      <c r="AZ68" t="inlineStr">
        <is>
          <t>BOOK</t>
        </is>
      </c>
      <c r="BB68" t="inlineStr">
        <is>
          <t>9781560000303</t>
        </is>
      </c>
      <c r="BC68" t="inlineStr">
        <is>
          <t>32285001198398</t>
        </is>
      </c>
      <c r="BD68" t="inlineStr">
        <is>
          <t>893779240</t>
        </is>
      </c>
    </row>
    <row r="69">
      <c r="A69" t="inlineStr">
        <is>
          <t>No</t>
        </is>
      </c>
      <c r="B69" t="inlineStr">
        <is>
          <t>HX288.G7 F45</t>
        </is>
      </c>
      <c r="C69" t="inlineStr">
        <is>
          <t>0                      HX 0288000G  7                  F  45</t>
        </is>
      </c>
      <c r="D69" t="inlineStr">
        <is>
          <t>Gramsci's political thought : hegemony, consciousness, and the revolutionary process / Joseph V. Femia.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Femia, Joseph V.</t>
        </is>
      </c>
      <c r="L69" t="inlineStr">
        <is>
          <t>Oxford : Clarendon Press, 1981.</t>
        </is>
      </c>
      <c r="M69" t="inlineStr">
        <is>
          <t>1981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HX </t>
        </is>
      </c>
      <c r="S69" t="n">
        <v>4</v>
      </c>
      <c r="T69" t="n">
        <v>4</v>
      </c>
      <c r="U69" t="inlineStr">
        <is>
          <t>2007-11-09</t>
        </is>
      </c>
      <c r="V69" t="inlineStr">
        <is>
          <t>2007-11-09</t>
        </is>
      </c>
      <c r="W69" t="inlineStr">
        <is>
          <t>1992-07-21</t>
        </is>
      </c>
      <c r="X69" t="inlineStr">
        <is>
          <t>1992-07-21</t>
        </is>
      </c>
      <c r="Y69" t="n">
        <v>434</v>
      </c>
      <c r="Z69" t="n">
        <v>281</v>
      </c>
      <c r="AA69" t="n">
        <v>379</v>
      </c>
      <c r="AB69" t="n">
        <v>3</v>
      </c>
      <c r="AC69" t="n">
        <v>3</v>
      </c>
      <c r="AD69" t="n">
        <v>19</v>
      </c>
      <c r="AE69" t="n">
        <v>23</v>
      </c>
      <c r="AF69" t="n">
        <v>3</v>
      </c>
      <c r="AG69" t="n">
        <v>5</v>
      </c>
      <c r="AH69" t="n">
        <v>6</v>
      </c>
      <c r="AI69" t="n">
        <v>7</v>
      </c>
      <c r="AJ69" t="n">
        <v>12</v>
      </c>
      <c r="AK69" t="n">
        <v>13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HYPERLINK("https://creighton-primo.hosted.exlibrisgroup.com/primo-explore/search?tab=default_tab&amp;search_scope=EVERYTHING&amp;vid=01CRU&amp;lang=en_US&amp;offset=0&amp;query=any,contains,991005223689702656","Catalog Record")</f>
        <v/>
      </c>
      <c r="AT69">
        <f>HYPERLINK("http://www.worldcat.org/oclc/8259687","WorldCat Record")</f>
        <v/>
      </c>
      <c r="AU69" t="inlineStr">
        <is>
          <t>3943291505:eng</t>
        </is>
      </c>
      <c r="AV69" t="inlineStr">
        <is>
          <t>8259687</t>
        </is>
      </c>
      <c r="AW69" t="inlineStr">
        <is>
          <t>991005223689702656</t>
        </is>
      </c>
      <c r="AX69" t="inlineStr">
        <is>
          <t>991005223689702656</t>
        </is>
      </c>
      <c r="AY69" t="inlineStr">
        <is>
          <t>2262064460002656</t>
        </is>
      </c>
      <c r="AZ69" t="inlineStr">
        <is>
          <t>BOOK</t>
        </is>
      </c>
      <c r="BB69" t="inlineStr">
        <is>
          <t>9780198272519</t>
        </is>
      </c>
      <c r="BC69" t="inlineStr">
        <is>
          <t>32285001215325</t>
        </is>
      </c>
      <c r="BD69" t="inlineStr">
        <is>
          <t>893625653</t>
        </is>
      </c>
    </row>
    <row r="70">
      <c r="A70" t="inlineStr">
        <is>
          <t>No</t>
        </is>
      </c>
      <c r="B70" t="inlineStr">
        <is>
          <t>HX288.G7 N46</t>
        </is>
      </c>
      <c r="C70" t="inlineStr">
        <is>
          <t>0                      HX 0288000G  7                  N  46</t>
        </is>
      </c>
      <c r="D70" t="inlineStr">
        <is>
          <t>Gramsci's philosophy : a critical study / Thomas Nemeth.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Nemeth, Thomas.</t>
        </is>
      </c>
      <c r="L70" t="inlineStr">
        <is>
          <t>Brighton, Sussex : Harvester Press ; Atlantic Highlands, N.J. : Humanities Press, 1980.</t>
        </is>
      </c>
      <c r="M70" t="inlineStr">
        <is>
          <t>1980</t>
        </is>
      </c>
      <c r="O70" t="inlineStr">
        <is>
          <t>eng</t>
        </is>
      </c>
      <c r="P70" t="inlineStr">
        <is>
          <t>enk</t>
        </is>
      </c>
      <c r="Q70" t="inlineStr">
        <is>
          <t>Marxist theory and contemporary capitalism</t>
        </is>
      </c>
      <c r="R70" t="inlineStr">
        <is>
          <t xml:space="preserve">HX </t>
        </is>
      </c>
      <c r="S70" t="n">
        <v>1</v>
      </c>
      <c r="T70" t="n">
        <v>1</v>
      </c>
      <c r="U70" t="inlineStr">
        <is>
          <t>2007-11-09</t>
        </is>
      </c>
      <c r="V70" t="inlineStr">
        <is>
          <t>2007-11-09</t>
        </is>
      </c>
      <c r="W70" t="inlineStr">
        <is>
          <t>1992-07-21</t>
        </is>
      </c>
      <c r="X70" t="inlineStr">
        <is>
          <t>1992-07-21</t>
        </is>
      </c>
      <c r="Y70" t="n">
        <v>302</v>
      </c>
      <c r="Z70" t="n">
        <v>196</v>
      </c>
      <c r="AA70" t="n">
        <v>197</v>
      </c>
      <c r="AB70" t="n">
        <v>2</v>
      </c>
      <c r="AC70" t="n">
        <v>2</v>
      </c>
      <c r="AD70" t="n">
        <v>18</v>
      </c>
      <c r="AE70" t="n">
        <v>18</v>
      </c>
      <c r="AF70" t="n">
        <v>6</v>
      </c>
      <c r="AG70" t="n">
        <v>6</v>
      </c>
      <c r="AH70" t="n">
        <v>8</v>
      </c>
      <c r="AI70" t="n">
        <v>8</v>
      </c>
      <c r="AJ70" t="n">
        <v>13</v>
      </c>
      <c r="AK70" t="n">
        <v>13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HYPERLINK("https://creighton-primo.hosted.exlibrisgroup.com/primo-explore/search?tab=default_tab&amp;search_scope=EVERYTHING&amp;vid=01CRU&amp;lang=en_US&amp;offset=0&amp;query=any,contains,991005142089702656","Catalog Record")</f>
        <v/>
      </c>
      <c r="AT70">
        <f>HYPERLINK("http://www.worldcat.org/oclc/7620170","WorldCat Record")</f>
        <v/>
      </c>
      <c r="AU70" t="inlineStr">
        <is>
          <t>289389994:eng</t>
        </is>
      </c>
      <c r="AV70" t="inlineStr">
        <is>
          <t>7620170</t>
        </is>
      </c>
      <c r="AW70" t="inlineStr">
        <is>
          <t>991005142089702656</t>
        </is>
      </c>
      <c r="AX70" t="inlineStr">
        <is>
          <t>991005142089702656</t>
        </is>
      </c>
      <c r="AY70" t="inlineStr">
        <is>
          <t>2260396890002656</t>
        </is>
      </c>
      <c r="AZ70" t="inlineStr">
        <is>
          <t>BOOK</t>
        </is>
      </c>
      <c r="BB70" t="inlineStr">
        <is>
          <t>9780855279974</t>
        </is>
      </c>
      <c r="BC70" t="inlineStr">
        <is>
          <t>32285001215341</t>
        </is>
      </c>
      <c r="BD70" t="inlineStr">
        <is>
          <t>893776902</t>
        </is>
      </c>
    </row>
    <row r="71">
      <c r="A71" t="inlineStr">
        <is>
          <t>No</t>
        </is>
      </c>
      <c r="B71" t="inlineStr">
        <is>
          <t>HX289 .E87</t>
        </is>
      </c>
      <c r="C71" t="inlineStr">
        <is>
          <t>0                      HX 0289000E  87</t>
        </is>
      </c>
      <c r="D71" t="inlineStr">
        <is>
          <t>Eurocommunism : the Italian case / edited by Austin Ranney and Giovanni Sartori.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Washington : American Enterprise Institute for Public Policy Research, c1978.</t>
        </is>
      </c>
      <c r="M71" t="inlineStr">
        <is>
          <t>1978</t>
        </is>
      </c>
      <c r="O71" t="inlineStr">
        <is>
          <t>eng</t>
        </is>
      </c>
      <c r="P71" t="inlineStr">
        <is>
          <t>dcu</t>
        </is>
      </c>
      <c r="Q71" t="inlineStr">
        <is>
          <t>AEI symposia ; 78-G</t>
        </is>
      </c>
      <c r="R71" t="inlineStr">
        <is>
          <t xml:space="preserve">HX </t>
        </is>
      </c>
      <c r="S71" t="n">
        <v>6</v>
      </c>
      <c r="T71" t="n">
        <v>6</v>
      </c>
      <c r="U71" t="inlineStr">
        <is>
          <t>1996-11-05</t>
        </is>
      </c>
      <c r="V71" t="inlineStr">
        <is>
          <t>1996-11-05</t>
        </is>
      </c>
      <c r="W71" t="inlineStr">
        <is>
          <t>1992-07-21</t>
        </is>
      </c>
      <c r="X71" t="inlineStr">
        <is>
          <t>1992-07-21</t>
        </is>
      </c>
      <c r="Y71" t="n">
        <v>628</v>
      </c>
      <c r="Z71" t="n">
        <v>538</v>
      </c>
      <c r="AA71" t="n">
        <v>554</v>
      </c>
      <c r="AB71" t="n">
        <v>5</v>
      </c>
      <c r="AC71" t="n">
        <v>5</v>
      </c>
      <c r="AD71" t="n">
        <v>32</v>
      </c>
      <c r="AE71" t="n">
        <v>33</v>
      </c>
      <c r="AF71" t="n">
        <v>10</v>
      </c>
      <c r="AG71" t="n">
        <v>10</v>
      </c>
      <c r="AH71" t="n">
        <v>7</v>
      </c>
      <c r="AI71" t="n">
        <v>7</v>
      </c>
      <c r="AJ71" t="n">
        <v>14</v>
      </c>
      <c r="AK71" t="n">
        <v>14</v>
      </c>
      <c r="AL71" t="n">
        <v>4</v>
      </c>
      <c r="AM71" t="n">
        <v>4</v>
      </c>
      <c r="AN71" t="n">
        <v>4</v>
      </c>
      <c r="AO71" t="n">
        <v>5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HYPERLINK("http://catalog.hathitrust.org/Record/000177777","HathiTrust Record")</f>
        <v/>
      </c>
      <c r="AS71">
        <f>HYPERLINK("https://creighton-primo.hosted.exlibrisgroup.com/primo-explore/search?tab=default_tab&amp;search_scope=EVERYTHING&amp;vid=01CRU&amp;lang=en_US&amp;offset=0&amp;query=any,contains,991004572559702656","Catalog Record")</f>
        <v/>
      </c>
      <c r="AT71">
        <f>HYPERLINK("http://www.worldcat.org/oclc/4036473","WorldCat Record")</f>
        <v/>
      </c>
      <c r="AU71" t="inlineStr">
        <is>
          <t>890945824:eng</t>
        </is>
      </c>
      <c r="AV71" t="inlineStr">
        <is>
          <t>4036473</t>
        </is>
      </c>
      <c r="AW71" t="inlineStr">
        <is>
          <t>991004572559702656</t>
        </is>
      </c>
      <c r="AX71" t="inlineStr">
        <is>
          <t>991004572559702656</t>
        </is>
      </c>
      <c r="AY71" t="inlineStr">
        <is>
          <t>2269557830002656</t>
        </is>
      </c>
      <c r="AZ71" t="inlineStr">
        <is>
          <t>BOOK</t>
        </is>
      </c>
      <c r="BB71" t="inlineStr">
        <is>
          <t>9780844721354</t>
        </is>
      </c>
      <c r="BC71" t="inlineStr">
        <is>
          <t>32285001215366</t>
        </is>
      </c>
      <c r="BD71" t="inlineStr">
        <is>
          <t>893618827</t>
        </is>
      </c>
    </row>
    <row r="72">
      <c r="A72" t="inlineStr">
        <is>
          <t>No</t>
        </is>
      </c>
      <c r="B72" t="inlineStr">
        <is>
          <t>HX289.7.G73 A25 1980</t>
        </is>
      </c>
      <c r="C72" t="inlineStr">
        <is>
          <t>0                      HX 0289700G  73                 A  25          1980</t>
        </is>
      </c>
      <c r="D72" t="inlineStr">
        <is>
          <t>Cronache torinesi, 1913-1917 / Antonio Gramsci ; a cura di Sergio Caprioglio.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Gramsci, Antonio, 1891-1937.</t>
        </is>
      </c>
      <c r="L72" t="inlineStr">
        <is>
          <t>Torino : Giulio Einaudi, 1980.</t>
        </is>
      </c>
      <c r="M72" t="inlineStr">
        <is>
          <t>1980</t>
        </is>
      </c>
      <c r="O72" t="inlineStr">
        <is>
          <t>ita</t>
        </is>
      </c>
      <c r="P72" t="inlineStr">
        <is>
          <t xml:space="preserve">it </t>
        </is>
      </c>
      <c r="Q72" t="inlineStr">
        <is>
          <t>Nuova universale Einaudi ; 171</t>
        </is>
      </c>
      <c r="R72" t="inlineStr">
        <is>
          <t xml:space="preserve">HX </t>
        </is>
      </c>
      <c r="S72" t="n">
        <v>5</v>
      </c>
      <c r="T72" t="n">
        <v>5</v>
      </c>
      <c r="U72" t="inlineStr">
        <is>
          <t>2008-10-02</t>
        </is>
      </c>
      <c r="V72" t="inlineStr">
        <is>
          <t>2008-10-02</t>
        </is>
      </c>
      <c r="W72" t="inlineStr">
        <is>
          <t>2008-01-24</t>
        </is>
      </c>
      <c r="X72" t="inlineStr">
        <is>
          <t>2008-01-24</t>
        </is>
      </c>
      <c r="Y72" t="n">
        <v>63</v>
      </c>
      <c r="Z72" t="n">
        <v>34</v>
      </c>
      <c r="AA72" t="n">
        <v>36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HYPERLINK("https://creighton-primo.hosted.exlibrisgroup.com/primo-explore/search?tab=default_tab&amp;search_scope=EVERYTHING&amp;vid=01CRU&amp;lang=en_US&amp;offset=0&amp;query=any,contains,991005175289702656","Catalog Record")</f>
        <v/>
      </c>
      <c r="AT72">
        <f>HYPERLINK("http://www.worldcat.org/oclc/8479263","WorldCat Record")</f>
        <v/>
      </c>
      <c r="AU72" t="inlineStr">
        <is>
          <t>198169524:ita</t>
        </is>
      </c>
      <c r="AV72" t="inlineStr">
        <is>
          <t>8479263</t>
        </is>
      </c>
      <c r="AW72" t="inlineStr">
        <is>
          <t>991005175289702656</t>
        </is>
      </c>
      <c r="AX72" t="inlineStr">
        <is>
          <t>991005175289702656</t>
        </is>
      </c>
      <c r="AY72" t="inlineStr">
        <is>
          <t>2268146440002656</t>
        </is>
      </c>
      <c r="AZ72" t="inlineStr">
        <is>
          <t>BOOK</t>
        </is>
      </c>
      <c r="BC72" t="inlineStr">
        <is>
          <t>32285005390322</t>
        </is>
      </c>
      <c r="BD72" t="inlineStr">
        <is>
          <t>893694868</t>
        </is>
      </c>
    </row>
    <row r="73">
      <c r="A73" t="inlineStr">
        <is>
          <t>No</t>
        </is>
      </c>
      <c r="B73" t="inlineStr">
        <is>
          <t>HX289.7.G73 A25 2007</t>
        </is>
      </c>
      <c r="C73" t="inlineStr">
        <is>
          <t>0                      HX 0289700G  73                 A  25          2007</t>
        </is>
      </c>
      <c r="D73" t="inlineStr">
        <is>
          <t>Nel mondo grande e terribile : antologia degli scritti 1914-1935 / Antonio Gramsci ; a cura di Giuseppe Vacca.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Gramsci, Antonio, 1891-1937.</t>
        </is>
      </c>
      <c r="L73" t="inlineStr">
        <is>
          <t>Torino : Einaudi, c2007.</t>
        </is>
      </c>
      <c r="M73" t="inlineStr">
        <is>
          <t>2007</t>
        </is>
      </c>
      <c r="O73" t="inlineStr">
        <is>
          <t>ita</t>
        </is>
      </c>
      <c r="P73" t="inlineStr">
        <is>
          <t xml:space="preserve">it </t>
        </is>
      </c>
      <c r="Q73" t="inlineStr">
        <is>
          <t>Einaudi tascabili. Saggi ; 1456</t>
        </is>
      </c>
      <c r="R73" t="inlineStr">
        <is>
          <t xml:space="preserve">HX </t>
        </is>
      </c>
      <c r="S73" t="n">
        <v>9</v>
      </c>
      <c r="T73" t="n">
        <v>9</v>
      </c>
      <c r="U73" t="inlineStr">
        <is>
          <t>2010-09-17</t>
        </is>
      </c>
      <c r="V73" t="inlineStr">
        <is>
          <t>2010-09-17</t>
        </is>
      </c>
      <c r="W73" t="inlineStr">
        <is>
          <t>2008-07-31</t>
        </is>
      </c>
      <c r="X73" t="inlineStr">
        <is>
          <t>2008-07-31</t>
        </is>
      </c>
      <c r="Y73" t="n">
        <v>19</v>
      </c>
      <c r="Z73" t="n">
        <v>15</v>
      </c>
      <c r="AA73" t="n">
        <v>15</v>
      </c>
      <c r="AB73" t="n">
        <v>1</v>
      </c>
      <c r="AC73" t="n">
        <v>1</v>
      </c>
      <c r="AD73" t="n">
        <v>1</v>
      </c>
      <c r="AE73" t="n">
        <v>1</v>
      </c>
      <c r="AF73" t="n">
        <v>0</v>
      </c>
      <c r="AG73" t="n">
        <v>0</v>
      </c>
      <c r="AH73" t="n">
        <v>1</v>
      </c>
      <c r="AI73" t="n">
        <v>1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HYPERLINK("https://creighton-primo.hosted.exlibrisgroup.com/primo-explore/search?tab=default_tab&amp;search_scope=EVERYTHING&amp;vid=01CRU&amp;lang=en_US&amp;offset=0&amp;query=any,contains,991005257809702656","Catalog Record")</f>
        <v/>
      </c>
      <c r="AT73">
        <f>HYPERLINK("http://www.worldcat.org/oclc/182526814","WorldCat Record")</f>
        <v/>
      </c>
      <c r="AU73" t="inlineStr">
        <is>
          <t>368617436:ita</t>
        </is>
      </c>
      <c r="AV73" t="inlineStr">
        <is>
          <t>182526814</t>
        </is>
      </c>
      <c r="AW73" t="inlineStr">
        <is>
          <t>991005257809702656</t>
        </is>
      </c>
      <c r="AX73" t="inlineStr">
        <is>
          <t>991005257809702656</t>
        </is>
      </c>
      <c r="AY73" t="inlineStr">
        <is>
          <t>2266233560002656</t>
        </is>
      </c>
      <c r="AZ73" t="inlineStr">
        <is>
          <t>BOOK</t>
        </is>
      </c>
      <c r="BB73" t="inlineStr">
        <is>
          <t>9788806186500</t>
        </is>
      </c>
      <c r="BC73" t="inlineStr">
        <is>
          <t>32285005369185</t>
        </is>
      </c>
      <c r="BD73" t="inlineStr">
        <is>
          <t>893795873</t>
        </is>
      </c>
    </row>
    <row r="74">
      <c r="A74" t="inlineStr">
        <is>
          <t>No</t>
        </is>
      </c>
      <c r="B74" t="inlineStr">
        <is>
          <t>HX289.7.G73 A25 2007</t>
        </is>
      </c>
      <c r="C74" t="inlineStr">
        <is>
          <t>0                      HX 0289700G  73                 A  25          2007</t>
        </is>
      </c>
      <c r="D74" t="inlineStr">
        <is>
          <t>Scritti scelti / Antonio Gramsci ; a cura e con introduzione di Marco Gervasoni.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Gramsci, Antonio, 1891-1937.</t>
        </is>
      </c>
      <c r="L74" t="inlineStr">
        <is>
          <t>[Milan, Italy] : BUR, 2007.</t>
        </is>
      </c>
      <c r="M74" t="inlineStr">
        <is>
          <t>2007</t>
        </is>
      </c>
      <c r="N74" t="inlineStr">
        <is>
          <t>1. ed. RadiciBUR.</t>
        </is>
      </c>
      <c r="O74" t="inlineStr">
        <is>
          <t>ita</t>
        </is>
      </c>
      <c r="P74" t="inlineStr">
        <is>
          <t xml:space="preserve">it </t>
        </is>
      </c>
      <c r="Q74" t="inlineStr">
        <is>
          <t>Radici BUR</t>
        </is>
      </c>
      <c r="R74" t="inlineStr">
        <is>
          <t xml:space="preserve">HX </t>
        </is>
      </c>
      <c r="S74" t="n">
        <v>5</v>
      </c>
      <c r="T74" t="n">
        <v>5</v>
      </c>
      <c r="U74" t="inlineStr">
        <is>
          <t>2008-10-02</t>
        </is>
      </c>
      <c r="V74" t="inlineStr">
        <is>
          <t>2008-10-02</t>
        </is>
      </c>
      <c r="W74" t="inlineStr">
        <is>
          <t>2008-01-24</t>
        </is>
      </c>
      <c r="X74" t="inlineStr">
        <is>
          <t>2008-01-24</t>
        </is>
      </c>
      <c r="Y74" t="n">
        <v>14</v>
      </c>
      <c r="Z74" t="n">
        <v>10</v>
      </c>
      <c r="AA74" t="n">
        <v>11</v>
      </c>
      <c r="AB74" t="n">
        <v>1</v>
      </c>
      <c r="AC74" t="n">
        <v>1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HYPERLINK("https://creighton-primo.hosted.exlibrisgroup.com/primo-explore/search?tab=default_tab&amp;search_scope=EVERYTHING&amp;vid=01CRU&amp;lang=en_US&amp;offset=0&amp;query=any,contains,991005161339702656","Catalog Record")</f>
        <v/>
      </c>
      <c r="AT74">
        <f>HYPERLINK("http://www.worldcat.org/oclc/143593284","WorldCat Record")</f>
        <v/>
      </c>
      <c r="AU74" t="inlineStr">
        <is>
          <t>103172664:ita</t>
        </is>
      </c>
      <c r="AV74" t="inlineStr">
        <is>
          <t>143593284</t>
        </is>
      </c>
      <c r="AW74" t="inlineStr">
        <is>
          <t>991005161339702656</t>
        </is>
      </c>
      <c r="AX74" t="inlineStr">
        <is>
          <t>991005161339702656</t>
        </is>
      </c>
      <c r="AY74" t="inlineStr">
        <is>
          <t>2257573920002656</t>
        </is>
      </c>
      <c r="AZ74" t="inlineStr">
        <is>
          <t>BOOK</t>
        </is>
      </c>
      <c r="BB74" t="inlineStr">
        <is>
          <t>9788817016186</t>
        </is>
      </c>
      <c r="BC74" t="inlineStr">
        <is>
          <t>32285005390488</t>
        </is>
      </c>
      <c r="BD74" t="inlineStr">
        <is>
          <t>893722805</t>
        </is>
      </c>
    </row>
    <row r="75">
      <c r="A75" t="inlineStr">
        <is>
          <t>No</t>
        </is>
      </c>
      <c r="B75" t="inlineStr">
        <is>
          <t>HX289.7.G73 B62 1986</t>
        </is>
      </c>
      <c r="C75" t="inlineStr">
        <is>
          <t>0                      HX 0289700G  73                 B  62          1986</t>
        </is>
      </c>
      <c r="D75" t="inlineStr">
        <is>
          <t>Hegemony / Robert Bocock.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Bocock, Robert.</t>
        </is>
      </c>
      <c r="L75" t="inlineStr">
        <is>
          <t>Chichester [West Sussex] : E. Horwood ; London ; New York : Tavistock Publications, 1986.</t>
        </is>
      </c>
      <c r="M75" t="inlineStr">
        <is>
          <t>1986</t>
        </is>
      </c>
      <c r="O75" t="inlineStr">
        <is>
          <t>eng</t>
        </is>
      </c>
      <c r="P75" t="inlineStr">
        <is>
          <t>enk</t>
        </is>
      </c>
      <c r="Q75" t="inlineStr">
        <is>
          <t>Key ideas</t>
        </is>
      </c>
      <c r="R75" t="inlineStr">
        <is>
          <t xml:space="preserve">HX </t>
        </is>
      </c>
      <c r="S75" t="n">
        <v>9</v>
      </c>
      <c r="T75" t="n">
        <v>9</v>
      </c>
      <c r="U75" t="inlineStr">
        <is>
          <t>2007-11-09</t>
        </is>
      </c>
      <c r="V75" t="inlineStr">
        <is>
          <t>2007-11-09</t>
        </is>
      </c>
      <c r="W75" t="inlineStr">
        <is>
          <t>1992-02-01</t>
        </is>
      </c>
      <c r="X75" t="inlineStr">
        <is>
          <t>1992-02-01</t>
        </is>
      </c>
      <c r="Y75" t="n">
        <v>317</v>
      </c>
      <c r="Z75" t="n">
        <v>158</v>
      </c>
      <c r="AA75" t="n">
        <v>167</v>
      </c>
      <c r="AB75" t="n">
        <v>2</v>
      </c>
      <c r="AC75" t="n">
        <v>2</v>
      </c>
      <c r="AD75" t="n">
        <v>10</v>
      </c>
      <c r="AE75" t="n">
        <v>10</v>
      </c>
      <c r="AF75" t="n">
        <v>1</v>
      </c>
      <c r="AG75" t="n">
        <v>1</v>
      </c>
      <c r="AH75" t="n">
        <v>3</v>
      </c>
      <c r="AI75" t="n">
        <v>3</v>
      </c>
      <c r="AJ75" t="n">
        <v>8</v>
      </c>
      <c r="AK75" t="n">
        <v>8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HYPERLINK("https://creighton-primo.hosted.exlibrisgroup.com/primo-explore/search?tab=default_tab&amp;search_scope=EVERYTHING&amp;vid=01CRU&amp;lang=en_US&amp;offset=0&amp;query=any,contains,991000946909702656","Catalog Record")</f>
        <v/>
      </c>
      <c r="AT75">
        <f>HYPERLINK("http://www.worldcat.org/oclc/14586936","WorldCat Record")</f>
        <v/>
      </c>
      <c r="AU75" t="inlineStr">
        <is>
          <t>9033684:eng</t>
        </is>
      </c>
      <c r="AV75" t="inlineStr">
        <is>
          <t>14586936</t>
        </is>
      </c>
      <c r="AW75" t="inlineStr">
        <is>
          <t>991000946909702656</t>
        </is>
      </c>
      <c r="AX75" t="inlineStr">
        <is>
          <t>991000946909702656</t>
        </is>
      </c>
      <c r="AY75" t="inlineStr">
        <is>
          <t>2272528020002656</t>
        </is>
      </c>
      <c r="AZ75" t="inlineStr">
        <is>
          <t>BOOK</t>
        </is>
      </c>
      <c r="BB75" t="inlineStr">
        <is>
          <t>9780745801186</t>
        </is>
      </c>
      <c r="BC75" t="inlineStr">
        <is>
          <t>32285000867803</t>
        </is>
      </c>
      <c r="BD75" t="inlineStr">
        <is>
          <t>893690177</t>
        </is>
      </c>
    </row>
    <row r="76">
      <c r="A76" t="inlineStr">
        <is>
          <t>No</t>
        </is>
      </c>
      <c r="B76" t="inlineStr">
        <is>
          <t>HX289.7.R665 A3 2005</t>
        </is>
      </c>
      <c r="C76" t="inlineStr">
        <is>
          <t>0                      HX 0289700R  665                A  3           2005</t>
        </is>
      </c>
      <c r="D76" t="inlineStr">
        <is>
          <t>La ragazza del secolo scorso / Rossana Rossanda.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Rossanda, Rossana.</t>
        </is>
      </c>
      <c r="L76" t="inlineStr">
        <is>
          <t>Torino : Einaudi, c2005.</t>
        </is>
      </c>
      <c r="M76" t="inlineStr">
        <is>
          <t>2005</t>
        </is>
      </c>
      <c r="O76" t="inlineStr">
        <is>
          <t>ita</t>
        </is>
      </c>
      <c r="P76" t="inlineStr">
        <is>
          <t xml:space="preserve">it </t>
        </is>
      </c>
      <c r="R76" t="inlineStr">
        <is>
          <t xml:space="preserve">HX </t>
        </is>
      </c>
      <c r="S76" t="n">
        <v>1</v>
      </c>
      <c r="T76" t="n">
        <v>1</v>
      </c>
      <c r="U76" t="inlineStr">
        <is>
          <t>2007-04-24</t>
        </is>
      </c>
      <c r="V76" t="inlineStr">
        <is>
          <t>2007-04-24</t>
        </is>
      </c>
      <c r="W76" t="inlineStr">
        <is>
          <t>2007-04-24</t>
        </is>
      </c>
      <c r="X76" t="inlineStr">
        <is>
          <t>2007-04-24</t>
        </is>
      </c>
      <c r="Y76" t="n">
        <v>33</v>
      </c>
      <c r="Z76" t="n">
        <v>17</v>
      </c>
      <c r="AA76" t="n">
        <v>22</v>
      </c>
      <c r="AB76" t="n">
        <v>1</v>
      </c>
      <c r="AC76" t="n">
        <v>1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HYPERLINK("http://catalog.hathitrust.org/Record/005132793","HathiTrust Record")</f>
        <v/>
      </c>
      <c r="AS76">
        <f>HYPERLINK("https://creighton-primo.hosted.exlibrisgroup.com/primo-explore/search?tab=default_tab&amp;search_scope=EVERYTHING&amp;vid=01CRU&amp;lang=en_US&amp;offset=0&amp;query=any,contains,991004899199702656","Catalog Record")</f>
        <v/>
      </c>
      <c r="AT76">
        <f>HYPERLINK("http://www.worldcat.org/oclc/63106863","WorldCat Record")</f>
        <v/>
      </c>
      <c r="AU76" t="inlineStr">
        <is>
          <t>351786132:ita</t>
        </is>
      </c>
      <c r="AV76" t="inlineStr">
        <is>
          <t>63106863</t>
        </is>
      </c>
      <c r="AW76" t="inlineStr">
        <is>
          <t>991004899199702656</t>
        </is>
      </c>
      <c r="AX76" t="inlineStr">
        <is>
          <t>991004899199702656</t>
        </is>
      </c>
      <c r="AY76" t="inlineStr">
        <is>
          <t>2261811610002656</t>
        </is>
      </c>
      <c r="AZ76" t="inlineStr">
        <is>
          <t>BOOK</t>
        </is>
      </c>
      <c r="BB76" t="inlineStr">
        <is>
          <t>9788806143756</t>
        </is>
      </c>
      <c r="BC76" t="inlineStr">
        <is>
          <t>32285005289599</t>
        </is>
      </c>
      <c r="BD76" t="inlineStr">
        <is>
          <t>893612884</t>
        </is>
      </c>
    </row>
    <row r="77">
      <c r="A77" t="inlineStr">
        <is>
          <t>No</t>
        </is>
      </c>
      <c r="B77" t="inlineStr">
        <is>
          <t>HX311.5 .I1813 2002</t>
        </is>
      </c>
      <c r="C77" t="inlineStr">
        <is>
          <t>0                      HX 0311500I  1813        2002</t>
        </is>
      </c>
      <c r="D77" t="inlineStr">
        <is>
          <t>A century of violence in Soviet Russia / Alexander N. Yakovlev; translated from the Russian by Anthony Austin ; foreword by Paul Hollander.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I͡Akovlev, A. N. (Aleksandr Nikolaevich), 1923-2005.</t>
        </is>
      </c>
      <c r="L77" t="inlineStr">
        <is>
          <t>New Haven, CT : Yale University Press, 2002.</t>
        </is>
      </c>
      <c r="M77" t="inlineStr">
        <is>
          <t>2002</t>
        </is>
      </c>
      <c r="O77" t="inlineStr">
        <is>
          <t>eng</t>
        </is>
      </c>
      <c r="P77" t="inlineStr">
        <is>
          <t>ctu</t>
        </is>
      </c>
      <c r="R77" t="inlineStr">
        <is>
          <t xml:space="preserve">HX </t>
        </is>
      </c>
      <c r="S77" t="n">
        <v>2</v>
      </c>
      <c r="T77" t="n">
        <v>2</v>
      </c>
      <c r="U77" t="inlineStr">
        <is>
          <t>2003-11-13</t>
        </is>
      </c>
      <c r="V77" t="inlineStr">
        <is>
          <t>2003-11-13</t>
        </is>
      </c>
      <c r="W77" t="inlineStr">
        <is>
          <t>2003-10-27</t>
        </is>
      </c>
      <c r="X77" t="inlineStr">
        <is>
          <t>2003-10-27</t>
        </is>
      </c>
      <c r="Y77" t="n">
        <v>544</v>
      </c>
      <c r="Z77" t="n">
        <v>427</v>
      </c>
      <c r="AA77" t="n">
        <v>603</v>
      </c>
      <c r="AB77" t="n">
        <v>4</v>
      </c>
      <c r="AC77" t="n">
        <v>4</v>
      </c>
      <c r="AD77" t="n">
        <v>22</v>
      </c>
      <c r="AE77" t="n">
        <v>32</v>
      </c>
      <c r="AF77" t="n">
        <v>8</v>
      </c>
      <c r="AG77" t="n">
        <v>14</v>
      </c>
      <c r="AH77" t="n">
        <v>6</v>
      </c>
      <c r="AI77" t="n">
        <v>9</v>
      </c>
      <c r="AJ77" t="n">
        <v>11</v>
      </c>
      <c r="AK77" t="n">
        <v>16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HYPERLINK("https://creighton-primo.hosted.exlibrisgroup.com/primo-explore/search?tab=default_tab&amp;search_scope=EVERYTHING&amp;vid=01CRU&amp;lang=en_US&amp;offset=0&amp;query=any,contains,991004156289702656","Catalog Record")</f>
        <v/>
      </c>
      <c r="AT77">
        <f>HYPERLINK("http://www.worldcat.org/oclc/49226059","WorldCat Record")</f>
        <v/>
      </c>
      <c r="AU77" t="inlineStr">
        <is>
          <t>101323765:eng</t>
        </is>
      </c>
      <c r="AV77" t="inlineStr">
        <is>
          <t>49226059</t>
        </is>
      </c>
      <c r="AW77" t="inlineStr">
        <is>
          <t>991004156289702656</t>
        </is>
      </c>
      <c r="AX77" t="inlineStr">
        <is>
          <t>991004156289702656</t>
        </is>
      </c>
      <c r="AY77" t="inlineStr">
        <is>
          <t>2262543250002656</t>
        </is>
      </c>
      <c r="AZ77" t="inlineStr">
        <is>
          <t>BOOK</t>
        </is>
      </c>
      <c r="BB77" t="inlineStr">
        <is>
          <t>9780300087604</t>
        </is>
      </c>
      <c r="BC77" t="inlineStr">
        <is>
          <t>32285004790464</t>
        </is>
      </c>
      <c r="BD77" t="inlineStr">
        <is>
          <t>893247224</t>
        </is>
      </c>
    </row>
    <row r="78">
      <c r="A78" t="inlineStr">
        <is>
          <t>No</t>
        </is>
      </c>
      <c r="B78" t="inlineStr">
        <is>
          <t>HX311.5 .S53 2001</t>
        </is>
      </c>
      <c r="C78" t="inlineStr">
        <is>
          <t>0                      HX 0311500S  53          2001</t>
        </is>
      </c>
      <c r="D78" t="inlineStr">
        <is>
          <t>A normal totalitarian society : how the Soviet Union functioned and how it collapsed / Vladimir Shlapentokh.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Shlapentokh, Vladimir.</t>
        </is>
      </c>
      <c r="L78" t="inlineStr">
        <is>
          <t>Armonk, N.Y. : M.E. Sharpe, c2001.</t>
        </is>
      </c>
      <c r="M78" t="inlineStr">
        <is>
          <t>2001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HX </t>
        </is>
      </c>
      <c r="S78" t="n">
        <v>3</v>
      </c>
      <c r="T78" t="n">
        <v>3</v>
      </c>
      <c r="U78" t="inlineStr">
        <is>
          <t>2008-11-23</t>
        </is>
      </c>
      <c r="V78" t="inlineStr">
        <is>
          <t>2008-11-23</t>
        </is>
      </c>
      <c r="W78" t="inlineStr">
        <is>
          <t>2003-01-06</t>
        </is>
      </c>
      <c r="X78" t="inlineStr">
        <is>
          <t>2003-01-06</t>
        </is>
      </c>
      <c r="Y78" t="n">
        <v>535</v>
      </c>
      <c r="Z78" t="n">
        <v>442</v>
      </c>
      <c r="AA78" t="n">
        <v>831</v>
      </c>
      <c r="AB78" t="n">
        <v>4</v>
      </c>
      <c r="AC78" t="n">
        <v>6</v>
      </c>
      <c r="AD78" t="n">
        <v>26</v>
      </c>
      <c r="AE78" t="n">
        <v>31</v>
      </c>
      <c r="AF78" t="n">
        <v>9</v>
      </c>
      <c r="AG78" t="n">
        <v>11</v>
      </c>
      <c r="AH78" t="n">
        <v>9</v>
      </c>
      <c r="AI78" t="n">
        <v>10</v>
      </c>
      <c r="AJ78" t="n">
        <v>12</v>
      </c>
      <c r="AK78" t="n">
        <v>13</v>
      </c>
      <c r="AL78" t="n">
        <v>3</v>
      </c>
      <c r="AM78" t="n">
        <v>5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HYPERLINK("https://creighton-primo.hosted.exlibrisgroup.com/primo-explore/search?tab=default_tab&amp;search_scope=EVERYTHING&amp;vid=01CRU&amp;lang=en_US&amp;offset=0&amp;query=any,contains,991003951899702656","Catalog Record")</f>
        <v/>
      </c>
      <c r="AT78">
        <f>HYPERLINK("http://www.worldcat.org/oclc/46858434","WorldCat Record")</f>
        <v/>
      </c>
      <c r="AU78" t="inlineStr">
        <is>
          <t>11431884:eng</t>
        </is>
      </c>
      <c r="AV78" t="inlineStr">
        <is>
          <t>46858434</t>
        </is>
      </c>
      <c r="AW78" t="inlineStr">
        <is>
          <t>991003951899702656</t>
        </is>
      </c>
      <c r="AX78" t="inlineStr">
        <is>
          <t>991003951899702656</t>
        </is>
      </c>
      <c r="AY78" t="inlineStr">
        <is>
          <t>2260603340002656</t>
        </is>
      </c>
      <c r="AZ78" t="inlineStr">
        <is>
          <t>BOOK</t>
        </is>
      </c>
      <c r="BB78" t="inlineStr">
        <is>
          <t>9781563244711</t>
        </is>
      </c>
      <c r="BC78" t="inlineStr">
        <is>
          <t>32285004691548</t>
        </is>
      </c>
      <c r="BD78" t="inlineStr">
        <is>
          <t>893705823</t>
        </is>
      </c>
    </row>
    <row r="79">
      <c r="A79" t="inlineStr">
        <is>
          <t>No</t>
        </is>
      </c>
      <c r="B79" t="inlineStr">
        <is>
          <t>HX312.T75 H68 1978</t>
        </is>
      </c>
      <c r="C79" t="inlineStr">
        <is>
          <t>0                      HX 0312000T  75                 H  68          1978</t>
        </is>
      </c>
      <c r="D79" t="inlineStr">
        <is>
          <t>Leon Trotsky / Irving Howe. --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Howe, Irving.</t>
        </is>
      </c>
      <c r="L79" t="inlineStr">
        <is>
          <t>New York : Viking Press, 1978.</t>
        </is>
      </c>
      <c r="M79" t="inlineStr">
        <is>
          <t>1978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HX </t>
        </is>
      </c>
      <c r="S79" t="n">
        <v>2</v>
      </c>
      <c r="T79" t="n">
        <v>2</v>
      </c>
      <c r="U79" t="inlineStr">
        <is>
          <t>1993-09-10</t>
        </is>
      </c>
      <c r="V79" t="inlineStr">
        <is>
          <t>1993-09-10</t>
        </is>
      </c>
      <c r="W79" t="inlineStr">
        <is>
          <t>1992-07-21</t>
        </is>
      </c>
      <c r="X79" t="inlineStr">
        <is>
          <t>1992-07-21</t>
        </is>
      </c>
      <c r="Y79" t="n">
        <v>1271</v>
      </c>
      <c r="Z79" t="n">
        <v>1185</v>
      </c>
      <c r="AA79" t="n">
        <v>1255</v>
      </c>
      <c r="AB79" t="n">
        <v>10</v>
      </c>
      <c r="AC79" t="n">
        <v>12</v>
      </c>
      <c r="AD79" t="n">
        <v>38</v>
      </c>
      <c r="AE79" t="n">
        <v>40</v>
      </c>
      <c r="AF79" t="n">
        <v>18</v>
      </c>
      <c r="AG79" t="n">
        <v>19</v>
      </c>
      <c r="AH79" t="n">
        <v>8</v>
      </c>
      <c r="AI79" t="n">
        <v>8</v>
      </c>
      <c r="AJ79" t="n">
        <v>18</v>
      </c>
      <c r="AK79" t="n">
        <v>19</v>
      </c>
      <c r="AL79" t="n">
        <v>5</v>
      </c>
      <c r="AM79" t="n">
        <v>6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HYPERLINK("http://catalog.hathitrust.org/Record/000089585","HathiTrust Record")</f>
        <v/>
      </c>
      <c r="AS79">
        <f>HYPERLINK("https://creighton-primo.hosted.exlibrisgroup.com/primo-explore/search?tab=default_tab&amp;search_scope=EVERYTHING&amp;vid=01CRU&amp;lang=en_US&amp;offset=0&amp;query=any,contains,991004459799702656","Catalog Record")</f>
        <v/>
      </c>
      <c r="AT79">
        <f>HYPERLINK("http://www.worldcat.org/oclc/3542510","WorldCat Record")</f>
        <v/>
      </c>
      <c r="AU79" t="inlineStr">
        <is>
          <t>412807:eng</t>
        </is>
      </c>
      <c r="AV79" t="inlineStr">
        <is>
          <t>3542510</t>
        </is>
      </c>
      <c r="AW79" t="inlineStr">
        <is>
          <t>991004459799702656</t>
        </is>
      </c>
      <c r="AX79" t="inlineStr">
        <is>
          <t>991004459799702656</t>
        </is>
      </c>
      <c r="AY79" t="inlineStr">
        <is>
          <t>2264320810002656</t>
        </is>
      </c>
      <c r="AZ79" t="inlineStr">
        <is>
          <t>BOOK</t>
        </is>
      </c>
      <c r="BB79" t="inlineStr">
        <is>
          <t>9780670423729</t>
        </is>
      </c>
      <c r="BC79" t="inlineStr">
        <is>
          <t>32285001215408</t>
        </is>
      </c>
      <c r="BD79" t="inlineStr">
        <is>
          <t>893513265</t>
        </is>
      </c>
    </row>
    <row r="80">
      <c r="A80" t="inlineStr">
        <is>
          <t>No</t>
        </is>
      </c>
      <c r="B80" t="inlineStr">
        <is>
          <t>HX312.T75 M64 1981</t>
        </is>
      </c>
      <c r="C80" t="inlineStr">
        <is>
          <t>0                      HX 0312000T  75                 M  64          1981</t>
        </is>
      </c>
      <c r="D80" t="inlineStr">
        <is>
          <t>Leon Trotsky's theory of revolution / John Molyneux.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Molyneux, John.</t>
        </is>
      </c>
      <c r="L80" t="inlineStr">
        <is>
          <t>New York : St. Martin's Press, 1981.</t>
        </is>
      </c>
      <c r="M80" t="inlineStr">
        <is>
          <t>1981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HX </t>
        </is>
      </c>
      <c r="S80" t="n">
        <v>1</v>
      </c>
      <c r="T80" t="n">
        <v>1</v>
      </c>
      <c r="U80" t="inlineStr">
        <is>
          <t>1993-11-26</t>
        </is>
      </c>
      <c r="V80" t="inlineStr">
        <is>
          <t>1993-11-26</t>
        </is>
      </c>
      <c r="W80" t="inlineStr">
        <is>
          <t>1990-04-20</t>
        </is>
      </c>
      <c r="X80" t="inlineStr">
        <is>
          <t>1990-04-20</t>
        </is>
      </c>
      <c r="Y80" t="n">
        <v>279</v>
      </c>
      <c r="Z80" t="n">
        <v>243</v>
      </c>
      <c r="AA80" t="n">
        <v>270</v>
      </c>
      <c r="AB80" t="n">
        <v>2</v>
      </c>
      <c r="AC80" t="n">
        <v>4</v>
      </c>
      <c r="AD80" t="n">
        <v>9</v>
      </c>
      <c r="AE80" t="n">
        <v>11</v>
      </c>
      <c r="AF80" t="n">
        <v>5</v>
      </c>
      <c r="AG80" t="n">
        <v>5</v>
      </c>
      <c r="AH80" t="n">
        <v>2</v>
      </c>
      <c r="AI80" t="n">
        <v>2</v>
      </c>
      <c r="AJ80" t="n">
        <v>7</v>
      </c>
      <c r="AK80" t="n">
        <v>7</v>
      </c>
      <c r="AL80" t="n">
        <v>0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HYPERLINK("https://creighton-primo.hosted.exlibrisgroup.com/primo-explore/search?tab=default_tab&amp;search_scope=EVERYTHING&amp;vid=01CRU&amp;lang=en_US&amp;offset=0&amp;query=any,contains,991005144879702656","Catalog Record")</f>
        <v/>
      </c>
      <c r="AT80">
        <f>HYPERLINK("http://www.worldcat.org/oclc/7653551","WorldCat Record")</f>
        <v/>
      </c>
      <c r="AU80" t="inlineStr">
        <is>
          <t>443021:eng</t>
        </is>
      </c>
      <c r="AV80" t="inlineStr">
        <is>
          <t>7653551</t>
        </is>
      </c>
      <c r="AW80" t="inlineStr">
        <is>
          <t>991005144879702656</t>
        </is>
      </c>
      <c r="AX80" t="inlineStr">
        <is>
          <t>991005144879702656</t>
        </is>
      </c>
      <c r="AY80" t="inlineStr">
        <is>
          <t>2258817480002656</t>
        </is>
      </c>
      <c r="AZ80" t="inlineStr">
        <is>
          <t>BOOK</t>
        </is>
      </c>
      <c r="BB80" t="inlineStr">
        <is>
          <t>9780312479947</t>
        </is>
      </c>
      <c r="BC80" t="inlineStr">
        <is>
          <t>32285000123850</t>
        </is>
      </c>
      <c r="BD80" t="inlineStr">
        <is>
          <t>893443477</t>
        </is>
      </c>
    </row>
    <row r="81">
      <c r="A81" t="inlineStr">
        <is>
          <t>No</t>
        </is>
      </c>
      <c r="B81" t="inlineStr">
        <is>
          <t>HX313 .H3613</t>
        </is>
      </c>
      <c r="C81" t="inlineStr">
        <is>
          <t>0                      HX 0313000H  3613</t>
        </is>
      </c>
      <c r="D81" t="inlineStr">
        <is>
          <t>Makers of the Russian revolution : biographies of Bolshevik leaders / Georges Haupt and Jean-Jacques Marie ; translated from the Russian by C. I. P. Ferdinand ; commentaries translated from the French by D. M. Bellos.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Haupt, Georges.</t>
        </is>
      </c>
      <c r="L81" t="inlineStr">
        <is>
          <t>Ithaca, N.Y. : Cornell University Press, 1974.</t>
        </is>
      </c>
      <c r="M81" t="inlineStr">
        <is>
          <t>1974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HX </t>
        </is>
      </c>
      <c r="S81" t="n">
        <v>2</v>
      </c>
      <c r="T81" t="n">
        <v>2</v>
      </c>
      <c r="U81" t="inlineStr">
        <is>
          <t>2008-11-20</t>
        </is>
      </c>
      <c r="V81" t="inlineStr">
        <is>
          <t>2008-11-20</t>
        </is>
      </c>
      <c r="W81" t="inlineStr">
        <is>
          <t>1997-09-02</t>
        </is>
      </c>
      <c r="X81" t="inlineStr">
        <is>
          <t>1997-09-02</t>
        </is>
      </c>
      <c r="Y81" t="n">
        <v>808</v>
      </c>
      <c r="Z81" t="n">
        <v>748</v>
      </c>
      <c r="AA81" t="n">
        <v>784</v>
      </c>
      <c r="AB81" t="n">
        <v>8</v>
      </c>
      <c r="AC81" t="n">
        <v>8</v>
      </c>
      <c r="AD81" t="n">
        <v>32</v>
      </c>
      <c r="AE81" t="n">
        <v>33</v>
      </c>
      <c r="AF81" t="n">
        <v>12</v>
      </c>
      <c r="AG81" t="n">
        <v>12</v>
      </c>
      <c r="AH81" t="n">
        <v>7</v>
      </c>
      <c r="AI81" t="n">
        <v>8</v>
      </c>
      <c r="AJ81" t="n">
        <v>16</v>
      </c>
      <c r="AK81" t="n">
        <v>16</v>
      </c>
      <c r="AL81" t="n">
        <v>7</v>
      </c>
      <c r="AM81" t="n">
        <v>7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HYPERLINK("https://creighton-primo.hosted.exlibrisgroup.com/primo-explore/search?tab=default_tab&amp;search_scope=EVERYTHING&amp;vid=01CRU&amp;lang=en_US&amp;offset=0&amp;query=any,contains,991003519259702656","Catalog Record")</f>
        <v/>
      </c>
      <c r="AT81">
        <f>HYPERLINK("http://www.worldcat.org/oclc/1078455","WorldCat Record")</f>
        <v/>
      </c>
      <c r="AU81" t="inlineStr">
        <is>
          <t>10201030454:eng</t>
        </is>
      </c>
      <c r="AV81" t="inlineStr">
        <is>
          <t>1078455</t>
        </is>
      </c>
      <c r="AW81" t="inlineStr">
        <is>
          <t>991003519259702656</t>
        </is>
      </c>
      <c r="AX81" t="inlineStr">
        <is>
          <t>991003519259702656</t>
        </is>
      </c>
      <c r="AY81" t="inlineStr">
        <is>
          <t>2258801110002656</t>
        </is>
      </c>
      <c r="AZ81" t="inlineStr">
        <is>
          <t>BOOK</t>
        </is>
      </c>
      <c r="BB81" t="inlineStr">
        <is>
          <t>9780801408090</t>
        </is>
      </c>
      <c r="BC81" t="inlineStr">
        <is>
          <t>32285003192688</t>
        </is>
      </c>
      <c r="BD81" t="inlineStr">
        <is>
          <t>893348766</t>
        </is>
      </c>
    </row>
    <row r="82">
      <c r="A82" t="inlineStr">
        <is>
          <t>No</t>
        </is>
      </c>
      <c r="B82" t="inlineStr">
        <is>
          <t>HX313 .R5513 1985</t>
        </is>
      </c>
      <c r="C82" t="inlineStr">
        <is>
          <t>0                      HX 0313000R  5513        1985</t>
        </is>
      </c>
      <c r="D82" t="inlineStr">
        <is>
          <t>The bureaucratization of the world / Bruno Rizzi ; translated and with an introduction by Adam Westoby.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Rizzi, Bruno.</t>
        </is>
      </c>
      <c r="L82" t="inlineStr">
        <is>
          <t>New York : Free Press, 1985.</t>
        </is>
      </c>
      <c r="M82" t="inlineStr">
        <is>
          <t>1985</t>
        </is>
      </c>
      <c r="N82" t="inlineStr">
        <is>
          <t>1st American ed.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HX </t>
        </is>
      </c>
      <c r="S82" t="n">
        <v>0</v>
      </c>
      <c r="T82" t="n">
        <v>0</v>
      </c>
      <c r="U82" t="inlineStr">
        <is>
          <t>2009-06-24</t>
        </is>
      </c>
      <c r="V82" t="inlineStr">
        <is>
          <t>2009-06-24</t>
        </is>
      </c>
      <c r="W82" t="inlineStr">
        <is>
          <t>1992-04-24</t>
        </is>
      </c>
      <c r="X82" t="inlineStr">
        <is>
          <t>1992-04-24</t>
        </is>
      </c>
      <c r="Y82" t="n">
        <v>384</v>
      </c>
      <c r="Z82" t="n">
        <v>337</v>
      </c>
      <c r="AA82" t="n">
        <v>379</v>
      </c>
      <c r="AB82" t="n">
        <v>1</v>
      </c>
      <c r="AC82" t="n">
        <v>2</v>
      </c>
      <c r="AD82" t="n">
        <v>12</v>
      </c>
      <c r="AE82" t="n">
        <v>13</v>
      </c>
      <c r="AF82" t="n">
        <v>2</v>
      </c>
      <c r="AG82" t="n">
        <v>2</v>
      </c>
      <c r="AH82" t="n">
        <v>6</v>
      </c>
      <c r="AI82" t="n">
        <v>6</v>
      </c>
      <c r="AJ82" t="n">
        <v>8</v>
      </c>
      <c r="AK82" t="n">
        <v>8</v>
      </c>
      <c r="AL82" t="n">
        <v>0</v>
      </c>
      <c r="AM82" t="n">
        <v>1</v>
      </c>
      <c r="AN82" t="n">
        <v>1</v>
      </c>
      <c r="AO82" t="n">
        <v>1</v>
      </c>
      <c r="AP82" t="inlineStr">
        <is>
          <t>No</t>
        </is>
      </c>
      <c r="AQ82" t="inlineStr">
        <is>
          <t>Yes</t>
        </is>
      </c>
      <c r="AR82">
        <f>HYPERLINK("http://catalog.hathitrust.org/Record/004403203","HathiTrust Record")</f>
        <v/>
      </c>
      <c r="AS82">
        <f>HYPERLINK("https://creighton-primo.hosted.exlibrisgroup.com/primo-explore/search?tab=default_tab&amp;search_scope=EVERYTHING&amp;vid=01CRU&amp;lang=en_US&amp;offset=0&amp;query=any,contains,991000605309702656","Catalog Record")</f>
        <v/>
      </c>
      <c r="AT82">
        <f>HYPERLINK("http://www.worldcat.org/oclc/11866021","WorldCat Record")</f>
        <v/>
      </c>
      <c r="AU82" t="inlineStr">
        <is>
          <t>4241252043:eng</t>
        </is>
      </c>
      <c r="AV82" t="inlineStr">
        <is>
          <t>11866021</t>
        </is>
      </c>
      <c r="AW82" t="inlineStr">
        <is>
          <t>991000605309702656</t>
        </is>
      </c>
      <c r="AX82" t="inlineStr">
        <is>
          <t>991000605309702656</t>
        </is>
      </c>
      <c r="AY82" t="inlineStr">
        <is>
          <t>2264571750002656</t>
        </is>
      </c>
      <c r="AZ82" t="inlineStr">
        <is>
          <t>BOOK</t>
        </is>
      </c>
      <c r="BB82" t="inlineStr">
        <is>
          <t>9780029271407</t>
        </is>
      </c>
      <c r="BC82" t="inlineStr">
        <is>
          <t>32285001070886</t>
        </is>
      </c>
      <c r="BD82" t="inlineStr">
        <is>
          <t>893231252</t>
        </is>
      </c>
    </row>
    <row r="83">
      <c r="A83" t="inlineStr">
        <is>
          <t>No</t>
        </is>
      </c>
      <c r="B83" t="inlineStr">
        <is>
          <t>HX313 .R58213 1982</t>
        </is>
      </c>
      <c r="C83" t="inlineStr">
        <is>
          <t>0                      HX 0313000R  58213       1982</t>
        </is>
      </c>
      <c r="D83" t="inlineStr">
        <is>
          <t>The legacy of the Bolshevik Revolution / David Rousset ; translated by Alan Freeman.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Rousset, David, 1912-1997.</t>
        </is>
      </c>
      <c r="L83" t="inlineStr">
        <is>
          <t>New York : St. Martin's Press, 1982.</t>
        </is>
      </c>
      <c r="M83" t="inlineStr">
        <is>
          <t>1982</t>
        </is>
      </c>
      <c r="O83" t="inlineStr">
        <is>
          <t>eng</t>
        </is>
      </c>
      <c r="P83" t="inlineStr">
        <is>
          <t>nyu</t>
        </is>
      </c>
      <c r="Q83" t="inlineStr">
        <is>
          <t>Critical history of the Soviet Union ; v. 1</t>
        </is>
      </c>
      <c r="R83" t="inlineStr">
        <is>
          <t xml:space="preserve">HX </t>
        </is>
      </c>
      <c r="S83" t="n">
        <v>1</v>
      </c>
      <c r="T83" t="n">
        <v>1</v>
      </c>
      <c r="U83" t="inlineStr">
        <is>
          <t>2006-04-27</t>
        </is>
      </c>
      <c r="V83" t="inlineStr">
        <is>
          <t>2006-04-27</t>
        </is>
      </c>
      <c r="W83" t="inlineStr">
        <is>
          <t>1992-07-21</t>
        </is>
      </c>
      <c r="X83" t="inlineStr">
        <is>
          <t>1992-07-21</t>
        </is>
      </c>
      <c r="Y83" t="n">
        <v>239</v>
      </c>
      <c r="Z83" t="n">
        <v>216</v>
      </c>
      <c r="AA83" t="n">
        <v>279</v>
      </c>
      <c r="AB83" t="n">
        <v>2</v>
      </c>
      <c r="AC83" t="n">
        <v>2</v>
      </c>
      <c r="AD83" t="n">
        <v>11</v>
      </c>
      <c r="AE83" t="n">
        <v>13</v>
      </c>
      <c r="AF83" t="n">
        <v>4</v>
      </c>
      <c r="AG83" t="n">
        <v>4</v>
      </c>
      <c r="AH83" t="n">
        <v>4</v>
      </c>
      <c r="AI83" t="n">
        <v>4</v>
      </c>
      <c r="AJ83" t="n">
        <v>6</v>
      </c>
      <c r="AK83" t="n">
        <v>8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HYPERLINK("https://creighton-primo.hosted.exlibrisgroup.com/primo-explore/search?tab=default_tab&amp;search_scope=EVERYTHING&amp;vid=01CRU&amp;lang=en_US&amp;offset=0&amp;query=any,contains,991005182489702656","Catalog Record")</f>
        <v/>
      </c>
      <c r="AT83">
        <f>HYPERLINK("http://www.worldcat.org/oclc/7947225","WorldCat Record")</f>
        <v/>
      </c>
      <c r="AU83" t="inlineStr">
        <is>
          <t>443013:eng</t>
        </is>
      </c>
      <c r="AV83" t="inlineStr">
        <is>
          <t>7947225</t>
        </is>
      </c>
      <c r="AW83" t="inlineStr">
        <is>
          <t>991005182489702656</t>
        </is>
      </c>
      <c r="AX83" t="inlineStr">
        <is>
          <t>991005182489702656</t>
        </is>
      </c>
      <c r="AY83" t="inlineStr">
        <is>
          <t>2267552050002656</t>
        </is>
      </c>
      <c r="AZ83" t="inlineStr">
        <is>
          <t>BOOK</t>
        </is>
      </c>
      <c r="BB83" t="inlineStr">
        <is>
          <t>9780312478025</t>
        </is>
      </c>
      <c r="BC83" t="inlineStr">
        <is>
          <t>32285001215440</t>
        </is>
      </c>
      <c r="BD83" t="inlineStr">
        <is>
          <t>893236428</t>
        </is>
      </c>
    </row>
    <row r="84">
      <c r="A84" t="inlineStr">
        <is>
          <t>No</t>
        </is>
      </c>
      <c r="B84" t="inlineStr">
        <is>
          <t>HX313.5 .R54 1990</t>
        </is>
      </c>
      <c r="C84" t="inlineStr">
        <is>
          <t>0                      HX 0313500R  54          1990</t>
        </is>
      </c>
      <c r="D84" t="inlineStr">
        <is>
          <t>The changing Soviet system : mono-organisational socialism from its origins to Gorbachev's restructuring / T.H. Rigby.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Rigby, T. H. (Thomas Henry), 1925-</t>
        </is>
      </c>
      <c r="L84" t="inlineStr">
        <is>
          <t>Aldershot, Hants, England ; Brookfield, Vt., USA : E. Elgar Pub., c1990.</t>
        </is>
      </c>
      <c r="M84" t="inlineStr">
        <is>
          <t>1990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HX </t>
        </is>
      </c>
      <c r="S84" t="n">
        <v>1</v>
      </c>
      <c r="T84" t="n">
        <v>1</v>
      </c>
      <c r="U84" t="inlineStr">
        <is>
          <t>1992-02-17</t>
        </is>
      </c>
      <c r="V84" t="inlineStr">
        <is>
          <t>1992-02-17</t>
        </is>
      </c>
      <c r="W84" t="inlineStr">
        <is>
          <t>1992-02-04</t>
        </is>
      </c>
      <c r="X84" t="inlineStr">
        <is>
          <t>1992-02-04</t>
        </is>
      </c>
      <c r="Y84" t="n">
        <v>340</v>
      </c>
      <c r="Z84" t="n">
        <v>206</v>
      </c>
      <c r="AA84" t="n">
        <v>207</v>
      </c>
      <c r="AB84" t="n">
        <v>2</v>
      </c>
      <c r="AC84" t="n">
        <v>2</v>
      </c>
      <c r="AD84" t="n">
        <v>9</v>
      </c>
      <c r="AE84" t="n">
        <v>9</v>
      </c>
      <c r="AF84" t="n">
        <v>3</v>
      </c>
      <c r="AG84" t="n">
        <v>3</v>
      </c>
      <c r="AH84" t="n">
        <v>2</v>
      </c>
      <c r="AI84" t="n">
        <v>2</v>
      </c>
      <c r="AJ84" t="n">
        <v>5</v>
      </c>
      <c r="AK84" t="n">
        <v>5</v>
      </c>
      <c r="AL84" t="n">
        <v>1</v>
      </c>
      <c r="AM84" t="n">
        <v>1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HYPERLINK("https://creighton-primo.hosted.exlibrisgroup.com/primo-explore/search?tab=default_tab&amp;search_scope=EVERYTHING&amp;vid=01CRU&amp;lang=en_US&amp;offset=0&amp;query=any,contains,991001773929702656","Catalog Record")</f>
        <v/>
      </c>
      <c r="AT84">
        <f>HYPERLINK("http://www.worldcat.org/oclc/22389376","WorldCat Record")</f>
        <v/>
      </c>
      <c r="AU84" t="inlineStr">
        <is>
          <t>836732813:eng</t>
        </is>
      </c>
      <c r="AV84" t="inlineStr">
        <is>
          <t>22389376</t>
        </is>
      </c>
      <c r="AW84" t="inlineStr">
        <is>
          <t>991001773929702656</t>
        </is>
      </c>
      <c r="AX84" t="inlineStr">
        <is>
          <t>991001773929702656</t>
        </is>
      </c>
      <c r="AY84" t="inlineStr">
        <is>
          <t>2265105980002656</t>
        </is>
      </c>
      <c r="AZ84" t="inlineStr">
        <is>
          <t>BOOK</t>
        </is>
      </c>
      <c r="BB84" t="inlineStr">
        <is>
          <t>9781852783044</t>
        </is>
      </c>
      <c r="BC84" t="inlineStr">
        <is>
          <t>32285000868512</t>
        </is>
      </c>
      <c r="BD84" t="inlineStr">
        <is>
          <t>893522830</t>
        </is>
      </c>
    </row>
    <row r="85">
      <c r="A85" t="inlineStr">
        <is>
          <t>No</t>
        </is>
      </c>
      <c r="B85" t="inlineStr">
        <is>
          <t>HX313.5 .W74 1990</t>
        </is>
      </c>
      <c r="C85" t="inlineStr">
        <is>
          <t>0                      HX 0313500W  74          1990</t>
        </is>
      </c>
      <c r="D85" t="inlineStr">
        <is>
          <t>The end of the line : the failure of communism in the Soviet Union and China / by Christopher S. Wren.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Wren, Christopher S. (Christopher Sale), 1936-</t>
        </is>
      </c>
      <c r="L85" t="inlineStr">
        <is>
          <t>New York : Simon and Schuster, c1990.</t>
        </is>
      </c>
      <c r="M85" t="inlineStr">
        <is>
          <t>1990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HX </t>
        </is>
      </c>
      <c r="S85" t="n">
        <v>3</v>
      </c>
      <c r="T85" t="n">
        <v>3</v>
      </c>
      <c r="U85" t="inlineStr">
        <is>
          <t>1994-04-11</t>
        </is>
      </c>
      <c r="V85" t="inlineStr">
        <is>
          <t>1994-04-11</t>
        </is>
      </c>
      <c r="W85" t="inlineStr">
        <is>
          <t>1991-03-28</t>
        </is>
      </c>
      <c r="X85" t="inlineStr">
        <is>
          <t>1991-03-28</t>
        </is>
      </c>
      <c r="Y85" t="n">
        <v>892</v>
      </c>
      <c r="Z85" t="n">
        <v>821</v>
      </c>
      <c r="AA85" t="n">
        <v>827</v>
      </c>
      <c r="AB85" t="n">
        <v>6</v>
      </c>
      <c r="AC85" t="n">
        <v>6</v>
      </c>
      <c r="AD85" t="n">
        <v>26</v>
      </c>
      <c r="AE85" t="n">
        <v>26</v>
      </c>
      <c r="AF85" t="n">
        <v>9</v>
      </c>
      <c r="AG85" t="n">
        <v>9</v>
      </c>
      <c r="AH85" t="n">
        <v>8</v>
      </c>
      <c r="AI85" t="n">
        <v>8</v>
      </c>
      <c r="AJ85" t="n">
        <v>13</v>
      </c>
      <c r="AK85" t="n">
        <v>13</v>
      </c>
      <c r="AL85" t="n">
        <v>4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HYPERLINK("https://creighton-primo.hosted.exlibrisgroup.com/primo-explore/search?tab=default_tab&amp;search_scope=EVERYTHING&amp;vid=01CRU&amp;lang=en_US&amp;offset=0&amp;query=any,contains,991001678819702656","Catalog Record")</f>
        <v/>
      </c>
      <c r="AT85">
        <f>HYPERLINK("http://www.worldcat.org/oclc/21335674","WorldCat Record")</f>
        <v/>
      </c>
      <c r="AU85" t="inlineStr">
        <is>
          <t>23491230:eng</t>
        </is>
      </c>
      <c r="AV85" t="inlineStr">
        <is>
          <t>21335674</t>
        </is>
      </c>
      <c r="AW85" t="inlineStr">
        <is>
          <t>991001678819702656</t>
        </is>
      </c>
      <c r="AX85" t="inlineStr">
        <is>
          <t>991001678819702656</t>
        </is>
      </c>
      <c r="AY85" t="inlineStr">
        <is>
          <t>2263939290002656</t>
        </is>
      </c>
      <c r="AZ85" t="inlineStr">
        <is>
          <t>BOOK</t>
        </is>
      </c>
      <c r="BB85" t="inlineStr">
        <is>
          <t>9780671638641</t>
        </is>
      </c>
      <c r="BC85" t="inlineStr">
        <is>
          <t>32285000513902</t>
        </is>
      </c>
      <c r="BD85" t="inlineStr">
        <is>
          <t>893891734</t>
        </is>
      </c>
    </row>
    <row r="86">
      <c r="A86" t="inlineStr">
        <is>
          <t>No</t>
        </is>
      </c>
      <c r="B86" t="inlineStr">
        <is>
          <t>HX313.7 .C64 1997</t>
        </is>
      </c>
      <c r="C86" t="inlineStr">
        <is>
          <t>0                      HX 0313700C  64          1997</t>
        </is>
      </c>
      <c r="D86" t="inlineStr">
        <is>
          <t>Bolshevik women / Barbara Evans Clements.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Clements, Barbara Evans, 1945-</t>
        </is>
      </c>
      <c r="L86" t="inlineStr">
        <is>
          <t>Cambridge, UK ; New York, NY, USA : Cambridge University Press, 1997.</t>
        </is>
      </c>
      <c r="M86" t="inlineStr">
        <is>
          <t>1997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HX </t>
        </is>
      </c>
      <c r="S86" t="n">
        <v>1</v>
      </c>
      <c r="T86" t="n">
        <v>1</v>
      </c>
      <c r="U86" t="inlineStr">
        <is>
          <t>1998-12-29</t>
        </is>
      </c>
      <c r="V86" t="inlineStr">
        <is>
          <t>1998-12-29</t>
        </is>
      </c>
      <c r="W86" t="inlineStr">
        <is>
          <t>1998-11-05</t>
        </is>
      </c>
      <c r="X86" t="inlineStr">
        <is>
          <t>1998-11-05</t>
        </is>
      </c>
      <c r="Y86" t="n">
        <v>697</v>
      </c>
      <c r="Z86" t="n">
        <v>544</v>
      </c>
      <c r="AA86" t="n">
        <v>545</v>
      </c>
      <c r="AB86" t="n">
        <v>4</v>
      </c>
      <c r="AC86" t="n">
        <v>4</v>
      </c>
      <c r="AD86" t="n">
        <v>37</v>
      </c>
      <c r="AE86" t="n">
        <v>37</v>
      </c>
      <c r="AF86" t="n">
        <v>15</v>
      </c>
      <c r="AG86" t="n">
        <v>15</v>
      </c>
      <c r="AH86" t="n">
        <v>9</v>
      </c>
      <c r="AI86" t="n">
        <v>9</v>
      </c>
      <c r="AJ86" t="n">
        <v>22</v>
      </c>
      <c r="AK86" t="n">
        <v>22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HYPERLINK("https://creighton-primo.hosted.exlibrisgroup.com/primo-explore/search?tab=default_tab&amp;search_scope=EVERYTHING&amp;vid=01CRU&amp;lang=en_US&amp;offset=0&amp;query=any,contains,991002748839702656","Catalog Record")</f>
        <v/>
      </c>
      <c r="AT86">
        <f>HYPERLINK("http://www.worldcat.org/oclc/36074443","WorldCat Record")</f>
        <v/>
      </c>
      <c r="AU86" t="inlineStr">
        <is>
          <t>555596:eng</t>
        </is>
      </c>
      <c r="AV86" t="inlineStr">
        <is>
          <t>36074443</t>
        </is>
      </c>
      <c r="AW86" t="inlineStr">
        <is>
          <t>991002748839702656</t>
        </is>
      </c>
      <c r="AX86" t="inlineStr">
        <is>
          <t>991002748839702656</t>
        </is>
      </c>
      <c r="AY86" t="inlineStr">
        <is>
          <t>2263904360002656</t>
        </is>
      </c>
      <c r="AZ86" t="inlineStr">
        <is>
          <t>BOOK</t>
        </is>
      </c>
      <c r="BB86" t="inlineStr">
        <is>
          <t>9780521454032</t>
        </is>
      </c>
      <c r="BC86" t="inlineStr">
        <is>
          <t>32285003486080</t>
        </is>
      </c>
      <c r="BD86" t="inlineStr">
        <is>
          <t>893524006</t>
        </is>
      </c>
    </row>
    <row r="87">
      <c r="A87" t="inlineStr">
        <is>
          <t>No</t>
        </is>
      </c>
      <c r="B87" t="inlineStr">
        <is>
          <t>HX315.7.A6 C58 1990</t>
        </is>
      </c>
      <c r="C87" t="inlineStr">
        <is>
          <t>0                      HX 0315700A  6                  C  58          1990</t>
        </is>
      </c>
      <c r="D87" t="inlineStr">
        <is>
          <t>The moral collapse of communism : Poland as a cautionary tale / John Clark and Aaron Wildavsky.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Clark, John, 1958-</t>
        </is>
      </c>
      <c r="L87" t="inlineStr">
        <is>
          <t>San Francisco, Calif. : Institute for Contemporary Studies ; Lanham, Md. : Distributed to the trade by National Book Network, c1990.</t>
        </is>
      </c>
      <c r="M87" t="inlineStr">
        <is>
          <t>1990</t>
        </is>
      </c>
      <c r="O87" t="inlineStr">
        <is>
          <t>eng</t>
        </is>
      </c>
      <c r="P87" t="inlineStr">
        <is>
          <t>cau</t>
        </is>
      </c>
      <c r="R87" t="inlineStr">
        <is>
          <t xml:space="preserve">HX </t>
        </is>
      </c>
      <c r="S87" t="n">
        <v>2</v>
      </c>
      <c r="T87" t="n">
        <v>2</v>
      </c>
      <c r="U87" t="inlineStr">
        <is>
          <t>1999-08-16</t>
        </is>
      </c>
      <c r="V87" t="inlineStr">
        <is>
          <t>1999-08-16</t>
        </is>
      </c>
      <c r="W87" t="inlineStr">
        <is>
          <t>1999-08-09</t>
        </is>
      </c>
      <c r="X87" t="inlineStr">
        <is>
          <t>1999-08-09</t>
        </is>
      </c>
      <c r="Y87" t="n">
        <v>312</v>
      </c>
      <c r="Z87" t="n">
        <v>259</v>
      </c>
      <c r="AA87" t="n">
        <v>265</v>
      </c>
      <c r="AB87" t="n">
        <v>3</v>
      </c>
      <c r="AC87" t="n">
        <v>3</v>
      </c>
      <c r="AD87" t="n">
        <v>13</v>
      </c>
      <c r="AE87" t="n">
        <v>13</v>
      </c>
      <c r="AF87" t="n">
        <v>2</v>
      </c>
      <c r="AG87" t="n">
        <v>2</v>
      </c>
      <c r="AH87" t="n">
        <v>4</v>
      </c>
      <c r="AI87" t="n">
        <v>4</v>
      </c>
      <c r="AJ87" t="n">
        <v>8</v>
      </c>
      <c r="AK87" t="n">
        <v>8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HYPERLINK("https://creighton-primo.hosted.exlibrisgroup.com/primo-explore/search?tab=default_tab&amp;search_scope=EVERYTHING&amp;vid=01CRU&amp;lang=en_US&amp;offset=0&amp;query=any,contains,991001751199702656","Catalog Record")</f>
        <v/>
      </c>
      <c r="AT87">
        <f>HYPERLINK("http://www.worldcat.org/oclc/22182269","WorldCat Record")</f>
        <v/>
      </c>
      <c r="AU87" t="inlineStr">
        <is>
          <t>347445521:eng</t>
        </is>
      </c>
      <c r="AV87" t="inlineStr">
        <is>
          <t>22182269</t>
        </is>
      </c>
      <c r="AW87" t="inlineStr">
        <is>
          <t>991001751199702656</t>
        </is>
      </c>
      <c r="AX87" t="inlineStr">
        <is>
          <t>991001751199702656</t>
        </is>
      </c>
      <c r="AY87" t="inlineStr">
        <is>
          <t>2259644530002656</t>
        </is>
      </c>
      <c r="AZ87" t="inlineStr">
        <is>
          <t>BOOK</t>
        </is>
      </c>
      <c r="BB87" t="inlineStr">
        <is>
          <t>9781558151215</t>
        </is>
      </c>
      <c r="BC87" t="inlineStr">
        <is>
          <t>32285003580528</t>
        </is>
      </c>
      <c r="BD87" t="inlineStr">
        <is>
          <t>893433087</t>
        </is>
      </c>
    </row>
    <row r="88">
      <c r="A88" t="inlineStr">
        <is>
          <t>No</t>
        </is>
      </c>
      <c r="B88" t="inlineStr">
        <is>
          <t>HX315.7.A6 N34</t>
        </is>
      </c>
      <c r="C88" t="inlineStr">
        <is>
          <t>0                      HX 0315700A  6                  N  34</t>
        </is>
      </c>
      <c r="D88" t="inlineStr">
        <is>
          <t>The history of the "proletariat" : the emergence of Marxism in the Kingdom of Poland, 1870-1887 / Norman M. Naimark.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Naimark, Norman M.</t>
        </is>
      </c>
      <c r="L88" t="inlineStr">
        <is>
          <t>Boulder, [Colo.] : East European Quarterly ; New York : distributed by Columbia University Press, 1979.</t>
        </is>
      </c>
      <c r="M88" t="inlineStr">
        <is>
          <t>1979</t>
        </is>
      </c>
      <c r="O88" t="inlineStr">
        <is>
          <t>eng</t>
        </is>
      </c>
      <c r="P88" t="inlineStr">
        <is>
          <t>cou</t>
        </is>
      </c>
      <c r="Q88" t="inlineStr">
        <is>
          <t>East European monographs ; no. 54</t>
        </is>
      </c>
      <c r="R88" t="inlineStr">
        <is>
          <t xml:space="preserve">HX </t>
        </is>
      </c>
      <c r="S88" t="n">
        <v>2</v>
      </c>
      <c r="T88" t="n">
        <v>2</v>
      </c>
      <c r="U88" t="inlineStr">
        <is>
          <t>2004-10-01</t>
        </is>
      </c>
      <c r="V88" t="inlineStr">
        <is>
          <t>2004-10-01</t>
        </is>
      </c>
      <c r="W88" t="inlineStr">
        <is>
          <t>1992-07-21</t>
        </is>
      </c>
      <c r="X88" t="inlineStr">
        <is>
          <t>1992-07-21</t>
        </is>
      </c>
      <c r="Y88" t="n">
        <v>271</v>
      </c>
      <c r="Z88" t="n">
        <v>204</v>
      </c>
      <c r="AA88" t="n">
        <v>205</v>
      </c>
      <c r="AB88" t="n">
        <v>1</v>
      </c>
      <c r="AC88" t="n">
        <v>1</v>
      </c>
      <c r="AD88" t="n">
        <v>8</v>
      </c>
      <c r="AE88" t="n">
        <v>8</v>
      </c>
      <c r="AF88" t="n">
        <v>3</v>
      </c>
      <c r="AG88" t="n">
        <v>3</v>
      </c>
      <c r="AH88" t="n">
        <v>3</v>
      </c>
      <c r="AI88" t="n">
        <v>3</v>
      </c>
      <c r="AJ88" t="n">
        <v>5</v>
      </c>
      <c r="AK88" t="n">
        <v>5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HYPERLINK("https://creighton-primo.hosted.exlibrisgroup.com/primo-explore/search?tab=default_tab&amp;search_scope=EVERYTHING&amp;vid=01CRU&amp;lang=en_US&amp;offset=0&amp;query=any,contains,991004863179702656","Catalog Record")</f>
        <v/>
      </c>
      <c r="AT88">
        <f>HYPERLINK("http://www.worldcat.org/oclc/5722861","WorldCat Record")</f>
        <v/>
      </c>
      <c r="AU88" t="inlineStr">
        <is>
          <t>224972287:eng</t>
        </is>
      </c>
      <c r="AV88" t="inlineStr">
        <is>
          <t>5722861</t>
        </is>
      </c>
      <c r="AW88" t="inlineStr">
        <is>
          <t>991004863179702656</t>
        </is>
      </c>
      <c r="AX88" t="inlineStr">
        <is>
          <t>991004863179702656</t>
        </is>
      </c>
      <c r="AY88" t="inlineStr">
        <is>
          <t>2261231930002656</t>
        </is>
      </c>
      <c r="AZ88" t="inlineStr">
        <is>
          <t>BOOK</t>
        </is>
      </c>
      <c r="BB88" t="inlineStr">
        <is>
          <t>9780914710509</t>
        </is>
      </c>
      <c r="BC88" t="inlineStr">
        <is>
          <t>32285001215499</t>
        </is>
      </c>
      <c r="BD88" t="inlineStr">
        <is>
          <t>893628394</t>
        </is>
      </c>
    </row>
    <row r="89">
      <c r="A89" t="inlineStr">
        <is>
          <t>No</t>
        </is>
      </c>
      <c r="B89" t="inlineStr">
        <is>
          <t>HX315.7.A6 P6 1996</t>
        </is>
      </c>
      <c r="C89" t="inlineStr">
        <is>
          <t>0                      HX 0315700A  6                  P  6           1996</t>
        </is>
      </c>
      <c r="D89" t="inlineStr">
        <is>
          <t>Poland's permanent revolution : people vs. elites, 1956 to the present / edited by Jane Leftwich Curry and Luba Fajfer.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Washinton, DC : American University Press, 1996.</t>
        </is>
      </c>
      <c r="M89" t="inlineStr">
        <is>
          <t>1996</t>
        </is>
      </c>
      <c r="O89" t="inlineStr">
        <is>
          <t>eng</t>
        </is>
      </c>
      <c r="P89" t="inlineStr">
        <is>
          <t>dcu</t>
        </is>
      </c>
      <c r="R89" t="inlineStr">
        <is>
          <t xml:space="preserve">HX </t>
        </is>
      </c>
      <c r="S89" t="n">
        <v>6</v>
      </c>
      <c r="T89" t="n">
        <v>6</v>
      </c>
      <c r="U89" t="inlineStr">
        <is>
          <t>2008-11-23</t>
        </is>
      </c>
      <c r="V89" t="inlineStr">
        <is>
          <t>2008-11-23</t>
        </is>
      </c>
      <c r="W89" t="inlineStr">
        <is>
          <t>1996-02-05</t>
        </is>
      </c>
      <c r="X89" t="inlineStr">
        <is>
          <t>1996-02-05</t>
        </is>
      </c>
      <c r="Y89" t="n">
        <v>196</v>
      </c>
      <c r="Z89" t="n">
        <v>147</v>
      </c>
      <c r="AA89" t="n">
        <v>154</v>
      </c>
      <c r="AB89" t="n">
        <v>0</v>
      </c>
      <c r="AC89" t="n">
        <v>0</v>
      </c>
      <c r="AD89" t="n">
        <v>7</v>
      </c>
      <c r="AE89" t="n">
        <v>7</v>
      </c>
      <c r="AF89" t="n">
        <v>0</v>
      </c>
      <c r="AG89" t="n">
        <v>0</v>
      </c>
      <c r="AH89" t="n">
        <v>3</v>
      </c>
      <c r="AI89" t="n">
        <v>3</v>
      </c>
      <c r="AJ89" t="n">
        <v>5</v>
      </c>
      <c r="AK89" t="n">
        <v>5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HYPERLINK("http://catalog.hathitrust.org/Record/003036333","HathiTrust Record")</f>
        <v/>
      </c>
      <c r="AS89">
        <f>HYPERLINK("https://creighton-primo.hosted.exlibrisgroup.com/primo-explore/search?tab=default_tab&amp;search_scope=EVERYTHING&amp;vid=01CRU&amp;lang=en_US&amp;offset=0&amp;query=any,contains,991005421899702656","Catalog Record")</f>
        <v/>
      </c>
      <c r="AT89">
        <f>HYPERLINK("http://www.worldcat.org/oclc/32819950","WorldCat Record")</f>
        <v/>
      </c>
      <c r="AU89" t="inlineStr">
        <is>
          <t>917110320:eng</t>
        </is>
      </c>
      <c r="AV89" t="inlineStr">
        <is>
          <t>32819950</t>
        </is>
      </c>
      <c r="AW89" t="inlineStr">
        <is>
          <t>991005421899702656</t>
        </is>
      </c>
      <c r="AX89" t="inlineStr">
        <is>
          <t>991005421899702656</t>
        </is>
      </c>
      <c r="AY89" t="inlineStr">
        <is>
          <t>2271335400002656</t>
        </is>
      </c>
      <c r="AZ89" t="inlineStr">
        <is>
          <t>BOOK</t>
        </is>
      </c>
      <c r="BB89" t="inlineStr">
        <is>
          <t>9781879383456</t>
        </is>
      </c>
      <c r="BC89" t="inlineStr">
        <is>
          <t>32285004922935</t>
        </is>
      </c>
      <c r="BD89" t="inlineStr">
        <is>
          <t>893527600</t>
        </is>
      </c>
    </row>
    <row r="90">
      <c r="A90" t="inlineStr">
        <is>
          <t>No</t>
        </is>
      </c>
      <c r="B90" t="inlineStr">
        <is>
          <t>HX315.L77 S22 1990</t>
        </is>
      </c>
      <c r="C90" t="inlineStr">
        <is>
          <t>0                      HX 0315000L  77                 S  22          1990</t>
        </is>
      </c>
      <c r="D90" t="inlineStr">
        <is>
          <t>Lithuanian social democracy in perspective, 1893-1914 / Leonas Sabaliūnas.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Sabaliūnas, Leonas.</t>
        </is>
      </c>
      <c r="L90" t="inlineStr">
        <is>
          <t>Durham : Duke University Press, 1990.</t>
        </is>
      </c>
      <c r="M90" t="inlineStr">
        <is>
          <t>1990</t>
        </is>
      </c>
      <c r="O90" t="inlineStr">
        <is>
          <t>eng</t>
        </is>
      </c>
      <c r="P90" t="inlineStr">
        <is>
          <t>ncu</t>
        </is>
      </c>
      <c r="Q90" t="inlineStr">
        <is>
          <t>Duke Press policy studies</t>
        </is>
      </c>
      <c r="R90" t="inlineStr">
        <is>
          <t xml:space="preserve">HX </t>
        </is>
      </c>
      <c r="S90" t="n">
        <v>5</v>
      </c>
      <c r="T90" t="n">
        <v>5</v>
      </c>
      <c r="U90" t="inlineStr">
        <is>
          <t>1998-03-13</t>
        </is>
      </c>
      <c r="V90" t="inlineStr">
        <is>
          <t>1998-03-13</t>
        </is>
      </c>
      <c r="W90" t="inlineStr">
        <is>
          <t>1990-11-05</t>
        </is>
      </c>
      <c r="X90" t="inlineStr">
        <is>
          <t>1990-11-05</t>
        </is>
      </c>
      <c r="Y90" t="n">
        <v>366</v>
      </c>
      <c r="Z90" t="n">
        <v>303</v>
      </c>
      <c r="AA90" t="n">
        <v>304</v>
      </c>
      <c r="AB90" t="n">
        <v>2</v>
      </c>
      <c r="AC90" t="n">
        <v>2</v>
      </c>
      <c r="AD90" t="n">
        <v>13</v>
      </c>
      <c r="AE90" t="n">
        <v>13</v>
      </c>
      <c r="AF90" t="n">
        <v>5</v>
      </c>
      <c r="AG90" t="n">
        <v>5</v>
      </c>
      <c r="AH90" t="n">
        <v>4</v>
      </c>
      <c r="AI90" t="n">
        <v>4</v>
      </c>
      <c r="AJ90" t="n">
        <v>7</v>
      </c>
      <c r="AK90" t="n">
        <v>7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HYPERLINK("https://creighton-primo.hosted.exlibrisgroup.com/primo-explore/search?tab=default_tab&amp;search_scope=EVERYTHING&amp;vid=01CRU&amp;lang=en_US&amp;offset=0&amp;query=any,contains,991001575199702656","Catalog Record")</f>
        <v/>
      </c>
      <c r="AT90">
        <f>HYPERLINK("http://www.worldcat.org/oclc/20422562","WorldCat Record")</f>
        <v/>
      </c>
      <c r="AU90" t="inlineStr">
        <is>
          <t>22318996:eng</t>
        </is>
      </c>
      <c r="AV90" t="inlineStr">
        <is>
          <t>20422562</t>
        </is>
      </c>
      <c r="AW90" t="inlineStr">
        <is>
          <t>991001575199702656</t>
        </is>
      </c>
      <c r="AX90" t="inlineStr">
        <is>
          <t>991001575199702656</t>
        </is>
      </c>
      <c r="AY90" t="inlineStr">
        <is>
          <t>2264997750002656</t>
        </is>
      </c>
      <c r="AZ90" t="inlineStr">
        <is>
          <t>BOOK</t>
        </is>
      </c>
      <c r="BB90" t="inlineStr">
        <is>
          <t>9780822310150</t>
        </is>
      </c>
      <c r="BC90" t="inlineStr">
        <is>
          <t>32285000313113</t>
        </is>
      </c>
      <c r="BD90" t="inlineStr">
        <is>
          <t>893346600</t>
        </is>
      </c>
    </row>
    <row r="91">
      <c r="A91" t="inlineStr">
        <is>
          <t>No</t>
        </is>
      </c>
      <c r="B91" t="inlineStr">
        <is>
          <t>HX336.5 .T55 1990</t>
        </is>
      </c>
      <c r="C91" t="inlineStr">
        <is>
          <t>0                      HX 0336500T  55          1990</t>
        </is>
      </c>
      <c r="D91" t="inlineStr">
        <is>
          <t>The political theory of Swedish social democracy : through the welfare state to socialism / Tim Tilton.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Tilton, Timothy Alan.</t>
        </is>
      </c>
      <c r="L91" t="inlineStr">
        <is>
          <t>Oxford : Clarendon Press ; New York : Oxford University Press, 1990.</t>
        </is>
      </c>
      <c r="M91" t="inlineStr">
        <is>
          <t>1990</t>
        </is>
      </c>
      <c r="O91" t="inlineStr">
        <is>
          <t>eng</t>
        </is>
      </c>
      <c r="P91" t="inlineStr">
        <is>
          <t>enk</t>
        </is>
      </c>
      <c r="R91" t="inlineStr">
        <is>
          <t xml:space="preserve">HX </t>
        </is>
      </c>
      <c r="S91" t="n">
        <v>13</v>
      </c>
      <c r="T91" t="n">
        <v>13</v>
      </c>
      <c r="U91" t="inlineStr">
        <is>
          <t>2008-02-13</t>
        </is>
      </c>
      <c r="V91" t="inlineStr">
        <is>
          <t>2008-02-13</t>
        </is>
      </c>
      <c r="W91" t="inlineStr">
        <is>
          <t>1991-03-11</t>
        </is>
      </c>
      <c r="X91" t="inlineStr">
        <is>
          <t>1991-03-11</t>
        </is>
      </c>
      <c r="Y91" t="n">
        <v>377</v>
      </c>
      <c r="Z91" t="n">
        <v>265</v>
      </c>
      <c r="AA91" t="n">
        <v>283</v>
      </c>
      <c r="AB91" t="n">
        <v>2</v>
      </c>
      <c r="AC91" t="n">
        <v>2</v>
      </c>
      <c r="AD91" t="n">
        <v>16</v>
      </c>
      <c r="AE91" t="n">
        <v>16</v>
      </c>
      <c r="AF91" t="n">
        <v>4</v>
      </c>
      <c r="AG91" t="n">
        <v>4</v>
      </c>
      <c r="AH91" t="n">
        <v>6</v>
      </c>
      <c r="AI91" t="n">
        <v>6</v>
      </c>
      <c r="AJ91" t="n">
        <v>10</v>
      </c>
      <c r="AK91" t="n">
        <v>10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HYPERLINK("https://creighton-primo.hosted.exlibrisgroup.com/primo-explore/search?tab=default_tab&amp;search_scope=EVERYTHING&amp;vid=01CRU&amp;lang=en_US&amp;offset=0&amp;query=any,contains,991001616699702656","Catalog Record")</f>
        <v/>
      </c>
      <c r="AT91">
        <f>HYPERLINK("http://www.worldcat.org/oclc/20797050","WorldCat Record")</f>
        <v/>
      </c>
      <c r="AU91" t="inlineStr">
        <is>
          <t>795548348:eng</t>
        </is>
      </c>
      <c r="AV91" t="inlineStr">
        <is>
          <t>20797050</t>
        </is>
      </c>
      <c r="AW91" t="inlineStr">
        <is>
          <t>991001616699702656</t>
        </is>
      </c>
      <c r="AX91" t="inlineStr">
        <is>
          <t>991001616699702656</t>
        </is>
      </c>
      <c r="AY91" t="inlineStr">
        <is>
          <t>2260663620002656</t>
        </is>
      </c>
      <c r="AZ91" t="inlineStr">
        <is>
          <t>BOOK</t>
        </is>
      </c>
      <c r="BB91" t="inlineStr">
        <is>
          <t>9780198274964</t>
        </is>
      </c>
      <c r="BC91" t="inlineStr">
        <is>
          <t>32285000494277</t>
        </is>
      </c>
      <c r="BD91" t="inlineStr">
        <is>
          <t>893878985</t>
        </is>
      </c>
    </row>
    <row r="92">
      <c r="A92" t="inlineStr">
        <is>
          <t>No</t>
        </is>
      </c>
      <c r="B92" t="inlineStr">
        <is>
          <t>HX342 .M3 1989</t>
        </is>
      </c>
      <c r="C92" t="inlineStr">
        <is>
          <t>0                      HX 0342000M  3           1989</t>
        </is>
      </c>
      <c r="D92" t="inlineStr">
        <is>
          <t>Una mujer por caminos de España / María Martínez Sierra ; introducción de Alda Blanco.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Martínez Sierra, María, 1874-1974.</t>
        </is>
      </c>
      <c r="L92" t="inlineStr">
        <is>
          <t>Madrid : Castalia : Instituto de la Mujer, c1989.</t>
        </is>
      </c>
      <c r="M92" t="inlineStr">
        <is>
          <t>1989</t>
        </is>
      </c>
      <c r="O92" t="inlineStr">
        <is>
          <t>spa</t>
        </is>
      </c>
      <c r="P92" t="inlineStr">
        <is>
          <t xml:space="preserve">sp </t>
        </is>
      </c>
      <c r="Q92" t="inlineStr">
        <is>
          <t>Biblioteca de escritoras ; 5</t>
        </is>
      </c>
      <c r="R92" t="inlineStr">
        <is>
          <t xml:space="preserve">HX </t>
        </is>
      </c>
      <c r="S92" t="n">
        <v>1</v>
      </c>
      <c r="T92" t="n">
        <v>1</v>
      </c>
      <c r="U92" t="inlineStr">
        <is>
          <t>2009-02-02</t>
        </is>
      </c>
      <c r="V92" t="inlineStr">
        <is>
          <t>2009-02-02</t>
        </is>
      </c>
      <c r="W92" t="inlineStr">
        <is>
          <t>2005-03-02</t>
        </is>
      </c>
      <c r="X92" t="inlineStr">
        <is>
          <t>2005-03-02</t>
        </is>
      </c>
      <c r="Y92" t="n">
        <v>105</v>
      </c>
      <c r="Z92" t="n">
        <v>69</v>
      </c>
      <c r="AA92" t="n">
        <v>76</v>
      </c>
      <c r="AB92" t="n">
        <v>2</v>
      </c>
      <c r="AC92" t="n">
        <v>2</v>
      </c>
      <c r="AD92" t="n">
        <v>3</v>
      </c>
      <c r="AE92" t="n">
        <v>3</v>
      </c>
      <c r="AF92" t="n">
        <v>1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HYPERLINK("http://catalog.hathitrust.org/Record/001836863","HathiTrust Record")</f>
        <v/>
      </c>
      <c r="AS92">
        <f>HYPERLINK("https://creighton-primo.hosted.exlibrisgroup.com/primo-explore/search?tab=default_tab&amp;search_scope=EVERYTHING&amp;vid=01CRU&amp;lang=en_US&amp;offset=0&amp;query=any,contains,991004490199702656","Catalog Record")</f>
        <v/>
      </c>
      <c r="AT92">
        <f>HYPERLINK("http://www.worldcat.org/oclc/20593278","WorldCat Record")</f>
        <v/>
      </c>
      <c r="AU92" t="inlineStr">
        <is>
          <t>354962771:spa</t>
        </is>
      </c>
      <c r="AV92" t="inlineStr">
        <is>
          <t>20593278</t>
        </is>
      </c>
      <c r="AW92" t="inlineStr">
        <is>
          <t>991004490199702656</t>
        </is>
      </c>
      <c r="AX92" t="inlineStr">
        <is>
          <t>991004490199702656</t>
        </is>
      </c>
      <c r="AY92" t="inlineStr">
        <is>
          <t>2267058950002656</t>
        </is>
      </c>
      <c r="AZ92" t="inlineStr">
        <is>
          <t>BOOK</t>
        </is>
      </c>
      <c r="BB92" t="inlineStr">
        <is>
          <t>9788470395369</t>
        </is>
      </c>
      <c r="BC92" t="inlineStr">
        <is>
          <t>32285005028856</t>
        </is>
      </c>
      <c r="BD92" t="inlineStr">
        <is>
          <t>893436341</t>
        </is>
      </c>
    </row>
    <row r="93">
      <c r="A93" t="inlineStr">
        <is>
          <t>No</t>
        </is>
      </c>
      <c r="B93" t="inlineStr">
        <is>
          <t>HX36 .D8 1988</t>
        </is>
      </c>
      <c r="C93" t="inlineStr">
        <is>
          <t>0                      HX 0036000D  8           1988</t>
        </is>
      </c>
      <c r="D93" t="inlineStr">
        <is>
          <t>Marxism and freedom from 1776 until today / Raya Dunayevskaya ; with a preface by Harry McShane and a preface by Herbert Marcuse.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Dunayevskaya, Raya.</t>
        </is>
      </c>
      <c r="L93" t="inlineStr">
        <is>
          <t>New York, NY : Columbia University Press, 1988.</t>
        </is>
      </c>
      <c r="M93" t="inlineStr">
        <is>
          <t>1988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HX </t>
        </is>
      </c>
      <c r="S93" t="n">
        <v>10</v>
      </c>
      <c r="T93" t="n">
        <v>10</v>
      </c>
      <c r="U93" t="inlineStr">
        <is>
          <t>2005-12-01</t>
        </is>
      </c>
      <c r="V93" t="inlineStr">
        <is>
          <t>2005-12-01</t>
        </is>
      </c>
      <c r="W93" t="inlineStr">
        <is>
          <t>1992-07-17</t>
        </is>
      </c>
      <c r="X93" t="inlineStr">
        <is>
          <t>1992-07-17</t>
        </is>
      </c>
      <c r="Y93" t="n">
        <v>107</v>
      </c>
      <c r="Z93" t="n">
        <v>89</v>
      </c>
      <c r="AA93" t="n">
        <v>518</v>
      </c>
      <c r="AB93" t="n">
        <v>1</v>
      </c>
      <c r="AC93" t="n">
        <v>3</v>
      </c>
      <c r="AD93" t="n">
        <v>6</v>
      </c>
      <c r="AE93" t="n">
        <v>29</v>
      </c>
      <c r="AF93" t="n">
        <v>4</v>
      </c>
      <c r="AG93" t="n">
        <v>14</v>
      </c>
      <c r="AH93" t="n">
        <v>2</v>
      </c>
      <c r="AI93" t="n">
        <v>7</v>
      </c>
      <c r="AJ93" t="n">
        <v>3</v>
      </c>
      <c r="AK93" t="n">
        <v>13</v>
      </c>
      <c r="AL93" t="n">
        <v>0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HYPERLINK("https://creighton-primo.hosted.exlibrisgroup.com/primo-explore/search?tab=default_tab&amp;search_scope=EVERYTHING&amp;vid=01CRU&amp;lang=en_US&amp;offset=0&amp;query=any,contains,991001390599702656","Catalog Record")</f>
        <v/>
      </c>
      <c r="AT93">
        <f>HYPERLINK("http://www.worldcat.org/oclc/18747984","WorldCat Record")</f>
        <v/>
      </c>
      <c r="AU93" t="inlineStr">
        <is>
          <t>1585531:eng</t>
        </is>
      </c>
      <c r="AV93" t="inlineStr">
        <is>
          <t>18747984</t>
        </is>
      </c>
      <c r="AW93" t="inlineStr">
        <is>
          <t>991001390599702656</t>
        </is>
      </c>
      <c r="AX93" t="inlineStr">
        <is>
          <t>991001390599702656</t>
        </is>
      </c>
      <c r="AY93" t="inlineStr">
        <is>
          <t>2256747060002656</t>
        </is>
      </c>
      <c r="AZ93" t="inlineStr">
        <is>
          <t>BOOK</t>
        </is>
      </c>
      <c r="BB93" t="inlineStr">
        <is>
          <t>9780231069359</t>
        </is>
      </c>
      <c r="BC93" t="inlineStr">
        <is>
          <t>32285001183937</t>
        </is>
      </c>
      <c r="BD93" t="inlineStr">
        <is>
          <t>893696712</t>
        </is>
      </c>
    </row>
    <row r="94">
      <c r="A94" t="inlineStr">
        <is>
          <t>No</t>
        </is>
      </c>
      <c r="B94" t="inlineStr">
        <is>
          <t>HX36 .F68 1996</t>
        </is>
      </c>
      <c r="C94" t="inlineStr">
        <is>
          <t>0                      HX 0036000F  68          1996</t>
        </is>
      </c>
      <c r="D94" t="inlineStr">
        <is>
          <t>From Marx to Gramsci : a reader in revolutionary Marxist politics / historical overview and selection by Paul Le Blanc.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Atlantic Highlands, N.J. : Humanities Press, 1996.</t>
        </is>
      </c>
      <c r="M94" t="inlineStr">
        <is>
          <t>1996</t>
        </is>
      </c>
      <c r="O94" t="inlineStr">
        <is>
          <t>eng</t>
        </is>
      </c>
      <c r="P94" t="inlineStr">
        <is>
          <t>nju</t>
        </is>
      </c>
      <c r="R94" t="inlineStr">
        <is>
          <t xml:space="preserve">HX </t>
        </is>
      </c>
      <c r="S94" t="n">
        <v>3</v>
      </c>
      <c r="T94" t="n">
        <v>3</v>
      </c>
      <c r="U94" t="inlineStr">
        <is>
          <t>2003-02-07</t>
        </is>
      </c>
      <c r="V94" t="inlineStr">
        <is>
          <t>2003-02-07</t>
        </is>
      </c>
      <c r="W94" t="inlineStr">
        <is>
          <t>1996-06-25</t>
        </is>
      </c>
      <c r="X94" t="inlineStr">
        <is>
          <t>1996-06-25</t>
        </is>
      </c>
      <c r="Y94" t="n">
        <v>154</v>
      </c>
      <c r="Z94" t="n">
        <v>114</v>
      </c>
      <c r="AA94" t="n">
        <v>147</v>
      </c>
      <c r="AB94" t="n">
        <v>2</v>
      </c>
      <c r="AC94" t="n">
        <v>3</v>
      </c>
      <c r="AD94" t="n">
        <v>10</v>
      </c>
      <c r="AE94" t="n">
        <v>10</v>
      </c>
      <c r="AF94" t="n">
        <v>4</v>
      </c>
      <c r="AG94" t="n">
        <v>4</v>
      </c>
      <c r="AH94" t="n">
        <v>2</v>
      </c>
      <c r="AI94" t="n">
        <v>2</v>
      </c>
      <c r="AJ94" t="n">
        <v>6</v>
      </c>
      <c r="AK94" t="n">
        <v>6</v>
      </c>
      <c r="AL94" t="n">
        <v>1</v>
      </c>
      <c r="AM94" t="n">
        <v>1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HYPERLINK("http://catalog.hathitrust.org/Record/003075822","HathiTrust Record")</f>
        <v/>
      </c>
      <c r="AS94">
        <f>HYPERLINK("https://creighton-primo.hosted.exlibrisgroup.com/primo-explore/search?tab=default_tab&amp;search_scope=EVERYTHING&amp;vid=01CRU&amp;lang=en_US&amp;offset=0&amp;query=any,contains,991002564019702656","Catalog Record")</f>
        <v/>
      </c>
      <c r="AT94">
        <f>HYPERLINK("http://www.worldcat.org/oclc/33334502","WorldCat Record")</f>
        <v/>
      </c>
      <c r="AU94" t="inlineStr">
        <is>
          <t>55976962:eng</t>
        </is>
      </c>
      <c r="AV94" t="inlineStr">
        <is>
          <t>33334502</t>
        </is>
      </c>
      <c r="AW94" t="inlineStr">
        <is>
          <t>991002564019702656</t>
        </is>
      </c>
      <c r="AX94" t="inlineStr">
        <is>
          <t>991002564019702656</t>
        </is>
      </c>
      <c r="AY94" t="inlineStr">
        <is>
          <t>2259379040002656</t>
        </is>
      </c>
      <c r="AZ94" t="inlineStr">
        <is>
          <t>BOOK</t>
        </is>
      </c>
      <c r="BB94" t="inlineStr">
        <is>
          <t>9780391039605</t>
        </is>
      </c>
      <c r="BC94" t="inlineStr">
        <is>
          <t>32285002173234</t>
        </is>
      </c>
      <c r="BD94" t="inlineStr">
        <is>
          <t>893779959</t>
        </is>
      </c>
    </row>
    <row r="95">
      <c r="A95" t="inlineStr">
        <is>
          <t>No</t>
        </is>
      </c>
      <c r="B95" t="inlineStr">
        <is>
          <t>HX36 .H57</t>
        </is>
      </c>
      <c r="C95" t="inlineStr">
        <is>
          <t>0                      HX 0036000H  57</t>
        </is>
      </c>
      <c r="D95" t="inlineStr">
        <is>
          <t>Revolutionaries; contemporary essays [by] E. J. Hobsbawm.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Hobsbawm, E. J. (Eric J.), 1917-2012.</t>
        </is>
      </c>
      <c r="L95" t="inlineStr">
        <is>
          <t>New York, Pantheon Books [1973]</t>
        </is>
      </c>
      <c r="M95" t="inlineStr">
        <is>
          <t>1973</t>
        </is>
      </c>
      <c r="N95" t="inlineStr">
        <is>
          <t>[1st American ed.]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HX </t>
        </is>
      </c>
      <c r="S95" t="n">
        <v>2</v>
      </c>
      <c r="T95" t="n">
        <v>2</v>
      </c>
      <c r="U95" t="inlineStr">
        <is>
          <t>1998-11-17</t>
        </is>
      </c>
      <c r="V95" t="inlineStr">
        <is>
          <t>1998-11-17</t>
        </is>
      </c>
      <c r="W95" t="inlineStr">
        <is>
          <t>1997-08-26</t>
        </is>
      </c>
      <c r="X95" t="inlineStr">
        <is>
          <t>1997-08-26</t>
        </is>
      </c>
      <c r="Y95" t="n">
        <v>860</v>
      </c>
      <c r="Z95" t="n">
        <v>790</v>
      </c>
      <c r="AA95" t="n">
        <v>889</v>
      </c>
      <c r="AB95" t="n">
        <v>7</v>
      </c>
      <c r="AC95" t="n">
        <v>8</v>
      </c>
      <c r="AD95" t="n">
        <v>32</v>
      </c>
      <c r="AE95" t="n">
        <v>36</v>
      </c>
      <c r="AF95" t="n">
        <v>11</v>
      </c>
      <c r="AG95" t="n">
        <v>12</v>
      </c>
      <c r="AH95" t="n">
        <v>6</v>
      </c>
      <c r="AI95" t="n">
        <v>8</v>
      </c>
      <c r="AJ95" t="n">
        <v>14</v>
      </c>
      <c r="AK95" t="n">
        <v>16</v>
      </c>
      <c r="AL95" t="n">
        <v>6</v>
      </c>
      <c r="AM95" t="n">
        <v>7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HYPERLINK("https://creighton-primo.hosted.exlibrisgroup.com/primo-explore/search?tab=default_tab&amp;search_scope=EVERYTHING&amp;vid=01CRU&amp;lang=en_US&amp;offset=0&amp;query=any,contains,991003049799702656","Catalog Record")</f>
        <v/>
      </c>
      <c r="AT95">
        <f>HYPERLINK("http://www.worldcat.org/oclc/609751","WorldCat Record")</f>
        <v/>
      </c>
      <c r="AU95" t="inlineStr">
        <is>
          <t>1639037:eng</t>
        </is>
      </c>
      <c r="AV95" t="inlineStr">
        <is>
          <t>609751</t>
        </is>
      </c>
      <c r="AW95" t="inlineStr">
        <is>
          <t>991003049799702656</t>
        </is>
      </c>
      <c r="AX95" t="inlineStr">
        <is>
          <t>991003049799702656</t>
        </is>
      </c>
      <c r="AY95" t="inlineStr">
        <is>
          <t>2254888180002656</t>
        </is>
      </c>
      <c r="AZ95" t="inlineStr">
        <is>
          <t>BOOK</t>
        </is>
      </c>
      <c r="BB95" t="inlineStr">
        <is>
          <t>9780394487755</t>
        </is>
      </c>
      <c r="BC95" t="inlineStr">
        <is>
          <t>32285003190575</t>
        </is>
      </c>
      <c r="BD95" t="inlineStr">
        <is>
          <t>893604393</t>
        </is>
      </c>
    </row>
    <row r="96">
      <c r="A96" t="inlineStr">
        <is>
          <t>No</t>
        </is>
      </c>
      <c r="B96" t="inlineStr">
        <is>
          <t>HX36 .J22</t>
        </is>
      </c>
      <c r="C96" t="inlineStr">
        <is>
          <t>0                      HX 0036000J  22</t>
        </is>
      </c>
      <c r="D96" t="inlineStr">
        <is>
          <t>Dialectic of defeat : contours of Western Marxism / Russell Jacoby.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Jacoby, Russell.</t>
        </is>
      </c>
      <c r="L96" t="inlineStr">
        <is>
          <t>Cambridge ; New York : Cambridge University Press, 1981.</t>
        </is>
      </c>
      <c r="M96" t="inlineStr">
        <is>
          <t>1981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HX </t>
        </is>
      </c>
      <c r="S96" t="n">
        <v>3</v>
      </c>
      <c r="T96" t="n">
        <v>3</v>
      </c>
      <c r="U96" t="inlineStr">
        <is>
          <t>2000-01-12</t>
        </is>
      </c>
      <c r="V96" t="inlineStr">
        <is>
          <t>2000-01-12</t>
        </is>
      </c>
      <c r="W96" t="inlineStr">
        <is>
          <t>1992-07-17</t>
        </is>
      </c>
      <c r="X96" t="inlineStr">
        <is>
          <t>1992-07-17</t>
        </is>
      </c>
      <c r="Y96" t="n">
        <v>494</v>
      </c>
      <c r="Z96" t="n">
        <v>345</v>
      </c>
      <c r="AA96" t="n">
        <v>358</v>
      </c>
      <c r="AB96" t="n">
        <v>3</v>
      </c>
      <c r="AC96" t="n">
        <v>3</v>
      </c>
      <c r="AD96" t="n">
        <v>26</v>
      </c>
      <c r="AE96" t="n">
        <v>26</v>
      </c>
      <c r="AF96" t="n">
        <v>13</v>
      </c>
      <c r="AG96" t="n">
        <v>13</v>
      </c>
      <c r="AH96" t="n">
        <v>6</v>
      </c>
      <c r="AI96" t="n">
        <v>6</v>
      </c>
      <c r="AJ96" t="n">
        <v>16</v>
      </c>
      <c r="AK96" t="n">
        <v>16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HYPERLINK("https://creighton-primo.hosted.exlibrisgroup.com/primo-explore/search?tab=default_tab&amp;search_scope=EVERYTHING&amp;vid=01CRU&amp;lang=en_US&amp;offset=0&amp;query=any,contains,991005115659702656","Catalog Record")</f>
        <v/>
      </c>
      <c r="AT96">
        <f>HYPERLINK("http://www.worldcat.org/oclc/7462146","WorldCat Record")</f>
        <v/>
      </c>
      <c r="AU96" t="inlineStr">
        <is>
          <t>839340105:eng</t>
        </is>
      </c>
      <c r="AV96" t="inlineStr">
        <is>
          <t>7462146</t>
        </is>
      </c>
      <c r="AW96" t="inlineStr">
        <is>
          <t>991005115659702656</t>
        </is>
      </c>
      <c r="AX96" t="inlineStr">
        <is>
          <t>991005115659702656</t>
        </is>
      </c>
      <c r="AY96" t="inlineStr">
        <is>
          <t>2262672630002656</t>
        </is>
      </c>
      <c r="AZ96" t="inlineStr">
        <is>
          <t>BOOK</t>
        </is>
      </c>
      <c r="BB96" t="inlineStr">
        <is>
          <t>9780521239158</t>
        </is>
      </c>
      <c r="BC96" t="inlineStr">
        <is>
          <t>32285001183945</t>
        </is>
      </c>
      <c r="BD96" t="inlineStr">
        <is>
          <t>893606856</t>
        </is>
      </c>
    </row>
    <row r="97">
      <c r="A97" t="inlineStr">
        <is>
          <t>No</t>
        </is>
      </c>
      <c r="B97" t="inlineStr">
        <is>
          <t>HX36 .K61813</t>
        </is>
      </c>
      <c r="C97" t="inlineStr">
        <is>
          <t>0                      HX 0036000K  61813</t>
        </is>
      </c>
      <c r="D97" t="inlineStr">
        <is>
          <t>Main currents of Marxism : its rise, growth, and dissolution / by Leszek Kołakowski ; translated from the Polish by P. S. Falla.</t>
        </is>
      </c>
      <c r="E97" t="inlineStr">
        <is>
          <t>V.2</t>
        </is>
      </c>
      <c r="F97" t="inlineStr">
        <is>
          <t>Yes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Kołakowski, Leszek.</t>
        </is>
      </c>
      <c r="L97" t="inlineStr">
        <is>
          <t>Oxford : Clarendon Press, 1978.</t>
        </is>
      </c>
      <c r="M97" t="inlineStr">
        <is>
          <t>1978</t>
        </is>
      </c>
      <c r="O97" t="inlineStr">
        <is>
          <t>eng</t>
        </is>
      </c>
      <c r="P97" t="inlineStr">
        <is>
          <t>enk</t>
        </is>
      </c>
      <c r="R97" t="inlineStr">
        <is>
          <t xml:space="preserve">HX </t>
        </is>
      </c>
      <c r="S97" t="n">
        <v>3</v>
      </c>
      <c r="T97" t="n">
        <v>5</v>
      </c>
      <c r="U97" t="inlineStr">
        <is>
          <t>1997-02-26</t>
        </is>
      </c>
      <c r="V97" t="inlineStr">
        <is>
          <t>1997-02-26</t>
        </is>
      </c>
      <c r="W97" t="inlineStr">
        <is>
          <t>1992-07-17</t>
        </is>
      </c>
      <c r="X97" t="inlineStr">
        <is>
          <t>1992-07-17</t>
        </is>
      </c>
      <c r="Y97" t="n">
        <v>941</v>
      </c>
      <c r="Z97" t="n">
        <v>748</v>
      </c>
      <c r="AA97" t="n">
        <v>855</v>
      </c>
      <c r="AB97" t="n">
        <v>7</v>
      </c>
      <c r="AC97" t="n">
        <v>7</v>
      </c>
      <c r="AD97" t="n">
        <v>45</v>
      </c>
      <c r="AE97" t="n">
        <v>48</v>
      </c>
      <c r="AF97" t="n">
        <v>19</v>
      </c>
      <c r="AG97" t="n">
        <v>21</v>
      </c>
      <c r="AH97" t="n">
        <v>7</v>
      </c>
      <c r="AI97" t="n">
        <v>9</v>
      </c>
      <c r="AJ97" t="n">
        <v>25</v>
      </c>
      <c r="AK97" t="n">
        <v>25</v>
      </c>
      <c r="AL97" t="n">
        <v>5</v>
      </c>
      <c r="AM97" t="n">
        <v>5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HYPERLINK("http://catalog.hathitrust.org/Record/000023860","HathiTrust Record")</f>
        <v/>
      </c>
      <c r="AS97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7">
        <f>HYPERLINK("http://www.worldcat.org/oclc/4420470","WorldCat Record")</f>
        <v/>
      </c>
      <c r="AU97" t="inlineStr">
        <is>
          <t>1878011536:eng</t>
        </is>
      </c>
      <c r="AV97" t="inlineStr">
        <is>
          <t>4420470</t>
        </is>
      </c>
      <c r="AW97" t="inlineStr">
        <is>
          <t>991004636819702656</t>
        </is>
      </c>
      <c r="AX97" t="inlineStr">
        <is>
          <t>991004636819702656</t>
        </is>
      </c>
      <c r="AY97" t="inlineStr">
        <is>
          <t>2266376460002656</t>
        </is>
      </c>
      <c r="AZ97" t="inlineStr">
        <is>
          <t>BOOK</t>
        </is>
      </c>
      <c r="BB97" t="inlineStr">
        <is>
          <t>9780198245476</t>
        </is>
      </c>
      <c r="BC97" t="inlineStr">
        <is>
          <t>32285001183960</t>
        </is>
      </c>
      <c r="BD97" t="inlineStr">
        <is>
          <t>893319461</t>
        </is>
      </c>
    </row>
    <row r="98">
      <c r="A98" t="inlineStr">
        <is>
          <t>No</t>
        </is>
      </c>
      <c r="B98" t="inlineStr">
        <is>
          <t>HX36 .K61813</t>
        </is>
      </c>
      <c r="C98" t="inlineStr">
        <is>
          <t>0                      HX 0036000K  61813</t>
        </is>
      </c>
      <c r="D98" t="inlineStr">
        <is>
          <t>Main currents of Marxism : its rise, growth, and dissolution / by Leszek Kołakowski ; translated from the Polish by P. S. Falla.</t>
        </is>
      </c>
      <c r="E98" t="inlineStr">
        <is>
          <t>V.3</t>
        </is>
      </c>
      <c r="F98" t="inlineStr">
        <is>
          <t>Yes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Kołakowski, Leszek.</t>
        </is>
      </c>
      <c r="L98" t="inlineStr">
        <is>
          <t>Oxford : Clarendon Press, 1978.</t>
        </is>
      </c>
      <c r="M98" t="inlineStr">
        <is>
          <t>1978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HX </t>
        </is>
      </c>
      <c r="S98" t="n">
        <v>0</v>
      </c>
      <c r="T98" t="n">
        <v>5</v>
      </c>
      <c r="V98" t="inlineStr">
        <is>
          <t>1997-02-26</t>
        </is>
      </c>
      <c r="W98" t="inlineStr">
        <is>
          <t>1992-07-17</t>
        </is>
      </c>
      <c r="X98" t="inlineStr">
        <is>
          <t>1992-07-17</t>
        </is>
      </c>
      <c r="Y98" t="n">
        <v>941</v>
      </c>
      <c r="Z98" t="n">
        <v>748</v>
      </c>
      <c r="AA98" t="n">
        <v>855</v>
      </c>
      <c r="AB98" t="n">
        <v>7</v>
      </c>
      <c r="AC98" t="n">
        <v>7</v>
      </c>
      <c r="AD98" t="n">
        <v>45</v>
      </c>
      <c r="AE98" t="n">
        <v>48</v>
      </c>
      <c r="AF98" t="n">
        <v>19</v>
      </c>
      <c r="AG98" t="n">
        <v>21</v>
      </c>
      <c r="AH98" t="n">
        <v>7</v>
      </c>
      <c r="AI98" t="n">
        <v>9</v>
      </c>
      <c r="AJ98" t="n">
        <v>25</v>
      </c>
      <c r="AK98" t="n">
        <v>25</v>
      </c>
      <c r="AL98" t="n">
        <v>5</v>
      </c>
      <c r="AM98" t="n">
        <v>5</v>
      </c>
      <c r="AN98" t="n">
        <v>1</v>
      </c>
      <c r="AO98" t="n">
        <v>1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HYPERLINK("http://catalog.hathitrust.org/Record/000023860","HathiTrust Record")</f>
        <v/>
      </c>
      <c r="AS98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8">
        <f>HYPERLINK("http://www.worldcat.org/oclc/4420470","WorldCat Record")</f>
        <v/>
      </c>
      <c r="AU98" t="inlineStr">
        <is>
          <t>1878011536:eng</t>
        </is>
      </c>
      <c r="AV98" t="inlineStr">
        <is>
          <t>4420470</t>
        </is>
      </c>
      <c r="AW98" t="inlineStr">
        <is>
          <t>991004636819702656</t>
        </is>
      </c>
      <c r="AX98" t="inlineStr">
        <is>
          <t>991004636819702656</t>
        </is>
      </c>
      <c r="AY98" t="inlineStr">
        <is>
          <t>2266376460002656</t>
        </is>
      </c>
      <c r="AZ98" t="inlineStr">
        <is>
          <t>BOOK</t>
        </is>
      </c>
      <c r="BB98" t="inlineStr">
        <is>
          <t>9780198245476</t>
        </is>
      </c>
      <c r="BC98" t="inlineStr">
        <is>
          <t>32285001183978</t>
        </is>
      </c>
      <c r="BD98" t="inlineStr">
        <is>
          <t>893350228</t>
        </is>
      </c>
    </row>
    <row r="99">
      <c r="A99" t="inlineStr">
        <is>
          <t>No</t>
        </is>
      </c>
      <c r="B99" t="inlineStr">
        <is>
          <t>HX36 .K61813</t>
        </is>
      </c>
      <c r="C99" t="inlineStr">
        <is>
          <t>0                      HX 0036000K  61813</t>
        </is>
      </c>
      <c r="D99" t="inlineStr">
        <is>
          <t>Main currents of Marxism : its rise, growth, and dissolution / by Leszek Kołakowski ; translated from the Polish by P. S. Falla.</t>
        </is>
      </c>
      <c r="E99" t="inlineStr">
        <is>
          <t>V.1</t>
        </is>
      </c>
      <c r="F99" t="inlineStr">
        <is>
          <t>Yes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Kołakowski, Leszek.</t>
        </is>
      </c>
      <c r="L99" t="inlineStr">
        <is>
          <t>Oxford : Clarendon Press, 1978.</t>
        </is>
      </c>
      <c r="M99" t="inlineStr">
        <is>
          <t>1978</t>
        </is>
      </c>
      <c r="O99" t="inlineStr">
        <is>
          <t>eng</t>
        </is>
      </c>
      <c r="P99" t="inlineStr">
        <is>
          <t>enk</t>
        </is>
      </c>
      <c r="R99" t="inlineStr">
        <is>
          <t xml:space="preserve">HX </t>
        </is>
      </c>
      <c r="S99" t="n">
        <v>2</v>
      </c>
      <c r="T99" t="n">
        <v>5</v>
      </c>
      <c r="U99" t="inlineStr">
        <is>
          <t>1997-02-26</t>
        </is>
      </c>
      <c r="V99" t="inlineStr">
        <is>
          <t>1997-02-26</t>
        </is>
      </c>
      <c r="W99" t="inlineStr">
        <is>
          <t>1992-07-17</t>
        </is>
      </c>
      <c r="X99" t="inlineStr">
        <is>
          <t>1992-07-17</t>
        </is>
      </c>
      <c r="Y99" t="n">
        <v>941</v>
      </c>
      <c r="Z99" t="n">
        <v>748</v>
      </c>
      <c r="AA99" t="n">
        <v>855</v>
      </c>
      <c r="AB99" t="n">
        <v>7</v>
      </c>
      <c r="AC99" t="n">
        <v>7</v>
      </c>
      <c r="AD99" t="n">
        <v>45</v>
      </c>
      <c r="AE99" t="n">
        <v>48</v>
      </c>
      <c r="AF99" t="n">
        <v>19</v>
      </c>
      <c r="AG99" t="n">
        <v>21</v>
      </c>
      <c r="AH99" t="n">
        <v>7</v>
      </c>
      <c r="AI99" t="n">
        <v>9</v>
      </c>
      <c r="AJ99" t="n">
        <v>25</v>
      </c>
      <c r="AK99" t="n">
        <v>25</v>
      </c>
      <c r="AL99" t="n">
        <v>5</v>
      </c>
      <c r="AM99" t="n">
        <v>5</v>
      </c>
      <c r="AN99" t="n">
        <v>1</v>
      </c>
      <c r="AO99" t="n">
        <v>1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HYPERLINK("http://catalog.hathitrust.org/Record/000023860","HathiTrust Record")</f>
        <v/>
      </c>
      <c r="AS99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9">
        <f>HYPERLINK("http://www.worldcat.org/oclc/4420470","WorldCat Record")</f>
        <v/>
      </c>
      <c r="AU99" t="inlineStr">
        <is>
          <t>1878011536:eng</t>
        </is>
      </c>
      <c r="AV99" t="inlineStr">
        <is>
          <t>4420470</t>
        </is>
      </c>
      <c r="AW99" t="inlineStr">
        <is>
          <t>991004636819702656</t>
        </is>
      </c>
      <c r="AX99" t="inlineStr">
        <is>
          <t>991004636819702656</t>
        </is>
      </c>
      <c r="AY99" t="inlineStr">
        <is>
          <t>2266376460002656</t>
        </is>
      </c>
      <c r="AZ99" t="inlineStr">
        <is>
          <t>BOOK</t>
        </is>
      </c>
      <c r="BB99" t="inlineStr">
        <is>
          <t>9780198245476</t>
        </is>
      </c>
      <c r="BC99" t="inlineStr">
        <is>
          <t>32285001183952</t>
        </is>
      </c>
      <c r="BD99" t="inlineStr">
        <is>
          <t>893350229</t>
        </is>
      </c>
    </row>
    <row r="100">
      <c r="A100" t="inlineStr">
        <is>
          <t>No</t>
        </is>
      </c>
      <c r="B100" t="inlineStr">
        <is>
          <t>HX36 .L4413</t>
        </is>
      </c>
      <c r="C100" t="inlineStr">
        <is>
          <t>0                      HX 0036000L  4413</t>
        </is>
      </c>
      <c r="D100" t="inlineStr">
        <is>
          <t>Barbarism with a human face / Bernard-Henri Lévy ; translated from the French by George Holoch.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Lévy, Bernard-Henri.</t>
        </is>
      </c>
      <c r="L100" t="inlineStr">
        <is>
          <t>New York : Harper &amp; Row, c1979.</t>
        </is>
      </c>
      <c r="M100" t="inlineStr">
        <is>
          <t>1979</t>
        </is>
      </c>
      <c r="N100" t="inlineStr">
        <is>
          <t>1st ed.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HX </t>
        </is>
      </c>
      <c r="S100" t="n">
        <v>0</v>
      </c>
      <c r="T100" t="n">
        <v>0</v>
      </c>
      <c r="U100" t="inlineStr">
        <is>
          <t>2006-06-02</t>
        </is>
      </c>
      <c r="V100" t="inlineStr">
        <is>
          <t>2006-06-02</t>
        </is>
      </c>
      <c r="W100" t="inlineStr">
        <is>
          <t>1992-07-17</t>
        </is>
      </c>
      <c r="X100" t="inlineStr">
        <is>
          <t>1992-07-17</t>
        </is>
      </c>
      <c r="Y100" t="n">
        <v>693</v>
      </c>
      <c r="Z100" t="n">
        <v>616</v>
      </c>
      <c r="AA100" t="n">
        <v>647</v>
      </c>
      <c r="AB100" t="n">
        <v>4</v>
      </c>
      <c r="AC100" t="n">
        <v>4</v>
      </c>
      <c r="AD100" t="n">
        <v>34</v>
      </c>
      <c r="AE100" t="n">
        <v>34</v>
      </c>
      <c r="AF100" t="n">
        <v>12</v>
      </c>
      <c r="AG100" t="n">
        <v>12</v>
      </c>
      <c r="AH100" t="n">
        <v>9</v>
      </c>
      <c r="AI100" t="n">
        <v>9</v>
      </c>
      <c r="AJ100" t="n">
        <v>19</v>
      </c>
      <c r="AK100" t="n">
        <v>19</v>
      </c>
      <c r="AL100" t="n">
        <v>3</v>
      </c>
      <c r="AM100" t="n">
        <v>3</v>
      </c>
      <c r="AN100" t="n">
        <v>1</v>
      </c>
      <c r="AO100" t="n">
        <v>1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HYPERLINK("http://catalog.hathitrust.org/Record/000256269","HathiTrust Record")</f>
        <v/>
      </c>
      <c r="AS100">
        <f>HYPERLINK("https://creighton-primo.hosted.exlibrisgroup.com/primo-explore/search?tab=default_tab&amp;search_scope=EVERYTHING&amp;vid=01CRU&amp;lang=en_US&amp;offset=0&amp;query=any,contains,991004656889702656","Catalog Record")</f>
        <v/>
      </c>
      <c r="AT100">
        <f>HYPERLINK("http://www.worldcat.org/oclc/4495619","WorldCat Record")</f>
        <v/>
      </c>
      <c r="AU100" t="inlineStr">
        <is>
          <t>14772574:eng</t>
        </is>
      </c>
      <c r="AV100" t="inlineStr">
        <is>
          <t>4495619</t>
        </is>
      </c>
      <c r="AW100" t="inlineStr">
        <is>
          <t>991004656889702656</t>
        </is>
      </c>
      <c r="AX100" t="inlineStr">
        <is>
          <t>991004656889702656</t>
        </is>
      </c>
      <c r="AY100" t="inlineStr">
        <is>
          <t>2268100240002656</t>
        </is>
      </c>
      <c r="AZ100" t="inlineStr">
        <is>
          <t>BOOK</t>
        </is>
      </c>
      <c r="BB100" t="inlineStr">
        <is>
          <t>9780060125974</t>
        </is>
      </c>
      <c r="BC100" t="inlineStr">
        <is>
          <t>32285001183986</t>
        </is>
      </c>
      <c r="BD100" t="inlineStr">
        <is>
          <t>893712867</t>
        </is>
      </c>
    </row>
    <row r="101">
      <c r="A101" t="inlineStr">
        <is>
          <t>No</t>
        </is>
      </c>
      <c r="B101" t="inlineStr">
        <is>
          <t>HX36 .L482</t>
        </is>
      </c>
      <c r="C101" t="inlineStr">
        <is>
          <t>0                      HX 0036000L  482</t>
        </is>
      </c>
      <c r="D101" t="inlineStr">
        <is>
          <t>A short history of socialism.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Lichtheim, George, 1912-1973.</t>
        </is>
      </c>
      <c r="L101" t="inlineStr">
        <is>
          <t>New York, Praeger Publishers [1970]</t>
        </is>
      </c>
      <c r="M101" t="inlineStr">
        <is>
          <t>1970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HX </t>
        </is>
      </c>
      <c r="S101" t="n">
        <v>2</v>
      </c>
      <c r="T101" t="n">
        <v>2</v>
      </c>
      <c r="U101" t="inlineStr">
        <is>
          <t>2004-08-31</t>
        </is>
      </c>
      <c r="V101" t="inlineStr">
        <is>
          <t>2004-08-31</t>
        </is>
      </c>
      <c r="W101" t="inlineStr">
        <is>
          <t>1997-08-26</t>
        </is>
      </c>
      <c r="X101" t="inlineStr">
        <is>
          <t>1997-08-26</t>
        </is>
      </c>
      <c r="Y101" t="n">
        <v>834</v>
      </c>
      <c r="Z101" t="n">
        <v>761</v>
      </c>
      <c r="AA101" t="n">
        <v>793</v>
      </c>
      <c r="AB101" t="n">
        <v>7</v>
      </c>
      <c r="AC101" t="n">
        <v>7</v>
      </c>
      <c r="AD101" t="n">
        <v>28</v>
      </c>
      <c r="AE101" t="n">
        <v>29</v>
      </c>
      <c r="AF101" t="n">
        <v>9</v>
      </c>
      <c r="AG101" t="n">
        <v>10</v>
      </c>
      <c r="AH101" t="n">
        <v>6</v>
      </c>
      <c r="AI101" t="n">
        <v>6</v>
      </c>
      <c r="AJ101" t="n">
        <v>14</v>
      </c>
      <c r="AK101" t="n">
        <v>15</v>
      </c>
      <c r="AL101" t="n">
        <v>5</v>
      </c>
      <c r="AM101" t="n">
        <v>5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HYPERLINK("https://creighton-primo.hosted.exlibrisgroup.com/primo-explore/search?tab=default_tab&amp;search_scope=EVERYTHING&amp;vid=01CRU&amp;lang=en_US&amp;offset=0&amp;query=any,contains,991000346359702656","Catalog Record")</f>
        <v/>
      </c>
      <c r="AT101">
        <f>HYPERLINK("http://www.worldcat.org/oclc/70355","WorldCat Record")</f>
        <v/>
      </c>
      <c r="AU101" t="inlineStr">
        <is>
          <t>1170978:eng</t>
        </is>
      </c>
      <c r="AV101" t="inlineStr">
        <is>
          <t>70355</t>
        </is>
      </c>
      <c r="AW101" t="inlineStr">
        <is>
          <t>991000346359702656</t>
        </is>
      </c>
      <c r="AX101" t="inlineStr">
        <is>
          <t>991000346359702656</t>
        </is>
      </c>
      <c r="AY101" t="inlineStr">
        <is>
          <t>2270369250002656</t>
        </is>
      </c>
      <c r="AZ101" t="inlineStr">
        <is>
          <t>BOOK</t>
        </is>
      </c>
      <c r="BC101" t="inlineStr">
        <is>
          <t>32285003190633</t>
        </is>
      </c>
      <c r="BD101" t="inlineStr">
        <is>
          <t>893255348</t>
        </is>
      </c>
    </row>
    <row r="102">
      <c r="A102" t="inlineStr">
        <is>
          <t>No</t>
        </is>
      </c>
      <c r="B102" t="inlineStr">
        <is>
          <t>HX36 .M23</t>
        </is>
      </c>
      <c r="C102" t="inlineStr">
        <is>
          <t>0                      HX 0036000M  23</t>
        </is>
      </c>
      <c r="D102" t="inlineStr">
        <is>
          <t>Marxism after Marx : an introduction / David McLellan.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McLellan, David.</t>
        </is>
      </c>
      <c r="L102" t="inlineStr">
        <is>
          <t>New York : Harper &amp; Row, 1979.</t>
        </is>
      </c>
      <c r="M102" t="inlineStr">
        <is>
          <t>1980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HX </t>
        </is>
      </c>
      <c r="S102" t="n">
        <v>2</v>
      </c>
      <c r="T102" t="n">
        <v>2</v>
      </c>
      <c r="U102" t="inlineStr">
        <is>
          <t>2004-09-26</t>
        </is>
      </c>
      <c r="V102" t="inlineStr">
        <is>
          <t>2004-09-26</t>
        </is>
      </c>
      <c r="W102" t="inlineStr">
        <is>
          <t>1992-07-17</t>
        </is>
      </c>
      <c r="X102" t="inlineStr">
        <is>
          <t>1992-07-17</t>
        </is>
      </c>
      <c r="Y102" t="n">
        <v>621</v>
      </c>
      <c r="Z102" t="n">
        <v>590</v>
      </c>
      <c r="AA102" t="n">
        <v>873</v>
      </c>
      <c r="AB102" t="n">
        <v>2</v>
      </c>
      <c r="AC102" t="n">
        <v>6</v>
      </c>
      <c r="AD102" t="n">
        <v>27</v>
      </c>
      <c r="AE102" t="n">
        <v>36</v>
      </c>
      <c r="AF102" t="n">
        <v>11</v>
      </c>
      <c r="AG102" t="n">
        <v>12</v>
      </c>
      <c r="AH102" t="n">
        <v>6</v>
      </c>
      <c r="AI102" t="n">
        <v>8</v>
      </c>
      <c r="AJ102" t="n">
        <v>16</v>
      </c>
      <c r="AK102" t="n">
        <v>20</v>
      </c>
      <c r="AL102" t="n">
        <v>0</v>
      </c>
      <c r="AM102" t="n">
        <v>4</v>
      </c>
      <c r="AN102" t="n">
        <v>0</v>
      </c>
      <c r="AO102" t="n">
        <v>1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HYPERLINK("https://creighton-primo.hosted.exlibrisgroup.com/primo-explore/search?tab=default_tab&amp;search_scope=EVERYTHING&amp;vid=01CRU&amp;lang=en_US&amp;offset=0&amp;query=any,contains,991004894169702656","Catalog Record")</f>
        <v/>
      </c>
      <c r="AT102">
        <f>HYPERLINK("http://www.worldcat.org/oclc/5891955","WorldCat Record")</f>
        <v/>
      </c>
      <c r="AU102" t="inlineStr">
        <is>
          <t>194866901:eng</t>
        </is>
      </c>
      <c r="AV102" t="inlineStr">
        <is>
          <t>5891955</t>
        </is>
      </c>
      <c r="AW102" t="inlineStr">
        <is>
          <t>991004894169702656</t>
        </is>
      </c>
      <c r="AX102" t="inlineStr">
        <is>
          <t>991004894169702656</t>
        </is>
      </c>
      <c r="AY102" t="inlineStr">
        <is>
          <t>2262618310002656</t>
        </is>
      </c>
      <c r="AZ102" t="inlineStr">
        <is>
          <t>BOOK</t>
        </is>
      </c>
      <c r="BB102" t="inlineStr">
        <is>
          <t>9780060130268</t>
        </is>
      </c>
      <c r="BC102" t="inlineStr">
        <is>
          <t>32285001183994</t>
        </is>
      </c>
      <c r="BD102" t="inlineStr">
        <is>
          <t>893424309</t>
        </is>
      </c>
    </row>
    <row r="103">
      <c r="A103" t="inlineStr">
        <is>
          <t>No</t>
        </is>
      </c>
      <c r="B103" t="inlineStr">
        <is>
          <t>HX36 .M69 2000</t>
        </is>
      </c>
      <c r="C103" t="inlineStr">
        <is>
          <t>0                      HX 0036000M  69          2000</t>
        </is>
      </c>
      <c r="D103" t="inlineStr">
        <is>
          <t>Socialismo del siglo XXI : la quinta vía / Tomás Moulian.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Moulian, Tomás.</t>
        </is>
      </c>
      <c r="L103" t="inlineStr">
        <is>
          <t>Santiago : LOM, 2000.</t>
        </is>
      </c>
      <c r="M103" t="inlineStr">
        <is>
          <t>2000</t>
        </is>
      </c>
      <c r="N103" t="inlineStr">
        <is>
          <t>1. ed.</t>
        </is>
      </c>
      <c r="O103" t="inlineStr">
        <is>
          <t>spa</t>
        </is>
      </c>
      <c r="P103" t="inlineStr">
        <is>
          <t xml:space="preserve">cl </t>
        </is>
      </c>
      <c r="Q103" t="inlineStr">
        <is>
          <t>Colección Escafandra</t>
        </is>
      </c>
      <c r="R103" t="inlineStr">
        <is>
          <t xml:space="preserve">HX </t>
        </is>
      </c>
      <c r="S103" t="n">
        <v>1</v>
      </c>
      <c r="T103" t="n">
        <v>1</v>
      </c>
      <c r="U103" t="inlineStr">
        <is>
          <t>2003-04-02</t>
        </is>
      </c>
      <c r="V103" t="inlineStr">
        <is>
          <t>2003-04-02</t>
        </is>
      </c>
      <c r="W103" t="inlineStr">
        <is>
          <t>2003-04-02</t>
        </is>
      </c>
      <c r="X103" t="inlineStr">
        <is>
          <t>2003-04-02</t>
        </is>
      </c>
      <c r="Y103" t="n">
        <v>55</v>
      </c>
      <c r="Z103" t="n">
        <v>41</v>
      </c>
      <c r="AA103" t="n">
        <v>99</v>
      </c>
      <c r="AB103" t="n">
        <v>1</v>
      </c>
      <c r="AC103" t="n">
        <v>1</v>
      </c>
      <c r="AD103" t="n">
        <v>2</v>
      </c>
      <c r="AE103" t="n">
        <v>3</v>
      </c>
      <c r="AF103" t="n">
        <v>0</v>
      </c>
      <c r="AG103" t="n">
        <v>0</v>
      </c>
      <c r="AH103" t="n">
        <v>1</v>
      </c>
      <c r="AI103" t="n">
        <v>2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HYPERLINK("http://catalog.hathitrust.org/Record/004330673","HathiTrust Record")</f>
        <v/>
      </c>
      <c r="AS103">
        <f>HYPERLINK("https://creighton-primo.hosted.exlibrisgroup.com/primo-explore/search?tab=default_tab&amp;search_scope=EVERYTHING&amp;vid=01CRU&amp;lang=en_US&amp;offset=0&amp;query=any,contains,991004028089702656","Catalog Record")</f>
        <v/>
      </c>
      <c r="AT103">
        <f>HYPERLINK("http://www.worldcat.org/oclc/46516028","WorldCat Record")</f>
        <v/>
      </c>
      <c r="AU103" t="inlineStr">
        <is>
          <t>35285787:spa</t>
        </is>
      </c>
      <c r="AV103" t="inlineStr">
        <is>
          <t>46516028</t>
        </is>
      </c>
      <c r="AW103" t="inlineStr">
        <is>
          <t>991004028089702656</t>
        </is>
      </c>
      <c r="AX103" t="inlineStr">
        <is>
          <t>991004028089702656</t>
        </is>
      </c>
      <c r="AY103" t="inlineStr">
        <is>
          <t>2264294490002656</t>
        </is>
      </c>
      <c r="AZ103" t="inlineStr">
        <is>
          <t>BOOK</t>
        </is>
      </c>
      <c r="BB103" t="inlineStr">
        <is>
          <t>9789562823265</t>
        </is>
      </c>
      <c r="BC103" t="inlineStr">
        <is>
          <t>32285004689302</t>
        </is>
      </c>
      <c r="BD103" t="inlineStr">
        <is>
          <t>893324845</t>
        </is>
      </c>
    </row>
    <row r="104">
      <c r="A104" t="inlineStr">
        <is>
          <t>No</t>
        </is>
      </c>
      <c r="B104" t="inlineStr">
        <is>
          <t>HX36 .W44</t>
        </is>
      </c>
      <c r="C104" t="inlineStr">
        <is>
          <t>0                      HX 0036000W  44</t>
        </is>
      </c>
      <c r="D104" t="inlineStr">
        <is>
          <t>Why Marxism? : The continuing success of a failed theory / Robert G. Wesson.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Wesson, Robert G.</t>
        </is>
      </c>
      <c r="L104" t="inlineStr">
        <is>
          <t>New York : Basic Books, c1976.</t>
        </is>
      </c>
      <c r="M104" t="inlineStr">
        <is>
          <t>1976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HX </t>
        </is>
      </c>
      <c r="S104" t="n">
        <v>9</v>
      </c>
      <c r="T104" t="n">
        <v>9</v>
      </c>
      <c r="U104" t="inlineStr">
        <is>
          <t>2008-12-10</t>
        </is>
      </c>
      <c r="V104" t="inlineStr">
        <is>
          <t>2008-12-10</t>
        </is>
      </c>
      <c r="W104" t="inlineStr">
        <is>
          <t>1997-08-26</t>
        </is>
      </c>
      <c r="X104" t="inlineStr">
        <is>
          <t>1997-08-26</t>
        </is>
      </c>
      <c r="Y104" t="n">
        <v>551</v>
      </c>
      <c r="Z104" t="n">
        <v>470</v>
      </c>
      <c r="AA104" t="n">
        <v>480</v>
      </c>
      <c r="AB104" t="n">
        <v>4</v>
      </c>
      <c r="AC104" t="n">
        <v>4</v>
      </c>
      <c r="AD104" t="n">
        <v>19</v>
      </c>
      <c r="AE104" t="n">
        <v>19</v>
      </c>
      <c r="AF104" t="n">
        <v>3</v>
      </c>
      <c r="AG104" t="n">
        <v>3</v>
      </c>
      <c r="AH104" t="n">
        <v>4</v>
      </c>
      <c r="AI104" t="n">
        <v>4</v>
      </c>
      <c r="AJ104" t="n">
        <v>14</v>
      </c>
      <c r="AK104" t="n">
        <v>14</v>
      </c>
      <c r="AL104" t="n">
        <v>3</v>
      </c>
      <c r="AM104" t="n">
        <v>3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HYPERLINK("http://catalog.hathitrust.org/Record/000025116","HathiTrust Record")</f>
        <v/>
      </c>
      <c r="AS104">
        <f>HYPERLINK("https://creighton-primo.hosted.exlibrisgroup.com/primo-explore/search?tab=default_tab&amp;search_scope=EVERYTHING&amp;vid=01CRU&amp;lang=en_US&amp;offset=0&amp;query=any,contains,991003871479702656","Catalog Record")</f>
        <v/>
      </c>
      <c r="AT104">
        <f>HYPERLINK("http://www.worldcat.org/oclc/1693899","WorldCat Record")</f>
        <v/>
      </c>
      <c r="AU104" t="inlineStr">
        <is>
          <t>2596923:eng</t>
        </is>
      </c>
      <c r="AV104" t="inlineStr">
        <is>
          <t>1693899</t>
        </is>
      </c>
      <c r="AW104" t="inlineStr">
        <is>
          <t>991003871479702656</t>
        </is>
      </c>
      <c r="AX104" t="inlineStr">
        <is>
          <t>991003871479702656</t>
        </is>
      </c>
      <c r="AY104" t="inlineStr">
        <is>
          <t>2255500310002656</t>
        </is>
      </c>
      <c r="AZ104" t="inlineStr">
        <is>
          <t>BOOK</t>
        </is>
      </c>
      <c r="BB104" t="inlineStr">
        <is>
          <t>9780465091881</t>
        </is>
      </c>
      <c r="BC104" t="inlineStr">
        <is>
          <t>32285003190641</t>
        </is>
      </c>
      <c r="BD104" t="inlineStr">
        <is>
          <t>893416905</t>
        </is>
      </c>
    </row>
    <row r="105">
      <c r="A105" t="inlineStr">
        <is>
          <t>No</t>
        </is>
      </c>
      <c r="B105" t="inlineStr">
        <is>
          <t>HX36 .W5 1972b</t>
        </is>
      </c>
      <c r="C105" t="inlineStr">
        <is>
          <t>0                      HX 0036000W  5           1972b</t>
        </is>
      </c>
      <c r="D105" t="inlineStr">
        <is>
          <t>To the Finland station : a study in the writing and acting of history / Edmund Wilson ; with a new introduction. --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Wilson, Edmund, 1895-1972.</t>
        </is>
      </c>
      <c r="L105" t="inlineStr">
        <is>
          <t>London : Macmillan, 1972.</t>
        </is>
      </c>
      <c r="M105" t="inlineStr">
        <is>
          <t>1972</t>
        </is>
      </c>
      <c r="O105" t="inlineStr">
        <is>
          <t>eng</t>
        </is>
      </c>
      <c r="P105" t="inlineStr">
        <is>
          <t>___</t>
        </is>
      </c>
      <c r="R105" t="inlineStr">
        <is>
          <t xml:space="preserve">HX </t>
        </is>
      </c>
      <c r="S105" t="n">
        <v>4</v>
      </c>
      <c r="T105" t="n">
        <v>4</v>
      </c>
      <c r="U105" t="inlineStr">
        <is>
          <t>2010-01-11</t>
        </is>
      </c>
      <c r="V105" t="inlineStr">
        <is>
          <t>2010-01-11</t>
        </is>
      </c>
      <c r="W105" t="inlineStr">
        <is>
          <t>1992-07-17</t>
        </is>
      </c>
      <c r="X105" t="inlineStr">
        <is>
          <t>1992-07-17</t>
        </is>
      </c>
      <c r="Y105" t="n">
        <v>127</v>
      </c>
      <c r="Z105" t="n">
        <v>82</v>
      </c>
      <c r="AA105" t="n">
        <v>1599</v>
      </c>
      <c r="AB105" t="n">
        <v>4</v>
      </c>
      <c r="AC105" t="n">
        <v>10</v>
      </c>
      <c r="AD105" t="n">
        <v>7</v>
      </c>
      <c r="AE105" t="n">
        <v>56</v>
      </c>
      <c r="AF105" t="n">
        <v>3</v>
      </c>
      <c r="AG105" t="n">
        <v>25</v>
      </c>
      <c r="AH105" t="n">
        <v>1</v>
      </c>
      <c r="AI105" t="n">
        <v>11</v>
      </c>
      <c r="AJ105" t="n">
        <v>0</v>
      </c>
      <c r="AK105" t="n">
        <v>26</v>
      </c>
      <c r="AL105" t="n">
        <v>3</v>
      </c>
      <c r="AM105" t="n">
        <v>8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HYPERLINK("http://catalog.hathitrust.org/Record/000738651","HathiTrust Record")</f>
        <v/>
      </c>
      <c r="AS105">
        <f>HYPERLINK("https://creighton-primo.hosted.exlibrisgroup.com/primo-explore/search?tab=default_tab&amp;search_scope=EVERYTHING&amp;vid=01CRU&amp;lang=en_US&amp;offset=0&amp;query=any,contains,991003819529702656","Catalog Record")</f>
        <v/>
      </c>
      <c r="AT105">
        <f>HYPERLINK("http://www.worldcat.org/oclc/1556362","WorldCat Record")</f>
        <v/>
      </c>
      <c r="AU105" t="inlineStr">
        <is>
          <t>572493:eng</t>
        </is>
      </c>
      <c r="AV105" t="inlineStr">
        <is>
          <t>1556362</t>
        </is>
      </c>
      <c r="AW105" t="inlineStr">
        <is>
          <t>991003819529702656</t>
        </is>
      </c>
      <c r="AX105" t="inlineStr">
        <is>
          <t>991003819529702656</t>
        </is>
      </c>
      <c r="AY105" t="inlineStr">
        <is>
          <t>2268050660002656</t>
        </is>
      </c>
      <c r="AZ105" t="inlineStr">
        <is>
          <t>BOOK</t>
        </is>
      </c>
      <c r="BB105" t="inlineStr">
        <is>
          <t>9780333142776</t>
        </is>
      </c>
      <c r="BC105" t="inlineStr">
        <is>
          <t>32285001184042</t>
        </is>
      </c>
      <c r="BD105" t="inlineStr">
        <is>
          <t>893887956</t>
        </is>
      </c>
    </row>
    <row r="106">
      <c r="A106" t="inlineStr">
        <is>
          <t>No</t>
        </is>
      </c>
      <c r="B106" t="inlineStr">
        <is>
          <t>HX365.5 .D49 1957</t>
        </is>
      </c>
      <c r="C106" t="inlineStr">
        <is>
          <t>0                      HX 0365500D  49          1957</t>
        </is>
      </c>
      <c r="D106" t="inlineStr">
        <is>
          <t>The new class : an analysis of the communist system / by Milovan Djilas.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Djilas, Milovan, 1911-1995.</t>
        </is>
      </c>
      <c r="L106" t="inlineStr">
        <is>
          <t>New York : Praeger, [1957]</t>
        </is>
      </c>
      <c r="M106" t="inlineStr">
        <is>
          <t>1957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HX </t>
        </is>
      </c>
      <c r="S106" t="n">
        <v>1</v>
      </c>
      <c r="T106" t="n">
        <v>1</v>
      </c>
      <c r="U106" t="inlineStr">
        <is>
          <t>2001-07-24</t>
        </is>
      </c>
      <c r="V106" t="inlineStr">
        <is>
          <t>2001-07-24</t>
        </is>
      </c>
      <c r="W106" t="inlineStr">
        <is>
          <t>2001-07-23</t>
        </is>
      </c>
      <c r="X106" t="inlineStr">
        <is>
          <t>2001-07-23</t>
        </is>
      </c>
      <c r="Y106" t="n">
        <v>1616</v>
      </c>
      <c r="Z106" t="n">
        <v>1425</v>
      </c>
      <c r="AA106" t="n">
        <v>1549</v>
      </c>
      <c r="AB106" t="n">
        <v>10</v>
      </c>
      <c r="AC106" t="n">
        <v>11</v>
      </c>
      <c r="AD106" t="n">
        <v>50</v>
      </c>
      <c r="AE106" t="n">
        <v>54</v>
      </c>
      <c r="AF106" t="n">
        <v>16</v>
      </c>
      <c r="AG106" t="n">
        <v>17</v>
      </c>
      <c r="AH106" t="n">
        <v>9</v>
      </c>
      <c r="AI106" t="n">
        <v>9</v>
      </c>
      <c r="AJ106" t="n">
        <v>24</v>
      </c>
      <c r="AK106" t="n">
        <v>26</v>
      </c>
      <c r="AL106" t="n">
        <v>9</v>
      </c>
      <c r="AM106" t="n">
        <v>10</v>
      </c>
      <c r="AN106" t="n">
        <v>4</v>
      </c>
      <c r="AO106" t="n">
        <v>4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HYPERLINK("http://catalog.hathitrust.org/Record/001137017","HathiTrust Record")</f>
        <v/>
      </c>
      <c r="AS106">
        <f>HYPERLINK("https://creighton-primo.hosted.exlibrisgroup.com/primo-explore/search?tab=default_tab&amp;search_scope=EVERYTHING&amp;vid=01CRU&amp;lang=en_US&amp;offset=0&amp;query=any,contains,991003583549702656","Catalog Record")</f>
        <v/>
      </c>
      <c r="AT106">
        <f>HYPERLINK("http://www.worldcat.org/oclc/266260","WorldCat Record")</f>
        <v/>
      </c>
      <c r="AU106" t="inlineStr">
        <is>
          <t>3943325558:eng</t>
        </is>
      </c>
      <c r="AV106" t="inlineStr">
        <is>
          <t>266260</t>
        </is>
      </c>
      <c r="AW106" t="inlineStr">
        <is>
          <t>991003583549702656</t>
        </is>
      </c>
      <c r="AX106" t="inlineStr">
        <is>
          <t>991003583549702656</t>
        </is>
      </c>
      <c r="AY106" t="inlineStr">
        <is>
          <t>2269545110002656</t>
        </is>
      </c>
      <c r="AZ106" t="inlineStr">
        <is>
          <t>BOOK</t>
        </is>
      </c>
      <c r="BC106" t="inlineStr">
        <is>
          <t>32285004334198</t>
        </is>
      </c>
      <c r="BD106" t="inlineStr">
        <is>
          <t>893435151</t>
        </is>
      </c>
    </row>
    <row r="107">
      <c r="A107" t="inlineStr">
        <is>
          <t>No</t>
        </is>
      </c>
      <c r="B107" t="inlineStr">
        <is>
          <t>HX373.8.B78 A3 1993</t>
        </is>
      </c>
      <c r="C107" t="inlineStr">
        <is>
          <t>0                      HX 0373800B  78                 A  3           1993</t>
        </is>
      </c>
      <c r="D107" t="inlineStr">
        <is>
          <t>The wasted generation : memoirs of the Romanian journey from capitalism to socialism and back / Silviu Brucan.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Brucan, Silviu, 1916-2006.</t>
        </is>
      </c>
      <c r="L107" t="inlineStr">
        <is>
          <t>Boulder : Westview Press, 1993.</t>
        </is>
      </c>
      <c r="M107" t="inlineStr">
        <is>
          <t>1993</t>
        </is>
      </c>
      <c r="O107" t="inlineStr">
        <is>
          <t>eng</t>
        </is>
      </c>
      <c r="P107" t="inlineStr">
        <is>
          <t>cou</t>
        </is>
      </c>
      <c r="R107" t="inlineStr">
        <is>
          <t xml:space="preserve">HX </t>
        </is>
      </c>
      <c r="S107" t="n">
        <v>5</v>
      </c>
      <c r="T107" t="n">
        <v>5</v>
      </c>
      <c r="U107" t="inlineStr">
        <is>
          <t>2004-07-13</t>
        </is>
      </c>
      <c r="V107" t="inlineStr">
        <is>
          <t>2004-07-13</t>
        </is>
      </c>
      <c r="W107" t="inlineStr">
        <is>
          <t>1994-10-21</t>
        </is>
      </c>
      <c r="X107" t="inlineStr">
        <is>
          <t>1994-10-21</t>
        </is>
      </c>
      <c r="Y107" t="n">
        <v>239</v>
      </c>
      <c r="Z107" t="n">
        <v>184</v>
      </c>
      <c r="AA107" t="n">
        <v>201</v>
      </c>
      <c r="AB107" t="n">
        <v>3</v>
      </c>
      <c r="AC107" t="n">
        <v>3</v>
      </c>
      <c r="AD107" t="n">
        <v>9</v>
      </c>
      <c r="AE107" t="n">
        <v>9</v>
      </c>
      <c r="AF107" t="n">
        <v>1</v>
      </c>
      <c r="AG107" t="n">
        <v>1</v>
      </c>
      <c r="AH107" t="n">
        <v>3</v>
      </c>
      <c r="AI107" t="n">
        <v>3</v>
      </c>
      <c r="AJ107" t="n">
        <v>6</v>
      </c>
      <c r="AK107" t="n">
        <v>6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HYPERLINK("http://catalog.hathitrust.org/Record/002782134","HathiTrust Record")</f>
        <v/>
      </c>
      <c r="AS107">
        <f>HYPERLINK("https://creighton-primo.hosted.exlibrisgroup.com/primo-explore/search?tab=default_tab&amp;search_scope=EVERYTHING&amp;vid=01CRU&amp;lang=en_US&amp;offset=0&amp;query=any,contains,991002141529702656","Catalog Record")</f>
        <v/>
      </c>
      <c r="AT107">
        <f>HYPERLINK("http://www.worldcat.org/oclc/27432347","WorldCat Record")</f>
        <v/>
      </c>
      <c r="AU107" t="inlineStr">
        <is>
          <t>1151461649:eng</t>
        </is>
      </c>
      <c r="AV107" t="inlineStr">
        <is>
          <t>27432347</t>
        </is>
      </c>
      <c r="AW107" t="inlineStr">
        <is>
          <t>991002141529702656</t>
        </is>
      </c>
      <c r="AX107" t="inlineStr">
        <is>
          <t>991002141529702656</t>
        </is>
      </c>
      <c r="AY107" t="inlineStr">
        <is>
          <t>2264959580002656</t>
        </is>
      </c>
      <c r="AZ107" t="inlineStr">
        <is>
          <t>BOOK</t>
        </is>
      </c>
      <c r="BB107" t="inlineStr">
        <is>
          <t>9780813318332</t>
        </is>
      </c>
      <c r="BC107" t="inlineStr">
        <is>
          <t>32285001955268</t>
        </is>
      </c>
      <c r="BD107" t="inlineStr">
        <is>
          <t>893885884</t>
        </is>
      </c>
    </row>
    <row r="108">
      <c r="A108" t="inlineStr">
        <is>
          <t>No</t>
        </is>
      </c>
      <c r="B108" t="inlineStr">
        <is>
          <t>HX387 .H77</t>
        </is>
      </c>
      <c r="C108" t="inlineStr">
        <is>
          <t>0                      HX 0387000H  77</t>
        </is>
      </c>
      <c r="D108" t="inlineStr">
        <is>
          <t>The logic of "Maoism"; critiques and explication. Edited by James Chieh Hsiung.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Hsiung, James Chieh, 1935-</t>
        </is>
      </c>
      <c r="L108" t="inlineStr">
        <is>
          <t>New York, Praeger [1974]</t>
        </is>
      </c>
      <c r="M108" t="inlineStr">
        <is>
          <t>1974</t>
        </is>
      </c>
      <c r="O108" t="inlineStr">
        <is>
          <t>eng</t>
        </is>
      </c>
      <c r="P108" t="inlineStr">
        <is>
          <t>nyu</t>
        </is>
      </c>
      <c r="Q108" t="inlineStr">
        <is>
          <t>Praeger special studies in international politics and government</t>
        </is>
      </c>
      <c r="R108" t="inlineStr">
        <is>
          <t xml:space="preserve">HX </t>
        </is>
      </c>
      <c r="S108" t="n">
        <v>4</v>
      </c>
      <c r="T108" t="n">
        <v>4</v>
      </c>
      <c r="U108" t="inlineStr">
        <is>
          <t>2001-03-19</t>
        </is>
      </c>
      <c r="V108" t="inlineStr">
        <is>
          <t>2001-03-19</t>
        </is>
      </c>
      <c r="W108" t="inlineStr">
        <is>
          <t>1997-09-02</t>
        </is>
      </c>
      <c r="X108" t="inlineStr">
        <is>
          <t>1997-09-02</t>
        </is>
      </c>
      <c r="Y108" t="n">
        <v>435</v>
      </c>
      <c r="Z108" t="n">
        <v>318</v>
      </c>
      <c r="AA108" t="n">
        <v>320</v>
      </c>
      <c r="AB108" t="n">
        <v>3</v>
      </c>
      <c r="AC108" t="n">
        <v>3</v>
      </c>
      <c r="AD108" t="n">
        <v>17</v>
      </c>
      <c r="AE108" t="n">
        <v>17</v>
      </c>
      <c r="AF108" t="n">
        <v>3</v>
      </c>
      <c r="AG108" t="n">
        <v>3</v>
      </c>
      <c r="AH108" t="n">
        <v>5</v>
      </c>
      <c r="AI108" t="n">
        <v>5</v>
      </c>
      <c r="AJ108" t="n">
        <v>12</v>
      </c>
      <c r="AK108" t="n">
        <v>12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HYPERLINK("http://catalog.hathitrust.org/Record/001107297","HathiTrust Record")</f>
        <v/>
      </c>
      <c r="AS108">
        <f>HYPERLINK("https://creighton-primo.hosted.exlibrisgroup.com/primo-explore/search?tab=default_tab&amp;search_scope=EVERYTHING&amp;vid=01CRU&amp;lang=en_US&amp;offset=0&amp;query=any,contains,991003444509702656","Catalog Record")</f>
        <v/>
      </c>
      <c r="AT108">
        <f>HYPERLINK("http://www.worldcat.org/oclc/980188","WorldCat Record")</f>
        <v/>
      </c>
      <c r="AU108" t="inlineStr">
        <is>
          <t>878356103:eng</t>
        </is>
      </c>
      <c r="AV108" t="inlineStr">
        <is>
          <t>980188</t>
        </is>
      </c>
      <c r="AW108" t="inlineStr">
        <is>
          <t>991003444509702656</t>
        </is>
      </c>
      <c r="AX108" t="inlineStr">
        <is>
          <t>991003444509702656</t>
        </is>
      </c>
      <c r="AY108" t="inlineStr">
        <is>
          <t>2271271120002656</t>
        </is>
      </c>
      <c r="AZ108" t="inlineStr">
        <is>
          <t>BOOK</t>
        </is>
      </c>
      <c r="BB108" t="inlineStr">
        <is>
          <t>9780275090708</t>
        </is>
      </c>
      <c r="BC108" t="inlineStr">
        <is>
          <t>32285003192829</t>
        </is>
      </c>
      <c r="BD108" t="inlineStr">
        <is>
          <t>893499292</t>
        </is>
      </c>
    </row>
    <row r="109">
      <c r="A109" t="inlineStr">
        <is>
          <t>No</t>
        </is>
      </c>
      <c r="B109" t="inlineStr">
        <is>
          <t>HX387 .S33</t>
        </is>
      </c>
      <c r="C109" t="inlineStr">
        <is>
          <t>0                      HX 0387000S  33</t>
        </is>
      </c>
      <c r="D109" t="inlineStr">
        <is>
          <t>Communism and China; ideology in flux [by] Benjamin I. Schwartz.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Schwartz, Benjamin I. (Benjamin Isadore), 1916-1999.</t>
        </is>
      </c>
      <c r="L109" t="inlineStr">
        <is>
          <t>Cambridge, Mass., Harvard University Press, 1968.</t>
        </is>
      </c>
      <c r="M109" t="inlineStr">
        <is>
          <t>1968</t>
        </is>
      </c>
      <c r="O109" t="inlineStr">
        <is>
          <t>eng</t>
        </is>
      </c>
      <c r="P109" t="inlineStr">
        <is>
          <t>mau</t>
        </is>
      </c>
      <c r="R109" t="inlineStr">
        <is>
          <t xml:space="preserve">HX </t>
        </is>
      </c>
      <c r="S109" t="n">
        <v>1</v>
      </c>
      <c r="T109" t="n">
        <v>1</v>
      </c>
      <c r="U109" t="inlineStr">
        <is>
          <t>2001-04-18</t>
        </is>
      </c>
      <c r="V109" t="inlineStr">
        <is>
          <t>2001-04-18</t>
        </is>
      </c>
      <c r="W109" t="inlineStr">
        <is>
          <t>1997-09-02</t>
        </is>
      </c>
      <c r="X109" t="inlineStr">
        <is>
          <t>1997-09-02</t>
        </is>
      </c>
      <c r="Y109" t="n">
        <v>946</v>
      </c>
      <c r="Z109" t="n">
        <v>782</v>
      </c>
      <c r="AA109" t="n">
        <v>811</v>
      </c>
      <c r="AB109" t="n">
        <v>7</v>
      </c>
      <c r="AC109" t="n">
        <v>7</v>
      </c>
      <c r="AD109" t="n">
        <v>35</v>
      </c>
      <c r="AE109" t="n">
        <v>35</v>
      </c>
      <c r="AF109" t="n">
        <v>13</v>
      </c>
      <c r="AG109" t="n">
        <v>13</v>
      </c>
      <c r="AH109" t="n">
        <v>6</v>
      </c>
      <c r="AI109" t="n">
        <v>6</v>
      </c>
      <c r="AJ109" t="n">
        <v>17</v>
      </c>
      <c r="AK109" t="n">
        <v>17</v>
      </c>
      <c r="AL109" t="n">
        <v>6</v>
      </c>
      <c r="AM109" t="n">
        <v>6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HYPERLINK("http://catalog.hathitrust.org/Record/001136938","HathiTrust Record")</f>
        <v/>
      </c>
      <c r="AS109">
        <f>HYPERLINK("https://creighton-primo.hosted.exlibrisgroup.com/primo-explore/search?tab=default_tab&amp;search_scope=EVERYTHING&amp;vid=01CRU&amp;lang=en_US&amp;offset=0&amp;query=any,contains,991002107249702656","Catalog Record")</f>
        <v/>
      </c>
      <c r="AT109">
        <f>HYPERLINK("http://www.worldcat.org/oclc/266545","WorldCat Record")</f>
        <v/>
      </c>
      <c r="AU109" t="inlineStr">
        <is>
          <t>33644400:eng</t>
        </is>
      </c>
      <c r="AV109" t="inlineStr">
        <is>
          <t>266545</t>
        </is>
      </c>
      <c r="AW109" t="inlineStr">
        <is>
          <t>991002107249702656</t>
        </is>
      </c>
      <c r="AX109" t="inlineStr">
        <is>
          <t>991002107249702656</t>
        </is>
      </c>
      <c r="AY109" t="inlineStr">
        <is>
          <t>2269184270002656</t>
        </is>
      </c>
      <c r="AZ109" t="inlineStr">
        <is>
          <t>BOOK</t>
        </is>
      </c>
      <c r="BC109" t="inlineStr">
        <is>
          <t>32285003192878</t>
        </is>
      </c>
      <c r="BD109" t="inlineStr">
        <is>
          <t>893779432</t>
        </is>
      </c>
    </row>
    <row r="110">
      <c r="A110" t="inlineStr">
        <is>
          <t>No</t>
        </is>
      </c>
      <c r="B110" t="inlineStr">
        <is>
          <t>HX39 .C483</t>
        </is>
      </c>
      <c r="C110" t="inlineStr">
        <is>
          <t>0                      HX 0039000C  483</t>
        </is>
      </c>
      <c r="D110" t="inlineStr">
        <is>
          <t>From Karl Marx to Mao Tse-tung; a systematic survey of Marxism-Leninism. Translated by Robert J. Olsen. Pref. by Thurston N. Davis.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Chambre, Henri, 1908-1994.</t>
        </is>
      </c>
      <c r="L110" t="inlineStr">
        <is>
          <t>New York, Kenedy [1963]</t>
        </is>
      </c>
      <c r="M110" t="inlineStr">
        <is>
          <t>1963</t>
        </is>
      </c>
      <c r="O110" t="inlineStr">
        <is>
          <t>eng</t>
        </is>
      </c>
      <c r="P110" t="inlineStr">
        <is>
          <t xml:space="preserve">xx </t>
        </is>
      </c>
      <c r="R110" t="inlineStr">
        <is>
          <t xml:space="preserve">HX </t>
        </is>
      </c>
      <c r="S110" t="n">
        <v>3</v>
      </c>
      <c r="T110" t="n">
        <v>3</v>
      </c>
      <c r="U110" t="inlineStr">
        <is>
          <t>1998-01-19</t>
        </is>
      </c>
      <c r="V110" t="inlineStr">
        <is>
          <t>1998-01-19</t>
        </is>
      </c>
      <c r="W110" t="inlineStr">
        <is>
          <t>1997-08-26</t>
        </is>
      </c>
      <c r="X110" t="inlineStr">
        <is>
          <t>1997-08-26</t>
        </is>
      </c>
      <c r="Y110" t="n">
        <v>468</v>
      </c>
      <c r="Z110" t="n">
        <v>424</v>
      </c>
      <c r="AA110" t="n">
        <v>431</v>
      </c>
      <c r="AB110" t="n">
        <v>5</v>
      </c>
      <c r="AC110" t="n">
        <v>5</v>
      </c>
      <c r="AD110" t="n">
        <v>28</v>
      </c>
      <c r="AE110" t="n">
        <v>28</v>
      </c>
      <c r="AF110" t="n">
        <v>10</v>
      </c>
      <c r="AG110" t="n">
        <v>10</v>
      </c>
      <c r="AH110" t="n">
        <v>7</v>
      </c>
      <c r="AI110" t="n">
        <v>7</v>
      </c>
      <c r="AJ110" t="n">
        <v>20</v>
      </c>
      <c r="AK110" t="n">
        <v>20</v>
      </c>
      <c r="AL110" t="n">
        <v>2</v>
      </c>
      <c r="AM110" t="n">
        <v>2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HYPERLINK("http://catalog.hathitrust.org/Record/000960239","HathiTrust Record")</f>
        <v/>
      </c>
      <c r="AS110">
        <f>HYPERLINK("https://creighton-primo.hosted.exlibrisgroup.com/primo-explore/search?tab=default_tab&amp;search_scope=EVERYTHING&amp;vid=01CRU&amp;lang=en_US&amp;offset=0&amp;query=any,contains,991002116249702656","Catalog Record")</f>
        <v/>
      </c>
      <c r="AT110">
        <f>HYPERLINK("http://www.worldcat.org/oclc/268337","WorldCat Record")</f>
        <v/>
      </c>
      <c r="AU110" t="inlineStr">
        <is>
          <t>9020884091:eng</t>
        </is>
      </c>
      <c r="AV110" t="inlineStr">
        <is>
          <t>268337</t>
        </is>
      </c>
      <c r="AW110" t="inlineStr">
        <is>
          <t>991002116249702656</t>
        </is>
      </c>
      <c r="AX110" t="inlineStr">
        <is>
          <t>991002116249702656</t>
        </is>
      </c>
      <c r="AY110" t="inlineStr">
        <is>
          <t>2270507700002656</t>
        </is>
      </c>
      <c r="AZ110" t="inlineStr">
        <is>
          <t>BOOK</t>
        </is>
      </c>
      <c r="BC110" t="inlineStr">
        <is>
          <t>32285003190666</t>
        </is>
      </c>
      <c r="BD110" t="inlineStr">
        <is>
          <t>893626962</t>
        </is>
      </c>
    </row>
    <row r="111">
      <c r="A111" t="inlineStr">
        <is>
          <t>No</t>
        </is>
      </c>
      <c r="B111" t="inlineStr">
        <is>
          <t>HX39 .L48</t>
        </is>
      </c>
      <c r="C111" t="inlineStr">
        <is>
          <t>0                      HX 0039000L  48</t>
        </is>
      </c>
      <c r="D111" t="inlineStr">
        <is>
          <t>The origins of socialism.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Lichtheim, George, 1912-1973.</t>
        </is>
      </c>
      <c r="L111" t="inlineStr">
        <is>
          <t>New York, Praeger [1969]</t>
        </is>
      </c>
      <c r="M111" t="inlineStr">
        <is>
          <t>1969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HX </t>
        </is>
      </c>
      <c r="S111" t="n">
        <v>1</v>
      </c>
      <c r="T111" t="n">
        <v>1</v>
      </c>
      <c r="U111" t="inlineStr">
        <is>
          <t>2004-11-01</t>
        </is>
      </c>
      <c r="V111" t="inlineStr">
        <is>
          <t>2004-11-01</t>
        </is>
      </c>
      <c r="W111" t="inlineStr">
        <is>
          <t>1997-08-26</t>
        </is>
      </c>
      <c r="X111" t="inlineStr">
        <is>
          <t>1997-08-26</t>
        </is>
      </c>
      <c r="Y111" t="n">
        <v>1047</v>
      </c>
      <c r="Z111" t="n">
        <v>948</v>
      </c>
      <c r="AA111" t="n">
        <v>958</v>
      </c>
      <c r="AB111" t="n">
        <v>8</v>
      </c>
      <c r="AC111" t="n">
        <v>9</v>
      </c>
      <c r="AD111" t="n">
        <v>40</v>
      </c>
      <c r="AE111" t="n">
        <v>40</v>
      </c>
      <c r="AF111" t="n">
        <v>16</v>
      </c>
      <c r="AG111" t="n">
        <v>16</v>
      </c>
      <c r="AH111" t="n">
        <v>7</v>
      </c>
      <c r="AI111" t="n">
        <v>7</v>
      </c>
      <c r="AJ111" t="n">
        <v>21</v>
      </c>
      <c r="AK111" t="n">
        <v>21</v>
      </c>
      <c r="AL111" t="n">
        <v>6</v>
      </c>
      <c r="AM111" t="n">
        <v>6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HYPERLINK("https://creighton-primo.hosted.exlibrisgroup.com/primo-explore/search?tab=default_tab&amp;search_scope=EVERYTHING&amp;vid=01CRU&amp;lang=en_US&amp;offset=0&amp;query=any,contains,991000089889702656","Catalog Record")</f>
        <v/>
      </c>
      <c r="AT111">
        <f>HYPERLINK("http://www.worldcat.org/oclc/35961","WorldCat Record")</f>
        <v/>
      </c>
      <c r="AU111" t="inlineStr">
        <is>
          <t>1198544:eng</t>
        </is>
      </c>
      <c r="AV111" t="inlineStr">
        <is>
          <t>35961</t>
        </is>
      </c>
      <c r="AW111" t="inlineStr">
        <is>
          <t>991000089889702656</t>
        </is>
      </c>
      <c r="AX111" t="inlineStr">
        <is>
          <t>991000089889702656</t>
        </is>
      </c>
      <c r="AY111" t="inlineStr">
        <is>
          <t>2260276790002656</t>
        </is>
      </c>
      <c r="AZ111" t="inlineStr">
        <is>
          <t>BOOK</t>
        </is>
      </c>
      <c r="BC111" t="inlineStr">
        <is>
          <t>32285003190674</t>
        </is>
      </c>
      <c r="BD111" t="inlineStr">
        <is>
          <t>893413067</t>
        </is>
      </c>
    </row>
    <row r="112">
      <c r="A112" t="inlineStr">
        <is>
          <t>No</t>
        </is>
      </c>
      <c r="B112" t="inlineStr">
        <is>
          <t>HX39 .T38 1982</t>
        </is>
      </c>
      <c r="C112" t="inlineStr">
        <is>
          <t>0                      HX 0039000T  38          1982</t>
        </is>
      </c>
      <c r="D112" t="inlineStr">
        <is>
          <t>The political ideas of the utopian socialists / Keith Taylor.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Taylor, Keith, 1949-2006.</t>
        </is>
      </c>
      <c r="L112" t="inlineStr">
        <is>
          <t>London ; Totowa, N.J. : Cass, 1982.</t>
        </is>
      </c>
      <c r="M112" t="inlineStr">
        <is>
          <t>1982</t>
        </is>
      </c>
      <c r="O112" t="inlineStr">
        <is>
          <t>eng</t>
        </is>
      </c>
      <c r="P112" t="inlineStr">
        <is>
          <t>enk</t>
        </is>
      </c>
      <c r="R112" t="inlineStr">
        <is>
          <t xml:space="preserve">HX </t>
        </is>
      </c>
      <c r="S112" t="n">
        <v>4</v>
      </c>
      <c r="T112" t="n">
        <v>4</v>
      </c>
      <c r="U112" t="inlineStr">
        <is>
          <t>1993-11-12</t>
        </is>
      </c>
      <c r="V112" t="inlineStr">
        <is>
          <t>1993-11-12</t>
        </is>
      </c>
      <c r="W112" t="inlineStr">
        <is>
          <t>1992-07-17</t>
        </is>
      </c>
      <c r="X112" t="inlineStr">
        <is>
          <t>1992-07-17</t>
        </is>
      </c>
      <c r="Y112" t="n">
        <v>479</v>
      </c>
      <c r="Z112" t="n">
        <v>330</v>
      </c>
      <c r="AA112" t="n">
        <v>351</v>
      </c>
      <c r="AB112" t="n">
        <v>3</v>
      </c>
      <c r="AC112" t="n">
        <v>3</v>
      </c>
      <c r="AD112" t="n">
        <v>14</v>
      </c>
      <c r="AE112" t="n">
        <v>14</v>
      </c>
      <c r="AF112" t="n">
        <v>4</v>
      </c>
      <c r="AG112" t="n">
        <v>4</v>
      </c>
      <c r="AH112" t="n">
        <v>2</v>
      </c>
      <c r="AI112" t="n">
        <v>2</v>
      </c>
      <c r="AJ112" t="n">
        <v>9</v>
      </c>
      <c r="AK112" t="n">
        <v>9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HYPERLINK("http://catalog.hathitrust.org/Record/000278343","HathiTrust Record")</f>
        <v/>
      </c>
      <c r="AS112">
        <f>HYPERLINK("https://creighton-primo.hosted.exlibrisgroup.com/primo-explore/search?tab=default_tab&amp;search_scope=EVERYTHING&amp;vid=01CRU&amp;lang=en_US&amp;offset=0&amp;query=any,contains,991000040089702656","Catalog Record")</f>
        <v/>
      </c>
      <c r="AT112">
        <f>HYPERLINK("http://www.worldcat.org/oclc/8642675","WorldCat Record")</f>
        <v/>
      </c>
      <c r="AU112" t="inlineStr">
        <is>
          <t>446576:eng</t>
        </is>
      </c>
      <c r="AV112" t="inlineStr">
        <is>
          <t>8642675</t>
        </is>
      </c>
      <c r="AW112" t="inlineStr">
        <is>
          <t>991000040089702656</t>
        </is>
      </c>
      <c r="AX112" t="inlineStr">
        <is>
          <t>991000040089702656</t>
        </is>
      </c>
      <c r="AY112" t="inlineStr">
        <is>
          <t>2271000960002656</t>
        </is>
      </c>
      <c r="AZ112" t="inlineStr">
        <is>
          <t>BOOK</t>
        </is>
      </c>
      <c r="BB112" t="inlineStr">
        <is>
          <t>9780714630892</t>
        </is>
      </c>
      <c r="BC112" t="inlineStr">
        <is>
          <t>32285001184059</t>
        </is>
      </c>
      <c r="BD112" t="inlineStr">
        <is>
          <t>893620119</t>
        </is>
      </c>
    </row>
    <row r="113">
      <c r="A113" t="inlineStr">
        <is>
          <t>No</t>
        </is>
      </c>
      <c r="B113" t="inlineStr">
        <is>
          <t>HX39.5 .A2 1986</t>
        </is>
      </c>
      <c r="C113" t="inlineStr">
        <is>
          <t>0                      HX 0039500A  2           1986</t>
        </is>
      </c>
      <c r="D113" t="inlineStr">
        <is>
          <t>Karl Marx : a reader / edited by Jon Elster.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Marx, Karl, 1818-1883.</t>
        </is>
      </c>
      <c r="L113" t="inlineStr">
        <is>
          <t>Cambridge [Cambridgeshire] ; New York, NY : Press Syndicate of the University of Cambridge, 1986.</t>
        </is>
      </c>
      <c r="M113" t="inlineStr">
        <is>
          <t>1986</t>
        </is>
      </c>
      <c r="O113" t="inlineStr">
        <is>
          <t>eng</t>
        </is>
      </c>
      <c r="P113" t="inlineStr">
        <is>
          <t>enk</t>
        </is>
      </c>
      <c r="R113" t="inlineStr">
        <is>
          <t xml:space="preserve">HX </t>
        </is>
      </c>
      <c r="S113" t="n">
        <v>4</v>
      </c>
      <c r="T113" t="n">
        <v>4</v>
      </c>
      <c r="U113" t="inlineStr">
        <is>
          <t>2000-12-13</t>
        </is>
      </c>
      <c r="V113" t="inlineStr">
        <is>
          <t>2000-12-13</t>
        </is>
      </c>
      <c r="W113" t="inlineStr">
        <is>
          <t>1992-07-17</t>
        </is>
      </c>
      <c r="X113" t="inlineStr">
        <is>
          <t>1992-07-17</t>
        </is>
      </c>
      <c r="Y113" t="n">
        <v>623</v>
      </c>
      <c r="Z113" t="n">
        <v>454</v>
      </c>
      <c r="AA113" t="n">
        <v>472</v>
      </c>
      <c r="AB113" t="n">
        <v>4</v>
      </c>
      <c r="AC113" t="n">
        <v>4</v>
      </c>
      <c r="AD113" t="n">
        <v>27</v>
      </c>
      <c r="AE113" t="n">
        <v>27</v>
      </c>
      <c r="AF113" t="n">
        <v>11</v>
      </c>
      <c r="AG113" t="n">
        <v>11</v>
      </c>
      <c r="AH113" t="n">
        <v>6</v>
      </c>
      <c r="AI113" t="n">
        <v>6</v>
      </c>
      <c r="AJ113" t="n">
        <v>14</v>
      </c>
      <c r="AK113" t="n">
        <v>14</v>
      </c>
      <c r="AL113" t="n">
        <v>2</v>
      </c>
      <c r="AM113" t="n">
        <v>2</v>
      </c>
      <c r="AN113" t="n">
        <v>1</v>
      </c>
      <c r="AO113" t="n">
        <v>1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HYPERLINK("https://creighton-primo.hosted.exlibrisgroup.com/primo-explore/search?tab=default_tab&amp;search_scope=EVERYTHING&amp;vid=01CRU&amp;lang=en_US&amp;offset=0&amp;query=any,contains,991000845159702656","Catalog Record")</f>
        <v/>
      </c>
      <c r="AT113">
        <f>HYPERLINK("http://www.worldcat.org/oclc/13559661","WorldCat Record")</f>
        <v/>
      </c>
      <c r="AU113" t="inlineStr">
        <is>
          <t>2261039244:eng</t>
        </is>
      </c>
      <c r="AV113" t="inlineStr">
        <is>
          <t>13559661</t>
        </is>
      </c>
      <c r="AW113" t="inlineStr">
        <is>
          <t>991000845159702656</t>
        </is>
      </c>
      <c r="AX113" t="inlineStr">
        <is>
          <t>991000845159702656</t>
        </is>
      </c>
      <c r="AY113" t="inlineStr">
        <is>
          <t>2271058880002656</t>
        </is>
      </c>
      <c r="AZ113" t="inlineStr">
        <is>
          <t>BOOK</t>
        </is>
      </c>
      <c r="BB113" t="inlineStr">
        <is>
          <t>9780521338325</t>
        </is>
      </c>
      <c r="BC113" t="inlineStr">
        <is>
          <t>32285001184067</t>
        </is>
      </c>
      <c r="BD113" t="inlineStr">
        <is>
          <t>893620845</t>
        </is>
      </c>
    </row>
    <row r="114">
      <c r="A114" t="inlineStr">
        <is>
          <t>No</t>
        </is>
      </c>
      <c r="B114" t="inlineStr">
        <is>
          <t>HX39.5 .A223 1964</t>
        </is>
      </c>
      <c r="C114" t="inlineStr">
        <is>
          <t>0                      HX 0039500A  223         1964</t>
        </is>
      </c>
      <c r="D114" t="inlineStr">
        <is>
          <t>Early writings / translated and edited by T.B. Bottomore. Foreword by Erich Fromm.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Marx, Karl, 1818-1883.</t>
        </is>
      </c>
      <c r="L114" t="inlineStr">
        <is>
          <t>New York : McGraw-Hill, [1964]</t>
        </is>
      </c>
      <c r="M114" t="inlineStr">
        <is>
          <t>1964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HX </t>
        </is>
      </c>
      <c r="S114" t="n">
        <v>4</v>
      </c>
      <c r="T114" t="n">
        <v>4</v>
      </c>
      <c r="U114" t="inlineStr">
        <is>
          <t>1993-03-25</t>
        </is>
      </c>
      <c r="V114" t="inlineStr">
        <is>
          <t>1993-03-25</t>
        </is>
      </c>
      <c r="W114" t="inlineStr">
        <is>
          <t>1993-02-23</t>
        </is>
      </c>
      <c r="X114" t="inlineStr">
        <is>
          <t>1993-02-23</t>
        </is>
      </c>
      <c r="Y114" t="n">
        <v>891</v>
      </c>
      <c r="Z114" t="n">
        <v>794</v>
      </c>
      <c r="AA114" t="n">
        <v>1106</v>
      </c>
      <c r="AB114" t="n">
        <v>6</v>
      </c>
      <c r="AC114" t="n">
        <v>6</v>
      </c>
      <c r="AD114" t="n">
        <v>36</v>
      </c>
      <c r="AE114" t="n">
        <v>44</v>
      </c>
      <c r="AF114" t="n">
        <v>13</v>
      </c>
      <c r="AG114" t="n">
        <v>18</v>
      </c>
      <c r="AH114" t="n">
        <v>8</v>
      </c>
      <c r="AI114" t="n">
        <v>8</v>
      </c>
      <c r="AJ114" t="n">
        <v>20</v>
      </c>
      <c r="AK114" t="n">
        <v>23</v>
      </c>
      <c r="AL114" t="n">
        <v>4</v>
      </c>
      <c r="AM114" t="n">
        <v>4</v>
      </c>
      <c r="AN114" t="n">
        <v>1</v>
      </c>
      <c r="AO114" t="n">
        <v>2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HYPERLINK("http://catalog.hathitrust.org/Record/000960401","HathiTrust Record")</f>
        <v/>
      </c>
      <c r="AS114">
        <f>HYPERLINK("https://creighton-primo.hosted.exlibrisgroup.com/primo-explore/search?tab=default_tab&amp;search_scope=EVERYTHING&amp;vid=01CRU&amp;lang=en_US&amp;offset=0&amp;query=any,contains,991002652909702656","Catalog Record")</f>
        <v/>
      </c>
      <c r="AT114">
        <f>HYPERLINK("http://www.worldcat.org/oclc/387578","WorldCat Record")</f>
        <v/>
      </c>
      <c r="AU114" t="inlineStr">
        <is>
          <t>196656110:eng</t>
        </is>
      </c>
      <c r="AV114" t="inlineStr">
        <is>
          <t>387578</t>
        </is>
      </c>
      <c r="AW114" t="inlineStr">
        <is>
          <t>991002652909702656</t>
        </is>
      </c>
      <c r="AX114" t="inlineStr">
        <is>
          <t>991002652909702656</t>
        </is>
      </c>
      <c r="AY114" t="inlineStr">
        <is>
          <t>2257631900002656</t>
        </is>
      </c>
      <c r="AZ114" t="inlineStr">
        <is>
          <t>BOOK</t>
        </is>
      </c>
      <c r="BC114" t="inlineStr">
        <is>
          <t>32285001535011</t>
        </is>
      </c>
      <c r="BD114" t="inlineStr">
        <is>
          <t>893251475</t>
        </is>
      </c>
    </row>
    <row r="115">
      <c r="A115" t="inlineStr">
        <is>
          <t>No</t>
        </is>
      </c>
      <c r="B115" t="inlineStr">
        <is>
          <t>HX39.5 .A224 1989</t>
        </is>
      </c>
      <c r="C115" t="inlineStr">
        <is>
          <t>0                      HX 0039500A  224         1989</t>
        </is>
      </c>
      <c r="D115" t="inlineStr">
        <is>
          <t>Readings from Karl Marx / edited by Derek Sayer.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Marx, Karl, 1818-1883.</t>
        </is>
      </c>
      <c r="L115" t="inlineStr">
        <is>
          <t>London ; New York : Routledge, 1989.</t>
        </is>
      </c>
      <c r="M115" t="inlineStr">
        <is>
          <t>1989</t>
        </is>
      </c>
      <c r="O115" t="inlineStr">
        <is>
          <t>eng</t>
        </is>
      </c>
      <c r="P115" t="inlineStr">
        <is>
          <t>enk</t>
        </is>
      </c>
      <c r="Q115" t="inlineStr">
        <is>
          <t>Key texts</t>
        </is>
      </c>
      <c r="R115" t="inlineStr">
        <is>
          <t xml:space="preserve">HX </t>
        </is>
      </c>
      <c r="S115" t="n">
        <v>13</v>
      </c>
      <c r="T115" t="n">
        <v>13</v>
      </c>
      <c r="U115" t="inlineStr">
        <is>
          <t>2008-11-06</t>
        </is>
      </c>
      <c r="V115" t="inlineStr">
        <is>
          <t>2008-11-06</t>
        </is>
      </c>
      <c r="W115" t="inlineStr">
        <is>
          <t>1990-05-04</t>
        </is>
      </c>
      <c r="X115" t="inlineStr">
        <is>
          <t>1990-05-04</t>
        </is>
      </c>
      <c r="Y115" t="n">
        <v>244</v>
      </c>
      <c r="Z115" t="n">
        <v>117</v>
      </c>
      <c r="AA115" t="n">
        <v>117</v>
      </c>
      <c r="AB115" t="n">
        <v>1</v>
      </c>
      <c r="AC115" t="n">
        <v>1</v>
      </c>
      <c r="AD115" t="n">
        <v>7</v>
      </c>
      <c r="AE115" t="n">
        <v>7</v>
      </c>
      <c r="AF115" t="n">
        <v>3</v>
      </c>
      <c r="AG115" t="n">
        <v>3</v>
      </c>
      <c r="AH115" t="n">
        <v>1</v>
      </c>
      <c r="AI115" t="n">
        <v>1</v>
      </c>
      <c r="AJ115" t="n">
        <v>6</v>
      </c>
      <c r="AK115" t="n">
        <v>6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HYPERLINK("https://creighton-primo.hosted.exlibrisgroup.com/primo-explore/search?tab=default_tab&amp;search_scope=EVERYTHING&amp;vid=01CRU&amp;lang=en_US&amp;offset=0&amp;query=any,contains,991001351179702656","Catalog Record")</f>
        <v/>
      </c>
      <c r="AT115">
        <f>HYPERLINK("http://www.worldcat.org/oclc/18442057","WorldCat Record")</f>
        <v/>
      </c>
      <c r="AU115" t="inlineStr">
        <is>
          <t>1010580109:eng</t>
        </is>
      </c>
      <c r="AV115" t="inlineStr">
        <is>
          <t>18442057</t>
        </is>
      </c>
      <c r="AW115" t="inlineStr">
        <is>
          <t>991001351179702656</t>
        </is>
      </c>
      <c r="AX115" t="inlineStr">
        <is>
          <t>991001351179702656</t>
        </is>
      </c>
      <c r="AY115" t="inlineStr">
        <is>
          <t>2269482940002656</t>
        </is>
      </c>
      <c r="AZ115" t="inlineStr">
        <is>
          <t>BOOK</t>
        </is>
      </c>
      <c r="BB115" t="inlineStr">
        <is>
          <t>9780415018104</t>
        </is>
      </c>
      <c r="BC115" t="inlineStr">
        <is>
          <t>32285000118371</t>
        </is>
      </c>
      <c r="BD115" t="inlineStr">
        <is>
          <t>893590218</t>
        </is>
      </c>
    </row>
    <row r="116">
      <c r="A116" t="inlineStr">
        <is>
          <t>No</t>
        </is>
      </c>
      <c r="B116" t="inlineStr">
        <is>
          <t>HX39.5 .A546 1984</t>
        </is>
      </c>
      <c r="C116" t="inlineStr">
        <is>
          <t>0                      HX 0039500A  546         1984</t>
        </is>
      </c>
      <c r="D116" t="inlineStr">
        <is>
          <t>After Marx / edited by Terence Ball and James Farr.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Cambridge [Cambridgeshire] ; New York : Cambridge University Press, 1984.</t>
        </is>
      </c>
      <c r="M116" t="inlineStr">
        <is>
          <t>1984</t>
        </is>
      </c>
      <c r="O116" t="inlineStr">
        <is>
          <t>eng</t>
        </is>
      </c>
      <c r="P116" t="inlineStr">
        <is>
          <t>enk</t>
        </is>
      </c>
      <c r="R116" t="inlineStr">
        <is>
          <t xml:space="preserve">HX </t>
        </is>
      </c>
      <c r="S116" t="n">
        <v>1</v>
      </c>
      <c r="T116" t="n">
        <v>1</v>
      </c>
      <c r="U116" t="inlineStr">
        <is>
          <t>2005-11-13</t>
        </is>
      </c>
      <c r="V116" t="inlineStr">
        <is>
          <t>2005-11-13</t>
        </is>
      </c>
      <c r="W116" t="inlineStr">
        <is>
          <t>1999-04-21</t>
        </is>
      </c>
      <c r="X116" t="inlineStr">
        <is>
          <t>1999-04-21</t>
        </is>
      </c>
      <c r="Y116" t="n">
        <v>632</v>
      </c>
      <c r="Z116" t="n">
        <v>474</v>
      </c>
      <c r="AA116" t="n">
        <v>478</v>
      </c>
      <c r="AB116" t="n">
        <v>4</v>
      </c>
      <c r="AC116" t="n">
        <v>4</v>
      </c>
      <c r="AD116" t="n">
        <v>28</v>
      </c>
      <c r="AE116" t="n">
        <v>28</v>
      </c>
      <c r="AF116" t="n">
        <v>11</v>
      </c>
      <c r="AG116" t="n">
        <v>11</v>
      </c>
      <c r="AH116" t="n">
        <v>7</v>
      </c>
      <c r="AI116" t="n">
        <v>7</v>
      </c>
      <c r="AJ116" t="n">
        <v>15</v>
      </c>
      <c r="AK116" t="n">
        <v>15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HYPERLINK("https://creighton-primo.hosted.exlibrisgroup.com/primo-explore/search?tab=default_tab&amp;search_scope=EVERYTHING&amp;vid=01CRU&amp;lang=en_US&amp;offset=0&amp;query=any,contains,991000337579702656","Catalog Record")</f>
        <v/>
      </c>
      <c r="AT116">
        <f>HYPERLINK("http://www.worldcat.org/oclc/10230829","WorldCat Record")</f>
        <v/>
      </c>
      <c r="AU116" t="inlineStr">
        <is>
          <t>351929064:eng</t>
        </is>
      </c>
      <c r="AV116" t="inlineStr">
        <is>
          <t>10230829</t>
        </is>
      </c>
      <c r="AW116" t="inlineStr">
        <is>
          <t>991000337579702656</t>
        </is>
      </c>
      <c r="AX116" t="inlineStr">
        <is>
          <t>991000337579702656</t>
        </is>
      </c>
      <c r="AY116" t="inlineStr">
        <is>
          <t>2258544740002656</t>
        </is>
      </c>
      <c r="AZ116" t="inlineStr">
        <is>
          <t>BOOK</t>
        </is>
      </c>
      <c r="BB116" t="inlineStr">
        <is>
          <t>9780521276610</t>
        </is>
      </c>
      <c r="BC116" t="inlineStr">
        <is>
          <t>32285001184091</t>
        </is>
      </c>
      <c r="BD116" t="inlineStr">
        <is>
          <t>893896794</t>
        </is>
      </c>
    </row>
    <row r="117">
      <c r="A117" t="inlineStr">
        <is>
          <t>No</t>
        </is>
      </c>
      <c r="B117" t="inlineStr">
        <is>
          <t>HX39.5 .B83 1970</t>
        </is>
      </c>
      <c r="C117" t="inlineStr">
        <is>
          <t>0                      HX 0039500B  83          1970</t>
        </is>
      </c>
      <c r="D117" t="inlineStr">
        <is>
          <t>A handbook of Marxism; being a collection of extracts from the writings of Marx, Engels, and the greatest of their followers ...</t>
        </is>
      </c>
      <c r="E117" t="inlineStr">
        <is>
          <t>V.1</t>
        </is>
      </c>
      <c r="F117" t="inlineStr">
        <is>
          <t>Yes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Burns, Emile, 1889-1972 editor.</t>
        </is>
      </c>
      <c r="L117" t="inlineStr">
        <is>
          <t>New York, Haskell House, 1970.</t>
        </is>
      </c>
      <c r="M117" t="inlineStr">
        <is>
          <t>1970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HX </t>
        </is>
      </c>
      <c r="S117" t="n">
        <v>2</v>
      </c>
      <c r="T117" t="n">
        <v>7</v>
      </c>
      <c r="U117" t="inlineStr">
        <is>
          <t>2002-04-23</t>
        </is>
      </c>
      <c r="V117" t="inlineStr">
        <is>
          <t>2002-04-23</t>
        </is>
      </c>
      <c r="W117" t="inlineStr">
        <is>
          <t>1997-08-26</t>
        </is>
      </c>
      <c r="X117" t="inlineStr">
        <is>
          <t>1998-01-16</t>
        </is>
      </c>
      <c r="Y117" t="n">
        <v>181</v>
      </c>
      <c r="Z117" t="n">
        <v>153</v>
      </c>
      <c r="AA117" t="n">
        <v>168</v>
      </c>
      <c r="AB117" t="n">
        <v>2</v>
      </c>
      <c r="AC117" t="n">
        <v>2</v>
      </c>
      <c r="AD117" t="n">
        <v>7</v>
      </c>
      <c r="AE117" t="n">
        <v>7</v>
      </c>
      <c r="AF117" t="n">
        <v>3</v>
      </c>
      <c r="AG117" t="n">
        <v>3</v>
      </c>
      <c r="AH117" t="n">
        <v>3</v>
      </c>
      <c r="AI117" t="n">
        <v>3</v>
      </c>
      <c r="AJ117" t="n">
        <v>4</v>
      </c>
      <c r="AK117" t="n">
        <v>4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HYPERLINK("http://catalog.hathitrust.org/Record/007886293","HathiTrust Record")</f>
        <v/>
      </c>
      <c r="AS117">
        <f>HYPERLINK("https://creighton-primo.hosted.exlibrisgroup.com/primo-explore/search?tab=default_tab&amp;search_scope=EVERYTHING&amp;vid=01CRU&amp;lang=en_US&amp;offset=0&amp;query=any,contains,991005353089702656","Catalog Record")</f>
        <v/>
      </c>
      <c r="AT117">
        <f>HYPERLINK("http://www.worldcat.org/oclc/92916","WorldCat Record")</f>
        <v/>
      </c>
      <c r="AU117" t="inlineStr">
        <is>
          <t>10076707757:eng</t>
        </is>
      </c>
      <c r="AV117" t="inlineStr">
        <is>
          <t>92916</t>
        </is>
      </c>
      <c r="AW117" t="inlineStr">
        <is>
          <t>991005353089702656</t>
        </is>
      </c>
      <c r="AX117" t="inlineStr">
        <is>
          <t>991005353089702656</t>
        </is>
      </c>
      <c r="AY117" t="inlineStr">
        <is>
          <t>2262549290002656</t>
        </is>
      </c>
      <c r="AZ117" t="inlineStr">
        <is>
          <t>BOOK</t>
        </is>
      </c>
      <c r="BB117" t="inlineStr">
        <is>
          <t>9780838310908</t>
        </is>
      </c>
      <c r="BC117" t="inlineStr">
        <is>
          <t>32285003190757</t>
        </is>
      </c>
      <c r="BD117" t="inlineStr">
        <is>
          <t>893236696</t>
        </is>
      </c>
    </row>
    <row r="118">
      <c r="A118" t="inlineStr">
        <is>
          <t>No</t>
        </is>
      </c>
      <c r="B118" t="inlineStr">
        <is>
          <t>HX39.5 .B83 1970</t>
        </is>
      </c>
      <c r="C118" t="inlineStr">
        <is>
          <t>0                      HX 0039500B  83          1970</t>
        </is>
      </c>
      <c r="D118" t="inlineStr">
        <is>
          <t>A handbook of Marxism; being a collection of extracts from the writings of Marx, Engels, and the greatest of their followers ...</t>
        </is>
      </c>
      <c r="E118" t="inlineStr">
        <is>
          <t>V.2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Burns, Emile, 1889-1972 editor.</t>
        </is>
      </c>
      <c r="L118" t="inlineStr">
        <is>
          <t>New York, Haskell House, 1970.</t>
        </is>
      </c>
      <c r="M118" t="inlineStr">
        <is>
          <t>1970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HX </t>
        </is>
      </c>
      <c r="S118" t="n">
        <v>5</v>
      </c>
      <c r="T118" t="n">
        <v>7</v>
      </c>
      <c r="U118" t="inlineStr">
        <is>
          <t>2002-04-23</t>
        </is>
      </c>
      <c r="V118" t="inlineStr">
        <is>
          <t>2002-04-23</t>
        </is>
      </c>
      <c r="W118" t="inlineStr">
        <is>
          <t>1998-01-16</t>
        </is>
      </c>
      <c r="X118" t="inlineStr">
        <is>
          <t>1998-01-16</t>
        </is>
      </c>
      <c r="Y118" t="n">
        <v>181</v>
      </c>
      <c r="Z118" t="n">
        <v>153</v>
      </c>
      <c r="AA118" t="n">
        <v>168</v>
      </c>
      <c r="AB118" t="n">
        <v>2</v>
      </c>
      <c r="AC118" t="n">
        <v>2</v>
      </c>
      <c r="AD118" t="n">
        <v>7</v>
      </c>
      <c r="AE118" t="n">
        <v>7</v>
      </c>
      <c r="AF118" t="n">
        <v>3</v>
      </c>
      <c r="AG118" t="n">
        <v>3</v>
      </c>
      <c r="AH118" t="n">
        <v>3</v>
      </c>
      <c r="AI118" t="n">
        <v>3</v>
      </c>
      <c r="AJ118" t="n">
        <v>4</v>
      </c>
      <c r="AK118" t="n">
        <v>4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HYPERLINK("http://catalog.hathitrust.org/Record/007886293","HathiTrust Record")</f>
        <v/>
      </c>
      <c r="AS118">
        <f>HYPERLINK("https://creighton-primo.hosted.exlibrisgroup.com/primo-explore/search?tab=default_tab&amp;search_scope=EVERYTHING&amp;vid=01CRU&amp;lang=en_US&amp;offset=0&amp;query=any,contains,991005353089702656","Catalog Record")</f>
        <v/>
      </c>
      <c r="AT118">
        <f>HYPERLINK("http://www.worldcat.org/oclc/92916","WorldCat Record")</f>
        <v/>
      </c>
      <c r="AU118" t="inlineStr">
        <is>
          <t>10076707757:eng</t>
        </is>
      </c>
      <c r="AV118" t="inlineStr">
        <is>
          <t>92916</t>
        </is>
      </c>
      <c r="AW118" t="inlineStr">
        <is>
          <t>991005353089702656</t>
        </is>
      </c>
      <c r="AX118" t="inlineStr">
        <is>
          <t>991005353089702656</t>
        </is>
      </c>
      <c r="AY118" t="inlineStr">
        <is>
          <t>2262549290002656</t>
        </is>
      </c>
      <c r="AZ118" t="inlineStr">
        <is>
          <t>BOOK</t>
        </is>
      </c>
      <c r="BB118" t="inlineStr">
        <is>
          <t>9780838310908</t>
        </is>
      </c>
      <c r="BC118" t="inlineStr">
        <is>
          <t>32285003324752</t>
        </is>
      </c>
      <c r="BD118" t="inlineStr">
        <is>
          <t>893242578</t>
        </is>
      </c>
    </row>
    <row r="119">
      <c r="A119" t="inlineStr">
        <is>
          <t>No</t>
        </is>
      </c>
      <c r="B119" t="inlineStr">
        <is>
          <t>HX39.5 .C35 1998</t>
        </is>
      </c>
      <c r="C119" t="inlineStr">
        <is>
          <t>0                      HX 0039500C  35          1998</t>
        </is>
      </c>
      <c r="D119" t="inlineStr">
        <is>
          <t>The postmodern Marx / Terrell Carver.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Carver, Terrell.</t>
        </is>
      </c>
      <c r="L119" t="inlineStr">
        <is>
          <t>University Park, Penn. : Pennsylvania State University Press, c1998.</t>
        </is>
      </c>
      <c r="M119" t="inlineStr">
        <is>
          <t>1998</t>
        </is>
      </c>
      <c r="O119" t="inlineStr">
        <is>
          <t>eng</t>
        </is>
      </c>
      <c r="P119" t="inlineStr">
        <is>
          <t>pau</t>
        </is>
      </c>
      <c r="R119" t="inlineStr">
        <is>
          <t xml:space="preserve">HX </t>
        </is>
      </c>
      <c r="S119" t="n">
        <v>5</v>
      </c>
      <c r="T119" t="n">
        <v>5</v>
      </c>
      <c r="U119" t="inlineStr">
        <is>
          <t>2007-02-07</t>
        </is>
      </c>
      <c r="V119" t="inlineStr">
        <is>
          <t>2007-02-07</t>
        </is>
      </c>
      <c r="W119" t="inlineStr">
        <is>
          <t>2000-11-30</t>
        </is>
      </c>
      <c r="X119" t="inlineStr">
        <is>
          <t>2000-11-30</t>
        </is>
      </c>
      <c r="Y119" t="n">
        <v>271</v>
      </c>
      <c r="Z119" t="n">
        <v>217</v>
      </c>
      <c r="AA119" t="n">
        <v>240</v>
      </c>
      <c r="AB119" t="n">
        <v>2</v>
      </c>
      <c r="AC119" t="n">
        <v>3</v>
      </c>
      <c r="AD119" t="n">
        <v>18</v>
      </c>
      <c r="AE119" t="n">
        <v>19</v>
      </c>
      <c r="AF119" t="n">
        <v>7</v>
      </c>
      <c r="AG119" t="n">
        <v>7</v>
      </c>
      <c r="AH119" t="n">
        <v>8</v>
      </c>
      <c r="AI119" t="n">
        <v>8</v>
      </c>
      <c r="AJ119" t="n">
        <v>6</v>
      </c>
      <c r="AK119" t="n">
        <v>6</v>
      </c>
      <c r="AL119" t="n">
        <v>1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HYPERLINK("https://creighton-primo.hosted.exlibrisgroup.com/primo-explore/search?tab=default_tab&amp;search_scope=EVERYTHING&amp;vid=01CRU&amp;lang=en_US&amp;offset=0&amp;query=any,contains,991003305369702656","Catalog Record")</f>
        <v/>
      </c>
      <c r="AT119">
        <f>HYPERLINK("http://www.worldcat.org/oclc/39116621","WorldCat Record")</f>
        <v/>
      </c>
      <c r="AU119" t="inlineStr">
        <is>
          <t>23618832:eng</t>
        </is>
      </c>
      <c r="AV119" t="inlineStr">
        <is>
          <t>39116621</t>
        </is>
      </c>
      <c r="AW119" t="inlineStr">
        <is>
          <t>991003305369702656</t>
        </is>
      </c>
      <c r="AX119" t="inlineStr">
        <is>
          <t>991003305369702656</t>
        </is>
      </c>
      <c r="AY119" t="inlineStr">
        <is>
          <t>2260921650002656</t>
        </is>
      </c>
      <c r="AZ119" t="inlineStr">
        <is>
          <t>BOOK</t>
        </is>
      </c>
      <c r="BB119" t="inlineStr">
        <is>
          <t>9780271018676</t>
        </is>
      </c>
      <c r="BC119" t="inlineStr">
        <is>
          <t>32285004268040</t>
        </is>
      </c>
      <c r="BD119" t="inlineStr">
        <is>
          <t>893711241</t>
        </is>
      </c>
    </row>
    <row r="120">
      <c r="A120" t="inlineStr">
        <is>
          <t>No</t>
        </is>
      </c>
      <c r="B120" t="inlineStr">
        <is>
          <t>HX39.5 .F4713</t>
        </is>
      </c>
      <c r="C120" t="inlineStr">
        <is>
          <t>0                      HX 0039500F  4713</t>
        </is>
      </c>
      <c r="D120" t="inlineStr">
        <is>
          <t>Marx and Marxism.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Fetscher, Iring.</t>
        </is>
      </c>
      <c r="L120" t="inlineStr">
        <is>
          <t>[New York] Herder and Herder [1971]</t>
        </is>
      </c>
      <c r="M120" t="inlineStr">
        <is>
          <t>1971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HX </t>
        </is>
      </c>
      <c r="S120" t="n">
        <v>1</v>
      </c>
      <c r="T120" t="n">
        <v>1</v>
      </c>
      <c r="U120" t="inlineStr">
        <is>
          <t>2004-09-26</t>
        </is>
      </c>
      <c r="V120" t="inlineStr">
        <is>
          <t>2004-09-26</t>
        </is>
      </c>
      <c r="W120" t="inlineStr">
        <is>
          <t>1997-08-26</t>
        </is>
      </c>
      <c r="X120" t="inlineStr">
        <is>
          <t>1997-08-26</t>
        </is>
      </c>
      <c r="Y120" t="n">
        <v>506</v>
      </c>
      <c r="Z120" t="n">
        <v>428</v>
      </c>
      <c r="AA120" t="n">
        <v>435</v>
      </c>
      <c r="AB120" t="n">
        <v>3</v>
      </c>
      <c r="AC120" t="n">
        <v>3</v>
      </c>
      <c r="AD120" t="n">
        <v>20</v>
      </c>
      <c r="AE120" t="n">
        <v>20</v>
      </c>
      <c r="AF120" t="n">
        <v>6</v>
      </c>
      <c r="AG120" t="n">
        <v>6</v>
      </c>
      <c r="AH120" t="n">
        <v>6</v>
      </c>
      <c r="AI120" t="n">
        <v>6</v>
      </c>
      <c r="AJ120" t="n">
        <v>13</v>
      </c>
      <c r="AK120" t="n">
        <v>13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HYPERLINK("http://catalog.hathitrust.org/Record/000960420","HathiTrust Record")</f>
        <v/>
      </c>
      <c r="AS120">
        <f>HYPERLINK("https://creighton-primo.hosted.exlibrisgroup.com/primo-explore/search?tab=default_tab&amp;search_scope=EVERYTHING&amp;vid=01CRU&amp;lang=en_US&amp;offset=0&amp;query=any,contains,991001236009702656","Catalog Record")</f>
        <v/>
      </c>
      <c r="AT120">
        <f>HYPERLINK("http://www.worldcat.org/oclc/206059","WorldCat Record")</f>
        <v/>
      </c>
      <c r="AU120" t="inlineStr">
        <is>
          <t>2908632395:eng</t>
        </is>
      </c>
      <c r="AV120" t="inlineStr">
        <is>
          <t>206059</t>
        </is>
      </c>
      <c r="AW120" t="inlineStr">
        <is>
          <t>991001236009702656</t>
        </is>
      </c>
      <c r="AX120" t="inlineStr">
        <is>
          <t>991001236009702656</t>
        </is>
      </c>
      <c r="AY120" t="inlineStr">
        <is>
          <t>2255051720002656</t>
        </is>
      </c>
      <c r="AZ120" t="inlineStr">
        <is>
          <t>BOOK</t>
        </is>
      </c>
      <c r="BC120" t="inlineStr">
        <is>
          <t>32285003190773</t>
        </is>
      </c>
      <c r="BD120" t="inlineStr">
        <is>
          <t>893516017</t>
        </is>
      </c>
    </row>
    <row r="121">
      <c r="A121" t="inlineStr">
        <is>
          <t>No</t>
        </is>
      </c>
      <c r="B121" t="inlineStr">
        <is>
          <t>HX39.5 .F85 2000</t>
        </is>
      </c>
      <c r="C121" t="inlineStr">
        <is>
          <t>0                      HX 0039500F  85          2000</t>
        </is>
      </c>
      <c r="D121" t="inlineStr">
        <is>
          <t>Echoes of Utopia : studies in the legacy of Marx / Michael Fuller.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Fuller, M. B. (Michael B.), 1944-</t>
        </is>
      </c>
      <c r="L121" t="inlineStr">
        <is>
          <t>Aldershot, Hampshire, England ; Burlington, VT : Ashgate, c2000.</t>
        </is>
      </c>
      <c r="M121" t="inlineStr">
        <is>
          <t>2000</t>
        </is>
      </c>
      <c r="O121" t="inlineStr">
        <is>
          <t>eng</t>
        </is>
      </c>
      <c r="P121" t="inlineStr">
        <is>
          <t>enk</t>
        </is>
      </c>
      <c r="Q121" t="inlineStr">
        <is>
          <t>Avebury series in philosophy</t>
        </is>
      </c>
      <c r="R121" t="inlineStr">
        <is>
          <t xml:space="preserve">HX </t>
        </is>
      </c>
      <c r="S121" t="n">
        <v>2</v>
      </c>
      <c r="T121" t="n">
        <v>2</v>
      </c>
      <c r="U121" t="inlineStr">
        <is>
          <t>2007-02-07</t>
        </is>
      </c>
      <c r="V121" t="inlineStr">
        <is>
          <t>2007-02-07</t>
        </is>
      </c>
      <c r="W121" t="inlineStr">
        <is>
          <t>2002-11-13</t>
        </is>
      </c>
      <c r="X121" t="inlineStr">
        <is>
          <t>2002-11-13</t>
        </is>
      </c>
      <c r="Y121" t="n">
        <v>153</v>
      </c>
      <c r="Z121" t="n">
        <v>117</v>
      </c>
      <c r="AA121" t="n">
        <v>143</v>
      </c>
      <c r="AB121" t="n">
        <v>2</v>
      </c>
      <c r="AC121" t="n">
        <v>2</v>
      </c>
      <c r="AD121" t="n">
        <v>9</v>
      </c>
      <c r="AE121" t="n">
        <v>9</v>
      </c>
      <c r="AF121" t="n">
        <v>2</v>
      </c>
      <c r="AG121" t="n">
        <v>2</v>
      </c>
      <c r="AH121" t="n">
        <v>3</v>
      </c>
      <c r="AI121" t="n">
        <v>3</v>
      </c>
      <c r="AJ121" t="n">
        <v>7</v>
      </c>
      <c r="AK121" t="n">
        <v>7</v>
      </c>
      <c r="AL121" t="n">
        <v>1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HYPERLINK("https://creighton-primo.hosted.exlibrisgroup.com/primo-explore/search?tab=default_tab&amp;search_scope=EVERYTHING&amp;vid=01CRU&amp;lang=en_US&amp;offset=0&amp;query=any,contains,991003903659702656","Catalog Record")</f>
        <v/>
      </c>
      <c r="AT121">
        <f>HYPERLINK("http://www.worldcat.org/oclc/44915062","WorldCat Record")</f>
        <v/>
      </c>
      <c r="AU121" t="inlineStr">
        <is>
          <t>368012279:eng</t>
        </is>
      </c>
      <c r="AV121" t="inlineStr">
        <is>
          <t>44915062</t>
        </is>
      </c>
      <c r="AW121" t="inlineStr">
        <is>
          <t>991003903659702656</t>
        </is>
      </c>
      <c r="AX121" t="inlineStr">
        <is>
          <t>991003903659702656</t>
        </is>
      </c>
      <c r="AY121" t="inlineStr">
        <is>
          <t>2266645860002656</t>
        </is>
      </c>
      <c r="AZ121" t="inlineStr">
        <is>
          <t>BOOK</t>
        </is>
      </c>
      <c r="BB121" t="inlineStr">
        <is>
          <t>9780754613176</t>
        </is>
      </c>
      <c r="BC121" t="inlineStr">
        <is>
          <t>32285004663307</t>
        </is>
      </c>
      <c r="BD121" t="inlineStr">
        <is>
          <t>893349368</t>
        </is>
      </c>
    </row>
    <row r="122">
      <c r="A122" t="inlineStr">
        <is>
          <t>No</t>
        </is>
      </c>
      <c r="B122" t="inlineStr">
        <is>
          <t>HX39.5 .G34</t>
        </is>
      </c>
      <c r="C122" t="inlineStr">
        <is>
          <t>0                      HX 0039500G  34</t>
        </is>
      </c>
      <c r="D122" t="inlineStr">
        <is>
          <t>Marx and history : from primitive society to the communist future / by D. Ross Gandy.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Gandy, Ross, 1935-</t>
        </is>
      </c>
      <c r="L122" t="inlineStr">
        <is>
          <t>Austin : University of Texas Press, c1979.</t>
        </is>
      </c>
      <c r="M122" t="inlineStr">
        <is>
          <t>1979</t>
        </is>
      </c>
      <c r="O122" t="inlineStr">
        <is>
          <t>eng</t>
        </is>
      </c>
      <c r="P122" t="inlineStr">
        <is>
          <t>txu</t>
        </is>
      </c>
      <c r="R122" t="inlineStr">
        <is>
          <t xml:space="preserve">HX </t>
        </is>
      </c>
      <c r="S122" t="n">
        <v>8</v>
      </c>
      <c r="T122" t="n">
        <v>8</v>
      </c>
      <c r="U122" t="inlineStr">
        <is>
          <t>2002-11-26</t>
        </is>
      </c>
      <c r="V122" t="inlineStr">
        <is>
          <t>2002-11-26</t>
        </is>
      </c>
      <c r="W122" t="inlineStr">
        <is>
          <t>1992-07-17</t>
        </is>
      </c>
      <c r="X122" t="inlineStr">
        <is>
          <t>1992-07-17</t>
        </is>
      </c>
      <c r="Y122" t="n">
        <v>544</v>
      </c>
      <c r="Z122" t="n">
        <v>435</v>
      </c>
      <c r="AA122" t="n">
        <v>438</v>
      </c>
      <c r="AB122" t="n">
        <v>3</v>
      </c>
      <c r="AC122" t="n">
        <v>3</v>
      </c>
      <c r="AD122" t="n">
        <v>20</v>
      </c>
      <c r="AE122" t="n">
        <v>20</v>
      </c>
      <c r="AF122" t="n">
        <v>7</v>
      </c>
      <c r="AG122" t="n">
        <v>7</v>
      </c>
      <c r="AH122" t="n">
        <v>8</v>
      </c>
      <c r="AI122" t="n">
        <v>8</v>
      </c>
      <c r="AJ122" t="n">
        <v>11</v>
      </c>
      <c r="AK122" t="n">
        <v>11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HYPERLINK("https://creighton-primo.hosted.exlibrisgroup.com/primo-explore/search?tab=default_tab&amp;search_scope=EVERYTHING&amp;vid=01CRU&amp;lang=en_US&amp;offset=0&amp;query=any,contains,991004648269702656","Catalog Record")</f>
        <v/>
      </c>
      <c r="AT122">
        <f>HYPERLINK("http://www.worldcat.org/oclc/4492863","WorldCat Record")</f>
        <v/>
      </c>
      <c r="AU122" t="inlineStr">
        <is>
          <t>366599803:eng</t>
        </is>
      </c>
      <c r="AV122" t="inlineStr">
        <is>
          <t>4492863</t>
        </is>
      </c>
      <c r="AW122" t="inlineStr">
        <is>
          <t>991004648269702656</t>
        </is>
      </c>
      <c r="AX122" t="inlineStr">
        <is>
          <t>991004648269702656</t>
        </is>
      </c>
      <c r="AY122" t="inlineStr">
        <is>
          <t>2263394040002656</t>
        </is>
      </c>
      <c r="AZ122" t="inlineStr">
        <is>
          <t>BOOK</t>
        </is>
      </c>
      <c r="BB122" t="inlineStr">
        <is>
          <t>9780292743021</t>
        </is>
      </c>
      <c r="BC122" t="inlineStr">
        <is>
          <t>32285001184174</t>
        </is>
      </c>
      <c r="BD122" t="inlineStr">
        <is>
          <t>893436552</t>
        </is>
      </c>
    </row>
    <row r="123">
      <c r="A123" t="inlineStr">
        <is>
          <t>No</t>
        </is>
      </c>
      <c r="B123" t="inlineStr">
        <is>
          <t>HX39.5 .G3513</t>
        </is>
      </c>
      <c r="C123" t="inlineStr">
        <is>
          <t>0                      HX 0039500G  3513</t>
        </is>
      </c>
      <c r="D123" t="inlineStr">
        <is>
          <t>Karl Marx; the evolution of his thought. [Translated from the French by Nan Apotheker]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Garaudy, Roger.</t>
        </is>
      </c>
      <c r="L123" t="inlineStr">
        <is>
          <t>New York, International Publishers [1967]</t>
        </is>
      </c>
      <c r="M123" t="inlineStr">
        <is>
          <t>1967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HX </t>
        </is>
      </c>
      <c r="S123" t="n">
        <v>3</v>
      </c>
      <c r="T123" t="n">
        <v>3</v>
      </c>
      <c r="U123" t="inlineStr">
        <is>
          <t>2007-10-12</t>
        </is>
      </c>
      <c r="V123" t="inlineStr">
        <is>
          <t>2007-10-12</t>
        </is>
      </c>
      <c r="W123" t="inlineStr">
        <is>
          <t>1997-08-26</t>
        </is>
      </c>
      <c r="X123" t="inlineStr">
        <is>
          <t>1997-08-26</t>
        </is>
      </c>
      <c r="Y123" t="n">
        <v>395</v>
      </c>
      <c r="Z123" t="n">
        <v>323</v>
      </c>
      <c r="AA123" t="n">
        <v>432</v>
      </c>
      <c r="AB123" t="n">
        <v>2</v>
      </c>
      <c r="AC123" t="n">
        <v>2</v>
      </c>
      <c r="AD123" t="n">
        <v>22</v>
      </c>
      <c r="AE123" t="n">
        <v>26</v>
      </c>
      <c r="AF123" t="n">
        <v>10</v>
      </c>
      <c r="AG123" t="n">
        <v>11</v>
      </c>
      <c r="AH123" t="n">
        <v>4</v>
      </c>
      <c r="AI123" t="n">
        <v>5</v>
      </c>
      <c r="AJ123" t="n">
        <v>12</v>
      </c>
      <c r="AK123" t="n">
        <v>15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HYPERLINK("https://creighton-primo.hosted.exlibrisgroup.com/primo-explore/search?tab=default_tab&amp;search_scope=EVERYTHING&amp;vid=01CRU&amp;lang=en_US&amp;offset=0&amp;query=any,contains,991002652879702656","Catalog Record")</f>
        <v/>
      </c>
      <c r="AT123">
        <f>HYPERLINK("http://www.worldcat.org/oclc/387568","WorldCat Record")</f>
        <v/>
      </c>
      <c r="AU123" t="inlineStr">
        <is>
          <t>10568032866:eng</t>
        </is>
      </c>
      <c r="AV123" t="inlineStr">
        <is>
          <t>387568</t>
        </is>
      </c>
      <c r="AW123" t="inlineStr">
        <is>
          <t>991002652879702656</t>
        </is>
      </c>
      <c r="AX123" t="inlineStr">
        <is>
          <t>991002652879702656</t>
        </is>
      </c>
      <c r="AY123" t="inlineStr">
        <is>
          <t>2257634070002656</t>
        </is>
      </c>
      <c r="AZ123" t="inlineStr">
        <is>
          <t>BOOK</t>
        </is>
      </c>
      <c r="BC123" t="inlineStr">
        <is>
          <t>32285003190781</t>
        </is>
      </c>
      <c r="BD123" t="inlineStr">
        <is>
          <t>893892813</t>
        </is>
      </c>
    </row>
    <row r="124">
      <c r="A124" t="inlineStr">
        <is>
          <t>No</t>
        </is>
      </c>
      <c r="B124" t="inlineStr">
        <is>
          <t>HX39.5 .L6513 2003</t>
        </is>
      </c>
      <c r="C124" t="inlineStr">
        <is>
          <t>0                      HX 0039500L  6513        2003</t>
        </is>
      </c>
      <c r="D124" t="inlineStr">
        <is>
          <t>The theory of revolution in the young Marx / by Michael Löwy.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Löwy, Michael, 1938-</t>
        </is>
      </c>
      <c r="L124" t="inlineStr">
        <is>
          <t>Leiden ; Boston : Brill, 2003.</t>
        </is>
      </c>
      <c r="M124" t="inlineStr">
        <is>
          <t>2003</t>
        </is>
      </c>
      <c r="O124" t="inlineStr">
        <is>
          <t>eng</t>
        </is>
      </c>
      <c r="P124" t="inlineStr">
        <is>
          <t xml:space="preserve">ne </t>
        </is>
      </c>
      <c r="Q124" t="inlineStr">
        <is>
          <t>Historical materialism book series, 1570-1522 ; 2</t>
        </is>
      </c>
      <c r="R124" t="inlineStr">
        <is>
          <t xml:space="preserve">HX </t>
        </is>
      </c>
      <c r="S124" t="n">
        <v>3</v>
      </c>
      <c r="T124" t="n">
        <v>3</v>
      </c>
      <c r="U124" t="inlineStr">
        <is>
          <t>2007-12-01</t>
        </is>
      </c>
      <c r="V124" t="inlineStr">
        <is>
          <t>2007-12-01</t>
        </is>
      </c>
      <c r="W124" t="inlineStr">
        <is>
          <t>2003-04-15</t>
        </is>
      </c>
      <c r="X124" t="inlineStr">
        <is>
          <t>2003-04-15</t>
        </is>
      </c>
      <c r="Y124" t="n">
        <v>122</v>
      </c>
      <c r="Z124" t="n">
        <v>88</v>
      </c>
      <c r="AA124" t="n">
        <v>88</v>
      </c>
      <c r="AB124" t="n">
        <v>3</v>
      </c>
      <c r="AC124" t="n">
        <v>3</v>
      </c>
      <c r="AD124" t="n">
        <v>9</v>
      </c>
      <c r="AE124" t="n">
        <v>9</v>
      </c>
      <c r="AF124" t="n">
        <v>1</v>
      </c>
      <c r="AG124" t="n">
        <v>1</v>
      </c>
      <c r="AH124" t="n">
        <v>3</v>
      </c>
      <c r="AI124" t="n">
        <v>3</v>
      </c>
      <c r="AJ124" t="n">
        <v>6</v>
      </c>
      <c r="AK124" t="n">
        <v>6</v>
      </c>
      <c r="AL124" t="n">
        <v>2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HYPERLINK("https://creighton-primo.hosted.exlibrisgroup.com/primo-explore/search?tab=default_tab&amp;search_scope=EVERYTHING&amp;vid=01CRU&amp;lang=en_US&amp;offset=0&amp;query=any,contains,991004005929702656","Catalog Record")</f>
        <v/>
      </c>
      <c r="AT124">
        <f>HYPERLINK("http://www.worldcat.org/oclc/51042630","WorldCat Record")</f>
        <v/>
      </c>
      <c r="AU124" t="inlineStr">
        <is>
          <t>9437950862:eng</t>
        </is>
      </c>
      <c r="AV124" t="inlineStr">
        <is>
          <t>51042630</t>
        </is>
      </c>
      <c r="AW124" t="inlineStr">
        <is>
          <t>991004005929702656</t>
        </is>
      </c>
      <c r="AX124" t="inlineStr">
        <is>
          <t>991004005929702656</t>
        </is>
      </c>
      <c r="AY124" t="inlineStr">
        <is>
          <t>2272438660002656</t>
        </is>
      </c>
      <c r="AZ124" t="inlineStr">
        <is>
          <t>BOOK</t>
        </is>
      </c>
      <c r="BB124" t="inlineStr">
        <is>
          <t>9789004129016</t>
        </is>
      </c>
      <c r="BC124" t="inlineStr">
        <is>
          <t>32285004742598</t>
        </is>
      </c>
      <c r="BD124" t="inlineStr">
        <is>
          <t>893499987</t>
        </is>
      </c>
    </row>
    <row r="125">
      <c r="A125" t="inlineStr">
        <is>
          <t>No</t>
        </is>
      </c>
      <c r="B125" t="inlineStr">
        <is>
          <t>HX39.5 .M27 1970b</t>
        </is>
      </c>
      <c r="C125" t="inlineStr">
        <is>
          <t>0                      HX 0039500M  27          1970b</t>
        </is>
      </c>
      <c r="D125" t="inlineStr">
        <is>
          <t>Marx before Marxism / David McLellan.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McLellan, David.</t>
        </is>
      </c>
      <c r="L125" t="inlineStr">
        <is>
          <t>New York : Harper &amp; Row, [1970]</t>
        </is>
      </c>
      <c r="M125" t="inlineStr">
        <is>
          <t>1970</t>
        </is>
      </c>
      <c r="N125" t="inlineStr">
        <is>
          <t>[1st U.S. ed.]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HX </t>
        </is>
      </c>
      <c r="S125" t="n">
        <v>3</v>
      </c>
      <c r="T125" t="n">
        <v>3</v>
      </c>
      <c r="U125" t="inlineStr">
        <is>
          <t>2009-02-12</t>
        </is>
      </c>
      <c r="V125" t="inlineStr">
        <is>
          <t>2009-02-12</t>
        </is>
      </c>
      <c r="W125" t="inlineStr">
        <is>
          <t>2003-01-29</t>
        </is>
      </c>
      <c r="X125" t="inlineStr">
        <is>
          <t>2003-01-29</t>
        </is>
      </c>
      <c r="Y125" t="n">
        <v>613</v>
      </c>
      <c r="Z125" t="n">
        <v>572</v>
      </c>
      <c r="AA125" t="n">
        <v>676</v>
      </c>
      <c r="AB125" t="n">
        <v>4</v>
      </c>
      <c r="AC125" t="n">
        <v>5</v>
      </c>
      <c r="AD125" t="n">
        <v>28</v>
      </c>
      <c r="AE125" t="n">
        <v>33</v>
      </c>
      <c r="AF125" t="n">
        <v>12</v>
      </c>
      <c r="AG125" t="n">
        <v>13</v>
      </c>
      <c r="AH125" t="n">
        <v>5</v>
      </c>
      <c r="AI125" t="n">
        <v>7</v>
      </c>
      <c r="AJ125" t="n">
        <v>19</v>
      </c>
      <c r="AK125" t="n">
        <v>21</v>
      </c>
      <c r="AL125" t="n">
        <v>2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HYPERLINK("http://catalog.hathitrust.org/Record/001107722","HathiTrust Record")</f>
        <v/>
      </c>
      <c r="AS125">
        <f>HYPERLINK("https://creighton-primo.hosted.exlibrisgroup.com/primo-explore/search?tab=default_tab&amp;search_scope=EVERYTHING&amp;vid=01CRU&amp;lang=en_US&amp;offset=0&amp;query=any,contains,991003982609702656","Catalog Record")</f>
        <v/>
      </c>
      <c r="AT125">
        <f>HYPERLINK("http://www.worldcat.org/oclc/81448","WorldCat Record")</f>
        <v/>
      </c>
      <c r="AU125" t="inlineStr">
        <is>
          <t>1237212:eng</t>
        </is>
      </c>
      <c r="AV125" t="inlineStr">
        <is>
          <t>81448</t>
        </is>
      </c>
      <c r="AW125" t="inlineStr">
        <is>
          <t>991003982609702656</t>
        </is>
      </c>
      <c r="AX125" t="inlineStr">
        <is>
          <t>991003982609702656</t>
        </is>
      </c>
      <c r="AY125" t="inlineStr">
        <is>
          <t>2269690570002656</t>
        </is>
      </c>
      <c r="AZ125" t="inlineStr">
        <is>
          <t>BOOK</t>
        </is>
      </c>
      <c r="BC125" t="inlineStr">
        <is>
          <t>32285004696430</t>
        </is>
      </c>
      <c r="BD125" t="inlineStr">
        <is>
          <t>893881907</t>
        </is>
      </c>
    </row>
    <row r="126">
      <c r="A126" t="inlineStr">
        <is>
          <t>No</t>
        </is>
      </c>
      <c r="B126" t="inlineStr">
        <is>
          <t>HX39.5 .M37</t>
        </is>
      </c>
      <c r="C126" t="inlineStr">
        <is>
          <t>0                      HX 0039500M  37</t>
        </is>
      </c>
      <c r="D126" t="inlineStr">
        <is>
          <t>Marx and the Western World / edited by Nicholas Lobkowicz. Contributors: James L. Adams [and others]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Notre Dame, Ind. : University of Notre Dame Press, [1967]</t>
        </is>
      </c>
      <c r="M126" t="inlineStr">
        <is>
          <t>1967</t>
        </is>
      </c>
      <c r="O126" t="inlineStr">
        <is>
          <t>eng</t>
        </is>
      </c>
      <c r="P126" t="inlineStr">
        <is>
          <t>inu</t>
        </is>
      </c>
      <c r="Q126" t="inlineStr">
        <is>
          <t>International studies of the Committee on International Relations, University of Notre Dame</t>
        </is>
      </c>
      <c r="R126" t="inlineStr">
        <is>
          <t xml:space="preserve">HX </t>
        </is>
      </c>
      <c r="S126" t="n">
        <v>2</v>
      </c>
      <c r="T126" t="n">
        <v>2</v>
      </c>
      <c r="U126" t="inlineStr">
        <is>
          <t>2004-04-12</t>
        </is>
      </c>
      <c r="V126" t="inlineStr">
        <is>
          <t>2004-04-12</t>
        </is>
      </c>
      <c r="W126" t="inlineStr">
        <is>
          <t>1994-10-19</t>
        </is>
      </c>
      <c r="X126" t="inlineStr">
        <is>
          <t>1994-10-19</t>
        </is>
      </c>
      <c r="Y126" t="n">
        <v>982</v>
      </c>
      <c r="Z126" t="n">
        <v>810</v>
      </c>
      <c r="AA126" t="n">
        <v>820</v>
      </c>
      <c r="AB126" t="n">
        <v>6</v>
      </c>
      <c r="AC126" t="n">
        <v>6</v>
      </c>
      <c r="AD126" t="n">
        <v>34</v>
      </c>
      <c r="AE126" t="n">
        <v>34</v>
      </c>
      <c r="AF126" t="n">
        <v>14</v>
      </c>
      <c r="AG126" t="n">
        <v>14</v>
      </c>
      <c r="AH126" t="n">
        <v>5</v>
      </c>
      <c r="AI126" t="n">
        <v>5</v>
      </c>
      <c r="AJ126" t="n">
        <v>18</v>
      </c>
      <c r="AK126" t="n">
        <v>18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HYPERLINK("http://catalog.hathitrust.org/Record/001107272","HathiTrust Record")</f>
        <v/>
      </c>
      <c r="AS126">
        <f>HYPERLINK("https://creighton-primo.hosted.exlibrisgroup.com/primo-explore/search?tab=default_tab&amp;search_scope=EVERYTHING&amp;vid=01CRU&amp;lang=en_US&amp;offset=0&amp;query=any,contains,991002114159702656","Catalog Record")</f>
        <v/>
      </c>
      <c r="AT126">
        <f>HYPERLINK("http://www.worldcat.org/oclc/267962","WorldCat Record")</f>
        <v/>
      </c>
      <c r="AU126" t="inlineStr">
        <is>
          <t>363887103:eng</t>
        </is>
      </c>
      <c r="AV126" t="inlineStr">
        <is>
          <t>267962</t>
        </is>
      </c>
      <c r="AW126" t="inlineStr">
        <is>
          <t>991002114159702656</t>
        </is>
      </c>
      <c r="AX126" t="inlineStr">
        <is>
          <t>991002114159702656</t>
        </is>
      </c>
      <c r="AY126" t="inlineStr">
        <is>
          <t>2270640990002656</t>
        </is>
      </c>
      <c r="AZ126" t="inlineStr">
        <is>
          <t>BOOK</t>
        </is>
      </c>
      <c r="BB126" t="inlineStr">
        <is>
          <t>9780268001704</t>
        </is>
      </c>
      <c r="BC126" t="inlineStr">
        <is>
          <t>32285001962348</t>
        </is>
      </c>
      <c r="BD126" t="inlineStr">
        <is>
          <t>893250833</t>
        </is>
      </c>
    </row>
    <row r="127">
      <c r="A127" t="inlineStr">
        <is>
          <t>No</t>
        </is>
      </c>
      <c r="B127" t="inlineStr">
        <is>
          <t>HX39.5 .M376</t>
        </is>
      </c>
      <c r="C127" t="inlineStr">
        <is>
          <t>0                      HX 0039500M  376</t>
        </is>
      </c>
      <c r="D127" t="inlineStr">
        <is>
          <t>Marx, justice, and history / edited by Marshall Cohen, Thomas Nagel, and Thomas Scanlon ; contributors, George G. Brenkert ... [et al.].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Princeton, N.J. : Princeton University Press,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nju</t>
        </is>
      </c>
      <c r="Q127" t="inlineStr">
        <is>
          <t>A Philosophy &amp; public affairs reader</t>
        </is>
      </c>
      <c r="R127" t="inlineStr">
        <is>
          <t xml:space="preserve">HX </t>
        </is>
      </c>
      <c r="S127" t="n">
        <v>4</v>
      </c>
      <c r="T127" t="n">
        <v>4</v>
      </c>
      <c r="U127" t="inlineStr">
        <is>
          <t>2006-01-20</t>
        </is>
      </c>
      <c r="V127" t="inlineStr">
        <is>
          <t>2006-01-20</t>
        </is>
      </c>
      <c r="W127" t="inlineStr">
        <is>
          <t>1992-07-17</t>
        </is>
      </c>
      <c r="X127" t="inlineStr">
        <is>
          <t>1992-07-17</t>
        </is>
      </c>
      <c r="Y127" t="n">
        <v>636</v>
      </c>
      <c r="Z127" t="n">
        <v>456</v>
      </c>
      <c r="AA127" t="n">
        <v>1091</v>
      </c>
      <c r="AB127" t="n">
        <v>4</v>
      </c>
      <c r="AC127" t="n">
        <v>15</v>
      </c>
      <c r="AD127" t="n">
        <v>37</v>
      </c>
      <c r="AE127" t="n">
        <v>59</v>
      </c>
      <c r="AF127" t="n">
        <v>9</v>
      </c>
      <c r="AG127" t="n">
        <v>19</v>
      </c>
      <c r="AH127" t="n">
        <v>7</v>
      </c>
      <c r="AI127" t="n">
        <v>9</v>
      </c>
      <c r="AJ127" t="n">
        <v>17</v>
      </c>
      <c r="AK127" t="n">
        <v>19</v>
      </c>
      <c r="AL127" t="n">
        <v>3</v>
      </c>
      <c r="AM127" t="n">
        <v>13</v>
      </c>
      <c r="AN127" t="n">
        <v>9</v>
      </c>
      <c r="AO127" t="n">
        <v>10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HYPERLINK("https://creighton-primo.hosted.exlibrisgroup.com/primo-explore/search?tab=default_tab&amp;search_scope=EVERYTHING&amp;vid=01CRU&amp;lang=en_US&amp;offset=0&amp;query=any,contains,991005000959702656","Catalog Record")</f>
        <v/>
      </c>
      <c r="AT127">
        <f>HYPERLINK("http://www.worldcat.org/oclc/6544099","WorldCat Record")</f>
        <v/>
      </c>
      <c r="AU127" t="inlineStr">
        <is>
          <t>133912784:eng</t>
        </is>
      </c>
      <c r="AV127" t="inlineStr">
        <is>
          <t>6544099</t>
        </is>
      </c>
      <c r="AW127" t="inlineStr">
        <is>
          <t>991005000959702656</t>
        </is>
      </c>
      <c r="AX127" t="inlineStr">
        <is>
          <t>991005000959702656</t>
        </is>
      </c>
      <c r="AY127" t="inlineStr">
        <is>
          <t>2256026650002656</t>
        </is>
      </c>
      <c r="AZ127" t="inlineStr">
        <is>
          <t>BOOK</t>
        </is>
      </c>
      <c r="BB127" t="inlineStr">
        <is>
          <t>9780691020099</t>
        </is>
      </c>
      <c r="BC127" t="inlineStr">
        <is>
          <t>32285001184216</t>
        </is>
      </c>
      <c r="BD127" t="inlineStr">
        <is>
          <t>893782892</t>
        </is>
      </c>
    </row>
    <row r="128">
      <c r="A128" t="inlineStr">
        <is>
          <t>No</t>
        </is>
      </c>
      <c r="B128" t="inlineStr">
        <is>
          <t>HX39.5 .M378</t>
        </is>
      </c>
      <c r="C128" t="inlineStr">
        <is>
          <t>0                      HX 0039500M  378</t>
        </is>
      </c>
      <c r="D128" t="inlineStr">
        <is>
          <t>Marxism in Marx's day / edited by Eric J. Hobsbawm.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Bloomington : Indiana University Press, c1982.</t>
        </is>
      </c>
      <c r="M128" t="inlineStr">
        <is>
          <t>1982</t>
        </is>
      </c>
      <c r="O128" t="inlineStr">
        <is>
          <t>eng</t>
        </is>
      </c>
      <c r="P128" t="inlineStr">
        <is>
          <t>inu</t>
        </is>
      </c>
      <c r="Q128" t="inlineStr">
        <is>
          <t>The History of Marxism ; v. 1</t>
        </is>
      </c>
      <c r="R128" t="inlineStr">
        <is>
          <t xml:space="preserve">HX </t>
        </is>
      </c>
      <c r="S128" t="n">
        <v>8</v>
      </c>
      <c r="T128" t="n">
        <v>8</v>
      </c>
      <c r="U128" t="inlineStr">
        <is>
          <t>2002-11-26</t>
        </is>
      </c>
      <c r="V128" t="inlineStr">
        <is>
          <t>2002-11-26</t>
        </is>
      </c>
      <c r="W128" t="inlineStr">
        <is>
          <t>1992-07-17</t>
        </is>
      </c>
      <c r="X128" t="inlineStr">
        <is>
          <t>1992-07-17</t>
        </is>
      </c>
      <c r="Y128" t="n">
        <v>402</v>
      </c>
      <c r="Z128" t="n">
        <v>364</v>
      </c>
      <c r="AA128" t="n">
        <v>374</v>
      </c>
      <c r="AB128" t="n">
        <v>4</v>
      </c>
      <c r="AC128" t="n">
        <v>4</v>
      </c>
      <c r="AD128" t="n">
        <v>21</v>
      </c>
      <c r="AE128" t="n">
        <v>21</v>
      </c>
      <c r="AF128" t="n">
        <v>10</v>
      </c>
      <c r="AG128" t="n">
        <v>10</v>
      </c>
      <c r="AH128" t="n">
        <v>6</v>
      </c>
      <c r="AI128" t="n">
        <v>6</v>
      </c>
      <c r="AJ128" t="n">
        <v>11</v>
      </c>
      <c r="AK128" t="n">
        <v>11</v>
      </c>
      <c r="AL128" t="n">
        <v>2</v>
      </c>
      <c r="AM128" t="n">
        <v>2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HYPERLINK("https://creighton-primo.hosted.exlibrisgroup.com/primo-explore/search?tab=default_tab&amp;search_scope=EVERYTHING&amp;vid=01CRU&amp;lang=en_US&amp;offset=0&amp;query=any,contains,991005134819702656","Catalog Record")</f>
        <v/>
      </c>
      <c r="AT128">
        <f>HYPERLINK("http://www.worldcat.org/oclc/7575876","WorldCat Record")</f>
        <v/>
      </c>
      <c r="AU128" t="inlineStr">
        <is>
          <t>54452057:eng</t>
        </is>
      </c>
      <c r="AV128" t="inlineStr">
        <is>
          <t>7575876</t>
        </is>
      </c>
      <c r="AW128" t="inlineStr">
        <is>
          <t>991005134819702656</t>
        </is>
      </c>
      <c r="AX128" t="inlineStr">
        <is>
          <t>991005134819702656</t>
        </is>
      </c>
      <c r="AY128" t="inlineStr">
        <is>
          <t>2265732470002656</t>
        </is>
      </c>
      <c r="AZ128" t="inlineStr">
        <is>
          <t>BOOK</t>
        </is>
      </c>
      <c r="BB128" t="inlineStr">
        <is>
          <t>9780253328120</t>
        </is>
      </c>
      <c r="BC128" t="inlineStr">
        <is>
          <t>32285001184240</t>
        </is>
      </c>
      <c r="BD128" t="inlineStr">
        <is>
          <t>893801788</t>
        </is>
      </c>
    </row>
    <row r="129">
      <c r="A129" t="inlineStr">
        <is>
          <t>No</t>
        </is>
      </c>
      <c r="B129" t="inlineStr">
        <is>
          <t>HX39.5 .M395 1984</t>
        </is>
      </c>
      <c r="C129" t="inlineStr">
        <is>
          <t>0                      HX 0039500M  395         1984</t>
        </is>
      </c>
      <c r="D129" t="inlineStr">
        <is>
          <t>The meaning of Karl Marx / Bruce Mazlish.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Mazlish, Bruce, 1923-2016.</t>
        </is>
      </c>
      <c r="L129" t="inlineStr">
        <is>
          <t>New York : Oxford University Press, 1984.</t>
        </is>
      </c>
      <c r="M129" t="inlineStr">
        <is>
          <t>1984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HX </t>
        </is>
      </c>
      <c r="S129" t="n">
        <v>7</v>
      </c>
      <c r="T129" t="n">
        <v>7</v>
      </c>
      <c r="U129" t="inlineStr">
        <is>
          <t>2003-02-24</t>
        </is>
      </c>
      <c r="V129" t="inlineStr">
        <is>
          <t>2003-02-24</t>
        </is>
      </c>
      <c r="W129" t="inlineStr">
        <is>
          <t>1990-06-07</t>
        </is>
      </c>
      <c r="X129" t="inlineStr">
        <is>
          <t>1990-06-07</t>
        </is>
      </c>
      <c r="Y129" t="n">
        <v>740</v>
      </c>
      <c r="Z129" t="n">
        <v>599</v>
      </c>
      <c r="AA129" t="n">
        <v>602</v>
      </c>
      <c r="AB129" t="n">
        <v>5</v>
      </c>
      <c r="AC129" t="n">
        <v>5</v>
      </c>
      <c r="AD129" t="n">
        <v>35</v>
      </c>
      <c r="AE129" t="n">
        <v>35</v>
      </c>
      <c r="AF129" t="n">
        <v>14</v>
      </c>
      <c r="AG129" t="n">
        <v>14</v>
      </c>
      <c r="AH129" t="n">
        <v>8</v>
      </c>
      <c r="AI129" t="n">
        <v>8</v>
      </c>
      <c r="AJ129" t="n">
        <v>19</v>
      </c>
      <c r="AK129" t="n">
        <v>19</v>
      </c>
      <c r="AL129" t="n">
        <v>4</v>
      </c>
      <c r="AM129" t="n">
        <v>4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HYPERLINK("https://creighton-primo.hosted.exlibrisgroup.com/primo-explore/search?tab=default_tab&amp;search_scope=EVERYTHING&amp;vid=01CRU&amp;lang=en_US&amp;offset=0&amp;query=any,contains,991000425259702656","Catalog Record")</f>
        <v/>
      </c>
      <c r="AT129">
        <f>HYPERLINK("http://www.worldcat.org/oclc/10753129","WorldCat Record")</f>
        <v/>
      </c>
      <c r="AU129" t="inlineStr">
        <is>
          <t>2907650:eng</t>
        </is>
      </c>
      <c r="AV129" t="inlineStr">
        <is>
          <t>10753129</t>
        </is>
      </c>
      <c r="AW129" t="inlineStr">
        <is>
          <t>991000425259702656</t>
        </is>
      </c>
      <c r="AX129" t="inlineStr">
        <is>
          <t>991000425259702656</t>
        </is>
      </c>
      <c r="AY129" t="inlineStr">
        <is>
          <t>2265410810002656</t>
        </is>
      </c>
      <c r="AZ129" t="inlineStr">
        <is>
          <t>BOOK</t>
        </is>
      </c>
      <c r="BB129" t="inlineStr">
        <is>
          <t>9780195034660</t>
        </is>
      </c>
      <c r="BC129" t="inlineStr">
        <is>
          <t>32285000183805</t>
        </is>
      </c>
      <c r="BD129" t="inlineStr">
        <is>
          <t>893683401</t>
        </is>
      </c>
    </row>
    <row r="130">
      <c r="A130" t="inlineStr">
        <is>
          <t>No</t>
        </is>
      </c>
      <c r="B130" t="inlineStr">
        <is>
          <t>HX39.5 .M414 2002</t>
        </is>
      </c>
      <c r="C130" t="inlineStr">
        <is>
          <t>0                      HX 0039500M  414         2002</t>
        </is>
      </c>
      <c r="D130" t="inlineStr">
        <is>
          <t>Karl Marx : the burden of reason (why Marx rejected politics and the market) / Allan Megill.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Megill, Allan.</t>
        </is>
      </c>
      <c r="L130" t="inlineStr">
        <is>
          <t>Lanham, Md. : Rowman &amp; Littlefield, c2002.</t>
        </is>
      </c>
      <c r="M130" t="inlineStr">
        <is>
          <t>2002</t>
        </is>
      </c>
      <c r="O130" t="inlineStr">
        <is>
          <t>eng</t>
        </is>
      </c>
      <c r="P130" t="inlineStr">
        <is>
          <t>mdu</t>
        </is>
      </c>
      <c r="R130" t="inlineStr">
        <is>
          <t xml:space="preserve">HX </t>
        </is>
      </c>
      <c r="S130" t="n">
        <v>11</v>
      </c>
      <c r="T130" t="n">
        <v>11</v>
      </c>
      <c r="U130" t="inlineStr">
        <is>
          <t>2009-10-28</t>
        </is>
      </c>
      <c r="V130" t="inlineStr">
        <is>
          <t>2009-10-28</t>
        </is>
      </c>
      <c r="W130" t="inlineStr">
        <is>
          <t>2002-02-04</t>
        </is>
      </c>
      <c r="X130" t="inlineStr">
        <is>
          <t>2002-02-04</t>
        </is>
      </c>
      <c r="Y130" t="n">
        <v>340</v>
      </c>
      <c r="Z130" t="n">
        <v>275</v>
      </c>
      <c r="AA130" t="n">
        <v>296</v>
      </c>
      <c r="AB130" t="n">
        <v>4</v>
      </c>
      <c r="AC130" t="n">
        <v>4</v>
      </c>
      <c r="AD130" t="n">
        <v>20</v>
      </c>
      <c r="AE130" t="n">
        <v>20</v>
      </c>
      <c r="AF130" t="n">
        <v>11</v>
      </c>
      <c r="AG130" t="n">
        <v>11</v>
      </c>
      <c r="AH130" t="n">
        <v>5</v>
      </c>
      <c r="AI130" t="n">
        <v>5</v>
      </c>
      <c r="AJ130" t="n">
        <v>8</v>
      </c>
      <c r="AK130" t="n">
        <v>8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HYPERLINK("http://catalog.hathitrust.org/Record/004219240","HathiTrust Record")</f>
        <v/>
      </c>
      <c r="AS130">
        <f>HYPERLINK("https://creighton-primo.hosted.exlibrisgroup.com/primo-explore/search?tab=default_tab&amp;search_scope=EVERYTHING&amp;vid=01CRU&amp;lang=en_US&amp;offset=0&amp;query=any,contains,991003668859702656","Catalog Record")</f>
        <v/>
      </c>
      <c r="AT130">
        <f>HYPERLINK("http://www.worldcat.org/oclc/47764370","WorldCat Record")</f>
        <v/>
      </c>
      <c r="AU130" t="inlineStr">
        <is>
          <t>36632362:eng</t>
        </is>
      </c>
      <c r="AV130" t="inlineStr">
        <is>
          <t>47764370</t>
        </is>
      </c>
      <c r="AW130" t="inlineStr">
        <is>
          <t>991003668859702656</t>
        </is>
      </c>
      <c r="AX130" t="inlineStr">
        <is>
          <t>991003668859702656</t>
        </is>
      </c>
      <c r="AY130" t="inlineStr">
        <is>
          <t>2263868320002656</t>
        </is>
      </c>
      <c r="AZ130" t="inlineStr">
        <is>
          <t>BOOK</t>
        </is>
      </c>
      <c r="BB130" t="inlineStr">
        <is>
          <t>9780742511651</t>
        </is>
      </c>
      <c r="BC130" t="inlineStr">
        <is>
          <t>32285004451687</t>
        </is>
      </c>
      <c r="BD130" t="inlineStr">
        <is>
          <t>893611299</t>
        </is>
      </c>
    </row>
    <row r="131">
      <c r="A131" t="inlineStr">
        <is>
          <t>No</t>
        </is>
      </c>
      <c r="B131" t="inlineStr">
        <is>
          <t>HX39.5 .N55 1982</t>
        </is>
      </c>
      <c r="C131" t="inlineStr">
        <is>
          <t>0                      HX 0039500N  55          1982</t>
        </is>
      </c>
      <c r="D131" t="inlineStr">
        <is>
          <t>On the Smithian vs. unsmithian nature of Marx's concept of alienation / by Thomas O. Nitsch.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Nitsch, Thomas O.</t>
        </is>
      </c>
      <c r="L131" t="inlineStr">
        <is>
          <t>Omaha, Neb., USA : College of Business Administration, Creighton University, 1982.</t>
        </is>
      </c>
      <c r="M131" t="inlineStr">
        <is>
          <t>1982</t>
        </is>
      </c>
      <c r="O131" t="inlineStr">
        <is>
          <t>eng</t>
        </is>
      </c>
      <c r="P131" t="inlineStr">
        <is>
          <t>nbu</t>
        </is>
      </c>
      <c r="R131" t="inlineStr">
        <is>
          <t xml:space="preserve">HX </t>
        </is>
      </c>
      <c r="S131" t="n">
        <v>1</v>
      </c>
      <c r="T131" t="n">
        <v>1</v>
      </c>
      <c r="U131" t="inlineStr">
        <is>
          <t>2006-10-30</t>
        </is>
      </c>
      <c r="V131" t="inlineStr">
        <is>
          <t>2006-10-30</t>
        </is>
      </c>
      <c r="W131" t="inlineStr">
        <is>
          <t>2006-10-30</t>
        </is>
      </c>
      <c r="X131" t="inlineStr">
        <is>
          <t>2006-10-30</t>
        </is>
      </c>
      <c r="Y131" t="n">
        <v>26</v>
      </c>
      <c r="Z131" t="n">
        <v>24</v>
      </c>
      <c r="AA131" t="n">
        <v>24</v>
      </c>
      <c r="AB131" t="n">
        <v>2</v>
      </c>
      <c r="AC131" t="n">
        <v>2</v>
      </c>
      <c r="AD131" t="n">
        <v>3</v>
      </c>
      <c r="AE131" t="n">
        <v>3</v>
      </c>
      <c r="AF131" t="n">
        <v>0</v>
      </c>
      <c r="AG131" t="n">
        <v>0</v>
      </c>
      <c r="AH131" t="n">
        <v>1</v>
      </c>
      <c r="AI131" t="n">
        <v>1</v>
      </c>
      <c r="AJ131" t="n">
        <v>2</v>
      </c>
      <c r="AK131" t="n">
        <v>2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HYPERLINK("https://creighton-primo.hosted.exlibrisgroup.com/primo-explore/search?tab=default_tab&amp;search_scope=EVERYTHING&amp;vid=01CRU&amp;lang=en_US&amp;offset=0&amp;query=any,contains,991004961239702656","Catalog Record")</f>
        <v/>
      </c>
      <c r="AT131">
        <f>HYPERLINK("http://www.worldcat.org/oclc/11242885","WorldCat Record")</f>
        <v/>
      </c>
      <c r="AU131" t="inlineStr">
        <is>
          <t>4208917:eng</t>
        </is>
      </c>
      <c r="AV131" t="inlineStr">
        <is>
          <t>11242885</t>
        </is>
      </c>
      <c r="AW131" t="inlineStr">
        <is>
          <t>991004961239702656</t>
        </is>
      </c>
      <c r="AX131" t="inlineStr">
        <is>
          <t>991004961239702656</t>
        </is>
      </c>
      <c r="AY131" t="inlineStr">
        <is>
          <t>2271998840002656</t>
        </is>
      </c>
      <c r="AZ131" t="inlineStr">
        <is>
          <t>BOOK</t>
        </is>
      </c>
      <c r="BC131" t="inlineStr">
        <is>
          <t>32285005229892</t>
        </is>
      </c>
      <c r="BD131" t="inlineStr">
        <is>
          <t>893801539</t>
        </is>
      </c>
    </row>
    <row r="132">
      <c r="A132" t="inlineStr">
        <is>
          <t>No</t>
        </is>
      </c>
      <c r="B132" t="inlineStr">
        <is>
          <t>HX39.5 .P73</t>
        </is>
      </c>
      <c r="C132" t="inlineStr">
        <is>
          <t>0                      HX 0039500P  73</t>
        </is>
      </c>
      <c r="D132" t="inlineStr">
        <is>
          <t>Karl Marx and world literature / S. S. Prawer.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Prawer, S. S. (Siegbert Salomon), 1925-2012.</t>
        </is>
      </c>
      <c r="L132" t="inlineStr">
        <is>
          <t>Oxford : Clarendon Press, 1976.</t>
        </is>
      </c>
      <c r="M132" t="inlineStr">
        <is>
          <t>1976</t>
        </is>
      </c>
      <c r="O132" t="inlineStr">
        <is>
          <t>eng</t>
        </is>
      </c>
      <c r="P132" t="inlineStr">
        <is>
          <t>enk</t>
        </is>
      </c>
      <c r="R132" t="inlineStr">
        <is>
          <t xml:space="preserve">HX </t>
        </is>
      </c>
      <c r="S132" t="n">
        <v>1</v>
      </c>
      <c r="T132" t="n">
        <v>1</v>
      </c>
      <c r="U132" t="inlineStr">
        <is>
          <t>2003-11-23</t>
        </is>
      </c>
      <c r="V132" t="inlineStr">
        <is>
          <t>2003-11-23</t>
        </is>
      </c>
      <c r="W132" t="inlineStr">
        <is>
          <t>1992-07-17</t>
        </is>
      </c>
      <c r="X132" t="inlineStr">
        <is>
          <t>1992-07-17</t>
        </is>
      </c>
      <c r="Y132" t="n">
        <v>599</v>
      </c>
      <c r="Z132" t="n">
        <v>420</v>
      </c>
      <c r="AA132" t="n">
        <v>495</v>
      </c>
      <c r="AB132" t="n">
        <v>3</v>
      </c>
      <c r="AC132" t="n">
        <v>3</v>
      </c>
      <c r="AD132" t="n">
        <v>17</v>
      </c>
      <c r="AE132" t="n">
        <v>17</v>
      </c>
      <c r="AF132" t="n">
        <v>5</v>
      </c>
      <c r="AG132" t="n">
        <v>5</v>
      </c>
      <c r="AH132" t="n">
        <v>6</v>
      </c>
      <c r="AI132" t="n">
        <v>6</v>
      </c>
      <c r="AJ132" t="n">
        <v>10</v>
      </c>
      <c r="AK132" t="n">
        <v>10</v>
      </c>
      <c r="AL132" t="n">
        <v>2</v>
      </c>
      <c r="AM132" t="n">
        <v>2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HYPERLINK("https://creighton-primo.hosted.exlibrisgroup.com/primo-explore/search?tab=default_tab&amp;search_scope=EVERYTHING&amp;vid=01CRU&amp;lang=en_US&amp;offset=0&amp;query=any,contains,991004182049702656","Catalog Record")</f>
        <v/>
      </c>
      <c r="AT132">
        <f>HYPERLINK("http://www.worldcat.org/oclc/2607003","WorldCat Record")</f>
        <v/>
      </c>
      <c r="AU132" t="inlineStr">
        <is>
          <t>5459286:eng</t>
        </is>
      </c>
      <c r="AV132" t="inlineStr">
        <is>
          <t>2607003</t>
        </is>
      </c>
      <c r="AW132" t="inlineStr">
        <is>
          <t>991004182049702656</t>
        </is>
      </c>
      <c r="AX132" t="inlineStr">
        <is>
          <t>991004182049702656</t>
        </is>
      </c>
      <c r="AY132" t="inlineStr">
        <is>
          <t>2267617830002656</t>
        </is>
      </c>
      <c r="AZ132" t="inlineStr">
        <is>
          <t>BOOK</t>
        </is>
      </c>
      <c r="BB132" t="inlineStr">
        <is>
          <t>9780198157458</t>
        </is>
      </c>
      <c r="BC132" t="inlineStr">
        <is>
          <t>32285001184265</t>
        </is>
      </c>
      <c r="BD132" t="inlineStr">
        <is>
          <t>893593369</t>
        </is>
      </c>
    </row>
    <row r="133">
      <c r="A133" t="inlineStr">
        <is>
          <t>No</t>
        </is>
      </c>
      <c r="B133" t="inlineStr">
        <is>
          <t>HX39.5 .R26313 1978</t>
        </is>
      </c>
      <c r="C133" t="inlineStr">
        <is>
          <t>0                      HX 0039500R  26313       1978</t>
        </is>
      </c>
      <c r="D133" t="inlineStr">
        <is>
          <t>Karl Marx : a political biography / by Fritz J. Raddatz ; translated from the German by Richard Barry.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Raddatz, Fritz J. (Fritz Joachim)</t>
        </is>
      </c>
      <c r="L133" t="inlineStr">
        <is>
          <t>Boston : Little, Brown, c1978.</t>
        </is>
      </c>
      <c r="M133" t="inlineStr">
        <is>
          <t>1978</t>
        </is>
      </c>
      <c r="N133" t="inlineStr">
        <is>
          <t>1st English language ed.</t>
        </is>
      </c>
      <c r="O133" t="inlineStr">
        <is>
          <t>eng</t>
        </is>
      </c>
      <c r="P133" t="inlineStr">
        <is>
          <t>mau</t>
        </is>
      </c>
      <c r="R133" t="inlineStr">
        <is>
          <t xml:space="preserve">HX </t>
        </is>
      </c>
      <c r="S133" t="n">
        <v>5</v>
      </c>
      <c r="T133" t="n">
        <v>5</v>
      </c>
      <c r="U133" t="inlineStr">
        <is>
          <t>2007-10-23</t>
        </is>
      </c>
      <c r="V133" t="inlineStr">
        <is>
          <t>2007-10-23</t>
        </is>
      </c>
      <c r="W133" t="inlineStr">
        <is>
          <t>1990-06-07</t>
        </is>
      </c>
      <c r="X133" t="inlineStr">
        <is>
          <t>1990-06-07</t>
        </is>
      </c>
      <c r="Y133" t="n">
        <v>433</v>
      </c>
      <c r="Z133" t="n">
        <v>400</v>
      </c>
      <c r="AA133" t="n">
        <v>430</v>
      </c>
      <c r="AB133" t="n">
        <v>3</v>
      </c>
      <c r="AC133" t="n">
        <v>4</v>
      </c>
      <c r="AD133" t="n">
        <v>15</v>
      </c>
      <c r="AE133" t="n">
        <v>16</v>
      </c>
      <c r="AF133" t="n">
        <v>4</v>
      </c>
      <c r="AG133" t="n">
        <v>4</v>
      </c>
      <c r="AH133" t="n">
        <v>6</v>
      </c>
      <c r="AI133" t="n">
        <v>6</v>
      </c>
      <c r="AJ133" t="n">
        <v>9</v>
      </c>
      <c r="AK133" t="n">
        <v>9</v>
      </c>
      <c r="AL133" t="n">
        <v>1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HYPERLINK("https://creighton-primo.hosted.exlibrisgroup.com/primo-explore/search?tab=default_tab&amp;search_scope=EVERYTHING&amp;vid=01CRU&amp;lang=en_US&amp;offset=0&amp;query=any,contains,991004652069702656","Catalog Record")</f>
        <v/>
      </c>
      <c r="AT133">
        <f>HYPERLINK("http://www.worldcat.org/oclc/4494309","WorldCat Record")</f>
        <v/>
      </c>
      <c r="AU133" t="inlineStr">
        <is>
          <t>3901809131:eng</t>
        </is>
      </c>
      <c r="AV133" t="inlineStr">
        <is>
          <t>4494309</t>
        </is>
      </c>
      <c r="AW133" t="inlineStr">
        <is>
          <t>991004652069702656</t>
        </is>
      </c>
      <c r="AX133" t="inlineStr">
        <is>
          <t>991004652069702656</t>
        </is>
      </c>
      <c r="AY133" t="inlineStr">
        <is>
          <t>2265487870002656</t>
        </is>
      </c>
      <c r="AZ133" t="inlineStr">
        <is>
          <t>BOOK</t>
        </is>
      </c>
      <c r="BB133" t="inlineStr">
        <is>
          <t>9780316732109</t>
        </is>
      </c>
      <c r="BC133" t="inlineStr">
        <is>
          <t>32285000183813</t>
        </is>
      </c>
      <c r="BD133" t="inlineStr">
        <is>
          <t>893536136</t>
        </is>
      </c>
    </row>
    <row r="134">
      <c r="A134" t="inlineStr">
        <is>
          <t>No</t>
        </is>
      </c>
      <c r="B134" t="inlineStr">
        <is>
          <t>HX39.5 .R7964 1975b</t>
        </is>
      </c>
      <c r="C134" t="inlineStr">
        <is>
          <t>0                      HX 0039500R  7964        1975b</t>
        </is>
      </c>
      <c r="D134" t="inlineStr">
        <is>
          <t>Marx without myth : a chronological study of his life and work / Maximilien Rubel and Margaret Manale.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Rubel, Maximilien.</t>
        </is>
      </c>
      <c r="L134" t="inlineStr">
        <is>
          <t>New York : Harper &amp; Row, c1975.</t>
        </is>
      </c>
      <c r="M134" t="inlineStr">
        <is>
          <t>1975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HX </t>
        </is>
      </c>
      <c r="S134" t="n">
        <v>2</v>
      </c>
      <c r="T134" t="n">
        <v>2</v>
      </c>
      <c r="U134" t="inlineStr">
        <is>
          <t>2010-04-23</t>
        </is>
      </c>
      <c r="V134" t="inlineStr">
        <is>
          <t>2010-04-23</t>
        </is>
      </c>
      <c r="W134" t="inlineStr">
        <is>
          <t>1997-08-26</t>
        </is>
      </c>
      <c r="X134" t="inlineStr">
        <is>
          <t>1997-08-26</t>
        </is>
      </c>
      <c r="Y134" t="n">
        <v>389</v>
      </c>
      <c r="Z134" t="n">
        <v>373</v>
      </c>
      <c r="AA134" t="n">
        <v>500</v>
      </c>
      <c r="AB134" t="n">
        <v>2</v>
      </c>
      <c r="AC134" t="n">
        <v>4</v>
      </c>
      <c r="AD134" t="n">
        <v>18</v>
      </c>
      <c r="AE134" t="n">
        <v>25</v>
      </c>
      <c r="AF134" t="n">
        <v>9</v>
      </c>
      <c r="AG134" t="n">
        <v>10</v>
      </c>
      <c r="AH134" t="n">
        <v>3</v>
      </c>
      <c r="AI134" t="n">
        <v>4</v>
      </c>
      <c r="AJ134" t="n">
        <v>10</v>
      </c>
      <c r="AK134" t="n">
        <v>13</v>
      </c>
      <c r="AL134" t="n">
        <v>1</v>
      </c>
      <c r="AM134" t="n">
        <v>3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HYPERLINK("https://creighton-primo.hosted.exlibrisgroup.com/primo-explore/search?tab=default_tab&amp;search_scope=EVERYTHING&amp;vid=01CRU&amp;lang=en_US&amp;offset=0&amp;query=any,contains,991004034639702656","Catalog Record")</f>
        <v/>
      </c>
      <c r="AT134">
        <f>HYPERLINK("http://www.worldcat.org/oclc/2166544","WorldCat Record")</f>
        <v/>
      </c>
      <c r="AU134" t="inlineStr">
        <is>
          <t>2330390:eng</t>
        </is>
      </c>
      <c r="AV134" t="inlineStr">
        <is>
          <t>2166544</t>
        </is>
      </c>
      <c r="AW134" t="inlineStr">
        <is>
          <t>991004034639702656</t>
        </is>
      </c>
      <c r="AX134" t="inlineStr">
        <is>
          <t>991004034639702656</t>
        </is>
      </c>
      <c r="AY134" t="inlineStr">
        <is>
          <t>2268115050002656</t>
        </is>
      </c>
      <c r="AZ134" t="inlineStr">
        <is>
          <t>BOOK</t>
        </is>
      </c>
      <c r="BB134" t="inlineStr">
        <is>
          <t>9780061361739</t>
        </is>
      </c>
      <c r="BC134" t="inlineStr">
        <is>
          <t>32285003190856</t>
        </is>
      </c>
      <c r="BD134" t="inlineStr">
        <is>
          <t>893624265</t>
        </is>
      </c>
    </row>
    <row r="135">
      <c r="A135" t="inlineStr">
        <is>
          <t>No</t>
        </is>
      </c>
      <c r="B135" t="inlineStr">
        <is>
          <t>HX39.5 .S558 2005</t>
        </is>
      </c>
      <c r="C135" t="inlineStr">
        <is>
          <t>0                      HX 0039500S  558         2005</t>
        </is>
      </c>
      <c r="D135" t="inlineStr">
        <is>
          <t>Karl Marx and the future of the human / Cyril Smith.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Smith, Cyril, 1929-</t>
        </is>
      </c>
      <c r="L135" t="inlineStr">
        <is>
          <t>Lanham, Md. : Lexington Books, c2005.</t>
        </is>
      </c>
      <c r="M135" t="inlineStr">
        <is>
          <t>2005</t>
        </is>
      </c>
      <c r="O135" t="inlineStr">
        <is>
          <t>eng</t>
        </is>
      </c>
      <c r="P135" t="inlineStr">
        <is>
          <t>mdu</t>
        </is>
      </c>
      <c r="Q135" t="inlineStr">
        <is>
          <t>Raya Dunayevskaya series in Marxism and humanism</t>
        </is>
      </c>
      <c r="R135" t="inlineStr">
        <is>
          <t xml:space="preserve">HX </t>
        </is>
      </c>
      <c r="S135" t="n">
        <v>1</v>
      </c>
      <c r="T135" t="n">
        <v>1</v>
      </c>
      <c r="U135" t="inlineStr">
        <is>
          <t>2006-10-30</t>
        </is>
      </c>
      <c r="V135" t="inlineStr">
        <is>
          <t>2006-10-30</t>
        </is>
      </c>
      <c r="W135" t="inlineStr">
        <is>
          <t>2006-10-30</t>
        </is>
      </c>
      <c r="X135" t="inlineStr">
        <is>
          <t>2006-10-30</t>
        </is>
      </c>
      <c r="Y135" t="n">
        <v>168</v>
      </c>
      <c r="Z135" t="n">
        <v>125</v>
      </c>
      <c r="AA135" t="n">
        <v>143</v>
      </c>
      <c r="AB135" t="n">
        <v>3</v>
      </c>
      <c r="AC135" t="n">
        <v>3</v>
      </c>
      <c r="AD135" t="n">
        <v>7</v>
      </c>
      <c r="AE135" t="n">
        <v>8</v>
      </c>
      <c r="AF135" t="n">
        <v>1</v>
      </c>
      <c r="AG135" t="n">
        <v>2</v>
      </c>
      <c r="AH135" t="n">
        <v>3</v>
      </c>
      <c r="AI135" t="n">
        <v>4</v>
      </c>
      <c r="AJ135" t="n">
        <v>4</v>
      </c>
      <c r="AK135" t="n">
        <v>4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HYPERLINK("https://creighton-primo.hosted.exlibrisgroup.com/primo-explore/search?tab=default_tab&amp;search_scope=EVERYTHING&amp;vid=01CRU&amp;lang=en_US&amp;offset=0&amp;query=any,contains,991004941139702656","Catalog Record")</f>
        <v/>
      </c>
      <c r="AT135">
        <f>HYPERLINK("http://www.worldcat.org/oclc/56825638","WorldCat Record")</f>
        <v/>
      </c>
      <c r="AU135" t="inlineStr">
        <is>
          <t>224739392:eng</t>
        </is>
      </c>
      <c r="AV135" t="inlineStr">
        <is>
          <t>56825638</t>
        </is>
      </c>
      <c r="AW135" t="inlineStr">
        <is>
          <t>991004941139702656</t>
        </is>
      </c>
      <c r="AX135" t="inlineStr">
        <is>
          <t>991004941139702656</t>
        </is>
      </c>
      <c r="AY135" t="inlineStr">
        <is>
          <t>2269980800002656</t>
        </is>
      </c>
      <c r="AZ135" t="inlineStr">
        <is>
          <t>BOOK</t>
        </is>
      </c>
      <c r="BB135" t="inlineStr">
        <is>
          <t>9780739110263</t>
        </is>
      </c>
      <c r="BC135" t="inlineStr">
        <is>
          <t>32285005233795</t>
        </is>
      </c>
      <c r="BD135" t="inlineStr">
        <is>
          <t>893876728</t>
        </is>
      </c>
    </row>
    <row r="136">
      <c r="A136" t="inlineStr">
        <is>
          <t>No</t>
        </is>
      </c>
      <c r="B136" t="inlineStr">
        <is>
          <t>HX39.5 .S92 1983</t>
        </is>
      </c>
      <c r="C136" t="inlineStr">
        <is>
          <t>0                      HX 0039500S  92          1983</t>
        </is>
      </c>
      <c r="D136" t="inlineStr">
        <is>
          <t>Marx, an introduction / W.A. Suchting.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Suchting, W. A. (Wallis Arthur)</t>
        </is>
      </c>
      <c r="L136" t="inlineStr">
        <is>
          <t>New York : New York University Press, 1983.</t>
        </is>
      </c>
      <c r="M136" t="inlineStr">
        <is>
          <t>1983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HX </t>
        </is>
      </c>
      <c r="S136" t="n">
        <v>10</v>
      </c>
      <c r="T136" t="n">
        <v>10</v>
      </c>
      <c r="U136" t="inlineStr">
        <is>
          <t>2004-11-14</t>
        </is>
      </c>
      <c r="V136" t="inlineStr">
        <is>
          <t>2004-11-14</t>
        </is>
      </c>
      <c r="W136" t="inlineStr">
        <is>
          <t>1992-07-17</t>
        </is>
      </c>
      <c r="X136" t="inlineStr">
        <is>
          <t>1992-07-17</t>
        </is>
      </c>
      <c r="Y136" t="n">
        <v>748</v>
      </c>
      <c r="Z136" t="n">
        <v>682</v>
      </c>
      <c r="AA136" t="n">
        <v>697</v>
      </c>
      <c r="AB136" t="n">
        <v>6</v>
      </c>
      <c r="AC136" t="n">
        <v>6</v>
      </c>
      <c r="AD136" t="n">
        <v>33</v>
      </c>
      <c r="AE136" t="n">
        <v>33</v>
      </c>
      <c r="AF136" t="n">
        <v>13</v>
      </c>
      <c r="AG136" t="n">
        <v>13</v>
      </c>
      <c r="AH136" t="n">
        <v>7</v>
      </c>
      <c r="AI136" t="n">
        <v>7</v>
      </c>
      <c r="AJ136" t="n">
        <v>18</v>
      </c>
      <c r="AK136" t="n">
        <v>18</v>
      </c>
      <c r="AL136" t="n">
        <v>4</v>
      </c>
      <c r="AM136" t="n">
        <v>4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HYPERLINK("https://creighton-primo.hosted.exlibrisgroup.com/primo-explore/search?tab=default_tab&amp;search_scope=EVERYTHING&amp;vid=01CRU&amp;lang=en_US&amp;offset=0&amp;query=any,contains,991000195409702656","Catalog Record")</f>
        <v/>
      </c>
      <c r="AT136">
        <f>HYPERLINK("http://www.worldcat.org/oclc/9441018","WorldCat Record")</f>
        <v/>
      </c>
      <c r="AU136" t="inlineStr">
        <is>
          <t>13032381:eng</t>
        </is>
      </c>
      <c r="AV136" t="inlineStr">
        <is>
          <t>9441018</t>
        </is>
      </c>
      <c r="AW136" t="inlineStr">
        <is>
          <t>991000195409702656</t>
        </is>
      </c>
      <c r="AX136" t="inlineStr">
        <is>
          <t>991000195409702656</t>
        </is>
      </c>
      <c r="AY136" t="inlineStr">
        <is>
          <t>2264956290002656</t>
        </is>
      </c>
      <c r="AZ136" t="inlineStr">
        <is>
          <t>BOOK</t>
        </is>
      </c>
      <c r="BB136" t="inlineStr">
        <is>
          <t>9780814778326</t>
        </is>
      </c>
      <c r="BC136" t="inlineStr">
        <is>
          <t>32285001184299</t>
        </is>
      </c>
      <c r="BD136" t="inlineStr">
        <is>
          <t>893683234</t>
        </is>
      </c>
    </row>
    <row r="137">
      <c r="A137" t="inlineStr">
        <is>
          <t>No</t>
        </is>
      </c>
      <c r="B137" t="inlineStr">
        <is>
          <t>HX39.5 .S97 1975</t>
        </is>
      </c>
      <c r="C137" t="inlineStr">
        <is>
          <t>0                      HX 0039500S  97          1975</t>
        </is>
      </c>
      <c r="D137" t="inlineStr">
        <is>
          <t>Marx and modern social theory / Alan Swingewood.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Swingewood, Alan.</t>
        </is>
      </c>
      <c r="L137" t="inlineStr">
        <is>
          <t>New York : Wiley, [1975]</t>
        </is>
      </c>
      <c r="M137" t="inlineStr">
        <is>
          <t>1975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HX </t>
        </is>
      </c>
      <c r="S137" t="n">
        <v>1</v>
      </c>
      <c r="T137" t="n">
        <v>1</v>
      </c>
      <c r="U137" t="inlineStr">
        <is>
          <t>2006-10-10</t>
        </is>
      </c>
      <c r="V137" t="inlineStr">
        <is>
          <t>2006-10-10</t>
        </is>
      </c>
      <c r="W137" t="inlineStr">
        <is>
          <t>1997-08-26</t>
        </is>
      </c>
      <c r="X137" t="inlineStr">
        <is>
          <t>1997-08-26</t>
        </is>
      </c>
      <c r="Y137" t="n">
        <v>418</v>
      </c>
      <c r="Z137" t="n">
        <v>380</v>
      </c>
      <c r="AA137" t="n">
        <v>436</v>
      </c>
      <c r="AB137" t="n">
        <v>3</v>
      </c>
      <c r="AC137" t="n">
        <v>5</v>
      </c>
      <c r="AD137" t="n">
        <v>23</v>
      </c>
      <c r="AE137" t="n">
        <v>25</v>
      </c>
      <c r="AF137" t="n">
        <v>11</v>
      </c>
      <c r="AG137" t="n">
        <v>11</v>
      </c>
      <c r="AH137" t="n">
        <v>3</v>
      </c>
      <c r="AI137" t="n">
        <v>3</v>
      </c>
      <c r="AJ137" t="n">
        <v>15</v>
      </c>
      <c r="AK137" t="n">
        <v>15</v>
      </c>
      <c r="AL137" t="n">
        <v>2</v>
      </c>
      <c r="AM137" t="n">
        <v>4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HYPERLINK("http://catalog.hathitrust.org/Record/007886287","HathiTrust Record")</f>
        <v/>
      </c>
      <c r="AS137">
        <f>HYPERLINK("https://creighton-primo.hosted.exlibrisgroup.com/primo-explore/search?tab=default_tab&amp;search_scope=EVERYTHING&amp;vid=01CRU&amp;lang=en_US&amp;offset=0&amp;query=any,contains,991003613519702656","Catalog Record")</f>
        <v/>
      </c>
      <c r="AT137">
        <f>HYPERLINK("http://www.worldcat.org/oclc/1195987","WorldCat Record")</f>
        <v/>
      </c>
      <c r="AU137" t="inlineStr">
        <is>
          <t>2156446:eng</t>
        </is>
      </c>
      <c r="AV137" t="inlineStr">
        <is>
          <t>1195987</t>
        </is>
      </c>
      <c r="AW137" t="inlineStr">
        <is>
          <t>991003613519702656</t>
        </is>
      </c>
      <c r="AX137" t="inlineStr">
        <is>
          <t>991003613519702656</t>
        </is>
      </c>
      <c r="AY137" t="inlineStr">
        <is>
          <t>2260162170002656</t>
        </is>
      </c>
      <c r="AZ137" t="inlineStr">
        <is>
          <t>BOOK</t>
        </is>
      </c>
      <c r="BB137" t="inlineStr">
        <is>
          <t>9780470839980</t>
        </is>
      </c>
      <c r="BC137" t="inlineStr">
        <is>
          <t>32285003190864</t>
        </is>
      </c>
      <c r="BD137" t="inlineStr">
        <is>
          <t>893692925</t>
        </is>
      </c>
    </row>
    <row r="138">
      <c r="A138" t="inlineStr">
        <is>
          <t>No</t>
        </is>
      </c>
      <c r="B138" t="inlineStr">
        <is>
          <t>HX39.5 .T5613 1974</t>
        </is>
      </c>
      <c r="C138" t="inlineStr">
        <is>
          <t>0                      HX 0039500T  5613        1974</t>
        </is>
      </c>
      <c r="D138" t="inlineStr">
        <is>
          <t>Karl Marx, his life and teachings (Leben und Lehre) / by Ferdinand Tönnies ; translated from the German by Charles P. Loomis and Ingeborg Paulus.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Tönnies, Ferdinand, 1855-1936.</t>
        </is>
      </c>
      <c r="L138" t="inlineStr">
        <is>
          <t>[East Lansing] : Michigan State University Press, 1974.</t>
        </is>
      </c>
      <c r="M138" t="inlineStr">
        <is>
          <t>1974</t>
        </is>
      </c>
      <c r="O138" t="inlineStr">
        <is>
          <t>eng</t>
        </is>
      </c>
      <c r="P138" t="inlineStr">
        <is>
          <t>miu</t>
        </is>
      </c>
      <c r="R138" t="inlineStr">
        <is>
          <t xml:space="preserve">HX </t>
        </is>
      </c>
      <c r="S138" t="n">
        <v>4</v>
      </c>
      <c r="T138" t="n">
        <v>4</v>
      </c>
      <c r="U138" t="inlineStr">
        <is>
          <t>2003-02-04</t>
        </is>
      </c>
      <c r="V138" t="inlineStr">
        <is>
          <t>2003-02-04</t>
        </is>
      </c>
      <c r="W138" t="inlineStr">
        <is>
          <t>1992-07-17</t>
        </is>
      </c>
      <c r="X138" t="inlineStr">
        <is>
          <t>1992-07-17</t>
        </is>
      </c>
      <c r="Y138" t="n">
        <v>544</v>
      </c>
      <c r="Z138" t="n">
        <v>470</v>
      </c>
      <c r="AA138" t="n">
        <v>477</v>
      </c>
      <c r="AB138" t="n">
        <v>3</v>
      </c>
      <c r="AC138" t="n">
        <v>3</v>
      </c>
      <c r="AD138" t="n">
        <v>19</v>
      </c>
      <c r="AE138" t="n">
        <v>19</v>
      </c>
      <c r="AF138" t="n">
        <v>7</v>
      </c>
      <c r="AG138" t="n">
        <v>7</v>
      </c>
      <c r="AH138" t="n">
        <v>6</v>
      </c>
      <c r="AI138" t="n">
        <v>6</v>
      </c>
      <c r="AJ138" t="n">
        <v>11</v>
      </c>
      <c r="AK138" t="n">
        <v>11</v>
      </c>
      <c r="AL138" t="n">
        <v>2</v>
      </c>
      <c r="AM138" t="n">
        <v>2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HYPERLINK("http://catalog.hathitrust.org/Record/001309848","HathiTrust Record")</f>
        <v/>
      </c>
      <c r="AS138">
        <f>HYPERLINK("https://creighton-primo.hosted.exlibrisgroup.com/primo-explore/search?tab=default_tab&amp;search_scope=EVERYTHING&amp;vid=01CRU&amp;lang=en_US&amp;offset=0&amp;query=any,contains,991003612099702656","Catalog Record")</f>
        <v/>
      </c>
      <c r="AT138">
        <f>HYPERLINK("http://www.worldcat.org/oclc/1194929","WorldCat Record")</f>
        <v/>
      </c>
      <c r="AU138" t="inlineStr">
        <is>
          <t>514259:eng</t>
        </is>
      </c>
      <c r="AV138" t="inlineStr">
        <is>
          <t>1194929</t>
        </is>
      </c>
      <c r="AW138" t="inlineStr">
        <is>
          <t>991003612099702656</t>
        </is>
      </c>
      <c r="AX138" t="inlineStr">
        <is>
          <t>991003612099702656</t>
        </is>
      </c>
      <c r="AY138" t="inlineStr">
        <is>
          <t>2260633020002656</t>
        </is>
      </c>
      <c r="AZ138" t="inlineStr">
        <is>
          <t>BOOK</t>
        </is>
      </c>
      <c r="BB138" t="inlineStr">
        <is>
          <t>9780870131813</t>
        </is>
      </c>
      <c r="BC138" t="inlineStr">
        <is>
          <t>32285001184315</t>
        </is>
      </c>
      <c r="BD138" t="inlineStr">
        <is>
          <t>893330554</t>
        </is>
      </c>
    </row>
    <row r="139">
      <c r="A139" t="inlineStr">
        <is>
          <t>No</t>
        </is>
      </c>
      <c r="B139" t="inlineStr">
        <is>
          <t>HX39.5 .T8</t>
        </is>
      </c>
      <c r="C139" t="inlineStr">
        <is>
          <t>0                      HX 0039500T  8</t>
        </is>
      </c>
      <c r="D139" t="inlineStr">
        <is>
          <t>The Marxian revolutionary idea [by] Robert C. Tucker.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Tucker, Robert C. (Robert Charles), 1918-2010.</t>
        </is>
      </c>
      <c r="L139" t="inlineStr">
        <is>
          <t>New York, Norton [1969]</t>
        </is>
      </c>
      <c r="M139" t="inlineStr">
        <is>
          <t>1969</t>
        </is>
      </c>
      <c r="N139" t="inlineStr">
        <is>
          <t>[1st ed.]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HX </t>
        </is>
      </c>
      <c r="S139" t="n">
        <v>5</v>
      </c>
      <c r="T139" t="n">
        <v>5</v>
      </c>
      <c r="U139" t="inlineStr">
        <is>
          <t>2000-11-19</t>
        </is>
      </c>
      <c r="V139" t="inlineStr">
        <is>
          <t>2000-11-19</t>
        </is>
      </c>
      <c r="W139" t="inlineStr">
        <is>
          <t>1997-08-26</t>
        </is>
      </c>
      <c r="X139" t="inlineStr">
        <is>
          <t>1997-08-26</t>
        </is>
      </c>
      <c r="Y139" t="n">
        <v>1040</v>
      </c>
      <c r="Z139" t="n">
        <v>906</v>
      </c>
      <c r="AA139" t="n">
        <v>999</v>
      </c>
      <c r="AB139" t="n">
        <v>9</v>
      </c>
      <c r="AC139" t="n">
        <v>11</v>
      </c>
      <c r="AD139" t="n">
        <v>37</v>
      </c>
      <c r="AE139" t="n">
        <v>45</v>
      </c>
      <c r="AF139" t="n">
        <v>13</v>
      </c>
      <c r="AG139" t="n">
        <v>17</v>
      </c>
      <c r="AH139" t="n">
        <v>5</v>
      </c>
      <c r="AI139" t="n">
        <v>7</v>
      </c>
      <c r="AJ139" t="n">
        <v>19</v>
      </c>
      <c r="AK139" t="n">
        <v>20</v>
      </c>
      <c r="AL139" t="n">
        <v>7</v>
      </c>
      <c r="AM139" t="n">
        <v>9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HYPERLINK("https://creighton-primo.hosted.exlibrisgroup.com/primo-explore/search?tab=default_tab&amp;search_scope=EVERYTHING&amp;vid=01CRU&amp;lang=en_US&amp;offset=0&amp;query=any,contains,991005439249702656","Catalog Record")</f>
        <v/>
      </c>
      <c r="AT139">
        <f>HYPERLINK("http://www.worldcat.org/oclc/6435","WorldCat Record")</f>
        <v/>
      </c>
      <c r="AU139" t="inlineStr">
        <is>
          <t>459387:eng</t>
        </is>
      </c>
      <c r="AV139" t="inlineStr">
        <is>
          <t>6435</t>
        </is>
      </c>
      <c r="AW139" t="inlineStr">
        <is>
          <t>991005439249702656</t>
        </is>
      </c>
      <c r="AX139" t="inlineStr">
        <is>
          <t>991005439249702656</t>
        </is>
      </c>
      <c r="AY139" t="inlineStr">
        <is>
          <t>2265479840002656</t>
        </is>
      </c>
      <c r="AZ139" t="inlineStr">
        <is>
          <t>BOOK</t>
        </is>
      </c>
      <c r="BC139" t="inlineStr">
        <is>
          <t>32285003190872</t>
        </is>
      </c>
      <c r="BD139" t="inlineStr">
        <is>
          <t>893628776</t>
        </is>
      </c>
    </row>
    <row r="140">
      <c r="A140" t="inlineStr">
        <is>
          <t>No</t>
        </is>
      </c>
      <c r="B140" t="inlineStr">
        <is>
          <t>HX39.5 .V266 1988</t>
        </is>
      </c>
      <c r="C140" t="inlineStr">
        <is>
          <t>0                      HX 0039500V  266         1988</t>
        </is>
      </c>
      <c r="D140" t="inlineStr">
        <is>
          <t>The immanent Utopia : from Marxism on the state to the state of Marxism / Axel van den Berg.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Van den Berg, Axel.</t>
        </is>
      </c>
      <c r="L140" t="inlineStr">
        <is>
          <t>Princeton, N.J. : Princeton University Press, c1988.</t>
        </is>
      </c>
      <c r="M140" t="inlineStr">
        <is>
          <t>1988</t>
        </is>
      </c>
      <c r="O140" t="inlineStr">
        <is>
          <t>eng</t>
        </is>
      </c>
      <c r="P140" t="inlineStr">
        <is>
          <t>nju</t>
        </is>
      </c>
      <c r="R140" t="inlineStr">
        <is>
          <t xml:space="preserve">HX </t>
        </is>
      </c>
      <c r="S140" t="n">
        <v>2</v>
      </c>
      <c r="T140" t="n">
        <v>2</v>
      </c>
      <c r="U140" t="inlineStr">
        <is>
          <t>2006-10-10</t>
        </is>
      </c>
      <c r="V140" t="inlineStr">
        <is>
          <t>2006-10-10</t>
        </is>
      </c>
      <c r="W140" t="inlineStr">
        <is>
          <t>1990-02-16</t>
        </is>
      </c>
      <c r="X140" t="inlineStr">
        <is>
          <t>1990-02-16</t>
        </is>
      </c>
      <c r="Y140" t="n">
        <v>331</v>
      </c>
      <c r="Z140" t="n">
        <v>235</v>
      </c>
      <c r="AA140" t="n">
        <v>272</v>
      </c>
      <c r="AB140" t="n">
        <v>3</v>
      </c>
      <c r="AC140" t="n">
        <v>3</v>
      </c>
      <c r="AD140" t="n">
        <v>12</v>
      </c>
      <c r="AE140" t="n">
        <v>13</v>
      </c>
      <c r="AF140" t="n">
        <v>2</v>
      </c>
      <c r="AG140" t="n">
        <v>2</v>
      </c>
      <c r="AH140" t="n">
        <v>4</v>
      </c>
      <c r="AI140" t="n">
        <v>4</v>
      </c>
      <c r="AJ140" t="n">
        <v>7</v>
      </c>
      <c r="AK140" t="n">
        <v>8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HYPERLINK("https://creighton-primo.hosted.exlibrisgroup.com/primo-explore/search?tab=default_tab&amp;search_scope=EVERYTHING&amp;vid=01CRU&amp;lang=en_US&amp;offset=0&amp;query=any,contains,991001263349702656","Catalog Record")</f>
        <v/>
      </c>
      <c r="AT140">
        <f>HYPERLINK("http://www.worldcat.org/oclc/17776485","WorldCat Record")</f>
        <v/>
      </c>
      <c r="AU140" t="inlineStr">
        <is>
          <t>762048:eng</t>
        </is>
      </c>
      <c r="AV140" t="inlineStr">
        <is>
          <t>17776485</t>
        </is>
      </c>
      <c r="AW140" t="inlineStr">
        <is>
          <t>991001263349702656</t>
        </is>
      </c>
      <c r="AX140" t="inlineStr">
        <is>
          <t>991001263349702656</t>
        </is>
      </c>
      <c r="AY140" t="inlineStr">
        <is>
          <t>2269714980002656</t>
        </is>
      </c>
      <c r="AZ140" t="inlineStr">
        <is>
          <t>BOOK</t>
        </is>
      </c>
      <c r="BB140" t="inlineStr">
        <is>
          <t>9780691028446</t>
        </is>
      </c>
      <c r="BC140" t="inlineStr">
        <is>
          <t>32285000038900</t>
        </is>
      </c>
      <c r="BD140" t="inlineStr">
        <is>
          <t>893778686</t>
        </is>
      </c>
    </row>
    <row r="141">
      <c r="A141" t="inlineStr">
        <is>
          <t>No</t>
        </is>
      </c>
      <c r="B141" t="inlineStr">
        <is>
          <t>HX39.5 .W7</t>
        </is>
      </c>
      <c r="C141" t="inlineStr">
        <is>
          <t>0                      HX 0039500W  7</t>
        </is>
      </c>
      <c r="D141" t="inlineStr">
        <is>
          <t>The trouble with Marx. Introd. by Gottfried Haberler.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Wright, David McCord, 1909-1968.</t>
        </is>
      </c>
      <c r="L141" t="inlineStr">
        <is>
          <t>New Rochelle, N.Y., Arlington House [1967]</t>
        </is>
      </c>
      <c r="M141" t="inlineStr">
        <is>
          <t>1967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HX </t>
        </is>
      </c>
      <c r="S141" t="n">
        <v>1</v>
      </c>
      <c r="T141" t="n">
        <v>1</v>
      </c>
      <c r="U141" t="inlineStr">
        <is>
          <t>2008-11-06</t>
        </is>
      </c>
      <c r="V141" t="inlineStr">
        <is>
          <t>2008-11-06</t>
        </is>
      </c>
      <c r="W141" t="inlineStr">
        <is>
          <t>1997-08-26</t>
        </is>
      </c>
      <c r="X141" t="inlineStr">
        <is>
          <t>1997-08-26</t>
        </is>
      </c>
      <c r="Y141" t="n">
        <v>388</v>
      </c>
      <c r="Z141" t="n">
        <v>348</v>
      </c>
      <c r="AA141" t="n">
        <v>351</v>
      </c>
      <c r="AB141" t="n">
        <v>5</v>
      </c>
      <c r="AC141" t="n">
        <v>5</v>
      </c>
      <c r="AD141" t="n">
        <v>18</v>
      </c>
      <c r="AE141" t="n">
        <v>18</v>
      </c>
      <c r="AF141" t="n">
        <v>8</v>
      </c>
      <c r="AG141" t="n">
        <v>8</v>
      </c>
      <c r="AH141" t="n">
        <v>3</v>
      </c>
      <c r="AI141" t="n">
        <v>3</v>
      </c>
      <c r="AJ141" t="n">
        <v>8</v>
      </c>
      <c r="AK141" t="n">
        <v>8</v>
      </c>
      <c r="AL141" t="n">
        <v>4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HYPERLINK("http://catalog.hathitrust.org/Record/000960434","HathiTrust Record")</f>
        <v/>
      </c>
      <c r="AS141">
        <f>HYPERLINK("https://creighton-primo.hosted.exlibrisgroup.com/primo-explore/search?tab=default_tab&amp;search_scope=EVERYTHING&amp;vid=01CRU&amp;lang=en_US&amp;offset=0&amp;query=any,contains,991002097099702656","Catalog Record")</f>
        <v/>
      </c>
      <c r="AT141">
        <f>HYPERLINK("http://www.worldcat.org/oclc/265912","WorldCat Record")</f>
        <v/>
      </c>
      <c r="AU141" t="inlineStr">
        <is>
          <t>1383494:eng</t>
        </is>
      </c>
      <c r="AV141" t="inlineStr">
        <is>
          <t>265912</t>
        </is>
      </c>
      <c r="AW141" t="inlineStr">
        <is>
          <t>991002097099702656</t>
        </is>
      </c>
      <c r="AX141" t="inlineStr">
        <is>
          <t>991002097099702656</t>
        </is>
      </c>
      <c r="AY141" t="inlineStr">
        <is>
          <t>2267773010002656</t>
        </is>
      </c>
      <c r="AZ141" t="inlineStr">
        <is>
          <t>BOOK</t>
        </is>
      </c>
      <c r="BC141" t="inlineStr">
        <is>
          <t>32285003190880</t>
        </is>
      </c>
      <c r="BD141" t="inlineStr">
        <is>
          <t>893798176</t>
        </is>
      </c>
    </row>
    <row r="142">
      <c r="A142" t="inlineStr">
        <is>
          <t>No</t>
        </is>
      </c>
      <c r="B142" t="inlineStr">
        <is>
          <t>HX39.5.B73 M3 1974</t>
        </is>
      </c>
      <c r="C142" t="inlineStr">
        <is>
          <t>0                      HX 0039500B  73                 M  3           1974</t>
        </is>
      </c>
      <c r="D142" t="inlineStr">
        <is>
          <t>Marx and America; a study of the doctrine of impoverishment.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Browder, Earl, 1891-1973.</t>
        </is>
      </c>
      <c r="L142" t="inlineStr">
        <is>
          <t>Westport, Conn., Greenwood Press [1974, c1958]</t>
        </is>
      </c>
      <c r="M142" t="inlineStr">
        <is>
          <t>1974</t>
        </is>
      </c>
      <c r="O142" t="inlineStr">
        <is>
          <t>eng</t>
        </is>
      </c>
      <c r="P142" t="inlineStr">
        <is>
          <t>ctu</t>
        </is>
      </c>
      <c r="R142" t="inlineStr">
        <is>
          <t xml:space="preserve">HX </t>
        </is>
      </c>
      <c r="S142" t="n">
        <v>2</v>
      </c>
      <c r="T142" t="n">
        <v>2</v>
      </c>
      <c r="U142" t="inlineStr">
        <is>
          <t>2000-12-04</t>
        </is>
      </c>
      <c r="V142" t="inlineStr">
        <is>
          <t>2000-12-04</t>
        </is>
      </c>
      <c r="W142" t="inlineStr">
        <is>
          <t>1997-08-26</t>
        </is>
      </c>
      <c r="X142" t="inlineStr">
        <is>
          <t>1997-08-26</t>
        </is>
      </c>
      <c r="Y142" t="n">
        <v>110</v>
      </c>
      <c r="Z142" t="n">
        <v>95</v>
      </c>
      <c r="AA142" t="n">
        <v>436</v>
      </c>
      <c r="AB142" t="n">
        <v>1</v>
      </c>
      <c r="AC142" t="n">
        <v>3</v>
      </c>
      <c r="AD142" t="n">
        <v>3</v>
      </c>
      <c r="AE142" t="n">
        <v>18</v>
      </c>
      <c r="AF142" t="n">
        <v>1</v>
      </c>
      <c r="AG142" t="n">
        <v>7</v>
      </c>
      <c r="AH142" t="n">
        <v>2</v>
      </c>
      <c r="AI142" t="n">
        <v>5</v>
      </c>
      <c r="AJ142" t="n">
        <v>0</v>
      </c>
      <c r="AK142" t="n">
        <v>9</v>
      </c>
      <c r="AL142" t="n">
        <v>0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HYPERLINK("https://creighton-primo.hosted.exlibrisgroup.com/primo-explore/search?tab=default_tab&amp;search_scope=EVERYTHING&amp;vid=01CRU&amp;lang=en_US&amp;offset=0&amp;query=any,contains,991003224549702656","Catalog Record")</f>
        <v/>
      </c>
      <c r="AT142">
        <f>HYPERLINK("http://www.worldcat.org/oclc/749735","WorldCat Record")</f>
        <v/>
      </c>
      <c r="AU142" t="inlineStr">
        <is>
          <t>429245420:eng</t>
        </is>
      </c>
      <c r="AV142" t="inlineStr">
        <is>
          <t>749735</t>
        </is>
      </c>
      <c r="AW142" t="inlineStr">
        <is>
          <t>991003224549702656</t>
        </is>
      </c>
      <c r="AX142" t="inlineStr">
        <is>
          <t>991003224549702656</t>
        </is>
      </c>
      <c r="AY142" t="inlineStr">
        <is>
          <t>2255407010002656</t>
        </is>
      </c>
      <c r="AZ142" t="inlineStr">
        <is>
          <t>BOOK</t>
        </is>
      </c>
      <c r="BB142" t="inlineStr">
        <is>
          <t>9780837172187</t>
        </is>
      </c>
      <c r="BC142" t="inlineStr">
        <is>
          <t>32285003190740</t>
        </is>
      </c>
      <c r="BD142" t="inlineStr">
        <is>
          <t>893428570</t>
        </is>
      </c>
    </row>
    <row r="143">
      <c r="A143" t="inlineStr">
        <is>
          <t>No</t>
        </is>
      </c>
      <c r="B143" t="inlineStr">
        <is>
          <t>HX40 .B76 1989</t>
        </is>
      </c>
      <c r="C143" t="inlineStr">
        <is>
          <t>0                      HX 0040000B  76          1989</t>
        </is>
      </c>
      <c r="D143" t="inlineStr">
        <is>
          <t>The grand failure : the birth and death of communism in the twentieth century / Zbigniew Brzezinski.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Brzezinski, Zbigniew, 1928-2017.</t>
        </is>
      </c>
      <c r="L143" t="inlineStr">
        <is>
          <t>New York : Scribner, c1989.</t>
        </is>
      </c>
      <c r="M143" t="inlineStr">
        <is>
          <t>1989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HX </t>
        </is>
      </c>
      <c r="S143" t="n">
        <v>3</v>
      </c>
      <c r="T143" t="n">
        <v>3</v>
      </c>
      <c r="U143" t="inlineStr">
        <is>
          <t>2009-02-23</t>
        </is>
      </c>
      <c r="V143" t="inlineStr">
        <is>
          <t>2009-02-23</t>
        </is>
      </c>
      <c r="W143" t="inlineStr">
        <is>
          <t>1990-03-28</t>
        </is>
      </c>
      <c r="X143" t="inlineStr">
        <is>
          <t>1990-03-28</t>
        </is>
      </c>
      <c r="Y143" t="n">
        <v>1811</v>
      </c>
      <c r="Z143" t="n">
        <v>1638</v>
      </c>
      <c r="AA143" t="n">
        <v>1775</v>
      </c>
      <c r="AB143" t="n">
        <v>13</v>
      </c>
      <c r="AC143" t="n">
        <v>15</v>
      </c>
      <c r="AD143" t="n">
        <v>47</v>
      </c>
      <c r="AE143" t="n">
        <v>52</v>
      </c>
      <c r="AF143" t="n">
        <v>17</v>
      </c>
      <c r="AG143" t="n">
        <v>19</v>
      </c>
      <c r="AH143" t="n">
        <v>9</v>
      </c>
      <c r="AI143" t="n">
        <v>9</v>
      </c>
      <c r="AJ143" t="n">
        <v>22</v>
      </c>
      <c r="AK143" t="n">
        <v>24</v>
      </c>
      <c r="AL143" t="n">
        <v>7</v>
      </c>
      <c r="AM143" t="n">
        <v>9</v>
      </c>
      <c r="AN143" t="n">
        <v>3</v>
      </c>
      <c r="AO143" t="n">
        <v>3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HYPERLINK("https://creighton-primo.hosted.exlibrisgroup.com/primo-explore/search?tab=default_tab&amp;search_scope=EVERYTHING&amp;vid=01CRU&amp;lang=en_US&amp;offset=0&amp;query=any,contains,991001393149702656","Catalog Record")</f>
        <v/>
      </c>
      <c r="AT143">
        <f>HYPERLINK("http://www.worldcat.org/oclc/18779550","WorldCat Record")</f>
        <v/>
      </c>
      <c r="AU143" t="inlineStr">
        <is>
          <t>18844500:eng</t>
        </is>
      </c>
      <c r="AV143" t="inlineStr">
        <is>
          <t>18779550</t>
        </is>
      </c>
      <c r="AW143" t="inlineStr">
        <is>
          <t>991001393149702656</t>
        </is>
      </c>
      <c r="AX143" t="inlineStr">
        <is>
          <t>991001393149702656</t>
        </is>
      </c>
      <c r="AY143" t="inlineStr">
        <is>
          <t>2256534790002656</t>
        </is>
      </c>
      <c r="AZ143" t="inlineStr">
        <is>
          <t>BOOK</t>
        </is>
      </c>
      <c r="BB143" t="inlineStr">
        <is>
          <t>9780684190341</t>
        </is>
      </c>
      <c r="BC143" t="inlineStr">
        <is>
          <t>32285000105899</t>
        </is>
      </c>
      <c r="BD143" t="inlineStr">
        <is>
          <t>893408103</t>
        </is>
      </c>
    </row>
    <row r="144">
      <c r="A144" t="inlineStr">
        <is>
          <t>No</t>
        </is>
      </c>
      <c r="B144" t="inlineStr">
        <is>
          <t>HX40 .D4233</t>
        </is>
      </c>
      <c r="C144" t="inlineStr">
        <is>
          <t>0                      HX 0040000D  4233</t>
        </is>
      </c>
      <c r="D144" t="inlineStr">
        <is>
          <t>Marxism in our time. Edited by Tamara Deutscher.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Deutscher, Isaac, 1907-1967.</t>
        </is>
      </c>
      <c r="L144" t="inlineStr">
        <is>
          <t>Berkeley, Calif., Ramparts Press [1971]</t>
        </is>
      </c>
      <c r="M144" t="inlineStr">
        <is>
          <t>1971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HX </t>
        </is>
      </c>
      <c r="S144" t="n">
        <v>1</v>
      </c>
      <c r="T144" t="n">
        <v>1</v>
      </c>
      <c r="U144" t="inlineStr">
        <is>
          <t>2007-10-23</t>
        </is>
      </c>
      <c r="V144" t="inlineStr">
        <is>
          <t>2007-10-23</t>
        </is>
      </c>
      <c r="W144" t="inlineStr">
        <is>
          <t>1997-08-26</t>
        </is>
      </c>
      <c r="X144" t="inlineStr">
        <is>
          <t>1997-08-26</t>
        </is>
      </c>
      <c r="Y144" t="n">
        <v>531</v>
      </c>
      <c r="Z144" t="n">
        <v>450</v>
      </c>
      <c r="AA144" t="n">
        <v>469</v>
      </c>
      <c r="AB144" t="n">
        <v>4</v>
      </c>
      <c r="AC144" t="n">
        <v>4</v>
      </c>
      <c r="AD144" t="n">
        <v>18</v>
      </c>
      <c r="AE144" t="n">
        <v>19</v>
      </c>
      <c r="AF144" t="n">
        <v>6</v>
      </c>
      <c r="AG144" t="n">
        <v>6</v>
      </c>
      <c r="AH144" t="n">
        <v>4</v>
      </c>
      <c r="AI144" t="n">
        <v>5</v>
      </c>
      <c r="AJ144" t="n">
        <v>11</v>
      </c>
      <c r="AK144" t="n">
        <v>12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HYPERLINK("https://creighton-primo.hosted.exlibrisgroup.com/primo-explore/search?tab=default_tab&amp;search_scope=EVERYTHING&amp;vid=01CRU&amp;lang=en_US&amp;offset=0&amp;query=any,contains,991000868679702656","Catalog Record")</f>
        <v/>
      </c>
      <c r="AT144">
        <f>HYPERLINK("http://www.worldcat.org/oclc/150947","WorldCat Record")</f>
        <v/>
      </c>
      <c r="AU144" t="inlineStr">
        <is>
          <t>538697:eng</t>
        </is>
      </c>
      <c r="AV144" t="inlineStr">
        <is>
          <t>150947</t>
        </is>
      </c>
      <c r="AW144" t="inlineStr">
        <is>
          <t>991000868679702656</t>
        </is>
      </c>
      <c r="AX144" t="inlineStr">
        <is>
          <t>991000868679702656</t>
        </is>
      </c>
      <c r="AY144" t="inlineStr">
        <is>
          <t>2272734350002656</t>
        </is>
      </c>
      <c r="AZ144" t="inlineStr">
        <is>
          <t>BOOK</t>
        </is>
      </c>
      <c r="BB144" t="inlineStr">
        <is>
          <t>9780878670062</t>
        </is>
      </c>
      <c r="BC144" t="inlineStr">
        <is>
          <t>32285003190906</t>
        </is>
      </c>
      <c r="BD144" t="inlineStr">
        <is>
          <t>893790932</t>
        </is>
      </c>
    </row>
    <row r="145">
      <c r="A145" t="inlineStr">
        <is>
          <t>No</t>
        </is>
      </c>
      <c r="B145" t="inlineStr">
        <is>
          <t>HX40 .D58 1994</t>
        </is>
      </c>
      <c r="C145" t="inlineStr">
        <is>
          <t>0                      HX 0040000D  58          1994</t>
        </is>
      </c>
      <c r="D145" t="inlineStr">
        <is>
          <t>After the revolution : waking to global capitalism / Arif Dirlik.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Dirlik, Arif.</t>
        </is>
      </c>
      <c r="L145" t="inlineStr">
        <is>
          <t>Hanover, NH : Wesleyan University Press : Published by University Press of New England, c1994.</t>
        </is>
      </c>
      <c r="M145" t="inlineStr">
        <is>
          <t>1994</t>
        </is>
      </c>
      <c r="O145" t="inlineStr">
        <is>
          <t>eng</t>
        </is>
      </c>
      <c r="P145" t="inlineStr">
        <is>
          <t>nhu</t>
        </is>
      </c>
      <c r="R145" t="inlineStr">
        <is>
          <t xml:space="preserve">HX </t>
        </is>
      </c>
      <c r="S145" t="n">
        <v>1</v>
      </c>
      <c r="T145" t="n">
        <v>1</v>
      </c>
      <c r="U145" t="inlineStr">
        <is>
          <t>2002-11-16</t>
        </is>
      </c>
      <c r="V145" t="inlineStr">
        <is>
          <t>2002-11-16</t>
        </is>
      </c>
      <c r="W145" t="inlineStr">
        <is>
          <t>1996-05-17</t>
        </is>
      </c>
      <c r="X145" t="inlineStr">
        <is>
          <t>1996-05-17</t>
        </is>
      </c>
      <c r="Y145" t="n">
        <v>336</v>
      </c>
      <c r="Z145" t="n">
        <v>267</v>
      </c>
      <c r="AA145" t="n">
        <v>268</v>
      </c>
      <c r="AB145" t="n">
        <v>3</v>
      </c>
      <c r="AC145" t="n">
        <v>3</v>
      </c>
      <c r="AD145" t="n">
        <v>16</v>
      </c>
      <c r="AE145" t="n">
        <v>16</v>
      </c>
      <c r="AF145" t="n">
        <v>3</v>
      </c>
      <c r="AG145" t="n">
        <v>3</v>
      </c>
      <c r="AH145" t="n">
        <v>6</v>
      </c>
      <c r="AI145" t="n">
        <v>6</v>
      </c>
      <c r="AJ145" t="n">
        <v>9</v>
      </c>
      <c r="AK145" t="n">
        <v>9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HYPERLINK("https://creighton-primo.hosted.exlibrisgroup.com/primo-explore/search?tab=default_tab&amp;search_scope=EVERYTHING&amp;vid=01CRU&amp;lang=en_US&amp;offset=0&amp;query=any,contains,991002271129702656","Catalog Record")</f>
        <v/>
      </c>
      <c r="AT145">
        <f>HYPERLINK("http://www.worldcat.org/oclc/29477556","WorldCat Record")</f>
        <v/>
      </c>
      <c r="AU145" t="inlineStr">
        <is>
          <t>9952244:eng</t>
        </is>
      </c>
      <c r="AV145" t="inlineStr">
        <is>
          <t>29477556</t>
        </is>
      </c>
      <c r="AW145" t="inlineStr">
        <is>
          <t>991002271129702656</t>
        </is>
      </c>
      <c r="AX145" t="inlineStr">
        <is>
          <t>991002271129702656</t>
        </is>
      </c>
      <c r="AY145" t="inlineStr">
        <is>
          <t>2270302470002656</t>
        </is>
      </c>
      <c r="AZ145" t="inlineStr">
        <is>
          <t>BOOK</t>
        </is>
      </c>
      <c r="BB145" t="inlineStr">
        <is>
          <t>9780819552747</t>
        </is>
      </c>
      <c r="BC145" t="inlineStr">
        <is>
          <t>32285002169851</t>
        </is>
      </c>
      <c r="BD145" t="inlineStr">
        <is>
          <t>893523407</t>
        </is>
      </c>
    </row>
    <row r="146">
      <c r="A146" t="inlineStr">
        <is>
          <t>No</t>
        </is>
      </c>
      <c r="B146" t="inlineStr">
        <is>
          <t>HX40 .F572 2009</t>
        </is>
      </c>
      <c r="C146" t="inlineStr">
        <is>
          <t>0                      HX 0040000F  572         2009</t>
        </is>
      </c>
      <c r="D146" t="inlineStr">
        <is>
          <t>The anti-communist manifestos : four books that shaped the Cold War / John V. Fleming.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Fleming, John V.</t>
        </is>
      </c>
      <c r="L146" t="inlineStr">
        <is>
          <t>New York : W.W. Norton &amp; Co., c2009.</t>
        </is>
      </c>
      <c r="M146" t="inlineStr">
        <is>
          <t>2009</t>
        </is>
      </c>
      <c r="N146" t="inlineStr">
        <is>
          <t>1st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HX </t>
        </is>
      </c>
      <c r="S146" t="n">
        <v>1</v>
      </c>
      <c r="T146" t="n">
        <v>1</v>
      </c>
      <c r="U146" t="inlineStr">
        <is>
          <t>2010-12-07</t>
        </is>
      </c>
      <c r="V146" t="inlineStr">
        <is>
          <t>2010-12-07</t>
        </is>
      </c>
      <c r="W146" t="inlineStr">
        <is>
          <t>2010-12-07</t>
        </is>
      </c>
      <c r="X146" t="inlineStr">
        <is>
          <t>2010-12-07</t>
        </is>
      </c>
      <c r="Y146" t="n">
        <v>549</v>
      </c>
      <c r="Z146" t="n">
        <v>486</v>
      </c>
      <c r="AA146" t="n">
        <v>495</v>
      </c>
      <c r="AB146" t="n">
        <v>2</v>
      </c>
      <c r="AC146" t="n">
        <v>2</v>
      </c>
      <c r="AD146" t="n">
        <v>18</v>
      </c>
      <c r="AE146" t="n">
        <v>18</v>
      </c>
      <c r="AF146" t="n">
        <v>6</v>
      </c>
      <c r="AG146" t="n">
        <v>6</v>
      </c>
      <c r="AH146" t="n">
        <v>5</v>
      </c>
      <c r="AI146" t="n">
        <v>5</v>
      </c>
      <c r="AJ146" t="n">
        <v>11</v>
      </c>
      <c r="AK146" t="n">
        <v>11</v>
      </c>
      <c r="AL146" t="n">
        <v>1</v>
      </c>
      <c r="AM146" t="n">
        <v>1</v>
      </c>
      <c r="AN146" t="n">
        <v>1</v>
      </c>
      <c r="AO146" t="n">
        <v>1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HYPERLINK("https://creighton-primo.hosted.exlibrisgroup.com/primo-explore/search?tab=default_tab&amp;search_scope=EVERYTHING&amp;vid=01CRU&amp;lang=en_US&amp;offset=0&amp;query=any,contains,991000373799702656","Catalog Record")</f>
        <v/>
      </c>
      <c r="AT146">
        <f>HYPERLINK("http://www.worldcat.org/oclc/286488842","WorldCat Record")</f>
        <v/>
      </c>
      <c r="AU146" t="inlineStr">
        <is>
          <t>168301939:eng</t>
        </is>
      </c>
      <c r="AV146" t="inlineStr">
        <is>
          <t>286488842</t>
        </is>
      </c>
      <c r="AW146" t="inlineStr">
        <is>
          <t>991000373799702656</t>
        </is>
      </c>
      <c r="AX146" t="inlineStr">
        <is>
          <t>991000373799702656</t>
        </is>
      </c>
      <c r="AY146" t="inlineStr">
        <is>
          <t>2254750300002656</t>
        </is>
      </c>
      <c r="AZ146" t="inlineStr">
        <is>
          <t>BOOK</t>
        </is>
      </c>
      <c r="BB146" t="inlineStr">
        <is>
          <t>9780393069259</t>
        </is>
      </c>
      <c r="BC146" t="inlineStr">
        <is>
          <t>32285005608889</t>
        </is>
      </c>
      <c r="BD146" t="inlineStr">
        <is>
          <t>893790440</t>
        </is>
      </c>
    </row>
    <row r="147">
      <c r="A147" t="inlineStr">
        <is>
          <t>No</t>
        </is>
      </c>
      <c r="B147" t="inlineStr">
        <is>
          <t>HX40 .F86513 1999</t>
        </is>
      </c>
      <c r="C147" t="inlineStr">
        <is>
          <t>0                      HX 0040000F  86513       1999</t>
        </is>
      </c>
      <c r="D147" t="inlineStr">
        <is>
          <t>The passing of an illusion : the idea of communism in the twentieth century / François Furet ; translated by Deborah Furet.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Furet, François, 1927-1997.</t>
        </is>
      </c>
      <c r="L147" t="inlineStr">
        <is>
          <t>Chicago : University of Chicago Press, c1999.</t>
        </is>
      </c>
      <c r="M147" t="inlineStr">
        <is>
          <t>1999</t>
        </is>
      </c>
      <c r="O147" t="inlineStr">
        <is>
          <t>eng</t>
        </is>
      </c>
      <c r="P147" t="inlineStr">
        <is>
          <t>ilu</t>
        </is>
      </c>
      <c r="R147" t="inlineStr">
        <is>
          <t xml:space="preserve">HX </t>
        </is>
      </c>
      <c r="S147" t="n">
        <v>2</v>
      </c>
      <c r="T147" t="n">
        <v>2</v>
      </c>
      <c r="U147" t="inlineStr">
        <is>
          <t>1999-10-25</t>
        </is>
      </c>
      <c r="V147" t="inlineStr">
        <is>
          <t>1999-10-25</t>
        </is>
      </c>
      <c r="W147" t="inlineStr">
        <is>
          <t>1999-10-05</t>
        </is>
      </c>
      <c r="X147" t="inlineStr">
        <is>
          <t>1999-10-05</t>
        </is>
      </c>
      <c r="Y147" t="n">
        <v>1010</v>
      </c>
      <c r="Z147" t="n">
        <v>842</v>
      </c>
      <c r="AA147" t="n">
        <v>846</v>
      </c>
      <c r="AB147" t="n">
        <v>3</v>
      </c>
      <c r="AC147" t="n">
        <v>3</v>
      </c>
      <c r="AD147" t="n">
        <v>36</v>
      </c>
      <c r="AE147" t="n">
        <v>36</v>
      </c>
      <c r="AF147" t="n">
        <v>15</v>
      </c>
      <c r="AG147" t="n">
        <v>15</v>
      </c>
      <c r="AH147" t="n">
        <v>10</v>
      </c>
      <c r="AI147" t="n">
        <v>10</v>
      </c>
      <c r="AJ147" t="n">
        <v>20</v>
      </c>
      <c r="AK147" t="n">
        <v>20</v>
      </c>
      <c r="AL147" t="n">
        <v>2</v>
      </c>
      <c r="AM147" t="n">
        <v>2</v>
      </c>
      <c r="AN147" t="n">
        <v>1</v>
      </c>
      <c r="AO147" t="n">
        <v>1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HYPERLINK("https://creighton-primo.hosted.exlibrisgroup.com/primo-explore/search?tab=default_tab&amp;search_scope=EVERYTHING&amp;vid=01CRU&amp;lang=en_US&amp;offset=0&amp;query=any,contains,991002969069702656","Catalog Record")</f>
        <v/>
      </c>
      <c r="AT147">
        <f>HYPERLINK("http://www.worldcat.org/oclc/39739764","WorldCat Record")</f>
        <v/>
      </c>
      <c r="AU147" t="inlineStr">
        <is>
          <t>502628088:eng</t>
        </is>
      </c>
      <c r="AV147" t="inlineStr">
        <is>
          <t>39739764</t>
        </is>
      </c>
      <c r="AW147" t="inlineStr">
        <is>
          <t>991002969069702656</t>
        </is>
      </c>
      <c r="AX147" t="inlineStr">
        <is>
          <t>991002969069702656</t>
        </is>
      </c>
      <c r="AY147" t="inlineStr">
        <is>
          <t>2259180440002656</t>
        </is>
      </c>
      <c r="AZ147" t="inlineStr">
        <is>
          <t>BOOK</t>
        </is>
      </c>
      <c r="BB147" t="inlineStr">
        <is>
          <t>9780226273402</t>
        </is>
      </c>
      <c r="BC147" t="inlineStr">
        <is>
          <t>32285003592549</t>
        </is>
      </c>
      <c r="BD147" t="inlineStr">
        <is>
          <t>893616833</t>
        </is>
      </c>
    </row>
    <row r="148">
      <c r="A148" t="inlineStr">
        <is>
          <t>No</t>
        </is>
      </c>
      <c r="B148" t="inlineStr">
        <is>
          <t>HX40 .H738 1993</t>
        </is>
      </c>
      <c r="C148" t="inlineStr">
        <is>
          <t>0                      HX 0040000H  738         1993</t>
        </is>
      </c>
      <c r="D148" t="inlineStr">
        <is>
          <t>The rise and fall of communism / Richard H. Hudelson.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Hudelson, Richard.</t>
        </is>
      </c>
      <c r="L148" t="inlineStr">
        <is>
          <t>Boulder : Westview Press, 1993.</t>
        </is>
      </c>
      <c r="M148" t="inlineStr">
        <is>
          <t>1993</t>
        </is>
      </c>
      <c r="O148" t="inlineStr">
        <is>
          <t>eng</t>
        </is>
      </c>
      <c r="P148" t="inlineStr">
        <is>
          <t>cou</t>
        </is>
      </c>
      <c r="R148" t="inlineStr">
        <is>
          <t xml:space="preserve">HX </t>
        </is>
      </c>
      <c r="S148" t="n">
        <v>7</v>
      </c>
      <c r="T148" t="n">
        <v>7</v>
      </c>
      <c r="U148" t="inlineStr">
        <is>
          <t>2006-11-05</t>
        </is>
      </c>
      <c r="V148" t="inlineStr">
        <is>
          <t>2006-11-05</t>
        </is>
      </c>
      <c r="W148" t="inlineStr">
        <is>
          <t>1994-03-14</t>
        </is>
      </c>
      <c r="X148" t="inlineStr">
        <is>
          <t>1994-03-14</t>
        </is>
      </c>
      <c r="Y148" t="n">
        <v>328</v>
      </c>
      <c r="Z148" t="n">
        <v>268</v>
      </c>
      <c r="AA148" t="n">
        <v>297</v>
      </c>
      <c r="AB148" t="n">
        <v>3</v>
      </c>
      <c r="AC148" t="n">
        <v>3</v>
      </c>
      <c r="AD148" t="n">
        <v>12</v>
      </c>
      <c r="AE148" t="n">
        <v>12</v>
      </c>
      <c r="AF148" t="n">
        <v>3</v>
      </c>
      <c r="AG148" t="n">
        <v>3</v>
      </c>
      <c r="AH148" t="n">
        <v>4</v>
      </c>
      <c r="AI148" t="n">
        <v>4</v>
      </c>
      <c r="AJ148" t="n">
        <v>7</v>
      </c>
      <c r="AK148" t="n">
        <v>7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HYPERLINK("https://creighton-primo.hosted.exlibrisgroup.com/primo-explore/search?tab=default_tab&amp;search_scope=EVERYTHING&amp;vid=01CRU&amp;lang=en_US&amp;offset=0&amp;query=any,contains,991002101079702656","Catalog Record")</f>
        <v/>
      </c>
      <c r="AT148">
        <f>HYPERLINK("http://www.worldcat.org/oclc/26973673","WorldCat Record")</f>
        <v/>
      </c>
      <c r="AU148" t="inlineStr">
        <is>
          <t>3945673650:eng</t>
        </is>
      </c>
      <c r="AV148" t="inlineStr">
        <is>
          <t>26973673</t>
        </is>
      </c>
      <c r="AW148" t="inlineStr">
        <is>
          <t>991002101079702656</t>
        </is>
      </c>
      <c r="AX148" t="inlineStr">
        <is>
          <t>991002101079702656</t>
        </is>
      </c>
      <c r="AY148" t="inlineStr">
        <is>
          <t>2255014930002656</t>
        </is>
      </c>
      <c r="AZ148" t="inlineStr">
        <is>
          <t>BOOK</t>
        </is>
      </c>
      <c r="BB148" t="inlineStr">
        <is>
          <t>9780813315591</t>
        </is>
      </c>
      <c r="BC148" t="inlineStr">
        <is>
          <t>32285001856409</t>
        </is>
      </c>
      <c r="BD148" t="inlineStr">
        <is>
          <t>893709867</t>
        </is>
      </c>
    </row>
    <row r="149">
      <c r="A149" t="inlineStr">
        <is>
          <t>No</t>
        </is>
      </c>
      <c r="B149" t="inlineStr">
        <is>
          <t>HX40 .K49 1973</t>
        </is>
      </c>
      <c r="C149" t="inlineStr">
        <is>
          <t>0                      HX 0040000K  49          1973</t>
        </is>
      </c>
      <c r="D149" t="inlineStr">
        <is>
          <t>Socialism since Marx.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Kilroy-Silk, Robert.</t>
        </is>
      </c>
      <c r="L149" t="inlineStr">
        <is>
          <t>New York, Taplinger Pub. Co. [1973, c1972]</t>
        </is>
      </c>
      <c r="M149" t="inlineStr">
        <is>
          <t>1973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HX </t>
        </is>
      </c>
      <c r="S149" t="n">
        <v>2</v>
      </c>
      <c r="T149" t="n">
        <v>2</v>
      </c>
      <c r="U149" t="inlineStr">
        <is>
          <t>2010-11-29</t>
        </is>
      </c>
      <c r="V149" t="inlineStr">
        <is>
          <t>2010-11-29</t>
        </is>
      </c>
      <c r="W149" t="inlineStr">
        <is>
          <t>1997-08-26</t>
        </is>
      </c>
      <c r="X149" t="inlineStr">
        <is>
          <t>1997-08-26</t>
        </is>
      </c>
      <c r="Y149" t="n">
        <v>379</v>
      </c>
      <c r="Z149" t="n">
        <v>356</v>
      </c>
      <c r="AA149" t="n">
        <v>447</v>
      </c>
      <c r="AB149" t="n">
        <v>4</v>
      </c>
      <c r="AC149" t="n">
        <v>4</v>
      </c>
      <c r="AD149" t="n">
        <v>9</v>
      </c>
      <c r="AE149" t="n">
        <v>13</v>
      </c>
      <c r="AF149" t="n">
        <v>3</v>
      </c>
      <c r="AG149" t="n">
        <v>4</v>
      </c>
      <c r="AH149" t="n">
        <v>0</v>
      </c>
      <c r="AI149" t="n">
        <v>2</v>
      </c>
      <c r="AJ149" t="n">
        <v>4</v>
      </c>
      <c r="AK149" t="n">
        <v>7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HYPERLINK("https://creighton-primo.hosted.exlibrisgroup.com/primo-explore/search?tab=default_tab&amp;search_scope=EVERYTHING&amp;vid=01CRU&amp;lang=en_US&amp;offset=0&amp;query=any,contains,991003031889702656","Catalog Record")</f>
        <v/>
      </c>
      <c r="AT149">
        <f>HYPERLINK("http://www.worldcat.org/oclc/594870","WorldCat Record")</f>
        <v/>
      </c>
      <c r="AU149" t="inlineStr">
        <is>
          <t>1741589:eng</t>
        </is>
      </c>
      <c r="AV149" t="inlineStr">
        <is>
          <t>594870</t>
        </is>
      </c>
      <c r="AW149" t="inlineStr">
        <is>
          <t>991003031889702656</t>
        </is>
      </c>
      <c r="AX149" t="inlineStr">
        <is>
          <t>991003031889702656</t>
        </is>
      </c>
      <c r="AY149" t="inlineStr">
        <is>
          <t>2269936250002656</t>
        </is>
      </c>
      <c r="AZ149" t="inlineStr">
        <is>
          <t>BOOK</t>
        </is>
      </c>
      <c r="BB149" t="inlineStr">
        <is>
          <t>9780800872427</t>
        </is>
      </c>
      <c r="BC149" t="inlineStr">
        <is>
          <t>32285003190997</t>
        </is>
      </c>
      <c r="BD149" t="inlineStr">
        <is>
          <t>893692320</t>
        </is>
      </c>
    </row>
    <row r="150">
      <c r="A150" t="inlineStr">
        <is>
          <t>No</t>
        </is>
      </c>
      <c r="B150" t="inlineStr">
        <is>
          <t>HX40 .S28 1963</t>
        </is>
      </c>
      <c r="C150" t="inlineStr">
        <is>
          <t>0                      HX 0040000S  28          1963</t>
        </is>
      </c>
      <c r="D150" t="inlineStr">
        <is>
          <t>The rise of modern communism : a brief history of twentieth-century communism / Massimo Salvadori.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Salvadori, Massimo.</t>
        </is>
      </c>
      <c r="L150" t="inlineStr">
        <is>
          <t>New York : Holt, Rinehart and Winston, [c1963]</t>
        </is>
      </c>
      <c r="M150" t="inlineStr">
        <is>
          <t>1963</t>
        </is>
      </c>
      <c r="N150" t="inlineStr">
        <is>
          <t>Rev. ed.</t>
        </is>
      </c>
      <c r="O150" t="inlineStr">
        <is>
          <t>eng</t>
        </is>
      </c>
      <c r="P150" t="inlineStr">
        <is>
          <t>nyu</t>
        </is>
      </c>
      <c r="Q150" t="inlineStr">
        <is>
          <t>Berkshire studies in European history</t>
        </is>
      </c>
      <c r="R150" t="inlineStr">
        <is>
          <t xml:space="preserve">HX </t>
        </is>
      </c>
      <c r="S150" t="n">
        <v>1</v>
      </c>
      <c r="T150" t="n">
        <v>1</v>
      </c>
      <c r="U150" t="inlineStr">
        <is>
          <t>2001-07-25</t>
        </is>
      </c>
      <c r="V150" t="inlineStr">
        <is>
          <t>2001-07-25</t>
        </is>
      </c>
      <c r="W150" t="inlineStr">
        <is>
          <t>2001-07-24</t>
        </is>
      </c>
      <c r="X150" t="inlineStr">
        <is>
          <t>2001-07-24</t>
        </is>
      </c>
      <c r="Y150" t="n">
        <v>516</v>
      </c>
      <c r="Z150" t="n">
        <v>434</v>
      </c>
      <c r="AA150" t="n">
        <v>451</v>
      </c>
      <c r="AB150" t="n">
        <v>6</v>
      </c>
      <c r="AC150" t="n">
        <v>6</v>
      </c>
      <c r="AD150" t="n">
        <v>17</v>
      </c>
      <c r="AE150" t="n">
        <v>17</v>
      </c>
      <c r="AF150" t="n">
        <v>5</v>
      </c>
      <c r="AG150" t="n">
        <v>5</v>
      </c>
      <c r="AH150" t="n">
        <v>4</v>
      </c>
      <c r="AI150" t="n">
        <v>4</v>
      </c>
      <c r="AJ150" t="n">
        <v>8</v>
      </c>
      <c r="AK150" t="n">
        <v>8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HYPERLINK("http://catalog.hathitrust.org/Record/001136543","HathiTrust Record")</f>
        <v/>
      </c>
      <c r="AS150">
        <f>HYPERLINK("https://creighton-primo.hosted.exlibrisgroup.com/primo-explore/search?tab=default_tab&amp;search_scope=EVERYTHING&amp;vid=01CRU&amp;lang=en_US&amp;offset=0&amp;query=any,contains,991003591619702656","Catalog Record")</f>
        <v/>
      </c>
      <c r="AT150">
        <f>HYPERLINK("http://www.worldcat.org/oclc/266544","WorldCat Record")</f>
        <v/>
      </c>
      <c r="AU150" t="inlineStr">
        <is>
          <t>3901116553:eng</t>
        </is>
      </c>
      <c r="AV150" t="inlineStr">
        <is>
          <t>266544</t>
        </is>
      </c>
      <c r="AW150" t="inlineStr">
        <is>
          <t>991003591619702656</t>
        </is>
      </c>
      <c r="AX150" t="inlineStr">
        <is>
          <t>991003591619702656</t>
        </is>
      </c>
      <c r="AY150" t="inlineStr">
        <is>
          <t>2269182720002656</t>
        </is>
      </c>
      <c r="AZ150" t="inlineStr">
        <is>
          <t>BOOK</t>
        </is>
      </c>
      <c r="BC150" t="inlineStr">
        <is>
          <t>32285004334891</t>
        </is>
      </c>
      <c r="BD150" t="inlineStr">
        <is>
          <t>893705402</t>
        </is>
      </c>
    </row>
    <row r="151">
      <c r="A151" t="inlineStr">
        <is>
          <t>No</t>
        </is>
      </c>
      <c r="B151" t="inlineStr">
        <is>
          <t>HX40 .S39 1960</t>
        </is>
      </c>
      <c r="C151" t="inlineStr">
        <is>
          <t>0                      HX 0040000S  39          1960</t>
        </is>
      </c>
      <c r="D151" t="inlineStr">
        <is>
          <t>From Lenin to Khrushchev : the history of world communism / by Hugh Seton-Watson.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Seton-Watson, Hugh.</t>
        </is>
      </c>
      <c r="L151" t="inlineStr">
        <is>
          <t>New York : Praeger, [1960]</t>
        </is>
      </c>
      <c r="M151" t="inlineStr">
        <is>
          <t>1960</t>
        </is>
      </c>
      <c r="O151" t="inlineStr">
        <is>
          <t>eng</t>
        </is>
      </c>
      <c r="P151" t="inlineStr">
        <is>
          <t>nyu</t>
        </is>
      </c>
      <c r="Q151" t="inlineStr">
        <is>
          <t>Books that matter</t>
        </is>
      </c>
      <c r="R151" t="inlineStr">
        <is>
          <t xml:space="preserve">HX </t>
        </is>
      </c>
      <c r="S151" t="n">
        <v>1</v>
      </c>
      <c r="T151" t="n">
        <v>1</v>
      </c>
      <c r="U151" t="inlineStr">
        <is>
          <t>2001-07-24</t>
        </is>
      </c>
      <c r="V151" t="inlineStr">
        <is>
          <t>2001-07-24</t>
        </is>
      </c>
      <c r="W151" t="inlineStr">
        <is>
          <t>2001-07-23</t>
        </is>
      </c>
      <c r="X151" t="inlineStr">
        <is>
          <t>2001-07-23</t>
        </is>
      </c>
      <c r="Y151" t="n">
        <v>1156</v>
      </c>
      <c r="Z151" t="n">
        <v>1047</v>
      </c>
      <c r="AA151" t="n">
        <v>1163</v>
      </c>
      <c r="AB151" t="n">
        <v>10</v>
      </c>
      <c r="AC151" t="n">
        <v>10</v>
      </c>
      <c r="AD151" t="n">
        <v>44</v>
      </c>
      <c r="AE151" t="n">
        <v>44</v>
      </c>
      <c r="AF151" t="n">
        <v>19</v>
      </c>
      <c r="AG151" t="n">
        <v>19</v>
      </c>
      <c r="AH151" t="n">
        <v>4</v>
      </c>
      <c r="AI151" t="n">
        <v>4</v>
      </c>
      <c r="AJ151" t="n">
        <v>18</v>
      </c>
      <c r="AK151" t="n">
        <v>18</v>
      </c>
      <c r="AL151" t="n">
        <v>9</v>
      </c>
      <c r="AM151" t="n">
        <v>9</v>
      </c>
      <c r="AN151" t="n">
        <v>1</v>
      </c>
      <c r="AO151" t="n">
        <v>1</v>
      </c>
      <c r="AP151" t="inlineStr">
        <is>
          <t>Yes</t>
        </is>
      </c>
      <c r="AQ151" t="inlineStr">
        <is>
          <t>No</t>
        </is>
      </c>
      <c r="AR151">
        <f>HYPERLINK("http://catalog.hathitrust.org/Record/001745916","HathiTrust Record")</f>
        <v/>
      </c>
      <c r="AS151">
        <f>HYPERLINK("https://creighton-primo.hosted.exlibrisgroup.com/primo-explore/search?tab=default_tab&amp;search_scope=EVERYTHING&amp;vid=01CRU&amp;lang=en_US&amp;offset=0&amp;query=any,contains,991003583749702656","Catalog Record")</f>
        <v/>
      </c>
      <c r="AT151">
        <f>HYPERLINK("http://www.worldcat.org/oclc/253628","WorldCat Record")</f>
        <v/>
      </c>
      <c r="AU151" t="inlineStr">
        <is>
          <t>355921414:eng</t>
        </is>
      </c>
      <c r="AV151" t="inlineStr">
        <is>
          <t>253628</t>
        </is>
      </c>
      <c r="AW151" t="inlineStr">
        <is>
          <t>991003583749702656</t>
        </is>
      </c>
      <c r="AX151" t="inlineStr">
        <is>
          <t>991003583749702656</t>
        </is>
      </c>
      <c r="AY151" t="inlineStr">
        <is>
          <t>2267087430002656</t>
        </is>
      </c>
      <c r="AZ151" t="inlineStr">
        <is>
          <t>BOOK</t>
        </is>
      </c>
      <c r="BC151" t="inlineStr">
        <is>
          <t>32285004334222</t>
        </is>
      </c>
      <c r="BD151" t="inlineStr">
        <is>
          <t>893348842</t>
        </is>
      </c>
    </row>
    <row r="152">
      <c r="A152" t="inlineStr">
        <is>
          <t>No</t>
        </is>
      </c>
      <c r="B152" t="inlineStr">
        <is>
          <t>HX40 .W52</t>
        </is>
      </c>
      <c r="C152" t="inlineStr">
        <is>
          <t>0                      HX 0040000W  52</t>
        </is>
      </c>
      <c r="D152" t="inlineStr">
        <is>
          <t>Marxism, one hundred years in the life of a doctrine, by Bertram D. Wolfe.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Wolfe, Bertram D. (Bertram David), 1896-1977.</t>
        </is>
      </c>
      <c r="L152" t="inlineStr">
        <is>
          <t>New York, Dial Press, 1965.</t>
        </is>
      </c>
      <c r="M152" t="inlineStr">
        <is>
          <t>1965</t>
        </is>
      </c>
      <c r="N152" t="inlineStr">
        <is>
          <t>[1st ed.]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HX </t>
        </is>
      </c>
      <c r="S152" t="n">
        <v>2</v>
      </c>
      <c r="T152" t="n">
        <v>2</v>
      </c>
      <c r="U152" t="inlineStr">
        <is>
          <t>1998-11-01</t>
        </is>
      </c>
      <c r="V152" t="inlineStr">
        <is>
          <t>1998-11-01</t>
        </is>
      </c>
      <c r="W152" t="inlineStr">
        <is>
          <t>1997-08-26</t>
        </is>
      </c>
      <c r="X152" t="inlineStr">
        <is>
          <t>1997-08-26</t>
        </is>
      </c>
      <c r="Y152" t="n">
        <v>1295</v>
      </c>
      <c r="Z152" t="n">
        <v>1189</v>
      </c>
      <c r="AA152" t="n">
        <v>1264</v>
      </c>
      <c r="AB152" t="n">
        <v>10</v>
      </c>
      <c r="AC152" t="n">
        <v>12</v>
      </c>
      <c r="AD152" t="n">
        <v>45</v>
      </c>
      <c r="AE152" t="n">
        <v>47</v>
      </c>
      <c r="AF152" t="n">
        <v>16</v>
      </c>
      <c r="AG152" t="n">
        <v>16</v>
      </c>
      <c r="AH152" t="n">
        <v>8</v>
      </c>
      <c r="AI152" t="n">
        <v>8</v>
      </c>
      <c r="AJ152" t="n">
        <v>21</v>
      </c>
      <c r="AK152" t="n">
        <v>21</v>
      </c>
      <c r="AL152" t="n">
        <v>9</v>
      </c>
      <c r="AM152" t="n">
        <v>11</v>
      </c>
      <c r="AN152" t="n">
        <v>1</v>
      </c>
      <c r="AO152" t="n">
        <v>1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HYPERLINK("http://catalog.hathitrust.org/Record/001136565","HathiTrust Record")</f>
        <v/>
      </c>
      <c r="AS152">
        <f>HYPERLINK("https://creighton-primo.hosted.exlibrisgroup.com/primo-explore/search?tab=default_tab&amp;search_scope=EVERYTHING&amp;vid=01CRU&amp;lang=en_US&amp;offset=0&amp;query=any,contains,991002096849702656","Catalog Record")</f>
        <v/>
      </c>
      <c r="AT152">
        <f>HYPERLINK("http://www.worldcat.org/oclc/265870","WorldCat Record")</f>
        <v/>
      </c>
      <c r="AU152" t="inlineStr">
        <is>
          <t>456238:eng</t>
        </is>
      </c>
      <c r="AV152" t="inlineStr">
        <is>
          <t>265870</t>
        </is>
      </c>
      <c r="AW152" t="inlineStr">
        <is>
          <t>991002096849702656</t>
        </is>
      </c>
      <c r="AX152" t="inlineStr">
        <is>
          <t>991002096849702656</t>
        </is>
      </c>
      <c r="AY152" t="inlineStr">
        <is>
          <t>2267787570002656</t>
        </is>
      </c>
      <c r="AZ152" t="inlineStr">
        <is>
          <t>BOOK</t>
        </is>
      </c>
      <c r="BC152" t="inlineStr">
        <is>
          <t>32285003191086</t>
        </is>
      </c>
      <c r="BD152" t="inlineStr">
        <is>
          <t>893408691</t>
        </is>
      </c>
    </row>
    <row r="153">
      <c r="A153" t="inlineStr">
        <is>
          <t>No</t>
        </is>
      </c>
      <c r="B153" t="inlineStr">
        <is>
          <t>HX413 .M33 1997</t>
        </is>
      </c>
      <c r="C153" t="inlineStr">
        <is>
          <t>0                      HX 0413000M  33          1997</t>
        </is>
      </c>
      <c r="D153" t="inlineStr">
        <is>
          <t>Creating socialist women in Japan : gender, labour, and activism, 1900-1937 / Vera Mackie.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Mackie, Vera C.</t>
        </is>
      </c>
      <c r="L153" t="inlineStr">
        <is>
          <t>Cambridge ; New York : Cambridge University Press, 1997.</t>
        </is>
      </c>
      <c r="M153" t="inlineStr">
        <is>
          <t>1997</t>
        </is>
      </c>
      <c r="O153" t="inlineStr">
        <is>
          <t>eng</t>
        </is>
      </c>
      <c r="P153" t="inlineStr">
        <is>
          <t>enk</t>
        </is>
      </c>
      <c r="R153" t="inlineStr">
        <is>
          <t xml:space="preserve">HX </t>
        </is>
      </c>
      <c r="S153" t="n">
        <v>2</v>
      </c>
      <c r="T153" t="n">
        <v>2</v>
      </c>
      <c r="U153" t="inlineStr">
        <is>
          <t>2003-02-10</t>
        </is>
      </c>
      <c r="V153" t="inlineStr">
        <is>
          <t>2003-02-10</t>
        </is>
      </c>
      <c r="W153" t="inlineStr">
        <is>
          <t>1999-03-22</t>
        </is>
      </c>
      <c r="X153" t="inlineStr">
        <is>
          <t>1999-03-22</t>
        </is>
      </c>
      <c r="Y153" t="n">
        <v>342</v>
      </c>
      <c r="Z153" t="n">
        <v>238</v>
      </c>
      <c r="AA153" t="n">
        <v>247</v>
      </c>
      <c r="AB153" t="n">
        <v>2</v>
      </c>
      <c r="AC153" t="n">
        <v>2</v>
      </c>
      <c r="AD153" t="n">
        <v>16</v>
      </c>
      <c r="AE153" t="n">
        <v>16</v>
      </c>
      <c r="AF153" t="n">
        <v>4</v>
      </c>
      <c r="AG153" t="n">
        <v>4</v>
      </c>
      <c r="AH153" t="n">
        <v>5</v>
      </c>
      <c r="AI153" t="n">
        <v>5</v>
      </c>
      <c r="AJ153" t="n">
        <v>12</v>
      </c>
      <c r="AK153" t="n">
        <v>12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HYPERLINK("https://creighton-primo.hosted.exlibrisgroup.com/primo-explore/search?tab=default_tab&amp;search_scope=EVERYTHING&amp;vid=01CRU&amp;lang=en_US&amp;offset=0&amp;query=any,contains,991002754039702656","Catalog Record")</f>
        <v/>
      </c>
      <c r="AT153">
        <f>HYPERLINK("http://www.worldcat.org/oclc/36130728","WorldCat Record")</f>
        <v/>
      </c>
      <c r="AU153" t="inlineStr">
        <is>
          <t>806762914:eng</t>
        </is>
      </c>
      <c r="AV153" t="inlineStr">
        <is>
          <t>36130728</t>
        </is>
      </c>
      <c r="AW153" t="inlineStr">
        <is>
          <t>991002754039702656</t>
        </is>
      </c>
      <c r="AX153" t="inlineStr">
        <is>
          <t>991002754039702656</t>
        </is>
      </c>
      <c r="AY153" t="inlineStr">
        <is>
          <t>2255008920002656</t>
        </is>
      </c>
      <c r="AZ153" t="inlineStr">
        <is>
          <t>BOOK</t>
        </is>
      </c>
      <c r="BB153" t="inlineStr">
        <is>
          <t>9780521551373</t>
        </is>
      </c>
      <c r="BC153" t="inlineStr">
        <is>
          <t>32285003534608</t>
        </is>
      </c>
      <c r="BD153" t="inlineStr">
        <is>
          <t>893239446</t>
        </is>
      </c>
    </row>
    <row r="154">
      <c r="A154" t="inlineStr">
        <is>
          <t>No</t>
        </is>
      </c>
      <c r="B154" t="inlineStr">
        <is>
          <t>HX413.5 .O35 2003</t>
        </is>
      </c>
      <c r="C154" t="inlineStr">
        <is>
          <t>0                      HX 0413500O  35          2003</t>
        </is>
      </c>
      <c r="D154" t="inlineStr">
        <is>
          <t>Tolerance, suspicion, and hostility : changing U.S. attitudes toward the Japanese communist movement, 1944-1947 / Henry Oinas-Kukkonen.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Oinas-Kukkonen, Henry, 1964-</t>
        </is>
      </c>
      <c r="L154" t="inlineStr">
        <is>
          <t>Westport, Conn. : Greenwood Press, 2003.</t>
        </is>
      </c>
      <c r="M154" t="inlineStr">
        <is>
          <t>2003</t>
        </is>
      </c>
      <c r="O154" t="inlineStr">
        <is>
          <t>eng</t>
        </is>
      </c>
      <c r="P154" t="inlineStr">
        <is>
          <t>ctu</t>
        </is>
      </c>
      <c r="Q154" t="inlineStr">
        <is>
          <t>Contributions to the study of world history, 0885-9159 ; no. 101</t>
        </is>
      </c>
      <c r="R154" t="inlineStr">
        <is>
          <t xml:space="preserve">HX </t>
        </is>
      </c>
      <c r="S154" t="n">
        <v>1</v>
      </c>
      <c r="T154" t="n">
        <v>1</v>
      </c>
      <c r="U154" t="inlineStr">
        <is>
          <t>2004-03-17</t>
        </is>
      </c>
      <c r="V154" t="inlineStr">
        <is>
          <t>2004-03-17</t>
        </is>
      </c>
      <c r="W154" t="inlineStr">
        <is>
          <t>2004-03-17</t>
        </is>
      </c>
      <c r="X154" t="inlineStr">
        <is>
          <t>2004-03-17</t>
        </is>
      </c>
      <c r="Y154" t="n">
        <v>164</v>
      </c>
      <c r="Z154" t="n">
        <v>128</v>
      </c>
      <c r="AA154" t="n">
        <v>677</v>
      </c>
      <c r="AB154" t="n">
        <v>3</v>
      </c>
      <c r="AC154" t="n">
        <v>18</v>
      </c>
      <c r="AD154" t="n">
        <v>5</v>
      </c>
      <c r="AE154" t="n">
        <v>20</v>
      </c>
      <c r="AF154" t="n">
        <v>1</v>
      </c>
      <c r="AG154" t="n">
        <v>7</v>
      </c>
      <c r="AH154" t="n">
        <v>2</v>
      </c>
      <c r="AI154" t="n">
        <v>3</v>
      </c>
      <c r="AJ154" t="n">
        <v>3</v>
      </c>
      <c r="AK154" t="n">
        <v>5</v>
      </c>
      <c r="AL154" t="n">
        <v>2</v>
      </c>
      <c r="AM154" t="n">
        <v>10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HYPERLINK("https://creighton-primo.hosted.exlibrisgroup.com/primo-explore/search?tab=default_tab&amp;search_scope=EVERYTHING&amp;vid=01CRU&amp;lang=en_US&amp;offset=0&amp;query=any,contains,991004241669702656","Catalog Record")</f>
        <v/>
      </c>
      <c r="AT154">
        <f>HYPERLINK("http://www.worldcat.org/oclc/49383962","WorldCat Record")</f>
        <v/>
      </c>
      <c r="AU154" t="inlineStr">
        <is>
          <t>864184:eng</t>
        </is>
      </c>
      <c r="AV154" t="inlineStr">
        <is>
          <t>49383962</t>
        </is>
      </c>
      <c r="AW154" t="inlineStr">
        <is>
          <t>991004241669702656</t>
        </is>
      </c>
      <c r="AX154" t="inlineStr">
        <is>
          <t>991004241669702656</t>
        </is>
      </c>
      <c r="AY154" t="inlineStr">
        <is>
          <t>2271531090002656</t>
        </is>
      </c>
      <c r="AZ154" t="inlineStr">
        <is>
          <t>BOOK</t>
        </is>
      </c>
      <c r="BB154" t="inlineStr">
        <is>
          <t>9780313322006</t>
        </is>
      </c>
      <c r="BC154" t="inlineStr">
        <is>
          <t>32285004895248</t>
        </is>
      </c>
      <c r="BD154" t="inlineStr">
        <is>
          <t>893782008</t>
        </is>
      </c>
    </row>
    <row r="155">
      <c r="A155" t="inlineStr">
        <is>
          <t>No</t>
        </is>
      </c>
      <c r="B155" t="inlineStr">
        <is>
          <t>HX418.5 .C475 1985</t>
        </is>
      </c>
      <c r="C155" t="inlineStr">
        <is>
          <t>0                      HX 0418500C  475         1985</t>
        </is>
      </c>
      <c r="D155" t="inlineStr">
        <is>
          <t>Chinese Marxism in flux, 1978-84 : essays on epistemology, ideology, and political economy / edited by Bill Brugger.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L155" t="inlineStr">
        <is>
          <t>Armonk, N.Y. : M.E. Sharpe, c1985.</t>
        </is>
      </c>
      <c r="M155" t="inlineStr">
        <is>
          <t>1985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HX </t>
        </is>
      </c>
      <c r="S155" t="n">
        <v>1</v>
      </c>
      <c r="T155" t="n">
        <v>1</v>
      </c>
      <c r="U155" t="inlineStr">
        <is>
          <t>2009-03-02</t>
        </is>
      </c>
      <c r="V155" t="inlineStr">
        <is>
          <t>2009-03-02</t>
        </is>
      </c>
      <c r="W155" t="inlineStr">
        <is>
          <t>1992-07-21</t>
        </is>
      </c>
      <c r="X155" t="inlineStr">
        <is>
          <t>1992-07-21</t>
        </is>
      </c>
      <c r="Y155" t="n">
        <v>295</v>
      </c>
      <c r="Z155" t="n">
        <v>270</v>
      </c>
      <c r="AA155" t="n">
        <v>346</v>
      </c>
      <c r="AB155" t="n">
        <v>3</v>
      </c>
      <c r="AC155" t="n">
        <v>4</v>
      </c>
      <c r="AD155" t="n">
        <v>17</v>
      </c>
      <c r="AE155" t="n">
        <v>18</v>
      </c>
      <c r="AF155" t="n">
        <v>5</v>
      </c>
      <c r="AG155" t="n">
        <v>5</v>
      </c>
      <c r="AH155" t="n">
        <v>7</v>
      </c>
      <c r="AI155" t="n">
        <v>7</v>
      </c>
      <c r="AJ155" t="n">
        <v>8</v>
      </c>
      <c r="AK155" t="n">
        <v>8</v>
      </c>
      <c r="AL155" t="n">
        <v>2</v>
      </c>
      <c r="AM155" t="n">
        <v>3</v>
      </c>
      <c r="AN155" t="n">
        <v>1</v>
      </c>
      <c r="AO155" t="n">
        <v>1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HYPERLINK("https://creighton-primo.hosted.exlibrisgroup.com/primo-explore/search?tab=default_tab&amp;search_scope=EVERYTHING&amp;vid=01CRU&amp;lang=en_US&amp;offset=0&amp;query=any,contains,991000543079702656","Catalog Record")</f>
        <v/>
      </c>
      <c r="AT155">
        <f>HYPERLINK("http://www.worldcat.org/oclc/11497867","WorldCat Record")</f>
        <v/>
      </c>
      <c r="AU155" t="inlineStr">
        <is>
          <t>836710725:eng</t>
        </is>
      </c>
      <c r="AV155" t="inlineStr">
        <is>
          <t>11497867</t>
        </is>
      </c>
      <c r="AW155" t="inlineStr">
        <is>
          <t>991000543079702656</t>
        </is>
      </c>
      <c r="AX155" t="inlineStr">
        <is>
          <t>991000543079702656</t>
        </is>
      </c>
      <c r="AY155" t="inlineStr">
        <is>
          <t>2262781300002656</t>
        </is>
      </c>
      <c r="AZ155" t="inlineStr">
        <is>
          <t>BOOK</t>
        </is>
      </c>
      <c r="BB155" t="inlineStr">
        <is>
          <t>9780873323239</t>
        </is>
      </c>
      <c r="BC155" t="inlineStr">
        <is>
          <t>32285001215598</t>
        </is>
      </c>
      <c r="BD155" t="inlineStr">
        <is>
          <t>893790622</t>
        </is>
      </c>
    </row>
    <row r="156">
      <c r="A156" t="inlineStr">
        <is>
          <t>No</t>
        </is>
      </c>
      <c r="B156" t="inlineStr">
        <is>
          <t>HX44 .C6415 1990</t>
        </is>
      </c>
      <c r="C156" t="inlineStr">
        <is>
          <t>0                      HX 0044000C  6415        1990</t>
        </is>
      </c>
      <c r="D156" t="inlineStr">
        <is>
          <t>The Collapse of communism / edited by Bernard Gwertzman and Michael T. Kaufman.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New York, N.Y. : Times Books/Random House, 1990.</t>
        </is>
      </c>
      <c r="M156" t="inlineStr">
        <is>
          <t>1990</t>
        </is>
      </c>
      <c r="N156" t="inlineStr">
        <is>
          <t>1st ed.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HX </t>
        </is>
      </c>
      <c r="S156" t="n">
        <v>9</v>
      </c>
      <c r="T156" t="n">
        <v>9</v>
      </c>
      <c r="U156" t="inlineStr">
        <is>
          <t>1998-11-07</t>
        </is>
      </c>
      <c r="V156" t="inlineStr">
        <is>
          <t>1998-11-07</t>
        </is>
      </c>
      <c r="W156" t="inlineStr">
        <is>
          <t>1990-06-06</t>
        </is>
      </c>
      <c r="X156" t="inlineStr">
        <is>
          <t>1990-06-06</t>
        </is>
      </c>
      <c r="Y156" t="n">
        <v>591</v>
      </c>
      <c r="Z156" t="n">
        <v>508</v>
      </c>
      <c r="AA156" t="n">
        <v>789</v>
      </c>
      <c r="AB156" t="n">
        <v>3</v>
      </c>
      <c r="AC156" t="n">
        <v>6</v>
      </c>
      <c r="AD156" t="n">
        <v>19</v>
      </c>
      <c r="AE156" t="n">
        <v>35</v>
      </c>
      <c r="AF156" t="n">
        <v>8</v>
      </c>
      <c r="AG156" t="n">
        <v>17</v>
      </c>
      <c r="AH156" t="n">
        <v>5</v>
      </c>
      <c r="AI156" t="n">
        <v>7</v>
      </c>
      <c r="AJ156" t="n">
        <v>10</v>
      </c>
      <c r="AK156" t="n">
        <v>16</v>
      </c>
      <c r="AL156" t="n">
        <v>2</v>
      </c>
      <c r="AM156" t="n">
        <v>5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HYPERLINK("https://creighton-primo.hosted.exlibrisgroup.com/primo-explore/search?tab=default_tab&amp;search_scope=EVERYTHING&amp;vid=01CRU&amp;lang=en_US&amp;offset=0&amp;query=any,contains,991001649599702656","Catalog Record")</f>
        <v/>
      </c>
      <c r="AT156">
        <f>HYPERLINK("http://www.worldcat.org/oclc/21079175","WorldCat Record")</f>
        <v/>
      </c>
      <c r="AU156" t="inlineStr">
        <is>
          <t>341214394:eng</t>
        </is>
      </c>
      <c r="AV156" t="inlineStr">
        <is>
          <t>21079175</t>
        </is>
      </c>
      <c r="AW156" t="inlineStr">
        <is>
          <t>991001649599702656</t>
        </is>
      </c>
      <c r="AX156" t="inlineStr">
        <is>
          <t>991001649599702656</t>
        </is>
      </c>
      <c r="AY156" t="inlineStr">
        <is>
          <t>2271281860002656</t>
        </is>
      </c>
      <c r="AZ156" t="inlineStr">
        <is>
          <t>BOOK</t>
        </is>
      </c>
      <c r="BB156" t="inlineStr">
        <is>
          <t>9780812918724</t>
        </is>
      </c>
      <c r="BC156" t="inlineStr">
        <is>
          <t>32285000175306</t>
        </is>
      </c>
      <c r="BD156" t="inlineStr">
        <is>
          <t>893885451</t>
        </is>
      </c>
    </row>
    <row r="157">
      <c r="A157" t="inlineStr">
        <is>
          <t>No</t>
        </is>
      </c>
      <c r="B157" t="inlineStr">
        <is>
          <t>HX44 .G613</t>
        </is>
      </c>
      <c r="C157" t="inlineStr">
        <is>
          <t>0                      HX 0044000G  613</t>
        </is>
      </c>
      <c r="D157" t="inlineStr">
        <is>
          <t>Socialism and revolution. Translated by Norman Denny.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Gorz, André.</t>
        </is>
      </c>
      <c r="L157" t="inlineStr">
        <is>
          <t>Garden City, N.Y., Anchor Books, 1973.</t>
        </is>
      </c>
      <c r="M157" t="inlineStr">
        <is>
          <t>1973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HX </t>
        </is>
      </c>
      <c r="S157" t="n">
        <v>4</v>
      </c>
      <c r="T157" t="n">
        <v>4</v>
      </c>
      <c r="U157" t="inlineStr">
        <is>
          <t>1999-11-19</t>
        </is>
      </c>
      <c r="V157" t="inlineStr">
        <is>
          <t>1999-11-19</t>
        </is>
      </c>
      <c r="W157" t="inlineStr">
        <is>
          <t>1997-08-26</t>
        </is>
      </c>
      <c r="X157" t="inlineStr">
        <is>
          <t>1997-08-26</t>
        </is>
      </c>
      <c r="Y157" t="n">
        <v>383</v>
      </c>
      <c r="Z157" t="n">
        <v>321</v>
      </c>
      <c r="AA157" t="n">
        <v>331</v>
      </c>
      <c r="AB157" t="n">
        <v>3</v>
      </c>
      <c r="AC157" t="n">
        <v>3</v>
      </c>
      <c r="AD157" t="n">
        <v>9</v>
      </c>
      <c r="AE157" t="n">
        <v>9</v>
      </c>
      <c r="AF157" t="n">
        <v>4</v>
      </c>
      <c r="AG157" t="n">
        <v>4</v>
      </c>
      <c r="AH157" t="n">
        <v>2</v>
      </c>
      <c r="AI157" t="n">
        <v>2</v>
      </c>
      <c r="AJ157" t="n">
        <v>5</v>
      </c>
      <c r="AK157" t="n">
        <v>5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HYPERLINK("http://catalog.hathitrust.org/Record/001136614","HathiTrust Record")</f>
        <v/>
      </c>
      <c r="AS157">
        <f>HYPERLINK("https://creighton-primo.hosted.exlibrisgroup.com/primo-explore/search?tab=default_tab&amp;search_scope=EVERYTHING&amp;vid=01CRU&amp;lang=en_US&amp;offset=0&amp;query=any,contains,991003061949702656","Catalog Record")</f>
        <v/>
      </c>
      <c r="AT157">
        <f>HYPERLINK("http://www.worldcat.org/oclc/618825","WorldCat Record")</f>
        <v/>
      </c>
      <c r="AU157" t="inlineStr">
        <is>
          <t>1680693:eng</t>
        </is>
      </c>
      <c r="AV157" t="inlineStr">
        <is>
          <t>618825</t>
        </is>
      </c>
      <c r="AW157" t="inlineStr">
        <is>
          <t>991003061949702656</t>
        </is>
      </c>
      <c r="AX157" t="inlineStr">
        <is>
          <t>991003061949702656</t>
        </is>
      </c>
      <c r="AY157" t="inlineStr">
        <is>
          <t>2272224230002656</t>
        </is>
      </c>
      <c r="AZ157" t="inlineStr">
        <is>
          <t>BOOK</t>
        </is>
      </c>
      <c r="BB157" t="inlineStr">
        <is>
          <t>9780385048316</t>
        </is>
      </c>
      <c r="BC157" t="inlineStr">
        <is>
          <t>32285003191128</t>
        </is>
      </c>
      <c r="BD157" t="inlineStr">
        <is>
          <t>893627440</t>
        </is>
      </c>
    </row>
    <row r="158">
      <c r="A158" t="inlineStr">
        <is>
          <t>No</t>
        </is>
      </c>
      <c r="B158" t="inlineStr">
        <is>
          <t>HX44 .H35 1990</t>
        </is>
      </c>
      <c r="C158" t="inlineStr">
        <is>
          <t>0                      HX 0044000H  35          1990</t>
        </is>
      </c>
      <c r="D158" t="inlineStr">
        <is>
          <t>Socialism : past and future / Michael Harrington ; introduction by Irving Howe.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Yes</t>
        </is>
      </c>
      <c r="J158" t="inlineStr">
        <is>
          <t>0</t>
        </is>
      </c>
      <c r="K158" t="inlineStr">
        <is>
          <t>Harrington, Michael, 1928-1989.</t>
        </is>
      </c>
      <c r="L158" t="inlineStr">
        <is>
          <t>New York, N.Y., U.S.A. : Plume, c1990.</t>
        </is>
      </c>
      <c r="M158" t="inlineStr">
        <is>
          <t>1990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HX </t>
        </is>
      </c>
      <c r="S158" t="n">
        <v>6</v>
      </c>
      <c r="T158" t="n">
        <v>6</v>
      </c>
      <c r="U158" t="inlineStr">
        <is>
          <t>1999-11-19</t>
        </is>
      </c>
      <c r="V158" t="inlineStr">
        <is>
          <t>1999-11-19</t>
        </is>
      </c>
      <c r="W158" t="inlineStr">
        <is>
          <t>1992-03-06</t>
        </is>
      </c>
      <c r="X158" t="inlineStr">
        <is>
          <t>1992-03-06</t>
        </is>
      </c>
      <c r="Y158" t="n">
        <v>109</v>
      </c>
      <c r="Z158" t="n">
        <v>100</v>
      </c>
      <c r="AA158" t="n">
        <v>1869</v>
      </c>
      <c r="AB158" t="n">
        <v>1</v>
      </c>
      <c r="AC158" t="n">
        <v>11</v>
      </c>
      <c r="AD158" t="n">
        <v>4</v>
      </c>
      <c r="AE158" t="n">
        <v>61</v>
      </c>
      <c r="AF158" t="n">
        <v>2</v>
      </c>
      <c r="AG158" t="n">
        <v>26</v>
      </c>
      <c r="AH158" t="n">
        <v>1</v>
      </c>
      <c r="AI158" t="n">
        <v>11</v>
      </c>
      <c r="AJ158" t="n">
        <v>1</v>
      </c>
      <c r="AK158" t="n">
        <v>27</v>
      </c>
      <c r="AL158" t="n">
        <v>0</v>
      </c>
      <c r="AM158" t="n">
        <v>9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HYPERLINK("https://creighton-primo.hosted.exlibrisgroup.com/primo-explore/search?tab=default_tab&amp;search_scope=EVERYTHING&amp;vid=01CRU&amp;lang=en_US&amp;offset=0&amp;query=any,contains,991001724549702656","Catalog Record")</f>
        <v/>
      </c>
      <c r="AT158">
        <f>HYPERLINK("http://www.worldcat.org/oclc/21874227","WorldCat Record")</f>
        <v/>
      </c>
      <c r="AU158" t="inlineStr">
        <is>
          <t>196558561:eng</t>
        </is>
      </c>
      <c r="AV158" t="inlineStr">
        <is>
          <t>21874227</t>
        </is>
      </c>
      <c r="AW158" t="inlineStr">
        <is>
          <t>991001724549702656</t>
        </is>
      </c>
      <c r="AX158" t="inlineStr">
        <is>
          <t>991001724549702656</t>
        </is>
      </c>
      <c r="AY158" t="inlineStr">
        <is>
          <t>2270453200002656</t>
        </is>
      </c>
      <c r="AZ158" t="inlineStr">
        <is>
          <t>BOOK</t>
        </is>
      </c>
      <c r="BB158" t="inlineStr">
        <is>
          <t>9780452265042</t>
        </is>
      </c>
      <c r="BC158" t="inlineStr">
        <is>
          <t>32285000938323</t>
        </is>
      </c>
      <c r="BD158" t="inlineStr">
        <is>
          <t>893529165</t>
        </is>
      </c>
    </row>
    <row r="159">
      <c r="A159" t="inlineStr">
        <is>
          <t>No</t>
        </is>
      </c>
      <c r="B159" t="inlineStr">
        <is>
          <t>HX44 .L39813</t>
        </is>
      </c>
      <c r="C159" t="inlineStr">
        <is>
          <t>0                      HX 0044000L  39813</t>
        </is>
      </c>
      <c r="D159" t="inlineStr">
        <is>
          <t>Three faces of Marxism: the political concepts of Soviet ideology, Maoism, and humanist Marxism. Translated by Ewald Osers.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Leonhard, Wolfgang.</t>
        </is>
      </c>
      <c r="L159" t="inlineStr">
        <is>
          <t>New York, Holt, Rinehart and Winston [1974]</t>
        </is>
      </c>
      <c r="M159" t="inlineStr">
        <is>
          <t>1974</t>
        </is>
      </c>
      <c r="O159" t="inlineStr">
        <is>
          <t>eng</t>
        </is>
      </c>
      <c r="P159" t="inlineStr">
        <is>
          <t>nyu</t>
        </is>
      </c>
      <c r="R159" t="inlineStr">
        <is>
          <t xml:space="preserve">HX </t>
        </is>
      </c>
      <c r="S159" t="n">
        <v>5</v>
      </c>
      <c r="T159" t="n">
        <v>5</v>
      </c>
      <c r="U159" t="inlineStr">
        <is>
          <t>2009-11-09</t>
        </is>
      </c>
      <c r="V159" t="inlineStr">
        <is>
          <t>2009-11-09</t>
        </is>
      </c>
      <c r="W159" t="inlineStr">
        <is>
          <t>1997-08-26</t>
        </is>
      </c>
      <c r="X159" t="inlineStr">
        <is>
          <t>1997-08-26</t>
        </is>
      </c>
      <c r="Y159" t="n">
        <v>727</v>
      </c>
      <c r="Z159" t="n">
        <v>629</v>
      </c>
      <c r="AA159" t="n">
        <v>691</v>
      </c>
      <c r="AB159" t="n">
        <v>5</v>
      </c>
      <c r="AC159" t="n">
        <v>5</v>
      </c>
      <c r="AD159" t="n">
        <v>21</v>
      </c>
      <c r="AE159" t="n">
        <v>27</v>
      </c>
      <c r="AF159" t="n">
        <v>6</v>
      </c>
      <c r="AG159" t="n">
        <v>8</v>
      </c>
      <c r="AH159" t="n">
        <v>4</v>
      </c>
      <c r="AI159" t="n">
        <v>6</v>
      </c>
      <c r="AJ159" t="n">
        <v>10</v>
      </c>
      <c r="AK159" t="n">
        <v>15</v>
      </c>
      <c r="AL159" t="n">
        <v>4</v>
      </c>
      <c r="AM159" t="n">
        <v>4</v>
      </c>
      <c r="AN159" t="n">
        <v>1</v>
      </c>
      <c r="AO159" t="n">
        <v>1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HYPERLINK("https://creighton-primo.hosted.exlibrisgroup.com/primo-explore/search?tab=default_tab&amp;search_scope=EVERYTHING&amp;vid=01CRU&amp;lang=en_US&amp;offset=0&amp;query=any,contains,991003037849702656","Catalog Record")</f>
        <v/>
      </c>
      <c r="AT159">
        <f>HYPERLINK("http://www.worldcat.org/oclc/600220","WorldCat Record")</f>
        <v/>
      </c>
      <c r="AU159" t="inlineStr">
        <is>
          <t>3901136896:eng</t>
        </is>
      </c>
      <c r="AV159" t="inlineStr">
        <is>
          <t>600220</t>
        </is>
      </c>
      <c r="AW159" t="inlineStr">
        <is>
          <t>991003037849702656</t>
        </is>
      </c>
      <c r="AX159" t="inlineStr">
        <is>
          <t>991003037849702656</t>
        </is>
      </c>
      <c r="AY159" t="inlineStr">
        <is>
          <t>2261057000002656</t>
        </is>
      </c>
      <c r="AZ159" t="inlineStr">
        <is>
          <t>BOOK</t>
        </is>
      </c>
      <c r="BB159" t="inlineStr">
        <is>
          <t>9780030886201</t>
        </is>
      </c>
      <c r="BC159" t="inlineStr">
        <is>
          <t>32285003191193</t>
        </is>
      </c>
      <c r="BD159" t="inlineStr">
        <is>
          <t>893348269</t>
        </is>
      </c>
    </row>
    <row r="160">
      <c r="A160" t="inlineStr">
        <is>
          <t>No</t>
        </is>
      </c>
      <c r="B160" t="inlineStr">
        <is>
          <t>HX44 .R425 1991</t>
        </is>
      </c>
      <c r="C160" t="inlineStr">
        <is>
          <t>0                      HX 0044000R  425         1991</t>
        </is>
      </c>
      <c r="D160" t="inlineStr">
        <is>
          <t>Reform and transformation in communist systems : comparative perspectives / edited by Ilpyong J. Kim and Jane Shapiro Zacek.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Paragon House, [1991]</t>
        </is>
      </c>
      <c r="M160" t="inlineStr">
        <is>
          <t>1991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HX </t>
        </is>
      </c>
      <c r="S160" t="n">
        <v>20</v>
      </c>
      <c r="T160" t="n">
        <v>20</v>
      </c>
      <c r="U160" t="inlineStr">
        <is>
          <t>2003-04-06</t>
        </is>
      </c>
      <c r="V160" t="inlineStr">
        <is>
          <t>2003-04-06</t>
        </is>
      </c>
      <c r="W160" t="inlineStr">
        <is>
          <t>1994-10-06</t>
        </is>
      </c>
      <c r="X160" t="inlineStr">
        <is>
          <t>1994-10-06</t>
        </is>
      </c>
      <c r="Y160" t="n">
        <v>142</v>
      </c>
      <c r="Z160" t="n">
        <v>123</v>
      </c>
      <c r="AA160" t="n">
        <v>124</v>
      </c>
      <c r="AB160" t="n">
        <v>1</v>
      </c>
      <c r="AC160" t="n">
        <v>1</v>
      </c>
      <c r="AD160" t="n">
        <v>3</v>
      </c>
      <c r="AE160" t="n">
        <v>3</v>
      </c>
      <c r="AF160" t="n">
        <v>0</v>
      </c>
      <c r="AG160" t="n">
        <v>0</v>
      </c>
      <c r="AH160" t="n">
        <v>1</v>
      </c>
      <c r="AI160" t="n">
        <v>1</v>
      </c>
      <c r="AJ160" t="n">
        <v>2</v>
      </c>
      <c r="AK160" t="n">
        <v>2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HYPERLINK("http://catalog.hathitrust.org/Record/008307816","HathiTrust Record")</f>
        <v/>
      </c>
      <c r="AS160">
        <f>HYPERLINK("https://creighton-primo.hosted.exlibrisgroup.com/primo-explore/search?tab=default_tab&amp;search_scope=EVERYTHING&amp;vid=01CRU&amp;lang=en_US&amp;offset=0&amp;query=any,contains,991001913079702656","Catalog Record")</f>
        <v/>
      </c>
      <c r="AT160">
        <f>HYPERLINK("http://www.worldcat.org/oclc/24164241","WorldCat Record")</f>
        <v/>
      </c>
      <c r="AU160" t="inlineStr">
        <is>
          <t>907700268:eng</t>
        </is>
      </c>
      <c r="AV160" t="inlineStr">
        <is>
          <t>24164241</t>
        </is>
      </c>
      <c r="AW160" t="inlineStr">
        <is>
          <t>991001913079702656</t>
        </is>
      </c>
      <c r="AX160" t="inlineStr">
        <is>
          <t>991001913079702656</t>
        </is>
      </c>
      <c r="AY160" t="inlineStr">
        <is>
          <t>2254990010002656</t>
        </is>
      </c>
      <c r="AZ160" t="inlineStr">
        <is>
          <t>BOOK</t>
        </is>
      </c>
      <c r="BB160" t="inlineStr">
        <is>
          <t>9780887020599</t>
        </is>
      </c>
      <c r="BC160" t="inlineStr">
        <is>
          <t>32285001949204</t>
        </is>
      </c>
      <c r="BD160" t="inlineStr">
        <is>
          <t>893803997</t>
        </is>
      </c>
    </row>
    <row r="161">
      <c r="A161" t="inlineStr">
        <is>
          <t>No</t>
        </is>
      </c>
      <c r="B161" t="inlineStr">
        <is>
          <t>HX44 .S586 1975</t>
        </is>
      </c>
      <c r="C161" t="inlineStr">
        <is>
          <t>0                      HX 0044000S  586         1975</t>
        </is>
      </c>
      <c r="D161" t="inlineStr">
        <is>
          <t>The Socialist idea : a reappraisal / edited by Leszek Kolakowski and Stuart Hampshire.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New York : Basic Books, [1975] c1974.</t>
        </is>
      </c>
      <c r="M161" t="inlineStr">
        <is>
          <t>1975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HX </t>
        </is>
      </c>
      <c r="S161" t="n">
        <v>1</v>
      </c>
      <c r="T161" t="n">
        <v>1</v>
      </c>
      <c r="U161" t="inlineStr">
        <is>
          <t>2006-10-10</t>
        </is>
      </c>
      <c r="V161" t="inlineStr">
        <is>
          <t>2006-10-10</t>
        </is>
      </c>
      <c r="W161" t="inlineStr">
        <is>
          <t>1997-08-27</t>
        </is>
      </c>
      <c r="X161" t="inlineStr">
        <is>
          <t>1997-08-27</t>
        </is>
      </c>
      <c r="Y161" t="n">
        <v>256</v>
      </c>
      <c r="Z161" t="n">
        <v>238</v>
      </c>
      <c r="AA161" t="n">
        <v>408</v>
      </c>
      <c r="AB161" t="n">
        <v>3</v>
      </c>
      <c r="AC161" t="n">
        <v>4</v>
      </c>
      <c r="AD161" t="n">
        <v>9</v>
      </c>
      <c r="AE161" t="n">
        <v>21</v>
      </c>
      <c r="AF161" t="n">
        <v>2</v>
      </c>
      <c r="AG161" t="n">
        <v>7</v>
      </c>
      <c r="AH161" t="n">
        <v>1</v>
      </c>
      <c r="AI161" t="n">
        <v>3</v>
      </c>
      <c r="AJ161" t="n">
        <v>6</v>
      </c>
      <c r="AK161" t="n">
        <v>13</v>
      </c>
      <c r="AL161" t="n">
        <v>2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HYPERLINK("https://creighton-primo.hosted.exlibrisgroup.com/primo-explore/search?tab=default_tab&amp;search_scope=EVERYTHING&amp;vid=01CRU&amp;lang=en_US&amp;offset=0&amp;query=any,contains,991004014529702656","Catalog Record")</f>
        <v/>
      </c>
      <c r="AT161">
        <f>HYPERLINK("http://www.worldcat.org/oclc/2103346","WorldCat Record")</f>
        <v/>
      </c>
      <c r="AU161" t="inlineStr">
        <is>
          <t>892101203:eng</t>
        </is>
      </c>
      <c r="AV161" t="inlineStr">
        <is>
          <t>2103346</t>
        </is>
      </c>
      <c r="AW161" t="inlineStr">
        <is>
          <t>991004014529702656</t>
        </is>
      </c>
      <c r="AX161" t="inlineStr">
        <is>
          <t>991004014529702656</t>
        </is>
      </c>
      <c r="AY161" t="inlineStr">
        <is>
          <t>2269936300002656</t>
        </is>
      </c>
      <c r="AZ161" t="inlineStr">
        <is>
          <t>BOOK</t>
        </is>
      </c>
      <c r="BB161" t="inlineStr">
        <is>
          <t>9780465079360</t>
        </is>
      </c>
      <c r="BC161" t="inlineStr">
        <is>
          <t>32285003191276</t>
        </is>
      </c>
      <c r="BD161" t="inlineStr">
        <is>
          <t>893881940</t>
        </is>
      </c>
    </row>
    <row r="162">
      <c r="A162" t="inlineStr">
        <is>
          <t>No</t>
        </is>
      </c>
      <c r="B162" t="inlineStr">
        <is>
          <t>HX44.5 .A38 2003</t>
        </is>
      </c>
      <c r="C162" t="inlineStr">
        <is>
          <t>0                      HX 0044500A  38          2003</t>
        </is>
      </c>
      <c r="D162" t="inlineStr">
        <is>
          <t>After socialism / edited by Ellen Frankel Paul, Fred D. Miller, Jr., and Jeffrey Paul.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Cambridge, U.K. ; New York : Cambridge University Press, 2003.</t>
        </is>
      </c>
      <c r="M162" t="inlineStr">
        <is>
          <t>2003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HX </t>
        </is>
      </c>
      <c r="S162" t="n">
        <v>1</v>
      </c>
      <c r="T162" t="n">
        <v>1</v>
      </c>
      <c r="U162" t="inlineStr">
        <is>
          <t>2005-10-24</t>
        </is>
      </c>
      <c r="V162" t="inlineStr">
        <is>
          <t>2005-10-24</t>
        </is>
      </c>
      <c r="W162" t="inlineStr">
        <is>
          <t>2005-10-24</t>
        </is>
      </c>
      <c r="X162" t="inlineStr">
        <is>
          <t>2005-10-24</t>
        </is>
      </c>
      <c r="Y162" t="n">
        <v>109</v>
      </c>
      <c r="Z162" t="n">
        <v>83</v>
      </c>
      <c r="AA162" t="n">
        <v>84</v>
      </c>
      <c r="AB162" t="n">
        <v>2</v>
      </c>
      <c r="AC162" t="n">
        <v>2</v>
      </c>
      <c r="AD162" t="n">
        <v>10</v>
      </c>
      <c r="AE162" t="n">
        <v>10</v>
      </c>
      <c r="AF162" t="n">
        <v>5</v>
      </c>
      <c r="AG162" t="n">
        <v>5</v>
      </c>
      <c r="AH162" t="n">
        <v>3</v>
      </c>
      <c r="AI162" t="n">
        <v>3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HYPERLINK("https://creighton-primo.hosted.exlibrisgroup.com/primo-explore/search?tab=default_tab&amp;search_scope=EVERYTHING&amp;vid=01CRU&amp;lang=en_US&amp;offset=0&amp;query=any,contains,991004673219702656","Catalog Record")</f>
        <v/>
      </c>
      <c r="AT162">
        <f>HYPERLINK("http://www.worldcat.org/oclc/50774311","WorldCat Record")</f>
        <v/>
      </c>
      <c r="AU162" t="inlineStr">
        <is>
          <t>353237803:eng</t>
        </is>
      </c>
      <c r="AV162" t="inlineStr">
        <is>
          <t>50774311</t>
        </is>
      </c>
      <c r="AW162" t="inlineStr">
        <is>
          <t>991004673219702656</t>
        </is>
      </c>
      <c r="AX162" t="inlineStr">
        <is>
          <t>991004673219702656</t>
        </is>
      </c>
      <c r="AY162" t="inlineStr">
        <is>
          <t>2263640850002656</t>
        </is>
      </c>
      <c r="AZ162" t="inlineStr">
        <is>
          <t>BOOK</t>
        </is>
      </c>
      <c r="BB162" t="inlineStr">
        <is>
          <t>9780521534987</t>
        </is>
      </c>
      <c r="BC162" t="inlineStr">
        <is>
          <t>32285005141295</t>
        </is>
      </c>
      <c r="BD162" t="inlineStr">
        <is>
          <t>893901602</t>
        </is>
      </c>
    </row>
    <row r="163">
      <c r="A163" t="inlineStr">
        <is>
          <t>No</t>
        </is>
      </c>
      <c r="B163" t="inlineStr">
        <is>
          <t>HX44.5 .A78 1995</t>
        </is>
      </c>
      <c r="C163" t="inlineStr">
        <is>
          <t>0                      HX 0044500A  78          1995</t>
        </is>
      </c>
      <c r="D163" t="inlineStr">
        <is>
          <t>After Marxism / Ronald Aronson.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Aronson, Ronald, 1938-</t>
        </is>
      </c>
      <c r="L163" t="inlineStr">
        <is>
          <t>New York : Guilford Press, c1995.</t>
        </is>
      </c>
      <c r="M163" t="inlineStr">
        <is>
          <t>1995</t>
        </is>
      </c>
      <c r="O163" t="inlineStr">
        <is>
          <t>eng</t>
        </is>
      </c>
      <c r="P163" t="inlineStr">
        <is>
          <t>nyu</t>
        </is>
      </c>
      <c r="Q163" t="inlineStr">
        <is>
          <t>Critical perspectives</t>
        </is>
      </c>
      <c r="R163" t="inlineStr">
        <is>
          <t xml:space="preserve">HX </t>
        </is>
      </c>
      <c r="S163" t="n">
        <v>6</v>
      </c>
      <c r="T163" t="n">
        <v>6</v>
      </c>
      <c r="U163" t="inlineStr">
        <is>
          <t>1998-10-08</t>
        </is>
      </c>
      <c r="V163" t="inlineStr">
        <is>
          <t>1998-10-08</t>
        </is>
      </c>
      <c r="W163" t="inlineStr">
        <is>
          <t>1995-11-02</t>
        </is>
      </c>
      <c r="X163" t="inlineStr">
        <is>
          <t>1995-11-02</t>
        </is>
      </c>
      <c r="Y163" t="n">
        <v>447</v>
      </c>
      <c r="Z163" t="n">
        <v>370</v>
      </c>
      <c r="AA163" t="n">
        <v>371</v>
      </c>
      <c r="AB163" t="n">
        <v>3</v>
      </c>
      <c r="AC163" t="n">
        <v>3</v>
      </c>
      <c r="AD163" t="n">
        <v>21</v>
      </c>
      <c r="AE163" t="n">
        <v>21</v>
      </c>
      <c r="AF163" t="n">
        <v>8</v>
      </c>
      <c r="AG163" t="n">
        <v>8</v>
      </c>
      <c r="AH163" t="n">
        <v>6</v>
      </c>
      <c r="AI163" t="n">
        <v>6</v>
      </c>
      <c r="AJ163" t="n">
        <v>10</v>
      </c>
      <c r="AK163" t="n">
        <v>10</v>
      </c>
      <c r="AL163" t="n">
        <v>2</v>
      </c>
      <c r="AM163" t="n">
        <v>2</v>
      </c>
      <c r="AN163" t="n">
        <v>1</v>
      </c>
      <c r="AO163" t="n">
        <v>1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HYPERLINK("https://creighton-primo.hosted.exlibrisgroup.com/primo-explore/search?tab=default_tab&amp;search_scope=EVERYTHING&amp;vid=01CRU&amp;lang=en_US&amp;offset=0&amp;query=any,contains,991002380329702656","Catalog Record")</f>
        <v/>
      </c>
      <c r="AT163">
        <f>HYPERLINK("http://www.worldcat.org/oclc/30919426","WorldCat Record")</f>
        <v/>
      </c>
      <c r="AU163" t="inlineStr">
        <is>
          <t>32862836:eng</t>
        </is>
      </c>
      <c r="AV163" t="inlineStr">
        <is>
          <t>30919426</t>
        </is>
      </c>
      <c r="AW163" t="inlineStr">
        <is>
          <t>991002380329702656</t>
        </is>
      </c>
      <c r="AX163" t="inlineStr">
        <is>
          <t>991002380329702656</t>
        </is>
      </c>
      <c r="AY163" t="inlineStr">
        <is>
          <t>2264776530002656</t>
        </is>
      </c>
      <c r="AZ163" t="inlineStr">
        <is>
          <t>BOOK</t>
        </is>
      </c>
      <c r="BB163" t="inlineStr">
        <is>
          <t>9780898624168</t>
        </is>
      </c>
      <c r="BC163" t="inlineStr">
        <is>
          <t>32285002099652</t>
        </is>
      </c>
      <c r="BD163" t="inlineStr">
        <is>
          <t>893879844</t>
        </is>
      </c>
    </row>
    <row r="164">
      <c r="A164" t="inlineStr">
        <is>
          <t>No</t>
        </is>
      </c>
      <c r="B164" t="inlineStr">
        <is>
          <t>HX44.5 .E95 1993</t>
        </is>
      </c>
      <c r="C164" t="inlineStr">
        <is>
          <t>0                      HX 0044500E  95          1993</t>
        </is>
      </c>
      <c r="D164" t="inlineStr">
        <is>
          <t>Exit from communism / edited by Stephen R. Graubard.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Brunswick, N.J., U.S.A. : Transaction Publishers, c1993.</t>
        </is>
      </c>
      <c r="M164" t="inlineStr">
        <is>
          <t>1993</t>
        </is>
      </c>
      <c r="O164" t="inlineStr">
        <is>
          <t>eng</t>
        </is>
      </c>
      <c r="P164" t="inlineStr">
        <is>
          <t>nju</t>
        </is>
      </c>
      <c r="R164" t="inlineStr">
        <is>
          <t xml:space="preserve">HX </t>
        </is>
      </c>
      <c r="S164" t="n">
        <v>7</v>
      </c>
      <c r="T164" t="n">
        <v>7</v>
      </c>
      <c r="U164" t="inlineStr">
        <is>
          <t>1999-01-13</t>
        </is>
      </c>
      <c r="V164" t="inlineStr">
        <is>
          <t>1999-01-13</t>
        </is>
      </c>
      <c r="W164" t="inlineStr">
        <is>
          <t>1999-03-04</t>
        </is>
      </c>
      <c r="X164" t="inlineStr">
        <is>
          <t>1999-03-04</t>
        </is>
      </c>
      <c r="Y164" t="n">
        <v>134</v>
      </c>
      <c r="Z164" t="n">
        <v>102</v>
      </c>
      <c r="AA164" t="n">
        <v>102</v>
      </c>
      <c r="AB164" t="n">
        <v>1</v>
      </c>
      <c r="AC164" t="n">
        <v>1</v>
      </c>
      <c r="AD164" t="n">
        <v>5</v>
      </c>
      <c r="AE164" t="n">
        <v>5</v>
      </c>
      <c r="AF164" t="n">
        <v>1</v>
      </c>
      <c r="AG164" t="n">
        <v>1</v>
      </c>
      <c r="AH164" t="n">
        <v>1</v>
      </c>
      <c r="AI164" t="n">
        <v>1</v>
      </c>
      <c r="AJ164" t="n">
        <v>4</v>
      </c>
      <c r="AK164" t="n">
        <v>4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HYPERLINK("https://creighton-primo.hosted.exlibrisgroup.com/primo-explore/search?tab=default_tab&amp;search_scope=EVERYTHING&amp;vid=01CRU&amp;lang=en_US&amp;offset=0&amp;query=any,contains,991002164889702656","Catalog Record")</f>
        <v/>
      </c>
      <c r="AT164">
        <f>HYPERLINK("http://www.worldcat.org/oclc/27894686","WorldCat Record")</f>
        <v/>
      </c>
      <c r="AU164" t="inlineStr">
        <is>
          <t>387892:eng</t>
        </is>
      </c>
      <c r="AV164" t="inlineStr">
        <is>
          <t>27894686</t>
        </is>
      </c>
      <c r="AW164" t="inlineStr">
        <is>
          <t>991002164889702656</t>
        </is>
      </c>
      <c r="AX164" t="inlineStr">
        <is>
          <t>991002164889702656</t>
        </is>
      </c>
      <c r="AY164" t="inlineStr">
        <is>
          <t>2261371850002656</t>
        </is>
      </c>
      <c r="AZ164" t="inlineStr">
        <is>
          <t>BOOK</t>
        </is>
      </c>
      <c r="BB164" t="inlineStr">
        <is>
          <t>9781560006947</t>
        </is>
      </c>
      <c r="BC164" t="inlineStr">
        <is>
          <t>32285003263141</t>
        </is>
      </c>
      <c r="BD164" t="inlineStr">
        <is>
          <t>893347185</t>
        </is>
      </c>
    </row>
    <row r="165">
      <c r="A165" t="inlineStr">
        <is>
          <t>No</t>
        </is>
      </c>
      <c r="B165" t="inlineStr">
        <is>
          <t>HX44.5 .F76 1992</t>
        </is>
      </c>
      <c r="C165" t="inlineStr">
        <is>
          <t>0                      HX 0044500F  76          1992</t>
        </is>
      </c>
      <c r="D165" t="inlineStr">
        <is>
          <t>From Leninism to freedom : the challenges of democratization / edited by Margaret Latus Nugent.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Boulder : Westview Press, 1992.</t>
        </is>
      </c>
      <c r="M165" t="inlineStr">
        <is>
          <t>1992</t>
        </is>
      </c>
      <c r="O165" t="inlineStr">
        <is>
          <t>eng</t>
        </is>
      </c>
      <c r="P165" t="inlineStr">
        <is>
          <t>cou</t>
        </is>
      </c>
      <c r="R165" t="inlineStr">
        <is>
          <t xml:space="preserve">HX </t>
        </is>
      </c>
      <c r="S165" t="n">
        <v>6</v>
      </c>
      <c r="T165" t="n">
        <v>6</v>
      </c>
      <c r="U165" t="inlineStr">
        <is>
          <t>2004-02-12</t>
        </is>
      </c>
      <c r="V165" t="inlineStr">
        <is>
          <t>2004-02-12</t>
        </is>
      </c>
      <c r="W165" t="inlineStr">
        <is>
          <t>1993-09-22</t>
        </is>
      </c>
      <c r="X165" t="inlineStr">
        <is>
          <t>1993-09-22</t>
        </is>
      </c>
      <c r="Y165" t="n">
        <v>190</v>
      </c>
      <c r="Z165" t="n">
        <v>147</v>
      </c>
      <c r="AA165" t="n">
        <v>165</v>
      </c>
      <c r="AB165" t="n">
        <v>3</v>
      </c>
      <c r="AC165" t="n">
        <v>3</v>
      </c>
      <c r="AD165" t="n">
        <v>9</v>
      </c>
      <c r="AE165" t="n">
        <v>9</v>
      </c>
      <c r="AF165" t="n">
        <v>1</v>
      </c>
      <c r="AG165" t="n">
        <v>1</v>
      </c>
      <c r="AH165" t="n">
        <v>4</v>
      </c>
      <c r="AI165" t="n">
        <v>4</v>
      </c>
      <c r="AJ165" t="n">
        <v>4</v>
      </c>
      <c r="AK165" t="n">
        <v>4</v>
      </c>
      <c r="AL165" t="n">
        <v>2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HYPERLINK("http://catalog.hathitrust.org/Record/002588364","HathiTrust Record")</f>
        <v/>
      </c>
      <c r="AS165">
        <f>HYPERLINK("https://creighton-primo.hosted.exlibrisgroup.com/primo-explore/search?tab=default_tab&amp;search_scope=EVERYTHING&amp;vid=01CRU&amp;lang=en_US&amp;offset=0&amp;query=any,contains,991002060349702656","Catalog Record")</f>
        <v/>
      </c>
      <c r="AT165">
        <f>HYPERLINK("http://www.worldcat.org/oclc/26363647","WorldCat Record")</f>
        <v/>
      </c>
      <c r="AU165" t="inlineStr">
        <is>
          <t>817348787:eng</t>
        </is>
      </c>
      <c r="AV165" t="inlineStr">
        <is>
          <t>26363647</t>
        </is>
      </c>
      <c r="AW165" t="inlineStr">
        <is>
          <t>991002060349702656</t>
        </is>
      </c>
      <c r="AX165" t="inlineStr">
        <is>
          <t>991002060349702656</t>
        </is>
      </c>
      <c r="AY165" t="inlineStr">
        <is>
          <t>2263458980002656</t>
        </is>
      </c>
      <c r="AZ165" t="inlineStr">
        <is>
          <t>BOOK</t>
        </is>
      </c>
      <c r="BB165" t="inlineStr">
        <is>
          <t>9780813385242</t>
        </is>
      </c>
      <c r="BC165" t="inlineStr">
        <is>
          <t>32285001767234</t>
        </is>
      </c>
      <c r="BD165" t="inlineStr">
        <is>
          <t>893427160</t>
        </is>
      </c>
    </row>
    <row r="166">
      <c r="A166" t="inlineStr">
        <is>
          <t>No</t>
        </is>
      </c>
      <c r="B166" t="inlineStr">
        <is>
          <t>HX44.5 .H65 1997</t>
        </is>
      </c>
      <c r="C166" t="inlineStr">
        <is>
          <t>0                      HX 0044500H  65          1997</t>
        </is>
      </c>
      <c r="D166" t="inlineStr">
        <is>
          <t>Post-communism : an introduction / Leslie Holmes.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Holmes, Leslie.</t>
        </is>
      </c>
      <c r="L166" t="inlineStr">
        <is>
          <t>Durham, N.C. : Duke University Press, 1997.</t>
        </is>
      </c>
      <c r="M166" t="inlineStr">
        <is>
          <t>1997</t>
        </is>
      </c>
      <c r="O166" t="inlineStr">
        <is>
          <t>eng</t>
        </is>
      </c>
      <c r="P166" t="inlineStr">
        <is>
          <t>ncu</t>
        </is>
      </c>
      <c r="R166" t="inlineStr">
        <is>
          <t xml:space="preserve">HX </t>
        </is>
      </c>
      <c r="S166" t="n">
        <v>7</v>
      </c>
      <c r="T166" t="n">
        <v>7</v>
      </c>
      <c r="U166" t="inlineStr">
        <is>
          <t>2004-02-19</t>
        </is>
      </c>
      <c r="V166" t="inlineStr">
        <is>
          <t>2004-02-19</t>
        </is>
      </c>
      <c r="W166" t="inlineStr">
        <is>
          <t>1998-03-11</t>
        </is>
      </c>
      <c r="X166" t="inlineStr">
        <is>
          <t>1998-03-11</t>
        </is>
      </c>
      <c r="Y166" t="n">
        <v>288</v>
      </c>
      <c r="Z166" t="n">
        <v>245</v>
      </c>
      <c r="AA166" t="n">
        <v>264</v>
      </c>
      <c r="AB166" t="n">
        <v>3</v>
      </c>
      <c r="AC166" t="n">
        <v>3</v>
      </c>
      <c r="AD166" t="n">
        <v>13</v>
      </c>
      <c r="AE166" t="n">
        <v>15</v>
      </c>
      <c r="AF166" t="n">
        <v>3</v>
      </c>
      <c r="AG166" t="n">
        <v>3</v>
      </c>
      <c r="AH166" t="n">
        <v>3</v>
      </c>
      <c r="AI166" t="n">
        <v>5</v>
      </c>
      <c r="AJ166" t="n">
        <v>7</v>
      </c>
      <c r="AK166" t="n">
        <v>9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HYPERLINK("https://creighton-primo.hosted.exlibrisgroup.com/primo-explore/search?tab=default_tab&amp;search_scope=EVERYTHING&amp;vid=01CRU&amp;lang=en_US&amp;offset=0&amp;query=any,contains,991002744729702656","Catalog Record")</f>
        <v/>
      </c>
      <c r="AT166">
        <f>HYPERLINK("http://www.worldcat.org/oclc/36023951","WorldCat Record")</f>
        <v/>
      </c>
      <c r="AU166" t="inlineStr">
        <is>
          <t>626362:eng</t>
        </is>
      </c>
      <c r="AV166" t="inlineStr">
        <is>
          <t>36023951</t>
        </is>
      </c>
      <c r="AW166" t="inlineStr">
        <is>
          <t>991002744729702656</t>
        </is>
      </c>
      <c r="AX166" t="inlineStr">
        <is>
          <t>991002744729702656</t>
        </is>
      </c>
      <c r="AY166" t="inlineStr">
        <is>
          <t>2256270170002656</t>
        </is>
      </c>
      <c r="AZ166" t="inlineStr">
        <is>
          <t>BOOK</t>
        </is>
      </c>
      <c r="BB166" t="inlineStr">
        <is>
          <t>9780822319870</t>
        </is>
      </c>
      <c r="BC166" t="inlineStr">
        <is>
          <t>32285003357497</t>
        </is>
      </c>
      <c r="BD166" t="inlineStr">
        <is>
          <t>893239439</t>
        </is>
      </c>
    </row>
    <row r="167">
      <c r="A167" t="inlineStr">
        <is>
          <t>No</t>
        </is>
      </c>
      <c r="B167" t="inlineStr">
        <is>
          <t>HX44.5 .K665 2006</t>
        </is>
      </c>
      <c r="C167" t="inlineStr">
        <is>
          <t>0                      HX 0044500K  665         2006</t>
        </is>
      </c>
      <c r="D167" t="inlineStr">
        <is>
          <t>After socialism : reconstructing critical social thought / Gabriel Kolko.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Kolko, Gabriel.</t>
        </is>
      </c>
      <c r="L167" t="inlineStr">
        <is>
          <t>London ; New York : Routledge, 2006.</t>
        </is>
      </c>
      <c r="M167" t="inlineStr">
        <is>
          <t>2006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HX </t>
        </is>
      </c>
      <c r="S167" t="n">
        <v>1</v>
      </c>
      <c r="T167" t="n">
        <v>1</v>
      </c>
      <c r="U167" t="inlineStr">
        <is>
          <t>2007-05-24</t>
        </is>
      </c>
      <c r="V167" t="inlineStr">
        <is>
          <t>2007-05-24</t>
        </is>
      </c>
      <c r="W167" t="inlineStr">
        <is>
          <t>2007-05-24</t>
        </is>
      </c>
      <c r="X167" t="inlineStr">
        <is>
          <t>2007-05-24</t>
        </is>
      </c>
      <c r="Y167" t="n">
        <v>228</v>
      </c>
      <c r="Z167" t="n">
        <v>154</v>
      </c>
      <c r="AA167" t="n">
        <v>399</v>
      </c>
      <c r="AB167" t="n">
        <v>1</v>
      </c>
      <c r="AC167" t="n">
        <v>11</v>
      </c>
      <c r="AD167" t="n">
        <v>8</v>
      </c>
      <c r="AE167" t="n">
        <v>17</v>
      </c>
      <c r="AF167" t="n">
        <v>3</v>
      </c>
      <c r="AG167" t="n">
        <v>4</v>
      </c>
      <c r="AH167" t="n">
        <v>3</v>
      </c>
      <c r="AI167" t="n">
        <v>3</v>
      </c>
      <c r="AJ167" t="n">
        <v>7</v>
      </c>
      <c r="AK167" t="n">
        <v>7</v>
      </c>
      <c r="AL167" t="n">
        <v>0</v>
      </c>
      <c r="AM167" t="n">
        <v>8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HYPERLINK("https://creighton-primo.hosted.exlibrisgroup.com/primo-explore/search?tab=default_tab&amp;search_scope=EVERYTHING&amp;vid=01CRU&amp;lang=en_US&amp;offset=0&amp;query=any,contains,991005030159702656","Catalog Record")</f>
        <v/>
      </c>
      <c r="AT167">
        <f>HYPERLINK("http://www.worldcat.org/oclc/64453305","WorldCat Record")</f>
        <v/>
      </c>
      <c r="AU167" t="inlineStr">
        <is>
          <t>792440325:eng</t>
        </is>
      </c>
      <c r="AV167" t="inlineStr">
        <is>
          <t>64453305</t>
        </is>
      </c>
      <c r="AW167" t="inlineStr">
        <is>
          <t>991005030159702656</t>
        </is>
      </c>
      <c r="AX167" t="inlineStr">
        <is>
          <t>991005030159702656</t>
        </is>
      </c>
      <c r="AY167" t="inlineStr">
        <is>
          <t>2268621330002656</t>
        </is>
      </c>
      <c r="AZ167" t="inlineStr">
        <is>
          <t>BOOK</t>
        </is>
      </c>
      <c r="BB167" t="inlineStr">
        <is>
          <t>9780203088197</t>
        </is>
      </c>
      <c r="BC167" t="inlineStr">
        <is>
          <t>32285005314280</t>
        </is>
      </c>
      <c r="BD167" t="inlineStr">
        <is>
          <t>893889566</t>
        </is>
      </c>
    </row>
    <row r="168">
      <c r="A168" t="inlineStr">
        <is>
          <t>No</t>
        </is>
      </c>
      <c r="B168" t="inlineStr">
        <is>
          <t>HX44.5 .R475 1999</t>
        </is>
      </c>
      <c r="C168" t="inlineStr">
        <is>
          <t>0                      HX 0044500R  475         1999</t>
        </is>
      </c>
      <c r="D168" t="inlineStr">
        <is>
          <t>The return of the left in post-communist states : current trends and future prospects / edited by Charles Bukowski and Barnabas Racz.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Cheltenham, UK ; Northampton, MA : Edward Elgar, c1999.</t>
        </is>
      </c>
      <c r="M168" t="inlineStr">
        <is>
          <t>1999</t>
        </is>
      </c>
      <c r="O168" t="inlineStr">
        <is>
          <t>eng</t>
        </is>
      </c>
      <c r="P168" t="inlineStr">
        <is>
          <t>enk</t>
        </is>
      </c>
      <c r="Q168" t="inlineStr">
        <is>
          <t>Studies of communism in transition</t>
        </is>
      </c>
      <c r="R168" t="inlineStr">
        <is>
          <t xml:space="preserve">HX </t>
        </is>
      </c>
      <c r="S168" t="n">
        <v>2</v>
      </c>
      <c r="T168" t="n">
        <v>2</v>
      </c>
      <c r="U168" t="inlineStr">
        <is>
          <t>2004-03-29</t>
        </is>
      </c>
      <c r="V168" t="inlineStr">
        <is>
          <t>2004-03-29</t>
        </is>
      </c>
      <c r="W168" t="inlineStr">
        <is>
          <t>2000-09-13</t>
        </is>
      </c>
      <c r="X168" t="inlineStr">
        <is>
          <t>2000-09-13</t>
        </is>
      </c>
      <c r="Y168" t="n">
        <v>187</v>
      </c>
      <c r="Z168" t="n">
        <v>129</v>
      </c>
      <c r="AA168" t="n">
        <v>133</v>
      </c>
      <c r="AB168" t="n">
        <v>2</v>
      </c>
      <c r="AC168" t="n">
        <v>2</v>
      </c>
      <c r="AD168" t="n">
        <v>7</v>
      </c>
      <c r="AE168" t="n">
        <v>7</v>
      </c>
      <c r="AF168" t="n">
        <v>1</v>
      </c>
      <c r="AG168" t="n">
        <v>1</v>
      </c>
      <c r="AH168" t="n">
        <v>3</v>
      </c>
      <c r="AI168" t="n">
        <v>3</v>
      </c>
      <c r="AJ168" t="n">
        <v>4</v>
      </c>
      <c r="AK168" t="n">
        <v>4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HYPERLINK("https://creighton-primo.hosted.exlibrisgroup.com/primo-explore/search?tab=default_tab&amp;search_scope=EVERYTHING&amp;vid=01CRU&amp;lang=en_US&amp;offset=0&amp;query=any,contains,991003248489702656","Catalog Record")</f>
        <v/>
      </c>
      <c r="AT168">
        <f>HYPERLINK("http://www.worldcat.org/oclc/41224147","WorldCat Record")</f>
        <v/>
      </c>
      <c r="AU168" t="inlineStr">
        <is>
          <t>806876595:eng</t>
        </is>
      </c>
      <c r="AV168" t="inlineStr">
        <is>
          <t>41224147</t>
        </is>
      </c>
      <c r="AW168" t="inlineStr">
        <is>
          <t>991003248489702656</t>
        </is>
      </c>
      <c r="AX168" t="inlineStr">
        <is>
          <t>991003248489702656</t>
        </is>
      </c>
      <c r="AY168" t="inlineStr">
        <is>
          <t>2260415030002656</t>
        </is>
      </c>
      <c r="AZ168" t="inlineStr">
        <is>
          <t>BOOK</t>
        </is>
      </c>
      <c r="BB168" t="inlineStr">
        <is>
          <t>9781858988153</t>
        </is>
      </c>
      <c r="BC168" t="inlineStr">
        <is>
          <t>32285003761904</t>
        </is>
      </c>
      <c r="BD168" t="inlineStr">
        <is>
          <t>893524595</t>
        </is>
      </c>
    </row>
    <row r="169">
      <c r="A169" t="inlineStr">
        <is>
          <t>No</t>
        </is>
      </c>
      <c r="B169" t="inlineStr">
        <is>
          <t>HX44.5 .T72 2002</t>
        </is>
      </c>
      <c r="C169" t="inlineStr">
        <is>
          <t>0                      HX 0044500T  72          2002</t>
        </is>
      </c>
      <c r="D169" t="inlineStr">
        <is>
          <t>The transition : evaluating the postcommunist experience / edited by David W. Lovell.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Aldershot, Hants, England ; Burlington, VT : Ashgate, c2002.</t>
        </is>
      </c>
      <c r="M169" t="inlineStr">
        <is>
          <t>2002</t>
        </is>
      </c>
      <c r="O169" t="inlineStr">
        <is>
          <t>eng</t>
        </is>
      </c>
      <c r="P169" t="inlineStr">
        <is>
          <t>enk</t>
        </is>
      </c>
      <c r="R169" t="inlineStr">
        <is>
          <t xml:space="preserve">HX </t>
        </is>
      </c>
      <c r="S169" t="n">
        <v>4</v>
      </c>
      <c r="T169" t="n">
        <v>4</v>
      </c>
      <c r="U169" t="inlineStr">
        <is>
          <t>2006-06-19</t>
        </is>
      </c>
      <c r="V169" t="inlineStr">
        <is>
          <t>2006-06-19</t>
        </is>
      </c>
      <c r="W169" t="inlineStr">
        <is>
          <t>2003-09-23</t>
        </is>
      </c>
      <c r="X169" t="inlineStr">
        <is>
          <t>2003-09-23</t>
        </is>
      </c>
      <c r="Y169" t="n">
        <v>142</v>
      </c>
      <c r="Z169" t="n">
        <v>97</v>
      </c>
      <c r="AA169" t="n">
        <v>125</v>
      </c>
      <c r="AB169" t="n">
        <v>2</v>
      </c>
      <c r="AC169" t="n">
        <v>2</v>
      </c>
      <c r="AD169" t="n">
        <v>5</v>
      </c>
      <c r="AE169" t="n">
        <v>5</v>
      </c>
      <c r="AF169" t="n">
        <v>1</v>
      </c>
      <c r="AG169" t="n">
        <v>1</v>
      </c>
      <c r="AH169" t="n">
        <v>2</v>
      </c>
      <c r="AI169" t="n">
        <v>2</v>
      </c>
      <c r="AJ169" t="n">
        <v>3</v>
      </c>
      <c r="AK169" t="n">
        <v>3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HYPERLINK("https://creighton-primo.hosted.exlibrisgroup.com/primo-explore/search?tab=default_tab&amp;search_scope=EVERYTHING&amp;vid=01CRU&amp;lang=en_US&amp;offset=0&amp;query=any,contains,991004131469702656","Catalog Record")</f>
        <v/>
      </c>
      <c r="AT169">
        <f>HYPERLINK("http://www.worldcat.org/oclc/49681557","WorldCat Record")</f>
        <v/>
      </c>
      <c r="AU169" t="inlineStr">
        <is>
          <t>839649190:eng</t>
        </is>
      </c>
      <c r="AV169" t="inlineStr">
        <is>
          <t>49681557</t>
        </is>
      </c>
      <c r="AW169" t="inlineStr">
        <is>
          <t>991004131469702656</t>
        </is>
      </c>
      <c r="AX169" t="inlineStr">
        <is>
          <t>991004131469702656</t>
        </is>
      </c>
      <c r="AY169" t="inlineStr">
        <is>
          <t>2267650100002656</t>
        </is>
      </c>
      <c r="AZ169" t="inlineStr">
        <is>
          <t>BOOK</t>
        </is>
      </c>
      <c r="BB169" t="inlineStr">
        <is>
          <t>9780754630616</t>
        </is>
      </c>
      <c r="BC169" t="inlineStr">
        <is>
          <t>32285004789011</t>
        </is>
      </c>
      <c r="BD169" t="inlineStr">
        <is>
          <t>893712198</t>
        </is>
      </c>
    </row>
    <row r="170">
      <c r="A170" t="inlineStr">
        <is>
          <t>No</t>
        </is>
      </c>
      <c r="B170" t="inlineStr">
        <is>
          <t>HX443.A6 B67 1988</t>
        </is>
      </c>
      <c r="C170" t="inlineStr">
        <is>
          <t>0                      HX 0443000A  6                  B  67          1988</t>
        </is>
      </c>
      <c r="D170" t="inlineStr">
        <is>
          <t>The rise of Egyptian communism, 1939-1970 / Selma Botman.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Botman, Selma.</t>
        </is>
      </c>
      <c r="L170" t="inlineStr">
        <is>
          <t>Syracuse, N.Y. : Syracuse University Press, 1988.</t>
        </is>
      </c>
      <c r="M170" t="inlineStr">
        <is>
          <t>1988</t>
        </is>
      </c>
      <c r="N170" t="inlineStr">
        <is>
          <t>1st ed.</t>
        </is>
      </c>
      <c r="O170" t="inlineStr">
        <is>
          <t>eng</t>
        </is>
      </c>
      <c r="P170" t="inlineStr">
        <is>
          <t>nyu</t>
        </is>
      </c>
      <c r="Q170" t="inlineStr">
        <is>
          <t>Contemporary issues in the Middle East</t>
        </is>
      </c>
      <c r="R170" t="inlineStr">
        <is>
          <t xml:space="preserve">HX </t>
        </is>
      </c>
      <c r="S170" t="n">
        <v>5</v>
      </c>
      <c r="T170" t="n">
        <v>5</v>
      </c>
      <c r="U170" t="inlineStr">
        <is>
          <t>2008-10-14</t>
        </is>
      </c>
      <c r="V170" t="inlineStr">
        <is>
          <t>2008-10-14</t>
        </is>
      </c>
      <c r="W170" t="inlineStr">
        <is>
          <t>1995-03-01</t>
        </is>
      </c>
      <c r="X170" t="inlineStr">
        <is>
          <t>1995-03-01</t>
        </is>
      </c>
      <c r="Y170" t="n">
        <v>313</v>
      </c>
      <c r="Z170" t="n">
        <v>241</v>
      </c>
      <c r="AA170" t="n">
        <v>243</v>
      </c>
      <c r="AB170" t="n">
        <v>2</v>
      </c>
      <c r="AC170" t="n">
        <v>2</v>
      </c>
      <c r="AD170" t="n">
        <v>10</v>
      </c>
      <c r="AE170" t="n">
        <v>10</v>
      </c>
      <c r="AF170" t="n">
        <v>2</v>
      </c>
      <c r="AG170" t="n">
        <v>2</v>
      </c>
      <c r="AH170" t="n">
        <v>3</v>
      </c>
      <c r="AI170" t="n">
        <v>3</v>
      </c>
      <c r="AJ170" t="n">
        <v>8</v>
      </c>
      <c r="AK170" t="n">
        <v>8</v>
      </c>
      <c r="AL170" t="n">
        <v>1</v>
      </c>
      <c r="AM170" t="n">
        <v>1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HYPERLINK("http://catalog.hathitrust.org/Record/001097132","HathiTrust Record")</f>
        <v/>
      </c>
      <c r="AS170">
        <f>HYPERLINK("https://creighton-primo.hosted.exlibrisgroup.com/primo-explore/search?tab=default_tab&amp;search_scope=EVERYTHING&amp;vid=01CRU&amp;lang=en_US&amp;offset=0&amp;query=any,contains,991001262259702656","Catalog Record")</f>
        <v/>
      </c>
      <c r="AT170">
        <f>HYPERLINK("http://www.worldcat.org/oclc/17774278","WorldCat Record")</f>
        <v/>
      </c>
      <c r="AU170" t="inlineStr">
        <is>
          <t>16659454:eng</t>
        </is>
      </c>
      <c r="AV170" t="inlineStr">
        <is>
          <t>17774278</t>
        </is>
      </c>
      <c r="AW170" t="inlineStr">
        <is>
          <t>991001262259702656</t>
        </is>
      </c>
      <c r="AX170" t="inlineStr">
        <is>
          <t>991001262259702656</t>
        </is>
      </c>
      <c r="AY170" t="inlineStr">
        <is>
          <t>2272676260002656</t>
        </is>
      </c>
      <c r="AZ170" t="inlineStr">
        <is>
          <t>BOOK</t>
        </is>
      </c>
      <c r="BB170" t="inlineStr">
        <is>
          <t>9780815624431</t>
        </is>
      </c>
      <c r="BC170" t="inlineStr">
        <is>
          <t>32285002001237</t>
        </is>
      </c>
      <c r="BD170" t="inlineStr">
        <is>
          <t>893690483</t>
        </is>
      </c>
    </row>
    <row r="171">
      <c r="A171" t="inlineStr">
        <is>
          <t>No</t>
        </is>
      </c>
      <c r="B171" t="inlineStr">
        <is>
          <t>HX448.5.A6 M35 1994</t>
        </is>
      </c>
      <c r="C171" t="inlineStr">
        <is>
          <t>0                      HX 0448500A  6                  M  35          1994</t>
        </is>
      </c>
      <c r="D171" t="inlineStr">
        <is>
          <t>Limited choices : the political struggle for socialism in Tanzania / Dean E. McHenry, Jr.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McHenry, Dean E., 1939-</t>
        </is>
      </c>
      <c r="L171" t="inlineStr">
        <is>
          <t>Boulder, CO : L. Rienner, 1994.</t>
        </is>
      </c>
      <c r="M171" t="inlineStr">
        <is>
          <t>1994</t>
        </is>
      </c>
      <c r="O171" t="inlineStr">
        <is>
          <t>eng</t>
        </is>
      </c>
      <c r="P171" t="inlineStr">
        <is>
          <t>cou</t>
        </is>
      </c>
      <c r="R171" t="inlineStr">
        <is>
          <t xml:space="preserve">HX </t>
        </is>
      </c>
      <c r="S171" t="n">
        <v>11</v>
      </c>
      <c r="T171" t="n">
        <v>11</v>
      </c>
      <c r="U171" t="inlineStr">
        <is>
          <t>1999-10-26</t>
        </is>
      </c>
      <c r="V171" t="inlineStr">
        <is>
          <t>1999-10-26</t>
        </is>
      </c>
      <c r="W171" t="inlineStr">
        <is>
          <t>1994-12-22</t>
        </is>
      </c>
      <c r="X171" t="inlineStr">
        <is>
          <t>1994-12-22</t>
        </is>
      </c>
      <c r="Y171" t="n">
        <v>323</v>
      </c>
      <c r="Z171" t="n">
        <v>247</v>
      </c>
      <c r="AA171" t="n">
        <v>252</v>
      </c>
      <c r="AB171" t="n">
        <v>3</v>
      </c>
      <c r="AC171" t="n">
        <v>3</v>
      </c>
      <c r="AD171" t="n">
        <v>15</v>
      </c>
      <c r="AE171" t="n">
        <v>15</v>
      </c>
      <c r="AF171" t="n">
        <v>5</v>
      </c>
      <c r="AG171" t="n">
        <v>5</v>
      </c>
      <c r="AH171" t="n">
        <v>6</v>
      </c>
      <c r="AI171" t="n">
        <v>6</v>
      </c>
      <c r="AJ171" t="n">
        <v>6</v>
      </c>
      <c r="AK171" t="n">
        <v>6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HYPERLINK("https://creighton-primo.hosted.exlibrisgroup.com/primo-explore/search?tab=default_tab&amp;search_scope=EVERYTHING&amp;vid=01CRU&amp;lang=en_US&amp;offset=0&amp;query=any,contains,991002324289702656","Catalog Record")</f>
        <v/>
      </c>
      <c r="AT171">
        <f>HYPERLINK("http://www.worldcat.org/oclc/30154631","WorldCat Record")</f>
        <v/>
      </c>
      <c r="AU171" t="inlineStr">
        <is>
          <t>31938081:eng</t>
        </is>
      </c>
      <c r="AV171" t="inlineStr">
        <is>
          <t>30154631</t>
        </is>
      </c>
      <c r="AW171" t="inlineStr">
        <is>
          <t>991002324289702656</t>
        </is>
      </c>
      <c r="AX171" t="inlineStr">
        <is>
          <t>991002324289702656</t>
        </is>
      </c>
      <c r="AY171" t="inlineStr">
        <is>
          <t>2271129300002656</t>
        </is>
      </c>
      <c r="AZ171" t="inlineStr">
        <is>
          <t>BOOK</t>
        </is>
      </c>
      <c r="BB171" t="inlineStr">
        <is>
          <t>9781555874292</t>
        </is>
      </c>
      <c r="BC171" t="inlineStr">
        <is>
          <t>32285001978393</t>
        </is>
      </c>
      <c r="BD171" t="inlineStr">
        <is>
          <t>893804472</t>
        </is>
      </c>
    </row>
    <row r="172">
      <c r="A172" t="inlineStr">
        <is>
          <t>No</t>
        </is>
      </c>
      <c r="B172" t="inlineStr">
        <is>
          <t>HX448.5.A6 T68 1981</t>
        </is>
      </c>
      <c r="C172" t="inlineStr">
        <is>
          <t>0                      HX 0448500A  6                  T  68          1981</t>
        </is>
      </c>
      <c r="D172" t="inlineStr">
        <is>
          <t>Towards socialism in Tanzania / edited by Bismarck U. Mwansasu and Cranford Pratt.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Toronto ; Buffalo : University of Toronto Press, 1981, c1979.</t>
        </is>
      </c>
      <c r="M172" t="inlineStr">
        <is>
          <t>1981</t>
        </is>
      </c>
      <c r="N172" t="inlineStr">
        <is>
          <t>[Paperback ed.]</t>
        </is>
      </c>
      <c r="O172" t="inlineStr">
        <is>
          <t>eng</t>
        </is>
      </c>
      <c r="P172" t="inlineStr">
        <is>
          <t>xxc</t>
        </is>
      </c>
      <c r="R172" t="inlineStr">
        <is>
          <t xml:space="preserve">HX </t>
        </is>
      </c>
      <c r="S172" t="n">
        <v>8</v>
      </c>
      <c r="T172" t="n">
        <v>8</v>
      </c>
      <c r="U172" t="inlineStr">
        <is>
          <t>1999-10-26</t>
        </is>
      </c>
      <c r="V172" t="inlineStr">
        <is>
          <t>1999-10-26</t>
        </is>
      </c>
      <c r="W172" t="inlineStr">
        <is>
          <t>1992-07-21</t>
        </is>
      </c>
      <c r="X172" t="inlineStr">
        <is>
          <t>1992-07-21</t>
        </is>
      </c>
      <c r="Y172" t="n">
        <v>27</v>
      </c>
      <c r="Z172" t="n">
        <v>23</v>
      </c>
      <c r="AA172" t="n">
        <v>340</v>
      </c>
      <c r="AB172" t="n">
        <v>1</v>
      </c>
      <c r="AC172" t="n">
        <v>3</v>
      </c>
      <c r="AD172" t="n">
        <v>1</v>
      </c>
      <c r="AE172" t="n">
        <v>15</v>
      </c>
      <c r="AF172" t="n">
        <v>0</v>
      </c>
      <c r="AG172" t="n">
        <v>8</v>
      </c>
      <c r="AH172" t="n">
        <v>0</v>
      </c>
      <c r="AI172" t="n">
        <v>4</v>
      </c>
      <c r="AJ172" t="n">
        <v>1</v>
      </c>
      <c r="AK172" t="n">
        <v>5</v>
      </c>
      <c r="AL172" t="n">
        <v>0</v>
      </c>
      <c r="AM172" t="n">
        <v>2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HYPERLINK("https://creighton-primo.hosted.exlibrisgroup.com/primo-explore/search?tab=default_tab&amp;search_scope=EVERYTHING&amp;vid=01CRU&amp;lang=en_US&amp;offset=0&amp;query=any,contains,991005215509702656","Catalog Record")</f>
        <v/>
      </c>
      <c r="AT172">
        <f>HYPERLINK("http://www.worldcat.org/oclc/8188532","WorldCat Record")</f>
        <v/>
      </c>
      <c r="AU172" t="inlineStr">
        <is>
          <t>348085513:eng</t>
        </is>
      </c>
      <c r="AV172" t="inlineStr">
        <is>
          <t>8188532</t>
        </is>
      </c>
      <c r="AW172" t="inlineStr">
        <is>
          <t>991005215509702656</t>
        </is>
      </c>
      <c r="AX172" t="inlineStr">
        <is>
          <t>991005215509702656</t>
        </is>
      </c>
      <c r="AY172" t="inlineStr">
        <is>
          <t>2272114240002656</t>
        </is>
      </c>
      <c r="AZ172" t="inlineStr">
        <is>
          <t>BOOK</t>
        </is>
      </c>
      <c r="BC172" t="inlineStr">
        <is>
          <t>32285001215655</t>
        </is>
      </c>
      <c r="BD172" t="inlineStr">
        <is>
          <t>893889872</t>
        </is>
      </c>
    </row>
    <row r="173">
      <c r="A173" t="inlineStr">
        <is>
          <t>No</t>
        </is>
      </c>
      <c r="B173" t="inlineStr">
        <is>
          <t>HX449.A6 M58</t>
        </is>
      </c>
      <c r="C173" t="inlineStr">
        <is>
          <t>0                      HX 0449000A  6                  M  58</t>
        </is>
      </c>
      <c r="D173" t="inlineStr">
        <is>
          <t>Underdevelopment and the transition to socialism : Mozambique and Tanzania / James H. Mittelman.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Mittelman, James H.</t>
        </is>
      </c>
      <c r="L173" t="inlineStr">
        <is>
          <t>New York : Academic Press, c1981.</t>
        </is>
      </c>
      <c r="M173" t="inlineStr">
        <is>
          <t>1981</t>
        </is>
      </c>
      <c r="O173" t="inlineStr">
        <is>
          <t>eng</t>
        </is>
      </c>
      <c r="P173" t="inlineStr">
        <is>
          <t>nyu</t>
        </is>
      </c>
      <c r="Q173" t="inlineStr">
        <is>
          <t>Studies in social discontinuity</t>
        </is>
      </c>
      <c r="R173" t="inlineStr">
        <is>
          <t xml:space="preserve">HX </t>
        </is>
      </c>
      <c r="S173" t="n">
        <v>10</v>
      </c>
      <c r="T173" t="n">
        <v>10</v>
      </c>
      <c r="U173" t="inlineStr">
        <is>
          <t>2003-11-25</t>
        </is>
      </c>
      <c r="V173" t="inlineStr">
        <is>
          <t>2003-11-25</t>
        </is>
      </c>
      <c r="W173" t="inlineStr">
        <is>
          <t>1990-03-26</t>
        </is>
      </c>
      <c r="X173" t="inlineStr">
        <is>
          <t>1990-03-26</t>
        </is>
      </c>
      <c r="Y173" t="n">
        <v>379</v>
      </c>
      <c r="Z173" t="n">
        <v>251</v>
      </c>
      <c r="AA173" t="n">
        <v>292</v>
      </c>
      <c r="AB173" t="n">
        <v>3</v>
      </c>
      <c r="AC173" t="n">
        <v>3</v>
      </c>
      <c r="AD173" t="n">
        <v>10</v>
      </c>
      <c r="AE173" t="n">
        <v>13</v>
      </c>
      <c r="AF173" t="n">
        <v>1</v>
      </c>
      <c r="AG173" t="n">
        <v>3</v>
      </c>
      <c r="AH173" t="n">
        <v>2</v>
      </c>
      <c r="AI173" t="n">
        <v>4</v>
      </c>
      <c r="AJ173" t="n">
        <v>7</v>
      </c>
      <c r="AK173" t="n">
        <v>7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HYPERLINK("http://catalog.hathitrust.org/Record/000143011","HathiTrust Record")</f>
        <v/>
      </c>
      <c r="AS173">
        <f>HYPERLINK("https://creighton-primo.hosted.exlibrisgroup.com/primo-explore/search?tab=default_tab&amp;search_scope=EVERYTHING&amp;vid=01CRU&amp;lang=en_US&amp;offset=0&amp;query=any,contains,991005104899702656","Catalog Record")</f>
        <v/>
      </c>
      <c r="AT173">
        <f>HYPERLINK("http://www.worldcat.org/oclc/7328124","WorldCat Record")</f>
        <v/>
      </c>
      <c r="AU173" t="inlineStr">
        <is>
          <t>795244866:eng</t>
        </is>
      </c>
      <c r="AV173" t="inlineStr">
        <is>
          <t>7328124</t>
        </is>
      </c>
      <c r="AW173" t="inlineStr">
        <is>
          <t>991005104899702656</t>
        </is>
      </c>
      <c r="AX173" t="inlineStr">
        <is>
          <t>991005104899702656</t>
        </is>
      </c>
      <c r="AY173" t="inlineStr">
        <is>
          <t>2272782150002656</t>
        </is>
      </c>
      <c r="AZ173" t="inlineStr">
        <is>
          <t>BOOK</t>
        </is>
      </c>
      <c r="BB173" t="inlineStr">
        <is>
          <t>9780125006606</t>
        </is>
      </c>
      <c r="BC173" t="inlineStr">
        <is>
          <t>32285000096833</t>
        </is>
      </c>
      <c r="BD173" t="inlineStr">
        <is>
          <t>893254466</t>
        </is>
      </c>
    </row>
    <row r="174">
      <c r="A174" t="inlineStr">
        <is>
          <t>No</t>
        </is>
      </c>
      <c r="B174" t="inlineStr">
        <is>
          <t>HX450.5.A8 C58 1998</t>
        </is>
      </c>
      <c r="C174" t="inlineStr">
        <is>
          <t>0                      HX 0450500A  8                  C  58          1998</t>
        </is>
      </c>
      <c r="D174" t="inlineStr">
        <is>
          <t>Bram Fischer : Afrikaner revolutionary / Stephen Clingman.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Clingman, Stephen.</t>
        </is>
      </c>
      <c r="L174" t="inlineStr">
        <is>
          <t>Amherst, MA : University of Massachusetts Press, 1998.</t>
        </is>
      </c>
      <c r="M174" t="inlineStr">
        <is>
          <t>1998</t>
        </is>
      </c>
      <c r="O174" t="inlineStr">
        <is>
          <t>eng</t>
        </is>
      </c>
      <c r="P174" t="inlineStr">
        <is>
          <t>mau</t>
        </is>
      </c>
      <c r="R174" t="inlineStr">
        <is>
          <t xml:space="preserve">HX </t>
        </is>
      </c>
      <c r="S174" t="n">
        <v>2</v>
      </c>
      <c r="T174" t="n">
        <v>2</v>
      </c>
      <c r="U174" t="inlineStr">
        <is>
          <t>1999-02-24</t>
        </is>
      </c>
      <c r="V174" t="inlineStr">
        <is>
          <t>1999-02-24</t>
        </is>
      </c>
      <c r="W174" t="inlineStr">
        <is>
          <t>1998-07-21</t>
        </is>
      </c>
      <c r="X174" t="inlineStr">
        <is>
          <t>1998-07-21</t>
        </is>
      </c>
      <c r="Y174" t="n">
        <v>378</v>
      </c>
      <c r="Z174" t="n">
        <v>311</v>
      </c>
      <c r="AA174" t="n">
        <v>1176</v>
      </c>
      <c r="AB174" t="n">
        <v>2</v>
      </c>
      <c r="AC174" t="n">
        <v>5</v>
      </c>
      <c r="AD174" t="n">
        <v>13</v>
      </c>
      <c r="AE174" t="n">
        <v>28</v>
      </c>
      <c r="AF174" t="n">
        <v>3</v>
      </c>
      <c r="AG174" t="n">
        <v>13</v>
      </c>
      <c r="AH174" t="n">
        <v>5</v>
      </c>
      <c r="AI174" t="n">
        <v>7</v>
      </c>
      <c r="AJ174" t="n">
        <v>7</v>
      </c>
      <c r="AK174" t="n">
        <v>12</v>
      </c>
      <c r="AL174" t="n">
        <v>1</v>
      </c>
      <c r="AM174" t="n">
        <v>4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HYPERLINK("https://creighton-primo.hosted.exlibrisgroup.com/primo-explore/search?tab=default_tab&amp;search_scope=EVERYTHING&amp;vid=01CRU&amp;lang=en_US&amp;offset=0&amp;query=any,contains,991002884069702656","Catalog Record")</f>
        <v/>
      </c>
      <c r="AT174">
        <f>HYPERLINK("http://www.worldcat.org/oclc/38010513","WorldCat Record")</f>
        <v/>
      </c>
      <c r="AU174" t="inlineStr">
        <is>
          <t>797047915:eng</t>
        </is>
      </c>
      <c r="AV174" t="inlineStr">
        <is>
          <t>38010513</t>
        </is>
      </c>
      <c r="AW174" t="inlineStr">
        <is>
          <t>991002884069702656</t>
        </is>
      </c>
      <c r="AX174" t="inlineStr">
        <is>
          <t>991002884069702656</t>
        </is>
      </c>
      <c r="AY174" t="inlineStr">
        <is>
          <t>2261076530002656</t>
        </is>
      </c>
      <c r="AZ174" t="inlineStr">
        <is>
          <t>BOOK</t>
        </is>
      </c>
      <c r="BB174" t="inlineStr">
        <is>
          <t>9780864863188</t>
        </is>
      </c>
      <c r="BC174" t="inlineStr">
        <is>
          <t>32285003434056</t>
        </is>
      </c>
      <c r="BD174" t="inlineStr">
        <is>
          <t>893799131</t>
        </is>
      </c>
    </row>
    <row r="175">
      <c r="A175" t="inlineStr">
        <is>
          <t>No</t>
        </is>
      </c>
      <c r="B175" t="inlineStr">
        <is>
          <t>HX457.T3 C7</t>
        </is>
      </c>
      <c r="C175" t="inlineStr">
        <is>
          <t>0                      HX 0457000T  3                  C  7</t>
        </is>
      </c>
      <c r="D175" t="inlineStr">
        <is>
          <t>The critical phase in Tanzania, 1945-1968 : Nyerere and the emergence of a socialist strategy / Cranford Pratt.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Pratt, Cranford.</t>
        </is>
      </c>
      <c r="L175" t="inlineStr">
        <is>
          <t>Cambridge, Eng. ; New York : Cambridge University Press, 1976.</t>
        </is>
      </c>
      <c r="M175" t="inlineStr">
        <is>
          <t>1976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HX </t>
        </is>
      </c>
      <c r="S175" t="n">
        <v>5</v>
      </c>
      <c r="T175" t="n">
        <v>5</v>
      </c>
      <c r="U175" t="inlineStr">
        <is>
          <t>1999-10-26</t>
        </is>
      </c>
      <c r="V175" t="inlineStr">
        <is>
          <t>1999-10-26</t>
        </is>
      </c>
      <c r="W175" t="inlineStr">
        <is>
          <t>1997-09-02</t>
        </is>
      </c>
      <c r="X175" t="inlineStr">
        <is>
          <t>1997-09-02</t>
        </is>
      </c>
      <c r="Y175" t="n">
        <v>513</v>
      </c>
      <c r="Z175" t="n">
        <v>348</v>
      </c>
      <c r="AA175" t="n">
        <v>360</v>
      </c>
      <c r="AB175" t="n">
        <v>3</v>
      </c>
      <c r="AC175" t="n">
        <v>3</v>
      </c>
      <c r="AD175" t="n">
        <v>18</v>
      </c>
      <c r="AE175" t="n">
        <v>18</v>
      </c>
      <c r="AF175" t="n">
        <v>3</v>
      </c>
      <c r="AG175" t="n">
        <v>3</v>
      </c>
      <c r="AH175" t="n">
        <v>5</v>
      </c>
      <c r="AI175" t="n">
        <v>5</v>
      </c>
      <c r="AJ175" t="n">
        <v>12</v>
      </c>
      <c r="AK175" t="n">
        <v>12</v>
      </c>
      <c r="AL175" t="n">
        <v>2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HYPERLINK("https://creighton-primo.hosted.exlibrisgroup.com/primo-explore/search?tab=default_tab&amp;search_scope=EVERYTHING&amp;vid=01CRU&amp;lang=en_US&amp;offset=0&amp;query=any,contains,991003850189702656","Catalog Record")</f>
        <v/>
      </c>
      <c r="AT175">
        <f>HYPERLINK("http://www.worldcat.org/oclc/1637894","WorldCat Record")</f>
        <v/>
      </c>
      <c r="AU175" t="inlineStr">
        <is>
          <t>795068584:eng</t>
        </is>
      </c>
      <c r="AV175" t="inlineStr">
        <is>
          <t>1637894</t>
        </is>
      </c>
      <c r="AW175" t="inlineStr">
        <is>
          <t>991003850189702656</t>
        </is>
      </c>
      <c r="AX175" t="inlineStr">
        <is>
          <t>991003850189702656</t>
        </is>
      </c>
      <c r="AY175" t="inlineStr">
        <is>
          <t>2263004030002656</t>
        </is>
      </c>
      <c r="AZ175" t="inlineStr">
        <is>
          <t>BOOK</t>
        </is>
      </c>
      <c r="BB175" t="inlineStr">
        <is>
          <t>9780521208246</t>
        </is>
      </c>
      <c r="BC175" t="inlineStr">
        <is>
          <t>32285003192977</t>
        </is>
      </c>
      <c r="BD175" t="inlineStr">
        <is>
          <t>893518933</t>
        </is>
      </c>
    </row>
    <row r="176">
      <c r="A176" t="inlineStr">
        <is>
          <t>No</t>
        </is>
      </c>
      <c r="B176" t="inlineStr">
        <is>
          <t>HX51 .C636 1988</t>
        </is>
      </c>
      <c r="C176" t="inlineStr">
        <is>
          <t>0                      HX 0051000C  636         1988</t>
        </is>
      </c>
      <c r="D176" t="inlineStr">
        <is>
          <t>Christian socialism : an informal history / John C. Cort.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Cort, John C.</t>
        </is>
      </c>
      <c r="L176" t="inlineStr">
        <is>
          <t>Maryknoll, N.Y. : Orbis Books, c1988.</t>
        </is>
      </c>
      <c r="M176" t="inlineStr">
        <is>
          <t>1988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HX </t>
        </is>
      </c>
      <c r="S176" t="n">
        <v>3</v>
      </c>
      <c r="T176" t="n">
        <v>3</v>
      </c>
      <c r="U176" t="inlineStr">
        <is>
          <t>1998-06-10</t>
        </is>
      </c>
      <c r="V176" t="inlineStr">
        <is>
          <t>1998-06-10</t>
        </is>
      </c>
      <c r="W176" t="inlineStr">
        <is>
          <t>1990-06-07</t>
        </is>
      </c>
      <c r="X176" t="inlineStr">
        <is>
          <t>1990-06-07</t>
        </is>
      </c>
      <c r="Y176" t="n">
        <v>598</v>
      </c>
      <c r="Z176" t="n">
        <v>500</v>
      </c>
      <c r="AA176" t="n">
        <v>527</v>
      </c>
      <c r="AB176" t="n">
        <v>3</v>
      </c>
      <c r="AC176" t="n">
        <v>3</v>
      </c>
      <c r="AD176" t="n">
        <v>39</v>
      </c>
      <c r="AE176" t="n">
        <v>39</v>
      </c>
      <c r="AF176" t="n">
        <v>16</v>
      </c>
      <c r="AG176" t="n">
        <v>16</v>
      </c>
      <c r="AH176" t="n">
        <v>9</v>
      </c>
      <c r="AI176" t="n">
        <v>9</v>
      </c>
      <c r="AJ176" t="n">
        <v>25</v>
      </c>
      <c r="AK176" t="n">
        <v>25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HYPERLINK("http://catalog.hathitrust.org/Record/000910256","HathiTrust Record")</f>
        <v/>
      </c>
      <c r="AS176">
        <f>HYPERLINK("https://creighton-primo.hosted.exlibrisgroup.com/primo-explore/search?tab=default_tab&amp;search_scope=EVERYTHING&amp;vid=01CRU&amp;lang=en_US&amp;offset=0&amp;query=any,contains,991001065139702656","Catalog Record")</f>
        <v/>
      </c>
      <c r="AT176">
        <f>HYPERLINK("http://www.worldcat.org/oclc/15792834","WorldCat Record")</f>
        <v/>
      </c>
      <c r="AU176" t="inlineStr">
        <is>
          <t>11602892:eng</t>
        </is>
      </c>
      <c r="AV176" t="inlineStr">
        <is>
          <t>15792834</t>
        </is>
      </c>
      <c r="AW176" t="inlineStr">
        <is>
          <t>991001065139702656</t>
        </is>
      </c>
      <c r="AX176" t="inlineStr">
        <is>
          <t>991001065139702656</t>
        </is>
      </c>
      <c r="AY176" t="inlineStr">
        <is>
          <t>2261337000002656</t>
        </is>
      </c>
      <c r="AZ176" t="inlineStr">
        <is>
          <t>BOOK</t>
        </is>
      </c>
      <c r="BB176" t="inlineStr">
        <is>
          <t>9780883446003</t>
        </is>
      </c>
      <c r="BC176" t="inlineStr">
        <is>
          <t>32285000183821</t>
        </is>
      </c>
      <c r="BD176" t="inlineStr">
        <is>
          <t>893522258</t>
        </is>
      </c>
    </row>
    <row r="177">
      <c r="A177" t="inlineStr">
        <is>
          <t>No</t>
        </is>
      </c>
      <c r="B177" t="inlineStr">
        <is>
          <t>HX51 .D67 1990</t>
        </is>
      </c>
      <c r="C177" t="inlineStr">
        <is>
          <t>0                      HX 0051000D  67          1990</t>
        </is>
      </c>
      <c r="D177" t="inlineStr">
        <is>
          <t>Reconstructing the common good : theology and the social order / Gary J. Dorrien.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Dorrien, Gary J.</t>
        </is>
      </c>
      <c r="L177" t="inlineStr">
        <is>
          <t>Maryknoll, N.Y. : Orbis Books, c1990.</t>
        </is>
      </c>
      <c r="M177" t="inlineStr">
        <is>
          <t>1990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HX </t>
        </is>
      </c>
      <c r="S177" t="n">
        <v>5</v>
      </c>
      <c r="T177" t="n">
        <v>5</v>
      </c>
      <c r="U177" t="inlineStr">
        <is>
          <t>2007-03-26</t>
        </is>
      </c>
      <c r="V177" t="inlineStr">
        <is>
          <t>2007-03-26</t>
        </is>
      </c>
      <c r="W177" t="inlineStr">
        <is>
          <t>1990-06-29</t>
        </is>
      </c>
      <c r="X177" t="inlineStr">
        <is>
          <t>1990-06-29</t>
        </is>
      </c>
      <c r="Y177" t="n">
        <v>370</v>
      </c>
      <c r="Z177" t="n">
        <v>299</v>
      </c>
      <c r="AA177" t="n">
        <v>327</v>
      </c>
      <c r="AB177" t="n">
        <v>2</v>
      </c>
      <c r="AC177" t="n">
        <v>2</v>
      </c>
      <c r="AD177" t="n">
        <v>31</v>
      </c>
      <c r="AE177" t="n">
        <v>33</v>
      </c>
      <c r="AF177" t="n">
        <v>11</v>
      </c>
      <c r="AG177" t="n">
        <v>13</v>
      </c>
      <c r="AH177" t="n">
        <v>8</v>
      </c>
      <c r="AI177" t="n">
        <v>8</v>
      </c>
      <c r="AJ177" t="n">
        <v>19</v>
      </c>
      <c r="AK177" t="n">
        <v>20</v>
      </c>
      <c r="AL177" t="n">
        <v>1</v>
      </c>
      <c r="AM177" t="n">
        <v>1</v>
      </c>
      <c r="AN177" t="n">
        <v>1</v>
      </c>
      <c r="AO177" t="n">
        <v>1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HYPERLINK("http://catalog.hathitrust.org/Record/002171889","HathiTrust Record")</f>
        <v/>
      </c>
      <c r="AS177">
        <f>HYPERLINK("https://creighton-primo.hosted.exlibrisgroup.com/primo-explore/search?tab=default_tab&amp;search_scope=EVERYTHING&amp;vid=01CRU&amp;lang=en_US&amp;offset=0&amp;query=any,contains,991001647849702656","Catalog Record")</f>
        <v/>
      </c>
      <c r="AT177">
        <f>HYPERLINK("http://www.worldcat.org/oclc/21077201","WorldCat Record")</f>
        <v/>
      </c>
      <c r="AU177" t="inlineStr">
        <is>
          <t>22471805:eng</t>
        </is>
      </c>
      <c r="AV177" t="inlineStr">
        <is>
          <t>21077201</t>
        </is>
      </c>
      <c r="AW177" t="inlineStr">
        <is>
          <t>991001647849702656</t>
        </is>
      </c>
      <c r="AX177" t="inlineStr">
        <is>
          <t>991001647849702656</t>
        </is>
      </c>
      <c r="AY177" t="inlineStr">
        <is>
          <t>2270224190002656</t>
        </is>
      </c>
      <c r="AZ177" t="inlineStr">
        <is>
          <t>BOOK</t>
        </is>
      </c>
      <c r="BB177" t="inlineStr">
        <is>
          <t>9780883446591</t>
        </is>
      </c>
      <c r="BC177" t="inlineStr">
        <is>
          <t>32285000206531</t>
        </is>
      </c>
      <c r="BD177" t="inlineStr">
        <is>
          <t>893420469</t>
        </is>
      </c>
    </row>
    <row r="178">
      <c r="A178" t="inlineStr">
        <is>
          <t>No</t>
        </is>
      </c>
      <c r="B178" t="inlineStr">
        <is>
          <t>HX514 .V83 2001</t>
        </is>
      </c>
      <c r="C178" t="inlineStr">
        <is>
          <t>0                      HX 0514000V  83          2001</t>
        </is>
      </c>
      <c r="D178" t="inlineStr">
        <is>
          <t>Einstein and Soviet ideology / Alexander Vucinich.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Vucinich, Alexander, 1914-2002.</t>
        </is>
      </c>
      <c r="L178" t="inlineStr">
        <is>
          <t>Stanford, Calif. : Stanford University Press, c2001.</t>
        </is>
      </c>
      <c r="M178" t="inlineStr">
        <is>
          <t>2001</t>
        </is>
      </c>
      <c r="O178" t="inlineStr">
        <is>
          <t>eng</t>
        </is>
      </c>
      <c r="P178" t="inlineStr">
        <is>
          <t>cau</t>
        </is>
      </c>
      <c r="Q178" t="inlineStr">
        <is>
          <t>Stanford nuclear age series</t>
        </is>
      </c>
      <c r="R178" t="inlineStr">
        <is>
          <t xml:space="preserve">HX </t>
        </is>
      </c>
      <c r="S178" t="n">
        <v>3</v>
      </c>
      <c r="T178" t="n">
        <v>3</v>
      </c>
      <c r="U178" t="inlineStr">
        <is>
          <t>2004-10-01</t>
        </is>
      </c>
      <c r="V178" t="inlineStr">
        <is>
          <t>2004-10-01</t>
        </is>
      </c>
      <c r="W178" t="inlineStr">
        <is>
          <t>2002-10-21</t>
        </is>
      </c>
      <c r="X178" t="inlineStr">
        <is>
          <t>2002-10-21</t>
        </is>
      </c>
      <c r="Y178" t="n">
        <v>292</v>
      </c>
      <c r="Z178" t="n">
        <v>244</v>
      </c>
      <c r="AA178" t="n">
        <v>603</v>
      </c>
      <c r="AB178" t="n">
        <v>3</v>
      </c>
      <c r="AC178" t="n">
        <v>6</v>
      </c>
      <c r="AD178" t="n">
        <v>16</v>
      </c>
      <c r="AE178" t="n">
        <v>32</v>
      </c>
      <c r="AF178" t="n">
        <v>3</v>
      </c>
      <c r="AG178" t="n">
        <v>11</v>
      </c>
      <c r="AH178" t="n">
        <v>6</v>
      </c>
      <c r="AI178" t="n">
        <v>8</v>
      </c>
      <c r="AJ178" t="n">
        <v>9</v>
      </c>
      <c r="AK178" t="n">
        <v>13</v>
      </c>
      <c r="AL178" t="n">
        <v>2</v>
      </c>
      <c r="AM178" t="n">
        <v>5</v>
      </c>
      <c r="AN178" t="n">
        <v>0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HYPERLINK("https://creighton-primo.hosted.exlibrisgroup.com/primo-explore/search?tab=default_tab&amp;search_scope=EVERYTHING&amp;vid=01CRU&amp;lang=en_US&amp;offset=0&amp;query=any,contains,991003887349702656","Catalog Record")</f>
        <v/>
      </c>
      <c r="AT178">
        <f>HYPERLINK("http://www.worldcat.org/oclc/46937547","WorldCat Record")</f>
        <v/>
      </c>
      <c r="AU178" t="inlineStr">
        <is>
          <t>149439900:eng</t>
        </is>
      </c>
      <c r="AV178" t="inlineStr">
        <is>
          <t>46937547</t>
        </is>
      </c>
      <c r="AW178" t="inlineStr">
        <is>
          <t>991003887349702656</t>
        </is>
      </c>
      <c r="AX178" t="inlineStr">
        <is>
          <t>991003887349702656</t>
        </is>
      </c>
      <c r="AY178" t="inlineStr">
        <is>
          <t>2266693340002656</t>
        </is>
      </c>
      <c r="AZ178" t="inlineStr">
        <is>
          <t>BOOK</t>
        </is>
      </c>
      <c r="BB178" t="inlineStr">
        <is>
          <t>9780804742092</t>
        </is>
      </c>
      <c r="BC178" t="inlineStr">
        <is>
          <t>32285004656301</t>
        </is>
      </c>
      <c r="BD178" t="inlineStr">
        <is>
          <t>893894285</t>
        </is>
      </c>
    </row>
    <row r="179">
      <c r="A179" t="inlineStr">
        <is>
          <t>No</t>
        </is>
      </c>
      <c r="B179" t="inlineStr">
        <is>
          <t>HX517.8 .B54 1985</t>
        </is>
      </c>
      <c r="C179" t="inlineStr">
        <is>
          <t>0                      HX 0517800B  54          1985</t>
        </is>
      </c>
      <c r="D179" t="inlineStr">
        <is>
          <t>Communism and development / Robert Bideleux.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Bideleux, Robert.</t>
        </is>
      </c>
      <c r="L179" t="inlineStr">
        <is>
          <t>New York : Methuen, 1985.</t>
        </is>
      </c>
      <c r="M179" t="inlineStr">
        <is>
          <t>1985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HX </t>
        </is>
      </c>
      <c r="S179" t="n">
        <v>1</v>
      </c>
      <c r="T179" t="n">
        <v>1</v>
      </c>
      <c r="U179" t="inlineStr">
        <is>
          <t>2001-12-03</t>
        </is>
      </c>
      <c r="V179" t="inlineStr">
        <is>
          <t>2001-12-03</t>
        </is>
      </c>
      <c r="W179" t="inlineStr">
        <is>
          <t>1992-07-21</t>
        </is>
      </c>
      <c r="X179" t="inlineStr">
        <is>
          <t>1992-07-21</t>
        </is>
      </c>
      <c r="Y179" t="n">
        <v>387</v>
      </c>
      <c r="Z179" t="n">
        <v>279</v>
      </c>
      <c r="AA179" t="n">
        <v>313</v>
      </c>
      <c r="AB179" t="n">
        <v>3</v>
      </c>
      <c r="AC179" t="n">
        <v>3</v>
      </c>
      <c r="AD179" t="n">
        <v>10</v>
      </c>
      <c r="AE179" t="n">
        <v>10</v>
      </c>
      <c r="AF179" t="n">
        <v>2</v>
      </c>
      <c r="AG179" t="n">
        <v>2</v>
      </c>
      <c r="AH179" t="n">
        <v>3</v>
      </c>
      <c r="AI179" t="n">
        <v>3</v>
      </c>
      <c r="AJ179" t="n">
        <v>6</v>
      </c>
      <c r="AK179" t="n">
        <v>6</v>
      </c>
      <c r="AL179" t="n">
        <v>2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HYPERLINK("https://creighton-primo.hosted.exlibrisgroup.com/primo-explore/search?tab=default_tab&amp;search_scope=EVERYTHING&amp;vid=01CRU&amp;lang=en_US&amp;offset=0&amp;query=any,contains,991000591109702656","Catalog Record")</f>
        <v/>
      </c>
      <c r="AT179">
        <f>HYPERLINK("http://www.worldcat.org/oclc/11785224","WorldCat Record")</f>
        <v/>
      </c>
      <c r="AU179" t="inlineStr">
        <is>
          <t>4630424:eng</t>
        </is>
      </c>
      <c r="AV179" t="inlineStr">
        <is>
          <t>11785224</t>
        </is>
      </c>
      <c r="AW179" t="inlineStr">
        <is>
          <t>991000591109702656</t>
        </is>
      </c>
      <c r="AX179" t="inlineStr">
        <is>
          <t>991000591109702656</t>
        </is>
      </c>
      <c r="AY179" t="inlineStr">
        <is>
          <t>2255895930002656</t>
        </is>
      </c>
      <c r="AZ179" t="inlineStr">
        <is>
          <t>BOOK</t>
        </is>
      </c>
      <c r="BB179" t="inlineStr">
        <is>
          <t>9780416734102</t>
        </is>
      </c>
      <c r="BC179" t="inlineStr">
        <is>
          <t>32285001215663</t>
        </is>
      </c>
      <c r="BD179" t="inlineStr">
        <is>
          <t>893225128</t>
        </is>
      </c>
    </row>
    <row r="180">
      <c r="A180" t="inlineStr">
        <is>
          <t>No</t>
        </is>
      </c>
      <c r="B180" t="inlineStr">
        <is>
          <t>HX521 .L32 1986</t>
        </is>
      </c>
      <c r="C180" t="inlineStr">
        <is>
          <t>0                      HX 0521000L  32          1986</t>
        </is>
      </c>
      <c r="D180" t="inlineStr">
        <is>
          <t>The Marxist theory of art : an introductory survey / Dave Laing.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Laing, Dave.</t>
        </is>
      </c>
      <c r="L180" t="inlineStr">
        <is>
          <t>Sussex, England : Harvester Press ; Boulder, Colo. : Westview Press, 1986.</t>
        </is>
      </c>
      <c r="M180" t="inlineStr">
        <is>
          <t>1986</t>
        </is>
      </c>
      <c r="O180" t="inlineStr">
        <is>
          <t>eng</t>
        </is>
      </c>
      <c r="P180" t="inlineStr">
        <is>
          <t>enk</t>
        </is>
      </c>
      <c r="R180" t="inlineStr">
        <is>
          <t xml:space="preserve">HX </t>
        </is>
      </c>
      <c r="S180" t="n">
        <v>7</v>
      </c>
      <c r="T180" t="n">
        <v>7</v>
      </c>
      <c r="U180" t="inlineStr">
        <is>
          <t>2003-11-16</t>
        </is>
      </c>
      <c r="V180" t="inlineStr">
        <is>
          <t>2003-11-16</t>
        </is>
      </c>
      <c r="W180" t="inlineStr">
        <is>
          <t>1992-07-21</t>
        </is>
      </c>
      <c r="X180" t="inlineStr">
        <is>
          <t>1992-07-21</t>
        </is>
      </c>
      <c r="Y180" t="n">
        <v>128</v>
      </c>
      <c r="Z180" t="n">
        <v>108</v>
      </c>
      <c r="AA180" t="n">
        <v>117</v>
      </c>
      <c r="AB180" t="n">
        <v>3</v>
      </c>
      <c r="AC180" t="n">
        <v>3</v>
      </c>
      <c r="AD180" t="n">
        <v>6</v>
      </c>
      <c r="AE180" t="n">
        <v>6</v>
      </c>
      <c r="AF180" t="n">
        <v>3</v>
      </c>
      <c r="AG180" t="n">
        <v>3</v>
      </c>
      <c r="AH180" t="n">
        <v>1</v>
      </c>
      <c r="AI180" t="n">
        <v>1</v>
      </c>
      <c r="AJ180" t="n">
        <v>3</v>
      </c>
      <c r="AK180" t="n">
        <v>3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HYPERLINK("http://catalog.hathitrust.org/Record/008307884","HathiTrust Record")</f>
        <v/>
      </c>
      <c r="AS180">
        <f>HYPERLINK("https://creighton-primo.hosted.exlibrisgroup.com/primo-explore/search?tab=default_tab&amp;search_scope=EVERYTHING&amp;vid=01CRU&amp;lang=en_US&amp;offset=0&amp;query=any,contains,991000906019702656","Catalog Record")</f>
        <v/>
      </c>
      <c r="AT180">
        <f>HYPERLINK("http://www.worldcat.org/oclc/14098400","WorldCat Record")</f>
        <v/>
      </c>
      <c r="AU180" t="inlineStr">
        <is>
          <t>9438788212:eng</t>
        </is>
      </c>
      <c r="AV180" t="inlineStr">
        <is>
          <t>14098400</t>
        </is>
      </c>
      <c r="AW180" t="inlineStr">
        <is>
          <t>991000906019702656</t>
        </is>
      </c>
      <c r="AX180" t="inlineStr">
        <is>
          <t>991000906019702656</t>
        </is>
      </c>
      <c r="AY180" t="inlineStr">
        <is>
          <t>2264830260002656</t>
        </is>
      </c>
      <c r="AZ180" t="inlineStr">
        <is>
          <t>BOOK</t>
        </is>
      </c>
      <c r="BB180" t="inlineStr">
        <is>
          <t>9780813373072</t>
        </is>
      </c>
      <c r="BC180" t="inlineStr">
        <is>
          <t>32285001215697</t>
        </is>
      </c>
      <c r="BD180" t="inlineStr">
        <is>
          <t>893614600</t>
        </is>
      </c>
    </row>
    <row r="181">
      <c r="A181" t="inlineStr">
        <is>
          <t>No</t>
        </is>
      </c>
      <c r="B181" t="inlineStr">
        <is>
          <t>HX521 .R367 1980</t>
        </is>
      </c>
      <c r="C181" t="inlineStr">
        <is>
          <t>0                      HX 0521000R  367         1980</t>
        </is>
      </c>
      <c r="D181" t="inlineStr">
        <is>
          <t>Proudhon, Marx, Picasso : three studies in the sociology of art / Max Raphael ; translated by Inge Marcuse ; edited, introduced, and with a bibliography by John Tagg.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Raphael, Max, 1889-1952.</t>
        </is>
      </c>
      <c r="L181" t="inlineStr">
        <is>
          <t>[Atlantic Highlands], N.J. : Humanities Press, 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nju</t>
        </is>
      </c>
      <c r="R181" t="inlineStr">
        <is>
          <t xml:space="preserve">HX </t>
        </is>
      </c>
      <c r="S181" t="n">
        <v>5</v>
      </c>
      <c r="T181" t="n">
        <v>5</v>
      </c>
      <c r="U181" t="inlineStr">
        <is>
          <t>2005-04-29</t>
        </is>
      </c>
      <c r="V181" t="inlineStr">
        <is>
          <t>2005-04-29</t>
        </is>
      </c>
      <c r="W181" t="inlineStr">
        <is>
          <t>1992-07-21</t>
        </is>
      </c>
      <c r="X181" t="inlineStr">
        <is>
          <t>1992-07-21</t>
        </is>
      </c>
      <c r="Y181" t="n">
        <v>240</v>
      </c>
      <c r="Z181" t="n">
        <v>149</v>
      </c>
      <c r="AA181" t="n">
        <v>158</v>
      </c>
      <c r="AB181" t="n">
        <v>3</v>
      </c>
      <c r="AC181" t="n">
        <v>3</v>
      </c>
      <c r="AD181" t="n">
        <v>10</v>
      </c>
      <c r="AE181" t="n">
        <v>11</v>
      </c>
      <c r="AF181" t="n">
        <v>3</v>
      </c>
      <c r="AG181" t="n">
        <v>3</v>
      </c>
      <c r="AH181" t="n">
        <v>3</v>
      </c>
      <c r="AI181" t="n">
        <v>4</v>
      </c>
      <c r="AJ181" t="n">
        <v>5</v>
      </c>
      <c r="AK181" t="n">
        <v>6</v>
      </c>
      <c r="AL181" t="n">
        <v>2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HYPERLINK("http://catalog.hathitrust.org/Record/000138301","HathiTrust Record")</f>
        <v/>
      </c>
      <c r="AS181">
        <f>HYPERLINK("https://creighton-primo.hosted.exlibrisgroup.com/primo-explore/search?tab=default_tab&amp;search_scope=EVERYTHING&amp;vid=01CRU&amp;lang=en_US&amp;offset=0&amp;query=any,contains,991004761649702656","Catalog Record")</f>
        <v/>
      </c>
      <c r="AT181">
        <f>HYPERLINK("http://www.worldcat.org/oclc/5007211","WorldCat Record")</f>
        <v/>
      </c>
      <c r="AU181" t="inlineStr">
        <is>
          <t>458908:eng</t>
        </is>
      </c>
      <c r="AV181" t="inlineStr">
        <is>
          <t>5007211</t>
        </is>
      </c>
      <c r="AW181" t="inlineStr">
        <is>
          <t>991004761649702656</t>
        </is>
      </c>
      <c r="AX181" t="inlineStr">
        <is>
          <t>991004761649702656</t>
        </is>
      </c>
      <c r="AY181" t="inlineStr">
        <is>
          <t>2271747450002656</t>
        </is>
      </c>
      <c r="AZ181" t="inlineStr">
        <is>
          <t>BOOK</t>
        </is>
      </c>
      <c r="BB181" t="inlineStr">
        <is>
          <t>9780391005969</t>
        </is>
      </c>
      <c r="BC181" t="inlineStr">
        <is>
          <t>32285001215705</t>
        </is>
      </c>
      <c r="BD181" t="inlineStr">
        <is>
          <t>893694319</t>
        </is>
      </c>
    </row>
    <row r="182">
      <c r="A182" t="inlineStr">
        <is>
          <t>No</t>
        </is>
      </c>
      <c r="B182" t="inlineStr">
        <is>
          <t>HX521 .R67 1984</t>
        </is>
      </c>
      <c r="C182" t="inlineStr">
        <is>
          <t>0                      HX 0521000R  67          1984</t>
        </is>
      </c>
      <c r="D182" t="inlineStr">
        <is>
          <t>Marx's lost aesthetic : Karl Marx and the visual arts / Margaret A. Rose.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Rose, Margaret A.</t>
        </is>
      </c>
      <c r="L182" t="inlineStr">
        <is>
          <t>Cambridge [Cambridgeshire] ; New York : Cambridge University Press, 1984.</t>
        </is>
      </c>
      <c r="M182" t="inlineStr">
        <is>
          <t>1984</t>
        </is>
      </c>
      <c r="O182" t="inlineStr">
        <is>
          <t>eng</t>
        </is>
      </c>
      <c r="P182" t="inlineStr">
        <is>
          <t>enk</t>
        </is>
      </c>
      <c r="R182" t="inlineStr">
        <is>
          <t xml:space="preserve">HX </t>
        </is>
      </c>
      <c r="S182" t="n">
        <v>2</v>
      </c>
      <c r="T182" t="n">
        <v>2</v>
      </c>
      <c r="U182" t="inlineStr">
        <is>
          <t>2005-04-29</t>
        </is>
      </c>
      <c r="V182" t="inlineStr">
        <is>
          <t>2005-04-29</t>
        </is>
      </c>
      <c r="W182" t="inlineStr">
        <is>
          <t>1992-07-21</t>
        </is>
      </c>
      <c r="X182" t="inlineStr">
        <is>
          <t>1992-07-21</t>
        </is>
      </c>
      <c r="Y182" t="n">
        <v>534</v>
      </c>
      <c r="Z182" t="n">
        <v>350</v>
      </c>
      <c r="AA182" t="n">
        <v>377</v>
      </c>
      <c r="AB182" t="n">
        <v>3</v>
      </c>
      <c r="AC182" t="n">
        <v>4</v>
      </c>
      <c r="AD182" t="n">
        <v>16</v>
      </c>
      <c r="AE182" t="n">
        <v>18</v>
      </c>
      <c r="AF182" t="n">
        <v>5</v>
      </c>
      <c r="AG182" t="n">
        <v>6</v>
      </c>
      <c r="AH182" t="n">
        <v>5</v>
      </c>
      <c r="AI182" t="n">
        <v>6</v>
      </c>
      <c r="AJ182" t="n">
        <v>9</v>
      </c>
      <c r="AK182" t="n">
        <v>9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HYPERLINK("https://creighton-primo.hosted.exlibrisgroup.com/primo-explore/search?tab=default_tab&amp;search_scope=EVERYTHING&amp;vid=01CRU&amp;lang=en_US&amp;offset=0&amp;query=any,contains,991000253359702656","Catalog Record")</f>
        <v/>
      </c>
      <c r="AT182">
        <f>HYPERLINK("http://www.worldcat.org/oclc/9761737","WorldCat Record")</f>
        <v/>
      </c>
      <c r="AU182" t="inlineStr">
        <is>
          <t>795309341:eng</t>
        </is>
      </c>
      <c r="AV182" t="inlineStr">
        <is>
          <t>9761737</t>
        </is>
      </c>
      <c r="AW182" t="inlineStr">
        <is>
          <t>991000253359702656</t>
        </is>
      </c>
      <c r="AX182" t="inlineStr">
        <is>
          <t>991000253359702656</t>
        </is>
      </c>
      <c r="AY182" t="inlineStr">
        <is>
          <t>2260021250002656</t>
        </is>
      </c>
      <c r="AZ182" t="inlineStr">
        <is>
          <t>BOOK</t>
        </is>
      </c>
      <c r="BB182" t="inlineStr">
        <is>
          <t>9780521256667</t>
        </is>
      </c>
      <c r="BC182" t="inlineStr">
        <is>
          <t>32285001215713</t>
        </is>
      </c>
      <c r="BD182" t="inlineStr">
        <is>
          <t>893714452</t>
        </is>
      </c>
    </row>
    <row r="183">
      <c r="A183" t="inlineStr">
        <is>
          <t>No</t>
        </is>
      </c>
      <c r="B183" t="inlineStr">
        <is>
          <t>HX528 .C66 2001</t>
        </is>
      </c>
      <c r="C183" t="inlineStr">
        <is>
          <t>0                      HX 0528000C  66          2001</t>
        </is>
      </c>
      <c r="D183" t="inlineStr">
        <is>
          <t>Seeing red : Hungarian intellectuals in exile and the challenge of communism / Lee Congdon.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Congdon, Lee, 1939-</t>
        </is>
      </c>
      <c r="L183" t="inlineStr">
        <is>
          <t>DeKalb : Northern Illinois University Press, c2001.</t>
        </is>
      </c>
      <c r="M183" t="inlineStr">
        <is>
          <t>2001</t>
        </is>
      </c>
      <c r="O183" t="inlineStr">
        <is>
          <t>eng</t>
        </is>
      </c>
      <c r="P183" t="inlineStr">
        <is>
          <t>ilu</t>
        </is>
      </c>
      <c r="R183" t="inlineStr">
        <is>
          <t xml:space="preserve">HX </t>
        </is>
      </c>
      <c r="S183" t="n">
        <v>2</v>
      </c>
      <c r="T183" t="n">
        <v>2</v>
      </c>
      <c r="U183" t="inlineStr">
        <is>
          <t>2005-01-30</t>
        </is>
      </c>
      <c r="V183" t="inlineStr">
        <is>
          <t>2005-01-30</t>
        </is>
      </c>
      <c r="W183" t="inlineStr">
        <is>
          <t>2002-09-10</t>
        </is>
      </c>
      <c r="X183" t="inlineStr">
        <is>
          <t>2002-09-10</t>
        </is>
      </c>
      <c r="Y183" t="n">
        <v>283</v>
      </c>
      <c r="Z183" t="n">
        <v>228</v>
      </c>
      <c r="AA183" t="n">
        <v>228</v>
      </c>
      <c r="AB183" t="n">
        <v>3</v>
      </c>
      <c r="AC183" t="n">
        <v>3</v>
      </c>
      <c r="AD183" t="n">
        <v>12</v>
      </c>
      <c r="AE183" t="n">
        <v>12</v>
      </c>
      <c r="AF183" t="n">
        <v>3</v>
      </c>
      <c r="AG183" t="n">
        <v>3</v>
      </c>
      <c r="AH183" t="n">
        <v>4</v>
      </c>
      <c r="AI183" t="n">
        <v>4</v>
      </c>
      <c r="AJ183" t="n">
        <v>6</v>
      </c>
      <c r="AK183" t="n">
        <v>6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HYPERLINK("https://creighton-primo.hosted.exlibrisgroup.com/primo-explore/search?tab=default_tab&amp;search_scope=EVERYTHING&amp;vid=01CRU&amp;lang=en_US&amp;offset=0&amp;query=any,contains,991003865389702656","Catalog Record")</f>
        <v/>
      </c>
      <c r="AT183">
        <f>HYPERLINK("http://www.worldcat.org/oclc/47140570","WorldCat Record")</f>
        <v/>
      </c>
      <c r="AU183" t="inlineStr">
        <is>
          <t>837008857:eng</t>
        </is>
      </c>
      <c r="AV183" t="inlineStr">
        <is>
          <t>47140570</t>
        </is>
      </c>
      <c r="AW183" t="inlineStr">
        <is>
          <t>991003865389702656</t>
        </is>
      </c>
      <c r="AX183" t="inlineStr">
        <is>
          <t>991003865389702656</t>
        </is>
      </c>
      <c r="AY183" t="inlineStr">
        <is>
          <t>2262943770002656</t>
        </is>
      </c>
      <c r="AZ183" t="inlineStr">
        <is>
          <t>BOOK</t>
        </is>
      </c>
      <c r="BB183" t="inlineStr">
        <is>
          <t>9780875802831</t>
        </is>
      </c>
      <c r="BC183" t="inlineStr">
        <is>
          <t>32285004646591</t>
        </is>
      </c>
      <c r="BD183" t="inlineStr">
        <is>
          <t>893611559</t>
        </is>
      </c>
    </row>
    <row r="184">
      <c r="A184" t="inlineStr">
        <is>
          <t>No</t>
        </is>
      </c>
      <c r="B184" t="inlineStr">
        <is>
          <t>HX531 .L57 1976</t>
        </is>
      </c>
      <c r="C184" t="inlineStr">
        <is>
          <t>0                      HX 0531000L  57          1976</t>
        </is>
      </c>
      <c r="D184" t="inlineStr">
        <is>
          <t>Literatura, ideología y lenguaje : estudio / realizado bajo la dirección de Mario Monteforte Toledo.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México : Editorial Grijalbo, 1976.</t>
        </is>
      </c>
      <c r="M184" t="inlineStr">
        <is>
          <t>1976</t>
        </is>
      </c>
      <c r="N184" t="inlineStr">
        <is>
          <t>1. ed.</t>
        </is>
      </c>
      <c r="O184" t="inlineStr">
        <is>
          <t>spa</t>
        </is>
      </c>
      <c r="P184" t="inlineStr">
        <is>
          <t xml:space="preserve">mx </t>
        </is>
      </c>
      <c r="Q184" t="inlineStr">
        <is>
          <t>Teoría y praxis ; 28</t>
        </is>
      </c>
      <c r="R184" t="inlineStr">
        <is>
          <t xml:space="preserve">HX </t>
        </is>
      </c>
      <c r="S184" t="n">
        <v>1</v>
      </c>
      <c r="T184" t="n">
        <v>1</v>
      </c>
      <c r="U184" t="inlineStr">
        <is>
          <t>2001-12-13</t>
        </is>
      </c>
      <c r="V184" t="inlineStr">
        <is>
          <t>2001-12-13</t>
        </is>
      </c>
      <c r="W184" t="inlineStr">
        <is>
          <t>2001-12-13</t>
        </is>
      </c>
      <c r="X184" t="inlineStr">
        <is>
          <t>2001-12-13</t>
        </is>
      </c>
      <c r="Y184" t="n">
        <v>76</v>
      </c>
      <c r="Z184" t="n">
        <v>67</v>
      </c>
      <c r="AA184" t="n">
        <v>75</v>
      </c>
      <c r="AB184" t="n">
        <v>1</v>
      </c>
      <c r="AC184" t="n">
        <v>1</v>
      </c>
      <c r="AD184" t="n">
        <v>3</v>
      </c>
      <c r="AE184" t="n">
        <v>3</v>
      </c>
      <c r="AF184" t="n">
        <v>0</v>
      </c>
      <c r="AG184" t="n">
        <v>0</v>
      </c>
      <c r="AH184" t="n">
        <v>1</v>
      </c>
      <c r="AI184" t="n">
        <v>1</v>
      </c>
      <c r="AJ184" t="n">
        <v>2</v>
      </c>
      <c r="AK184" t="n">
        <v>2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HYPERLINK("http://catalog.hathitrust.org/Record/009513509","HathiTrust Record")</f>
        <v/>
      </c>
      <c r="AS184">
        <f>HYPERLINK("https://creighton-primo.hosted.exlibrisgroup.com/primo-explore/search?tab=default_tab&amp;search_scope=EVERYTHING&amp;vid=01CRU&amp;lang=en_US&amp;offset=0&amp;query=any,contains,991003699469702656","Catalog Record")</f>
        <v/>
      </c>
      <c r="AT184">
        <f>HYPERLINK("http://www.worldcat.org/oclc/3847017","WorldCat Record")</f>
        <v/>
      </c>
      <c r="AU184" t="inlineStr">
        <is>
          <t>13149223:spa</t>
        </is>
      </c>
      <c r="AV184" t="inlineStr">
        <is>
          <t>3847017</t>
        </is>
      </c>
      <c r="AW184" t="inlineStr">
        <is>
          <t>991003699469702656</t>
        </is>
      </c>
      <c r="AX184" t="inlineStr">
        <is>
          <t>991003699469702656</t>
        </is>
      </c>
      <c r="AY184" t="inlineStr">
        <is>
          <t>2262013170002656</t>
        </is>
      </c>
      <c r="AZ184" t="inlineStr">
        <is>
          <t>BOOK</t>
        </is>
      </c>
      <c r="BC184" t="inlineStr">
        <is>
          <t>32285004428743</t>
        </is>
      </c>
      <c r="BD184" t="inlineStr">
        <is>
          <t>893518777</t>
        </is>
      </c>
    </row>
    <row r="185">
      <c r="A185" t="inlineStr">
        <is>
          <t>No</t>
        </is>
      </c>
      <c r="B185" t="inlineStr">
        <is>
          <t>HX531 .S58 1980</t>
        </is>
      </c>
      <c r="C185" t="inlineStr">
        <is>
          <t>0                      HX 0531000S  58          1980</t>
        </is>
      </c>
      <c r="D185" t="inlineStr">
        <is>
          <t>Marxism, ideology, and literature / Cliff Slaughter.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Slaughter, Cliff.</t>
        </is>
      </c>
      <c r="L185" t="inlineStr">
        <is>
          <t>Atlantic Highlands, N.J. : Humanities Press, 1980.</t>
        </is>
      </c>
      <c r="M185" t="inlineStr">
        <is>
          <t>1980</t>
        </is>
      </c>
      <c r="O185" t="inlineStr">
        <is>
          <t>eng</t>
        </is>
      </c>
      <c r="P185" t="inlineStr">
        <is>
          <t>nju</t>
        </is>
      </c>
      <c r="Q185" t="inlineStr">
        <is>
          <t>Critical social studies</t>
        </is>
      </c>
      <c r="R185" t="inlineStr">
        <is>
          <t xml:space="preserve">HX </t>
        </is>
      </c>
      <c r="S185" t="n">
        <v>2</v>
      </c>
      <c r="T185" t="n">
        <v>2</v>
      </c>
      <c r="U185" t="inlineStr">
        <is>
          <t>2004-07-01</t>
        </is>
      </c>
      <c r="V185" t="inlineStr">
        <is>
          <t>2004-07-01</t>
        </is>
      </c>
      <c r="W185" t="inlineStr">
        <is>
          <t>1992-02-17</t>
        </is>
      </c>
      <c r="X185" t="inlineStr">
        <is>
          <t>1992-02-17</t>
        </is>
      </c>
      <c r="Y185" t="n">
        <v>360</v>
      </c>
      <c r="Z185" t="n">
        <v>328</v>
      </c>
      <c r="AA185" t="n">
        <v>410</v>
      </c>
      <c r="AB185" t="n">
        <v>2</v>
      </c>
      <c r="AC185" t="n">
        <v>3</v>
      </c>
      <c r="AD185" t="n">
        <v>17</v>
      </c>
      <c r="AE185" t="n">
        <v>21</v>
      </c>
      <c r="AF185" t="n">
        <v>5</v>
      </c>
      <c r="AG185" t="n">
        <v>7</v>
      </c>
      <c r="AH185" t="n">
        <v>8</v>
      </c>
      <c r="AI185" t="n">
        <v>8</v>
      </c>
      <c r="AJ185" t="n">
        <v>9</v>
      </c>
      <c r="AK185" t="n">
        <v>11</v>
      </c>
      <c r="AL185" t="n">
        <v>1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HYPERLINK("https://creighton-primo.hosted.exlibrisgroup.com/primo-explore/search?tab=default_tab&amp;search_scope=EVERYTHING&amp;vid=01CRU&amp;lang=en_US&amp;offset=0&amp;query=any,contains,991004782929702656","Catalog Record")</f>
        <v/>
      </c>
      <c r="AT185">
        <f>HYPERLINK("http://www.worldcat.org/oclc/5126119","WorldCat Record")</f>
        <v/>
      </c>
      <c r="AU185" t="inlineStr">
        <is>
          <t>16530199:eng</t>
        </is>
      </c>
      <c r="AV185" t="inlineStr">
        <is>
          <t>5126119</t>
        </is>
      </c>
      <c r="AW185" t="inlineStr">
        <is>
          <t>991004782929702656</t>
        </is>
      </c>
      <c r="AX185" t="inlineStr">
        <is>
          <t>991004782929702656</t>
        </is>
      </c>
      <c r="AY185" t="inlineStr">
        <is>
          <t>2267974990002656</t>
        </is>
      </c>
      <c r="AZ185" t="inlineStr">
        <is>
          <t>BOOK</t>
        </is>
      </c>
      <c r="BB185" t="inlineStr">
        <is>
          <t>9780391011908</t>
        </is>
      </c>
      <c r="BC185" t="inlineStr">
        <is>
          <t>32285000947068</t>
        </is>
      </c>
      <c r="BD185" t="inlineStr">
        <is>
          <t>893513678</t>
        </is>
      </c>
    </row>
    <row r="186">
      <c r="A186" t="inlineStr">
        <is>
          <t>No</t>
        </is>
      </c>
      <c r="B186" t="inlineStr">
        <is>
          <t>HX533 .C34 1983</t>
        </is>
      </c>
      <c r="C186" t="inlineStr">
        <is>
          <t>0                      HX 0533000C  34          1983</t>
        </is>
      </c>
      <c r="D186" t="inlineStr">
        <is>
          <t>Marxism and philosophy / Alex Callinicos.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Callinicos, Alex.</t>
        </is>
      </c>
      <c r="L186" t="inlineStr">
        <is>
          <t>Oxford [Oxfordshire] : Clarendon Press ; New York : Oxford University Press, 1983.</t>
        </is>
      </c>
      <c r="M186" t="inlineStr">
        <is>
          <t>1983</t>
        </is>
      </c>
      <c r="O186" t="inlineStr">
        <is>
          <t>eng</t>
        </is>
      </c>
      <c r="P186" t="inlineStr">
        <is>
          <t>enk</t>
        </is>
      </c>
      <c r="Q186" t="inlineStr">
        <is>
          <t>Marxist introductions</t>
        </is>
      </c>
      <c r="R186" t="inlineStr">
        <is>
          <t xml:space="preserve">HX </t>
        </is>
      </c>
      <c r="S186" t="n">
        <v>3</v>
      </c>
      <c r="T186" t="n">
        <v>3</v>
      </c>
      <c r="U186" t="inlineStr">
        <is>
          <t>1995-12-03</t>
        </is>
      </c>
      <c r="V186" t="inlineStr">
        <is>
          <t>1995-12-03</t>
        </is>
      </c>
      <c r="W186" t="inlineStr">
        <is>
          <t>1992-07-21</t>
        </is>
      </c>
      <c r="X186" t="inlineStr">
        <is>
          <t>1992-07-21</t>
        </is>
      </c>
      <c r="Y186" t="n">
        <v>445</v>
      </c>
      <c r="Z186" t="n">
        <v>311</v>
      </c>
      <c r="AA186" t="n">
        <v>369</v>
      </c>
      <c r="AB186" t="n">
        <v>2</v>
      </c>
      <c r="AC186" t="n">
        <v>2</v>
      </c>
      <c r="AD186" t="n">
        <v>15</v>
      </c>
      <c r="AE186" t="n">
        <v>19</v>
      </c>
      <c r="AF186" t="n">
        <v>3</v>
      </c>
      <c r="AG186" t="n">
        <v>6</v>
      </c>
      <c r="AH186" t="n">
        <v>7</v>
      </c>
      <c r="AI186" t="n">
        <v>7</v>
      </c>
      <c r="AJ186" t="n">
        <v>11</v>
      </c>
      <c r="AK186" t="n">
        <v>13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HYPERLINK("https://creighton-primo.hosted.exlibrisgroup.com/primo-explore/search?tab=default_tab&amp;search_scope=EVERYTHING&amp;vid=01CRU&amp;lang=en_US&amp;offset=0&amp;query=any,contains,991000083909702656","Catalog Record")</f>
        <v/>
      </c>
      <c r="AT186">
        <f>HYPERLINK("http://www.worldcat.org/oclc/8846580","WorldCat Record")</f>
        <v/>
      </c>
      <c r="AU186" t="inlineStr">
        <is>
          <t>3855354535:eng</t>
        </is>
      </c>
      <c r="AV186" t="inlineStr">
        <is>
          <t>8846580</t>
        </is>
      </c>
      <c r="AW186" t="inlineStr">
        <is>
          <t>991000083909702656</t>
        </is>
      </c>
      <c r="AX186" t="inlineStr">
        <is>
          <t>991000083909702656</t>
        </is>
      </c>
      <c r="AY186" t="inlineStr">
        <is>
          <t>2256051520002656</t>
        </is>
      </c>
      <c r="AZ186" t="inlineStr">
        <is>
          <t>BOOK</t>
        </is>
      </c>
      <c r="BB186" t="inlineStr">
        <is>
          <t>9780198761266</t>
        </is>
      </c>
      <c r="BC186" t="inlineStr">
        <is>
          <t>32285001215762</t>
        </is>
      </c>
      <c r="BD186" t="inlineStr">
        <is>
          <t>893620155</t>
        </is>
      </c>
    </row>
    <row r="187">
      <c r="A187" t="inlineStr">
        <is>
          <t>No</t>
        </is>
      </c>
      <c r="B187" t="inlineStr">
        <is>
          <t>HX533 .C67 1980b</t>
        </is>
      </c>
      <c r="C187" t="inlineStr">
        <is>
          <t>0                      HX 0533000C  67          1980b</t>
        </is>
      </c>
      <c r="D187" t="inlineStr">
        <is>
          <t>Communism and philosophy : contemporary dogmas and revisions of Marxism / by Maurice Cornforth.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Cornforth, Maurice Campbell.</t>
        </is>
      </c>
      <c r="L187" t="inlineStr">
        <is>
          <t>[Atlantic Highlands], N. J. : Humanities Press, 1980.</t>
        </is>
      </c>
      <c r="M187" t="inlineStr">
        <is>
          <t>1980</t>
        </is>
      </c>
      <c r="N187" t="inlineStr">
        <is>
          <t>1st U. S. A. ed.</t>
        </is>
      </c>
      <c r="O187" t="inlineStr">
        <is>
          <t>eng</t>
        </is>
      </c>
      <c r="P187" t="inlineStr">
        <is>
          <t>nju</t>
        </is>
      </c>
      <c r="R187" t="inlineStr">
        <is>
          <t xml:space="preserve">HX </t>
        </is>
      </c>
      <c r="S187" t="n">
        <v>5</v>
      </c>
      <c r="T187" t="n">
        <v>5</v>
      </c>
      <c r="U187" t="inlineStr">
        <is>
          <t>1993-12-12</t>
        </is>
      </c>
      <c r="V187" t="inlineStr">
        <is>
          <t>1993-12-12</t>
        </is>
      </c>
      <c r="W187" t="inlineStr">
        <is>
          <t>1992-07-21</t>
        </is>
      </c>
      <c r="X187" t="inlineStr">
        <is>
          <t>1992-07-21</t>
        </is>
      </c>
      <c r="Y187" t="n">
        <v>101</v>
      </c>
      <c r="Z187" t="n">
        <v>97</v>
      </c>
      <c r="AA187" t="n">
        <v>251</v>
      </c>
      <c r="AB187" t="n">
        <v>1</v>
      </c>
      <c r="AC187" t="n">
        <v>3</v>
      </c>
      <c r="AD187" t="n">
        <v>6</v>
      </c>
      <c r="AE187" t="n">
        <v>14</v>
      </c>
      <c r="AF187" t="n">
        <v>2</v>
      </c>
      <c r="AG187" t="n">
        <v>4</v>
      </c>
      <c r="AH187" t="n">
        <v>3</v>
      </c>
      <c r="AI187" t="n">
        <v>4</v>
      </c>
      <c r="AJ187" t="n">
        <v>5</v>
      </c>
      <c r="AK187" t="n">
        <v>8</v>
      </c>
      <c r="AL187" t="n">
        <v>0</v>
      </c>
      <c r="AM187" t="n">
        <v>2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HYPERLINK("https://creighton-primo.hosted.exlibrisgroup.com/primo-explore/search?tab=default_tab&amp;search_scope=EVERYTHING&amp;vid=01CRU&amp;lang=en_US&amp;offset=0&amp;query=any,contains,991005111299702656","Catalog Record")</f>
        <v/>
      </c>
      <c r="AT187">
        <f>HYPERLINK("http://www.worldcat.org/oclc/7433933","WorldCat Record")</f>
        <v/>
      </c>
      <c r="AU187" t="inlineStr">
        <is>
          <t>820018187:eng</t>
        </is>
      </c>
      <c r="AV187" t="inlineStr">
        <is>
          <t>7433933</t>
        </is>
      </c>
      <c r="AW187" t="inlineStr">
        <is>
          <t>991005111299702656</t>
        </is>
      </c>
      <c r="AX187" t="inlineStr">
        <is>
          <t>991005111299702656</t>
        </is>
      </c>
      <c r="AY187" t="inlineStr">
        <is>
          <t>2271308250002656</t>
        </is>
      </c>
      <c r="AZ187" t="inlineStr">
        <is>
          <t>BOOK</t>
        </is>
      </c>
      <c r="BC187" t="inlineStr">
        <is>
          <t>32285001215770</t>
        </is>
      </c>
      <c r="BD187" t="inlineStr">
        <is>
          <t>893430862</t>
        </is>
      </c>
    </row>
    <row r="188">
      <c r="A188" t="inlineStr">
        <is>
          <t>No</t>
        </is>
      </c>
      <c r="B188" t="inlineStr">
        <is>
          <t>HX536 .C265 1946</t>
        </is>
      </c>
      <c r="C188" t="inlineStr">
        <is>
          <t>0                      HX 0536000C  265         1946</t>
        </is>
      </c>
      <c r="D188" t="inlineStr">
        <is>
          <t>A sociological commentary on "Divini Redemptoris," / by Rev. John Patrick Lerhinan.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Catholic Church. Pope (1922-1939 : Pius XI). Divini Redemptoris. English.</t>
        </is>
      </c>
      <c r="L188" t="inlineStr">
        <is>
          <t>Washington, D.C. : The Catholic university of America press, 1946.</t>
        </is>
      </c>
      <c r="M188" t="inlineStr">
        <is>
          <t>1946</t>
        </is>
      </c>
      <c r="O188" t="inlineStr">
        <is>
          <t>eng</t>
        </is>
      </c>
      <c r="P188" t="inlineStr">
        <is>
          <t>dcu</t>
        </is>
      </c>
      <c r="Q188" t="inlineStr">
        <is>
          <t>The Catholic university of America. [Studies in sociology] vol. no. 17.</t>
        </is>
      </c>
      <c r="R188" t="inlineStr">
        <is>
          <t xml:space="preserve">HX </t>
        </is>
      </c>
      <c r="S188" t="n">
        <v>2</v>
      </c>
      <c r="T188" t="n">
        <v>2</v>
      </c>
      <c r="U188" t="inlineStr">
        <is>
          <t>1994-02-07</t>
        </is>
      </c>
      <c r="V188" t="inlineStr">
        <is>
          <t>1994-02-07</t>
        </is>
      </c>
      <c r="W188" t="inlineStr">
        <is>
          <t>1992-07-21</t>
        </is>
      </c>
      <c r="X188" t="inlineStr">
        <is>
          <t>1992-07-21</t>
        </is>
      </c>
      <c r="Y188" t="n">
        <v>63</v>
      </c>
      <c r="Z188" t="n">
        <v>58</v>
      </c>
      <c r="AA188" t="n">
        <v>65</v>
      </c>
      <c r="AB188" t="n">
        <v>1</v>
      </c>
      <c r="AC188" t="n">
        <v>1</v>
      </c>
      <c r="AD188" t="n">
        <v>10</v>
      </c>
      <c r="AE188" t="n">
        <v>10</v>
      </c>
      <c r="AF188" t="n">
        <v>3</v>
      </c>
      <c r="AG188" t="n">
        <v>3</v>
      </c>
      <c r="AH188" t="n">
        <v>3</v>
      </c>
      <c r="AI188" t="n">
        <v>3</v>
      </c>
      <c r="AJ188" t="n">
        <v>6</v>
      </c>
      <c r="AK188" t="n">
        <v>6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Yes</t>
        </is>
      </c>
      <c r="AQ188" t="inlineStr">
        <is>
          <t>No</t>
        </is>
      </c>
      <c r="AR188">
        <f>HYPERLINK("http://catalog.hathitrust.org/Record/001640172","HathiTrust Record")</f>
        <v/>
      </c>
      <c r="AS188">
        <f>HYPERLINK("https://creighton-primo.hosted.exlibrisgroup.com/primo-explore/search?tab=default_tab&amp;search_scope=EVERYTHING&amp;vid=01CRU&amp;lang=en_US&amp;offset=0&amp;query=any,contains,991004881469702656","Catalog Record")</f>
        <v/>
      </c>
      <c r="AT188">
        <f>HYPERLINK("http://www.worldcat.org/oclc/4669913","WorldCat Record")</f>
        <v/>
      </c>
      <c r="AU188" t="inlineStr">
        <is>
          <t>14858604:eng</t>
        </is>
      </c>
      <c r="AV188" t="inlineStr">
        <is>
          <t>4669913</t>
        </is>
      </c>
      <c r="AW188" t="inlineStr">
        <is>
          <t>991004881469702656</t>
        </is>
      </c>
      <c r="AX188" t="inlineStr">
        <is>
          <t>991004881469702656</t>
        </is>
      </c>
      <c r="AY188" t="inlineStr">
        <is>
          <t>2261933940002656</t>
        </is>
      </c>
      <c r="AZ188" t="inlineStr">
        <is>
          <t>BOOK</t>
        </is>
      </c>
      <c r="BC188" t="inlineStr">
        <is>
          <t>32285001215804</t>
        </is>
      </c>
      <c r="BD188" t="inlineStr">
        <is>
          <t>893889398</t>
        </is>
      </c>
    </row>
    <row r="189">
      <c r="A189" t="inlineStr">
        <is>
          <t>No</t>
        </is>
      </c>
      <c r="B189" t="inlineStr">
        <is>
          <t>HX536 .H373</t>
        </is>
      </c>
      <c r="C189" t="inlineStr">
        <is>
          <t>0                      HX 0536000H  373</t>
        </is>
      </c>
      <c r="D189" t="inlineStr">
        <is>
          <t>The Christian-Marxist dialogue : beginnings, present status, and beyond / by Peter Hebblethwaite.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Hebblethwaite, Peter.</t>
        </is>
      </c>
      <c r="L189" t="inlineStr">
        <is>
          <t>New York : Paulist Press, c1977.</t>
        </is>
      </c>
      <c r="M189" t="inlineStr">
        <is>
          <t>1977</t>
        </is>
      </c>
      <c r="O189" t="inlineStr">
        <is>
          <t>eng</t>
        </is>
      </c>
      <c r="P189" t="inlineStr">
        <is>
          <t>nyu</t>
        </is>
      </c>
      <c r="Q189" t="inlineStr">
        <is>
          <t>An Exploration book</t>
        </is>
      </c>
      <c r="R189" t="inlineStr">
        <is>
          <t xml:space="preserve">HX </t>
        </is>
      </c>
      <c r="S189" t="n">
        <v>9</v>
      </c>
      <c r="T189" t="n">
        <v>9</v>
      </c>
      <c r="U189" t="inlineStr">
        <is>
          <t>2007-11-15</t>
        </is>
      </c>
      <c r="V189" t="inlineStr">
        <is>
          <t>2007-11-15</t>
        </is>
      </c>
      <c r="W189" t="inlineStr">
        <is>
          <t>1997-09-02</t>
        </is>
      </c>
      <c r="X189" t="inlineStr">
        <is>
          <t>1997-09-02</t>
        </is>
      </c>
      <c r="Y189" t="n">
        <v>385</v>
      </c>
      <c r="Z189" t="n">
        <v>345</v>
      </c>
      <c r="AA189" t="n">
        <v>399</v>
      </c>
      <c r="AB189" t="n">
        <v>2</v>
      </c>
      <c r="AC189" t="n">
        <v>4</v>
      </c>
      <c r="AD189" t="n">
        <v>26</v>
      </c>
      <c r="AE189" t="n">
        <v>28</v>
      </c>
      <c r="AF189" t="n">
        <v>9</v>
      </c>
      <c r="AG189" t="n">
        <v>9</v>
      </c>
      <c r="AH189" t="n">
        <v>7</v>
      </c>
      <c r="AI189" t="n">
        <v>7</v>
      </c>
      <c r="AJ189" t="n">
        <v>18</v>
      </c>
      <c r="AK189" t="n">
        <v>18</v>
      </c>
      <c r="AL189" t="n">
        <v>1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HYPERLINK("http://catalog.hathitrust.org/Record/008307886","HathiTrust Record")</f>
        <v/>
      </c>
      <c r="AS189">
        <f>HYPERLINK("https://creighton-primo.hosted.exlibrisgroup.com/primo-explore/search?tab=default_tab&amp;search_scope=EVERYTHING&amp;vid=01CRU&amp;lang=en_US&amp;offset=0&amp;query=any,contains,991004304389702656","Catalog Record")</f>
        <v/>
      </c>
      <c r="AT189">
        <f>HYPERLINK("http://www.worldcat.org/oclc/2979461","WorldCat Record")</f>
        <v/>
      </c>
      <c r="AU189" t="inlineStr">
        <is>
          <t>27879919:eng</t>
        </is>
      </c>
      <c r="AV189" t="inlineStr">
        <is>
          <t>2979461</t>
        </is>
      </c>
      <c r="AW189" t="inlineStr">
        <is>
          <t>991004304389702656</t>
        </is>
      </c>
      <c r="AX189" t="inlineStr">
        <is>
          <t>991004304389702656</t>
        </is>
      </c>
      <c r="AY189" t="inlineStr">
        <is>
          <t>2268421250002656</t>
        </is>
      </c>
      <c r="AZ189" t="inlineStr">
        <is>
          <t>BOOK</t>
        </is>
      </c>
      <c r="BB189" t="inlineStr">
        <is>
          <t>9780809120192</t>
        </is>
      </c>
      <c r="BC189" t="inlineStr">
        <is>
          <t>32285003193041</t>
        </is>
      </c>
      <c r="BD189" t="inlineStr">
        <is>
          <t>893782090</t>
        </is>
      </c>
    </row>
    <row r="190">
      <c r="A190" t="inlineStr">
        <is>
          <t>No</t>
        </is>
      </c>
      <c r="B190" t="inlineStr">
        <is>
          <t>HX536 .H39 1962</t>
        </is>
      </c>
      <c r="C190" t="inlineStr">
        <is>
          <t>0                      HX 0536000H  39          1962</t>
        </is>
      </c>
      <c r="D190" t="inlineStr">
        <is>
          <t>Reason and faith in modern society : liberalism, Marxism, and democracy / Eduard Heiman.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Heimann, Eduard, 1889-1967.</t>
        </is>
      </c>
      <c r="L190" t="inlineStr">
        <is>
          <t>Edinburgh : Oliver &amp; Boyd, 1962, c1961.</t>
        </is>
      </c>
      <c r="M190" t="inlineStr">
        <is>
          <t>1962</t>
        </is>
      </c>
      <c r="O190" t="inlineStr">
        <is>
          <t>eng</t>
        </is>
      </c>
      <c r="P190" t="inlineStr">
        <is>
          <t>enk</t>
        </is>
      </c>
      <c r="R190" t="inlineStr">
        <is>
          <t xml:space="preserve">HX </t>
        </is>
      </c>
      <c r="S190" t="n">
        <v>2</v>
      </c>
      <c r="T190" t="n">
        <v>2</v>
      </c>
      <c r="U190" t="inlineStr">
        <is>
          <t>1998-08-02</t>
        </is>
      </c>
      <c r="V190" t="inlineStr">
        <is>
          <t>1998-08-02</t>
        </is>
      </c>
      <c r="W190" t="inlineStr">
        <is>
          <t>1992-03-13</t>
        </is>
      </c>
      <c r="X190" t="inlineStr">
        <is>
          <t>1992-03-13</t>
        </is>
      </c>
      <c r="Y190" t="n">
        <v>83</v>
      </c>
      <c r="Z190" t="n">
        <v>51</v>
      </c>
      <c r="AA190" t="n">
        <v>639</v>
      </c>
      <c r="AB190" t="n">
        <v>1</v>
      </c>
      <c r="AC190" t="n">
        <v>4</v>
      </c>
      <c r="AD190" t="n">
        <v>3</v>
      </c>
      <c r="AE190" t="n">
        <v>31</v>
      </c>
      <c r="AF190" t="n">
        <v>2</v>
      </c>
      <c r="AG190" t="n">
        <v>11</v>
      </c>
      <c r="AH190" t="n">
        <v>1</v>
      </c>
      <c r="AI190" t="n">
        <v>8</v>
      </c>
      <c r="AJ190" t="n">
        <v>3</v>
      </c>
      <c r="AK190" t="n">
        <v>18</v>
      </c>
      <c r="AL190" t="n">
        <v>0</v>
      </c>
      <c r="AM190" t="n">
        <v>3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HYPERLINK("http://catalog.hathitrust.org/Record/001433954","HathiTrust Record")</f>
        <v/>
      </c>
      <c r="AS190">
        <f>HYPERLINK("https://creighton-primo.hosted.exlibrisgroup.com/primo-explore/search?tab=default_tab&amp;search_scope=EVERYTHING&amp;vid=01CRU&amp;lang=en_US&amp;offset=0&amp;query=any,contains,991004534189702656","Catalog Record")</f>
        <v/>
      </c>
      <c r="AT190">
        <f>HYPERLINK("http://www.worldcat.org/oclc/3867989","WorldCat Record")</f>
        <v/>
      </c>
      <c r="AU190" t="inlineStr">
        <is>
          <t>198080242:eng</t>
        </is>
      </c>
      <c r="AV190" t="inlineStr">
        <is>
          <t>3867989</t>
        </is>
      </c>
      <c r="AW190" t="inlineStr">
        <is>
          <t>991004534189702656</t>
        </is>
      </c>
      <c r="AX190" t="inlineStr">
        <is>
          <t>991004534189702656</t>
        </is>
      </c>
      <c r="AY190" t="inlineStr">
        <is>
          <t>2264753930002656</t>
        </is>
      </c>
      <c r="AZ190" t="inlineStr">
        <is>
          <t>BOOK</t>
        </is>
      </c>
      <c r="BC190" t="inlineStr">
        <is>
          <t>32285000999135</t>
        </is>
      </c>
      <c r="BD190" t="inlineStr">
        <is>
          <t>893706546</t>
        </is>
      </c>
    </row>
    <row r="191">
      <c r="A191" t="inlineStr">
        <is>
          <t>No</t>
        </is>
      </c>
      <c r="B191" t="inlineStr">
        <is>
          <t>HX536 .H79</t>
        </is>
      </c>
      <c r="C191" t="inlineStr">
        <is>
          <t>0                      HX 0536000H  79</t>
        </is>
      </c>
      <c r="D191" t="inlineStr">
        <is>
          <t>The moral alternative to socialism / by Irving E. Howard. Introd. by Charles B. Shuman. Epilogue by Daniel Lyons.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Howard, Irving E.</t>
        </is>
      </c>
      <c r="L191" t="inlineStr">
        <is>
          <t>Chicago : Citizens Evaluation Institute, 1971.</t>
        </is>
      </c>
      <c r="M191" t="inlineStr">
        <is>
          <t>1971</t>
        </is>
      </c>
      <c r="O191" t="inlineStr">
        <is>
          <t>eng</t>
        </is>
      </c>
      <c r="P191" t="inlineStr">
        <is>
          <t>ilu</t>
        </is>
      </c>
      <c r="R191" t="inlineStr">
        <is>
          <t xml:space="preserve">HX </t>
        </is>
      </c>
      <c r="S191" t="n">
        <v>5</v>
      </c>
      <c r="T191" t="n">
        <v>5</v>
      </c>
      <c r="U191" t="inlineStr">
        <is>
          <t>2000-04-01</t>
        </is>
      </c>
      <c r="V191" t="inlineStr">
        <is>
          <t>2000-04-01</t>
        </is>
      </c>
      <c r="W191" t="inlineStr">
        <is>
          <t>1992-07-21</t>
        </is>
      </c>
      <c r="X191" t="inlineStr">
        <is>
          <t>1992-07-21</t>
        </is>
      </c>
      <c r="Y191" t="n">
        <v>165</v>
      </c>
      <c r="Z191" t="n">
        <v>161</v>
      </c>
      <c r="AA191" t="n">
        <v>161</v>
      </c>
      <c r="AB191" t="n">
        <v>2</v>
      </c>
      <c r="AC191" t="n">
        <v>2</v>
      </c>
      <c r="AD191" t="n">
        <v>5</v>
      </c>
      <c r="AE191" t="n">
        <v>5</v>
      </c>
      <c r="AF191" t="n">
        <v>0</v>
      </c>
      <c r="AG191" t="n">
        <v>0</v>
      </c>
      <c r="AH191" t="n">
        <v>1</v>
      </c>
      <c r="AI191" t="n">
        <v>1</v>
      </c>
      <c r="AJ191" t="n">
        <v>3</v>
      </c>
      <c r="AK191" t="n">
        <v>3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HYPERLINK("https://creighton-primo.hosted.exlibrisgroup.com/primo-explore/search?tab=default_tab&amp;search_scope=EVERYTHING&amp;vid=01CRU&amp;lang=en_US&amp;offset=0&amp;query=any,contains,991002182809702656","Catalog Record")</f>
        <v/>
      </c>
      <c r="AT191">
        <f>HYPERLINK("http://www.worldcat.org/oclc/279215","WorldCat Record")</f>
        <v/>
      </c>
      <c r="AU191" t="inlineStr">
        <is>
          <t>1422848:eng</t>
        </is>
      </c>
      <c r="AV191" t="inlineStr">
        <is>
          <t>279215</t>
        </is>
      </c>
      <c r="AW191" t="inlineStr">
        <is>
          <t>991002182809702656</t>
        </is>
      </c>
      <c r="AX191" t="inlineStr">
        <is>
          <t>991002182809702656</t>
        </is>
      </c>
      <c r="AY191" t="inlineStr">
        <is>
          <t>2261733950002656</t>
        </is>
      </c>
      <c r="AZ191" t="inlineStr">
        <is>
          <t>BOOK</t>
        </is>
      </c>
      <c r="BC191" t="inlineStr">
        <is>
          <t>32285001215812</t>
        </is>
      </c>
      <c r="BD191" t="inlineStr">
        <is>
          <t>893347197</t>
        </is>
      </c>
    </row>
    <row r="192">
      <c r="A192" t="inlineStr">
        <is>
          <t>No</t>
        </is>
      </c>
      <c r="B192" t="inlineStr">
        <is>
          <t>HX541 .F67 1986</t>
        </is>
      </c>
      <c r="C192" t="inlineStr">
        <is>
          <t>0                      HX 0541000F  67          1986</t>
        </is>
      </c>
      <c r="D192" t="inlineStr">
        <is>
          <t>The Communist Party and Soviet science / Stephen Fortescue.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Fortescue, Stephen.</t>
        </is>
      </c>
      <c r="L192" t="inlineStr">
        <is>
          <t>Baltimore : Johns Hopkins University Press, 1986.</t>
        </is>
      </c>
      <c r="M192" t="inlineStr">
        <is>
          <t>1986</t>
        </is>
      </c>
      <c r="O192" t="inlineStr">
        <is>
          <t>eng</t>
        </is>
      </c>
      <c r="P192" t="inlineStr">
        <is>
          <t>mdu</t>
        </is>
      </c>
      <c r="R192" t="inlineStr">
        <is>
          <t xml:space="preserve">HX </t>
        </is>
      </c>
      <c r="S192" t="n">
        <v>6</v>
      </c>
      <c r="T192" t="n">
        <v>6</v>
      </c>
      <c r="U192" t="inlineStr">
        <is>
          <t>1999-10-15</t>
        </is>
      </c>
      <c r="V192" t="inlineStr">
        <is>
          <t>1999-10-15</t>
        </is>
      </c>
      <c r="W192" t="inlineStr">
        <is>
          <t>1992-07-21</t>
        </is>
      </c>
      <c r="X192" t="inlineStr">
        <is>
          <t>1992-07-21</t>
        </is>
      </c>
      <c r="Y192" t="n">
        <v>246</v>
      </c>
      <c r="Z192" t="n">
        <v>209</v>
      </c>
      <c r="AA192" t="n">
        <v>252</v>
      </c>
      <c r="AB192" t="n">
        <v>1</v>
      </c>
      <c r="AC192" t="n">
        <v>2</v>
      </c>
      <c r="AD192" t="n">
        <v>9</v>
      </c>
      <c r="AE192" t="n">
        <v>12</v>
      </c>
      <c r="AF192" t="n">
        <v>2</v>
      </c>
      <c r="AG192" t="n">
        <v>3</v>
      </c>
      <c r="AH192" t="n">
        <v>4</v>
      </c>
      <c r="AI192" t="n">
        <v>5</v>
      </c>
      <c r="AJ192" t="n">
        <v>6</v>
      </c>
      <c r="AK192" t="n">
        <v>8</v>
      </c>
      <c r="AL192" t="n">
        <v>0</v>
      </c>
      <c r="AM192" t="n">
        <v>1</v>
      </c>
      <c r="AN192" t="n">
        <v>1</v>
      </c>
      <c r="AO192" t="n">
        <v>1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HYPERLINK("http://catalog.hathitrust.org/Record/000819565","HathiTrust Record")</f>
        <v/>
      </c>
      <c r="AS192">
        <f>HYPERLINK("https://creighton-primo.hosted.exlibrisgroup.com/primo-explore/search?tab=default_tab&amp;search_scope=EVERYTHING&amp;vid=01CRU&amp;lang=en_US&amp;offset=0&amp;query=any,contains,991000849289702656","Catalog Record")</f>
        <v/>
      </c>
      <c r="AT192">
        <f>HYPERLINK("http://www.worldcat.org/oclc/13581447","WorldCat Record")</f>
        <v/>
      </c>
      <c r="AU192" t="inlineStr">
        <is>
          <t>7509380:eng</t>
        </is>
      </c>
      <c r="AV192" t="inlineStr">
        <is>
          <t>13581447</t>
        </is>
      </c>
      <c r="AW192" t="inlineStr">
        <is>
          <t>991000849289702656</t>
        </is>
      </c>
      <c r="AX192" t="inlineStr">
        <is>
          <t>991000849289702656</t>
        </is>
      </c>
      <c r="AY192" t="inlineStr">
        <is>
          <t>2257357040002656</t>
        </is>
      </c>
      <c r="AZ192" t="inlineStr">
        <is>
          <t>BOOK</t>
        </is>
      </c>
      <c r="BB192" t="inlineStr">
        <is>
          <t>9780801834011</t>
        </is>
      </c>
      <c r="BC192" t="inlineStr">
        <is>
          <t>32285001215861</t>
        </is>
      </c>
      <c r="BD192" t="inlineStr">
        <is>
          <t>893249733</t>
        </is>
      </c>
    </row>
    <row r="193">
      <c r="A193" t="inlineStr">
        <is>
          <t>No</t>
        </is>
      </c>
      <c r="B193" t="inlineStr">
        <is>
          <t>HX541 .K54 1994</t>
        </is>
      </c>
      <c r="C193" t="inlineStr">
        <is>
          <t>0                      HX 0541000K  54          1994</t>
        </is>
      </c>
      <c r="D193" t="inlineStr">
        <is>
          <t>Marxism and science : analysis of an obsession / Gavin Kitching.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Kitching, Gavin.</t>
        </is>
      </c>
      <c r="L193" t="inlineStr">
        <is>
          <t>University Park, Pa. : Pennsylvania State University Press, c1994.</t>
        </is>
      </c>
      <c r="M193" t="inlineStr">
        <is>
          <t>1994</t>
        </is>
      </c>
      <c r="O193" t="inlineStr">
        <is>
          <t>eng</t>
        </is>
      </c>
      <c r="P193" t="inlineStr">
        <is>
          <t>pau</t>
        </is>
      </c>
      <c r="R193" t="inlineStr">
        <is>
          <t xml:space="preserve">HX </t>
        </is>
      </c>
      <c r="S193" t="n">
        <v>5</v>
      </c>
      <c r="T193" t="n">
        <v>5</v>
      </c>
      <c r="U193" t="inlineStr">
        <is>
          <t>1999-09-21</t>
        </is>
      </c>
      <c r="V193" t="inlineStr">
        <is>
          <t>1999-09-21</t>
        </is>
      </c>
      <c r="W193" t="inlineStr">
        <is>
          <t>1994-12-28</t>
        </is>
      </c>
      <c r="X193" t="inlineStr">
        <is>
          <t>1994-12-28</t>
        </is>
      </c>
      <c r="Y193" t="n">
        <v>276</v>
      </c>
      <c r="Z193" t="n">
        <v>206</v>
      </c>
      <c r="AA193" t="n">
        <v>208</v>
      </c>
      <c r="AB193" t="n">
        <v>3</v>
      </c>
      <c r="AC193" t="n">
        <v>3</v>
      </c>
      <c r="AD193" t="n">
        <v>11</v>
      </c>
      <c r="AE193" t="n">
        <v>11</v>
      </c>
      <c r="AF193" t="n">
        <v>2</v>
      </c>
      <c r="AG193" t="n">
        <v>2</v>
      </c>
      <c r="AH193" t="n">
        <v>5</v>
      </c>
      <c r="AI193" t="n">
        <v>5</v>
      </c>
      <c r="AJ193" t="n">
        <v>6</v>
      </c>
      <c r="AK193" t="n">
        <v>6</v>
      </c>
      <c r="AL193" t="n">
        <v>2</v>
      </c>
      <c r="AM193" t="n">
        <v>2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HYPERLINK("https://creighton-primo.hosted.exlibrisgroup.com/primo-explore/search?tab=default_tab&amp;search_scope=EVERYTHING&amp;vid=01CRU&amp;lang=en_US&amp;offset=0&amp;query=any,contains,991002197219702656","Catalog Record")</f>
        <v/>
      </c>
      <c r="AT193">
        <f>HYPERLINK("http://www.worldcat.org/oclc/28256098","WorldCat Record")</f>
        <v/>
      </c>
      <c r="AU193" t="inlineStr">
        <is>
          <t>908375624:eng</t>
        </is>
      </c>
      <c r="AV193" t="inlineStr">
        <is>
          <t>28256098</t>
        </is>
      </c>
      <c r="AW193" t="inlineStr">
        <is>
          <t>991002197219702656</t>
        </is>
      </c>
      <c r="AX193" t="inlineStr">
        <is>
          <t>991002197219702656</t>
        </is>
      </c>
      <c r="AY193" t="inlineStr">
        <is>
          <t>2261512760002656</t>
        </is>
      </c>
      <c r="AZ193" t="inlineStr">
        <is>
          <t>BOOK</t>
        </is>
      </c>
      <c r="BB193" t="inlineStr">
        <is>
          <t>9780271010267</t>
        </is>
      </c>
      <c r="BC193" t="inlineStr">
        <is>
          <t>32285001979607</t>
        </is>
      </c>
      <c r="BD193" t="inlineStr">
        <is>
          <t>893341146</t>
        </is>
      </c>
    </row>
    <row r="194">
      <c r="A194" t="inlineStr">
        <is>
          <t>No</t>
        </is>
      </c>
      <c r="B194" t="inlineStr">
        <is>
          <t>HX542 .B717 1986</t>
        </is>
      </c>
      <c r="C194" t="inlineStr">
        <is>
          <t>0                      HX 0542000B  717         1986</t>
        </is>
      </c>
      <c r="D194" t="inlineStr">
        <is>
          <t>The production of society : a Marxian foundation for social theory / Michael E. Brown.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Brown, Michael E.</t>
        </is>
      </c>
      <c r="L194" t="inlineStr">
        <is>
          <t>Totowa, N.J. : Rowman &amp; Littlefield, 1986.</t>
        </is>
      </c>
      <c r="M194" t="inlineStr">
        <is>
          <t>1986</t>
        </is>
      </c>
      <c r="O194" t="inlineStr">
        <is>
          <t>eng</t>
        </is>
      </c>
      <c r="P194" t="inlineStr">
        <is>
          <t>nju</t>
        </is>
      </c>
      <c r="R194" t="inlineStr">
        <is>
          <t xml:space="preserve">HX </t>
        </is>
      </c>
      <c r="S194" t="n">
        <v>1</v>
      </c>
      <c r="T194" t="n">
        <v>1</v>
      </c>
      <c r="U194" t="inlineStr">
        <is>
          <t>1992-11-14</t>
        </is>
      </c>
      <c r="V194" t="inlineStr">
        <is>
          <t>1992-11-14</t>
        </is>
      </c>
      <c r="W194" t="inlineStr">
        <is>
          <t>1992-07-21</t>
        </is>
      </c>
      <c r="X194" t="inlineStr">
        <is>
          <t>1992-07-21</t>
        </is>
      </c>
      <c r="Y194" t="n">
        <v>333</v>
      </c>
      <c r="Z194" t="n">
        <v>271</v>
      </c>
      <c r="AA194" t="n">
        <v>278</v>
      </c>
      <c r="AB194" t="n">
        <v>3</v>
      </c>
      <c r="AC194" t="n">
        <v>3</v>
      </c>
      <c r="AD194" t="n">
        <v>15</v>
      </c>
      <c r="AE194" t="n">
        <v>15</v>
      </c>
      <c r="AF194" t="n">
        <v>4</v>
      </c>
      <c r="AG194" t="n">
        <v>4</v>
      </c>
      <c r="AH194" t="n">
        <v>6</v>
      </c>
      <c r="AI194" t="n">
        <v>6</v>
      </c>
      <c r="AJ194" t="n">
        <v>7</v>
      </c>
      <c r="AK194" t="n">
        <v>7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HYPERLINK("http://catalog.hathitrust.org/Record/000635192","HathiTrust Record")</f>
        <v/>
      </c>
      <c r="AS194">
        <f>HYPERLINK("https://creighton-primo.hosted.exlibrisgroup.com/primo-explore/search?tab=default_tab&amp;search_scope=EVERYTHING&amp;vid=01CRU&amp;lang=en_US&amp;offset=0&amp;query=any,contains,991000813689702656","Catalog Record")</f>
        <v/>
      </c>
      <c r="AT194">
        <f>HYPERLINK("http://www.worldcat.org/oclc/13333945","WorldCat Record")</f>
        <v/>
      </c>
      <c r="AU194" t="inlineStr">
        <is>
          <t>7563884:eng</t>
        </is>
      </c>
      <c r="AV194" t="inlineStr">
        <is>
          <t>13333945</t>
        </is>
      </c>
      <c r="AW194" t="inlineStr">
        <is>
          <t>991000813689702656</t>
        </is>
      </c>
      <c r="AX194" t="inlineStr">
        <is>
          <t>991000813689702656</t>
        </is>
      </c>
      <c r="AY194" t="inlineStr">
        <is>
          <t>2262140080002656</t>
        </is>
      </c>
      <c r="AZ194" t="inlineStr">
        <is>
          <t>BOOK</t>
        </is>
      </c>
      <c r="BB194" t="inlineStr">
        <is>
          <t>9780847674732</t>
        </is>
      </c>
      <c r="BC194" t="inlineStr">
        <is>
          <t>32285001215879</t>
        </is>
      </c>
      <c r="BD194" t="inlineStr">
        <is>
          <t>893683776</t>
        </is>
      </c>
    </row>
    <row r="195">
      <c r="A195" t="inlineStr">
        <is>
          <t>No</t>
        </is>
      </c>
      <c r="B195" t="inlineStr">
        <is>
          <t>HX542 .L3813 1968</t>
        </is>
      </c>
      <c r="C195" t="inlineStr">
        <is>
          <t>0                      HX 0542000L  3813        1968</t>
        </is>
      </c>
      <c r="D195" t="inlineStr">
        <is>
          <t>The sociology of Marx. Translated from the French by Norbert Guterman.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Lefebvre, Henri, 1901-1991.</t>
        </is>
      </c>
      <c r="L195" t="inlineStr">
        <is>
          <t>New York, Pantheon Books [1968]</t>
        </is>
      </c>
      <c r="M195" t="inlineStr">
        <is>
          <t>1968</t>
        </is>
      </c>
      <c r="N195" t="inlineStr">
        <is>
          <t>[1st American ed.]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HX </t>
        </is>
      </c>
      <c r="S195" t="n">
        <v>1</v>
      </c>
      <c r="T195" t="n">
        <v>1</v>
      </c>
      <c r="U195" t="inlineStr">
        <is>
          <t>2007-11-19</t>
        </is>
      </c>
      <c r="V195" t="inlineStr">
        <is>
          <t>2007-11-19</t>
        </is>
      </c>
      <c r="W195" t="inlineStr">
        <is>
          <t>1997-09-02</t>
        </is>
      </c>
      <c r="X195" t="inlineStr">
        <is>
          <t>1997-09-02</t>
        </is>
      </c>
      <c r="Y195" t="n">
        <v>966</v>
      </c>
      <c r="Z195" t="n">
        <v>881</v>
      </c>
      <c r="AA195" t="n">
        <v>1111</v>
      </c>
      <c r="AB195" t="n">
        <v>9</v>
      </c>
      <c r="AC195" t="n">
        <v>10</v>
      </c>
      <c r="AD195" t="n">
        <v>40</v>
      </c>
      <c r="AE195" t="n">
        <v>53</v>
      </c>
      <c r="AF195" t="n">
        <v>16</v>
      </c>
      <c r="AG195" t="n">
        <v>23</v>
      </c>
      <c r="AH195" t="n">
        <v>7</v>
      </c>
      <c r="AI195" t="n">
        <v>8</v>
      </c>
      <c r="AJ195" t="n">
        <v>19</v>
      </c>
      <c r="AK195" t="n">
        <v>23</v>
      </c>
      <c r="AL195" t="n">
        <v>8</v>
      </c>
      <c r="AM195" t="n">
        <v>9</v>
      </c>
      <c r="AN195" t="n">
        <v>0</v>
      </c>
      <c r="AO195" t="n">
        <v>1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HYPERLINK("http://catalog.hathitrust.org/Record/000961228","HathiTrust Record")</f>
        <v/>
      </c>
      <c r="AS195">
        <f>HYPERLINK("https://creighton-primo.hosted.exlibrisgroup.com/primo-explore/search?tab=default_tab&amp;search_scope=EVERYTHING&amp;vid=01CRU&amp;lang=en_US&amp;offset=0&amp;query=any,contains,991001088299702656","Catalog Record")</f>
        <v/>
      </c>
      <c r="AT195">
        <f>HYPERLINK("http://www.worldcat.org/oclc/181025","WorldCat Record")</f>
        <v/>
      </c>
      <c r="AU195" t="inlineStr">
        <is>
          <t>2829715366:eng</t>
        </is>
      </c>
      <c r="AV195" t="inlineStr">
        <is>
          <t>181025</t>
        </is>
      </c>
      <c r="AW195" t="inlineStr">
        <is>
          <t>991001088299702656</t>
        </is>
      </c>
      <c r="AX195" t="inlineStr">
        <is>
          <t>991001088299702656</t>
        </is>
      </c>
      <c r="AY195" t="inlineStr">
        <is>
          <t>2272650900002656</t>
        </is>
      </c>
      <c r="AZ195" t="inlineStr">
        <is>
          <t>BOOK</t>
        </is>
      </c>
      <c r="BC195" t="inlineStr">
        <is>
          <t>32285003193108</t>
        </is>
      </c>
      <c r="BD195" t="inlineStr">
        <is>
          <t>893413942</t>
        </is>
      </c>
    </row>
    <row r="196">
      <c r="A196" t="inlineStr">
        <is>
          <t>No</t>
        </is>
      </c>
      <c r="B196" t="inlineStr">
        <is>
          <t>HX546 .C45</t>
        </is>
      </c>
      <c r="C196" t="inlineStr">
        <is>
          <t>0                      HX 0546000C  45</t>
        </is>
      </c>
      <c r="D196" t="inlineStr">
        <is>
          <t>Women under communism : family in Russia and China / by Paul Chao. --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Chao, Paul, 1919-</t>
        </is>
      </c>
      <c r="L196" t="inlineStr">
        <is>
          <t>Bayside, N.Y. : General Hall, 1977.</t>
        </is>
      </c>
      <c r="M196" t="inlineStr">
        <is>
          <t>1977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HX </t>
        </is>
      </c>
      <c r="S196" t="n">
        <v>5</v>
      </c>
      <c r="T196" t="n">
        <v>5</v>
      </c>
      <c r="U196" t="inlineStr">
        <is>
          <t>2002-11-22</t>
        </is>
      </c>
      <c r="V196" t="inlineStr">
        <is>
          <t>2002-11-22</t>
        </is>
      </c>
      <c r="W196" t="inlineStr">
        <is>
          <t>1992-07-21</t>
        </is>
      </c>
      <c r="X196" t="inlineStr">
        <is>
          <t>1992-07-21</t>
        </is>
      </c>
      <c r="Y196" t="n">
        <v>398</v>
      </c>
      <c r="Z196" t="n">
        <v>339</v>
      </c>
      <c r="AA196" t="n">
        <v>339</v>
      </c>
      <c r="AB196" t="n">
        <v>5</v>
      </c>
      <c r="AC196" t="n">
        <v>5</v>
      </c>
      <c r="AD196" t="n">
        <v>14</v>
      </c>
      <c r="AE196" t="n">
        <v>14</v>
      </c>
      <c r="AF196" t="n">
        <v>4</v>
      </c>
      <c r="AG196" t="n">
        <v>4</v>
      </c>
      <c r="AH196" t="n">
        <v>3</v>
      </c>
      <c r="AI196" t="n">
        <v>3</v>
      </c>
      <c r="AJ196" t="n">
        <v>7</v>
      </c>
      <c r="AK196" t="n">
        <v>7</v>
      </c>
      <c r="AL196" t="n">
        <v>3</v>
      </c>
      <c r="AM196" t="n">
        <v>3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HYPERLINK("https://creighton-primo.hosted.exlibrisgroup.com/primo-explore/search?tab=default_tab&amp;search_scope=EVERYTHING&amp;vid=01CRU&amp;lang=en_US&amp;offset=0&amp;query=any,contains,991004442869702656","Catalog Record")</f>
        <v/>
      </c>
      <c r="AT196">
        <f>HYPERLINK("http://www.worldcat.org/oclc/3472748","WorldCat Record")</f>
        <v/>
      </c>
      <c r="AU196" t="inlineStr">
        <is>
          <t>144719429:eng</t>
        </is>
      </c>
      <c r="AV196" t="inlineStr">
        <is>
          <t>3472748</t>
        </is>
      </c>
      <c r="AW196" t="inlineStr">
        <is>
          <t>991004442869702656</t>
        </is>
      </c>
      <c r="AX196" t="inlineStr">
        <is>
          <t>991004442869702656</t>
        </is>
      </c>
      <c r="AY196" t="inlineStr">
        <is>
          <t>2267180150002656</t>
        </is>
      </c>
      <c r="AZ196" t="inlineStr">
        <is>
          <t>BOOK</t>
        </is>
      </c>
      <c r="BB196" t="inlineStr">
        <is>
          <t>9780930390013</t>
        </is>
      </c>
      <c r="BC196" t="inlineStr">
        <is>
          <t>32285001215945</t>
        </is>
      </c>
      <c r="BD196" t="inlineStr">
        <is>
          <t>893788700</t>
        </is>
      </c>
    </row>
    <row r="197">
      <c r="A197" t="inlineStr">
        <is>
          <t>No</t>
        </is>
      </c>
      <c r="B197" t="inlineStr">
        <is>
          <t>HX546 .E55 1987</t>
        </is>
      </c>
      <c r="C197" t="inlineStr">
        <is>
          <t>0                      HX 0546000E  55          1987</t>
        </is>
      </c>
      <c r="D197" t="inlineStr">
        <is>
          <t>Engels revisited : new feminist essays / edited by Janet Sayers, Mary Evans, and Nanneke Redclift.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London ; New York : Tavistock Publications, 1987.</t>
        </is>
      </c>
      <c r="M197" t="inlineStr">
        <is>
          <t>1987</t>
        </is>
      </c>
      <c r="O197" t="inlineStr">
        <is>
          <t>eng</t>
        </is>
      </c>
      <c r="P197" t="inlineStr">
        <is>
          <t>enk</t>
        </is>
      </c>
      <c r="Q197" t="inlineStr">
        <is>
          <t>Social science paperbacks ; 347</t>
        </is>
      </c>
      <c r="R197" t="inlineStr">
        <is>
          <t xml:space="preserve">HX </t>
        </is>
      </c>
      <c r="S197" t="n">
        <v>3</v>
      </c>
      <c r="T197" t="n">
        <v>3</v>
      </c>
      <c r="U197" t="inlineStr">
        <is>
          <t>2003-10-06</t>
        </is>
      </c>
      <c r="V197" t="inlineStr">
        <is>
          <t>2003-10-06</t>
        </is>
      </c>
      <c r="W197" t="inlineStr">
        <is>
          <t>1992-07-21</t>
        </is>
      </c>
      <c r="X197" t="inlineStr">
        <is>
          <t>1992-07-21</t>
        </is>
      </c>
      <c r="Y197" t="n">
        <v>371</v>
      </c>
      <c r="Z197" t="n">
        <v>237</v>
      </c>
      <c r="AA197" t="n">
        <v>274</v>
      </c>
      <c r="AB197" t="n">
        <v>3</v>
      </c>
      <c r="AC197" t="n">
        <v>3</v>
      </c>
      <c r="AD197" t="n">
        <v>10</v>
      </c>
      <c r="AE197" t="n">
        <v>10</v>
      </c>
      <c r="AF197" t="n">
        <v>2</v>
      </c>
      <c r="AG197" t="n">
        <v>2</v>
      </c>
      <c r="AH197" t="n">
        <v>4</v>
      </c>
      <c r="AI197" t="n">
        <v>4</v>
      </c>
      <c r="AJ197" t="n">
        <v>5</v>
      </c>
      <c r="AK197" t="n">
        <v>5</v>
      </c>
      <c r="AL197" t="n">
        <v>2</v>
      </c>
      <c r="AM197" t="n">
        <v>2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HYPERLINK("https://creighton-primo.hosted.exlibrisgroup.com/primo-explore/search?tab=default_tab&amp;search_scope=EVERYTHING&amp;vid=01CRU&amp;lang=en_US&amp;offset=0&amp;query=any,contains,991000873119702656","Catalog Record")</f>
        <v/>
      </c>
      <c r="AT197">
        <f>HYPERLINK("http://www.worldcat.org/oclc/13794532","WorldCat Record")</f>
        <v/>
      </c>
      <c r="AU197" t="inlineStr">
        <is>
          <t>836656567:eng</t>
        </is>
      </c>
      <c r="AV197" t="inlineStr">
        <is>
          <t>13794532</t>
        </is>
      </c>
      <c r="AW197" t="inlineStr">
        <is>
          <t>991000873119702656</t>
        </is>
      </c>
      <c r="AX197" t="inlineStr">
        <is>
          <t>991000873119702656</t>
        </is>
      </c>
      <c r="AY197" t="inlineStr">
        <is>
          <t>2269725670002656</t>
        </is>
      </c>
      <c r="AZ197" t="inlineStr">
        <is>
          <t>BOOK</t>
        </is>
      </c>
      <c r="BB197" t="inlineStr">
        <is>
          <t>9780422608107</t>
        </is>
      </c>
      <c r="BC197" t="inlineStr">
        <is>
          <t>32285001215952</t>
        </is>
      </c>
      <c r="BD197" t="inlineStr">
        <is>
          <t>893620877</t>
        </is>
      </c>
    </row>
    <row r="198">
      <c r="A198" t="inlineStr">
        <is>
          <t>No</t>
        </is>
      </c>
      <c r="B198" t="inlineStr">
        <is>
          <t>HX546 .L66 2000</t>
        </is>
      </c>
      <c r="C198" t="inlineStr">
        <is>
          <t>0                      HX 0546000L  66          2000</t>
        </is>
      </c>
      <c r="D198" t="inlineStr">
        <is>
          <t>Men's feminism : August Bebel and the German socialist movement / Anne Lopes and Gary Roth.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Lopes, Anne.</t>
        </is>
      </c>
      <c r="L198" t="inlineStr">
        <is>
          <t>Amherst, N.Y. : Humanity Books, 2000.</t>
        </is>
      </c>
      <c r="M198" t="inlineStr">
        <is>
          <t>2000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HX </t>
        </is>
      </c>
      <c r="S198" t="n">
        <v>2</v>
      </c>
      <c r="T198" t="n">
        <v>2</v>
      </c>
      <c r="U198" t="inlineStr">
        <is>
          <t>2003-10-06</t>
        </is>
      </c>
      <c r="V198" t="inlineStr">
        <is>
          <t>2003-10-06</t>
        </is>
      </c>
      <c r="W198" t="inlineStr">
        <is>
          <t>2002-10-21</t>
        </is>
      </c>
      <c r="X198" t="inlineStr">
        <is>
          <t>2002-10-21</t>
        </is>
      </c>
      <c r="Y198" t="n">
        <v>205</v>
      </c>
      <c r="Z198" t="n">
        <v>169</v>
      </c>
      <c r="AA198" t="n">
        <v>171</v>
      </c>
      <c r="AB198" t="n">
        <v>3</v>
      </c>
      <c r="AC198" t="n">
        <v>3</v>
      </c>
      <c r="AD198" t="n">
        <v>12</v>
      </c>
      <c r="AE198" t="n">
        <v>12</v>
      </c>
      <c r="AF198" t="n">
        <v>3</v>
      </c>
      <c r="AG198" t="n">
        <v>3</v>
      </c>
      <c r="AH198" t="n">
        <v>3</v>
      </c>
      <c r="AI198" t="n">
        <v>3</v>
      </c>
      <c r="AJ198" t="n">
        <v>6</v>
      </c>
      <c r="AK198" t="n">
        <v>6</v>
      </c>
      <c r="AL198" t="n">
        <v>2</v>
      </c>
      <c r="AM198" t="n">
        <v>2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HYPERLINK("http://catalog.hathitrust.org/Record/004133011","HathiTrust Record")</f>
        <v/>
      </c>
      <c r="AS198">
        <f>HYPERLINK("https://creighton-primo.hosted.exlibrisgroup.com/primo-explore/search?tab=default_tab&amp;search_scope=EVERYTHING&amp;vid=01CRU&amp;lang=en_US&amp;offset=0&amp;query=any,contains,991003883189702656","Catalog Record")</f>
        <v/>
      </c>
      <c r="AT198">
        <f>HYPERLINK("http://www.worldcat.org/oclc/44541861","WorldCat Record")</f>
        <v/>
      </c>
      <c r="AU198" t="inlineStr">
        <is>
          <t>198516536:eng</t>
        </is>
      </c>
      <c r="AV198" t="inlineStr">
        <is>
          <t>44541861</t>
        </is>
      </c>
      <c r="AW198" t="inlineStr">
        <is>
          <t>991003883189702656</t>
        </is>
      </c>
      <c r="AX198" t="inlineStr">
        <is>
          <t>991003883189702656</t>
        </is>
      </c>
      <c r="AY198" t="inlineStr">
        <is>
          <t>2257651630002656</t>
        </is>
      </c>
      <c r="AZ198" t="inlineStr">
        <is>
          <t>BOOK</t>
        </is>
      </c>
      <c r="BB198" t="inlineStr">
        <is>
          <t>9781573928687</t>
        </is>
      </c>
      <c r="BC198" t="inlineStr">
        <is>
          <t>32285004656251</t>
        </is>
      </c>
      <c r="BD198" t="inlineStr">
        <is>
          <t>893705736</t>
        </is>
      </c>
    </row>
    <row r="199">
      <c r="A199" t="inlineStr">
        <is>
          <t>No</t>
        </is>
      </c>
      <c r="B199" t="inlineStr">
        <is>
          <t>HX546 .M396 1997</t>
        </is>
      </c>
      <c r="C199" t="inlineStr">
        <is>
          <t>0                      HX 0546000M  396         1997</t>
        </is>
      </c>
      <c r="D199" t="inlineStr">
        <is>
          <t>Materialist feminism : a reader in class, difference, and women's lives / edited by Rosemary Hennessy and Chrys Ingraham.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L199" t="inlineStr">
        <is>
          <t>New York : Routledge, 1997.</t>
        </is>
      </c>
      <c r="M199" t="inlineStr">
        <is>
          <t>1997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HX </t>
        </is>
      </c>
      <c r="S199" t="n">
        <v>4</v>
      </c>
      <c r="T199" t="n">
        <v>4</v>
      </c>
      <c r="U199" t="inlineStr">
        <is>
          <t>2003-10-06</t>
        </is>
      </c>
      <c r="V199" t="inlineStr">
        <is>
          <t>2003-10-06</t>
        </is>
      </c>
      <c r="W199" t="inlineStr">
        <is>
          <t>1997-10-02</t>
        </is>
      </c>
      <c r="X199" t="inlineStr">
        <is>
          <t>1997-10-02</t>
        </is>
      </c>
      <c r="Y199" t="n">
        <v>399</v>
      </c>
      <c r="Z199" t="n">
        <v>262</v>
      </c>
      <c r="AA199" t="n">
        <v>270</v>
      </c>
      <c r="AB199" t="n">
        <v>4</v>
      </c>
      <c r="AC199" t="n">
        <v>4</v>
      </c>
      <c r="AD199" t="n">
        <v>20</v>
      </c>
      <c r="AE199" t="n">
        <v>20</v>
      </c>
      <c r="AF199" t="n">
        <v>9</v>
      </c>
      <c r="AG199" t="n">
        <v>9</v>
      </c>
      <c r="AH199" t="n">
        <v>5</v>
      </c>
      <c r="AI199" t="n">
        <v>5</v>
      </c>
      <c r="AJ199" t="n">
        <v>9</v>
      </c>
      <c r="AK199" t="n">
        <v>9</v>
      </c>
      <c r="AL199" t="n">
        <v>3</v>
      </c>
      <c r="AM199" t="n">
        <v>3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HYPERLINK("https://creighton-primo.hosted.exlibrisgroup.com/primo-explore/search?tab=default_tab&amp;search_scope=EVERYTHING&amp;vid=01CRU&amp;lang=en_US&amp;offset=0&amp;query=any,contains,991002791379702656","Catalog Record")</f>
        <v/>
      </c>
      <c r="AT199">
        <f>HYPERLINK("http://www.worldcat.org/oclc/36656482","WorldCat Record")</f>
        <v/>
      </c>
      <c r="AU199" t="inlineStr">
        <is>
          <t>836926622:eng</t>
        </is>
      </c>
      <c r="AV199" t="inlineStr">
        <is>
          <t>36656482</t>
        </is>
      </c>
      <c r="AW199" t="inlineStr">
        <is>
          <t>991002791379702656</t>
        </is>
      </c>
      <c r="AX199" t="inlineStr">
        <is>
          <t>991002791379702656</t>
        </is>
      </c>
      <c r="AY199" t="inlineStr">
        <is>
          <t>2265602900002656</t>
        </is>
      </c>
      <c r="AZ199" t="inlineStr">
        <is>
          <t>BOOK</t>
        </is>
      </c>
      <c r="BB199" t="inlineStr">
        <is>
          <t>9780415916332</t>
        </is>
      </c>
      <c r="BC199" t="inlineStr">
        <is>
          <t>32285003252250</t>
        </is>
      </c>
      <c r="BD199" t="inlineStr">
        <is>
          <t>893428020</t>
        </is>
      </c>
    </row>
    <row r="200">
      <c r="A200" t="inlineStr">
        <is>
          <t>No</t>
        </is>
      </c>
      <c r="B200" t="inlineStr">
        <is>
          <t>HX550.A56 M3713</t>
        </is>
      </c>
      <c r="C200" t="inlineStr">
        <is>
          <t>0                      HX 0550000A  56                 M  3713</t>
        </is>
      </c>
      <c r="D200" t="inlineStr">
        <is>
          <t>Marxism and anthropology : the concept of "human essence" in the philosophy of Marx / George Márkus ; translated by E. de Laczay and G. Márkus.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Márkus, György, 1934-</t>
        </is>
      </c>
      <c r="L200" t="inlineStr">
        <is>
          <t>Assen : Van Gorcum, 1978.</t>
        </is>
      </c>
      <c r="M200" t="inlineStr">
        <is>
          <t>1978</t>
        </is>
      </c>
      <c r="O200" t="inlineStr">
        <is>
          <t>eng</t>
        </is>
      </c>
      <c r="P200" t="inlineStr">
        <is>
          <t xml:space="preserve">ne </t>
        </is>
      </c>
      <c r="Q200" t="inlineStr">
        <is>
          <t>Dialectic and society ; 4</t>
        </is>
      </c>
      <c r="R200" t="inlineStr">
        <is>
          <t xml:space="preserve">HX </t>
        </is>
      </c>
      <c r="S200" t="n">
        <v>1</v>
      </c>
      <c r="T200" t="n">
        <v>1</v>
      </c>
      <c r="U200" t="inlineStr">
        <is>
          <t>2000-10-22</t>
        </is>
      </c>
      <c r="V200" t="inlineStr">
        <is>
          <t>2000-10-22</t>
        </is>
      </c>
      <c r="W200" t="inlineStr">
        <is>
          <t>1992-07-21</t>
        </is>
      </c>
      <c r="X200" t="inlineStr">
        <is>
          <t>1992-07-21</t>
        </is>
      </c>
      <c r="Y200" t="n">
        <v>258</v>
      </c>
      <c r="Z200" t="n">
        <v>177</v>
      </c>
      <c r="AA200" t="n">
        <v>179</v>
      </c>
      <c r="AB200" t="n">
        <v>2</v>
      </c>
      <c r="AC200" t="n">
        <v>2</v>
      </c>
      <c r="AD200" t="n">
        <v>10</v>
      </c>
      <c r="AE200" t="n">
        <v>10</v>
      </c>
      <c r="AF200" t="n">
        <v>3</v>
      </c>
      <c r="AG200" t="n">
        <v>3</v>
      </c>
      <c r="AH200" t="n">
        <v>2</v>
      </c>
      <c r="AI200" t="n">
        <v>2</v>
      </c>
      <c r="AJ200" t="n">
        <v>7</v>
      </c>
      <c r="AK200" t="n">
        <v>7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HYPERLINK("http://catalog.hathitrust.org/Record/008307890","HathiTrust Record")</f>
        <v/>
      </c>
      <c r="AS200">
        <f>HYPERLINK("https://creighton-primo.hosted.exlibrisgroup.com/primo-explore/search?tab=default_tab&amp;search_scope=EVERYTHING&amp;vid=01CRU&amp;lang=en_US&amp;offset=0&amp;query=any,contains,991004748119702656","Catalog Record")</f>
        <v/>
      </c>
      <c r="AT200">
        <f>HYPERLINK("http://www.worldcat.org/oclc/4921873","WorldCat Record")</f>
        <v/>
      </c>
      <c r="AU200" t="inlineStr">
        <is>
          <t>3901413987:eng</t>
        </is>
      </c>
      <c r="AV200" t="inlineStr">
        <is>
          <t>4921873</t>
        </is>
      </c>
      <c r="AW200" t="inlineStr">
        <is>
          <t>991004748119702656</t>
        </is>
      </c>
      <c r="AX200" t="inlineStr">
        <is>
          <t>991004748119702656</t>
        </is>
      </c>
      <c r="AY200" t="inlineStr">
        <is>
          <t>2266795010002656</t>
        </is>
      </c>
      <c r="AZ200" t="inlineStr">
        <is>
          <t>BOOK</t>
        </is>
      </c>
      <c r="BB200" t="inlineStr">
        <is>
          <t>9789023216155</t>
        </is>
      </c>
      <c r="BC200" t="inlineStr">
        <is>
          <t>32285001216000</t>
        </is>
      </c>
      <c r="BD200" t="inlineStr">
        <is>
          <t>893782608</t>
        </is>
      </c>
    </row>
    <row r="201">
      <c r="A201" t="inlineStr">
        <is>
          <t>No</t>
        </is>
      </c>
      <c r="B201" t="inlineStr">
        <is>
          <t>HX550.I8 G43 1988</t>
        </is>
      </c>
      <c r="C201" t="inlineStr">
        <is>
          <t>0                      HX 0550000I  8                  G  43          1988</t>
        </is>
      </c>
      <c r="D201" t="inlineStr">
        <is>
          <t>Islam, guerrilla war, and revolution : a study in comparative social history / Haim Gerber.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Gerber, Haim.</t>
        </is>
      </c>
      <c r="L201" t="inlineStr">
        <is>
          <t>Boulder, CO : L. Rienner, c1988.</t>
        </is>
      </c>
      <c r="M201" t="inlineStr">
        <is>
          <t>1988</t>
        </is>
      </c>
      <c r="O201" t="inlineStr">
        <is>
          <t>eng</t>
        </is>
      </c>
      <c r="P201" t="inlineStr">
        <is>
          <t>cou</t>
        </is>
      </c>
      <c r="R201" t="inlineStr">
        <is>
          <t xml:space="preserve">HX </t>
        </is>
      </c>
      <c r="S201" t="n">
        <v>1</v>
      </c>
      <c r="T201" t="n">
        <v>1</v>
      </c>
      <c r="U201" t="inlineStr">
        <is>
          <t>2005-06-08</t>
        </is>
      </c>
      <c r="V201" t="inlineStr">
        <is>
          <t>2005-06-08</t>
        </is>
      </c>
      <c r="W201" t="inlineStr">
        <is>
          <t>1992-07-21</t>
        </is>
      </c>
      <c r="X201" t="inlineStr">
        <is>
          <t>1992-07-21</t>
        </is>
      </c>
      <c r="Y201" t="n">
        <v>341</v>
      </c>
      <c r="Z201" t="n">
        <v>252</v>
      </c>
      <c r="AA201" t="n">
        <v>258</v>
      </c>
      <c r="AB201" t="n">
        <v>3</v>
      </c>
      <c r="AC201" t="n">
        <v>3</v>
      </c>
      <c r="AD201" t="n">
        <v>16</v>
      </c>
      <c r="AE201" t="n">
        <v>16</v>
      </c>
      <c r="AF201" t="n">
        <v>4</v>
      </c>
      <c r="AG201" t="n">
        <v>4</v>
      </c>
      <c r="AH201" t="n">
        <v>4</v>
      </c>
      <c r="AI201" t="n">
        <v>4</v>
      </c>
      <c r="AJ201" t="n">
        <v>10</v>
      </c>
      <c r="AK201" t="n">
        <v>10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HYPERLINK("https://creighton-primo.hosted.exlibrisgroup.com/primo-explore/search?tab=default_tab&amp;search_scope=EVERYTHING&amp;vid=01CRU&amp;lang=en_US&amp;offset=0&amp;query=any,contains,991001289339702656","Catalog Record")</f>
        <v/>
      </c>
      <c r="AT201">
        <f>HYPERLINK("http://www.worldcat.org/oclc/17982581","WorldCat Record")</f>
        <v/>
      </c>
      <c r="AU201" t="inlineStr">
        <is>
          <t>16836907:eng</t>
        </is>
      </c>
      <c r="AV201" t="inlineStr">
        <is>
          <t>17982581</t>
        </is>
      </c>
      <c r="AW201" t="inlineStr">
        <is>
          <t>991001289339702656</t>
        </is>
      </c>
      <c r="AX201" t="inlineStr">
        <is>
          <t>991001289339702656</t>
        </is>
      </c>
      <c r="AY201" t="inlineStr">
        <is>
          <t>2259373930002656</t>
        </is>
      </c>
      <c r="AZ201" t="inlineStr">
        <is>
          <t>BOOK</t>
        </is>
      </c>
      <c r="BB201" t="inlineStr">
        <is>
          <t>9781555871284</t>
        </is>
      </c>
      <c r="BC201" t="inlineStr">
        <is>
          <t>32285001216026</t>
        </is>
      </c>
      <c r="BD201" t="inlineStr">
        <is>
          <t>893778699</t>
        </is>
      </c>
    </row>
    <row r="202">
      <c r="A202" t="inlineStr">
        <is>
          <t>No</t>
        </is>
      </c>
      <c r="B202" t="inlineStr">
        <is>
          <t>HX550.M35 T9</t>
        </is>
      </c>
      <c r="C202" t="inlineStr">
        <is>
          <t>0                      HX 0550000M  35                 T  9</t>
        </is>
      </c>
      <c r="D202" t="inlineStr">
        <is>
          <t>Target America : the influence of Communist propaganda on U.S. media / James L. Tyson.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Tyson, James L.</t>
        </is>
      </c>
      <c r="L202" t="inlineStr">
        <is>
          <t>Chicago : Regnery Gateway, c1981.</t>
        </is>
      </c>
      <c r="M202" t="inlineStr">
        <is>
          <t>1981</t>
        </is>
      </c>
      <c r="O202" t="inlineStr">
        <is>
          <t>eng</t>
        </is>
      </c>
      <c r="P202" t="inlineStr">
        <is>
          <t>ilu</t>
        </is>
      </c>
      <c r="R202" t="inlineStr">
        <is>
          <t xml:space="preserve">HX </t>
        </is>
      </c>
      <c r="S202" t="n">
        <v>1</v>
      </c>
      <c r="T202" t="n">
        <v>1</v>
      </c>
      <c r="U202" t="inlineStr">
        <is>
          <t>2004-04-22</t>
        </is>
      </c>
      <c r="V202" t="inlineStr">
        <is>
          <t>2004-04-22</t>
        </is>
      </c>
      <c r="W202" t="inlineStr">
        <is>
          <t>1992-07-21</t>
        </is>
      </c>
      <c r="X202" t="inlineStr">
        <is>
          <t>1992-07-21</t>
        </is>
      </c>
      <c r="Y202" t="n">
        <v>688</v>
      </c>
      <c r="Z202" t="n">
        <v>646</v>
      </c>
      <c r="AA202" t="n">
        <v>698</v>
      </c>
      <c r="AB202" t="n">
        <v>8</v>
      </c>
      <c r="AC202" t="n">
        <v>8</v>
      </c>
      <c r="AD202" t="n">
        <v>26</v>
      </c>
      <c r="AE202" t="n">
        <v>27</v>
      </c>
      <c r="AF202" t="n">
        <v>9</v>
      </c>
      <c r="AG202" t="n">
        <v>10</v>
      </c>
      <c r="AH202" t="n">
        <v>6</v>
      </c>
      <c r="AI202" t="n">
        <v>6</v>
      </c>
      <c r="AJ202" t="n">
        <v>13</v>
      </c>
      <c r="AK202" t="n">
        <v>13</v>
      </c>
      <c r="AL202" t="n">
        <v>5</v>
      </c>
      <c r="AM202" t="n">
        <v>5</v>
      </c>
      <c r="AN202" t="n">
        <v>1</v>
      </c>
      <c r="AO202" t="n">
        <v>1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HYPERLINK("http://catalog.hathitrust.org/Record/000147752","HathiTrust Record")</f>
        <v/>
      </c>
      <c r="AS202">
        <f>HYPERLINK("https://creighton-primo.hosted.exlibrisgroup.com/primo-explore/search?tab=default_tab&amp;search_scope=EVERYTHING&amp;vid=01CRU&amp;lang=en_US&amp;offset=0&amp;query=any,contains,991005165499702656","Catalog Record")</f>
        <v/>
      </c>
      <c r="AT202">
        <f>HYPERLINK("http://www.worldcat.org/oclc/7831159","WorldCat Record")</f>
        <v/>
      </c>
      <c r="AU202" t="inlineStr">
        <is>
          <t>552077:eng</t>
        </is>
      </c>
      <c r="AV202" t="inlineStr">
        <is>
          <t>7831159</t>
        </is>
      </c>
      <c r="AW202" t="inlineStr">
        <is>
          <t>991005165499702656</t>
        </is>
      </c>
      <c r="AX202" t="inlineStr">
        <is>
          <t>991005165499702656</t>
        </is>
      </c>
      <c r="AY202" t="inlineStr">
        <is>
          <t>2258635880002656</t>
        </is>
      </c>
      <c r="AZ202" t="inlineStr">
        <is>
          <t>BOOK</t>
        </is>
      </c>
      <c r="BB202" t="inlineStr">
        <is>
          <t>9780895266712</t>
        </is>
      </c>
      <c r="BC202" t="inlineStr">
        <is>
          <t>32285001216067</t>
        </is>
      </c>
      <c r="BD202" t="inlineStr">
        <is>
          <t>893895985</t>
        </is>
      </c>
    </row>
    <row r="203">
      <c r="A203" t="inlineStr">
        <is>
          <t>No</t>
        </is>
      </c>
      <c r="B203" t="inlineStr">
        <is>
          <t>HX550.N3 O12 2006</t>
        </is>
      </c>
      <c r="C203" t="inlineStr">
        <is>
          <t>0                      HX 0550000N  3                  O  12          2006</t>
        </is>
      </c>
      <c r="D203" t="inlineStr">
        <is>
          <t>Intellectuals and apparatchiks : Russian nationalism and the Gorbachev revolution / Kevin O'Connor.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O'Connor, Kevin, 1967-</t>
        </is>
      </c>
      <c r="L203" t="inlineStr">
        <is>
          <t>Lanham, [Md.] : Lexington Books, c2006.</t>
        </is>
      </c>
      <c r="M203" t="inlineStr">
        <is>
          <t>2006</t>
        </is>
      </c>
      <c r="O203" t="inlineStr">
        <is>
          <t>eng</t>
        </is>
      </c>
      <c r="P203" t="inlineStr">
        <is>
          <t>mdu</t>
        </is>
      </c>
      <c r="R203" t="inlineStr">
        <is>
          <t xml:space="preserve">HX </t>
        </is>
      </c>
      <c r="S203" t="n">
        <v>1</v>
      </c>
      <c r="T203" t="n">
        <v>1</v>
      </c>
      <c r="U203" t="inlineStr">
        <is>
          <t>2008-04-16</t>
        </is>
      </c>
      <c r="V203" t="inlineStr">
        <is>
          <t>2008-04-16</t>
        </is>
      </c>
      <c r="W203" t="inlineStr">
        <is>
          <t>2008-04-16</t>
        </is>
      </c>
      <c r="X203" t="inlineStr">
        <is>
          <t>2008-04-16</t>
        </is>
      </c>
      <c r="Y203" t="n">
        <v>177</v>
      </c>
      <c r="Z203" t="n">
        <v>133</v>
      </c>
      <c r="AA203" t="n">
        <v>153</v>
      </c>
      <c r="AB203" t="n">
        <v>3</v>
      </c>
      <c r="AC203" t="n">
        <v>3</v>
      </c>
      <c r="AD203" t="n">
        <v>8</v>
      </c>
      <c r="AE203" t="n">
        <v>9</v>
      </c>
      <c r="AF203" t="n">
        <v>1</v>
      </c>
      <c r="AG203" t="n">
        <v>2</v>
      </c>
      <c r="AH203" t="n">
        <v>3</v>
      </c>
      <c r="AI203" t="n">
        <v>4</v>
      </c>
      <c r="AJ203" t="n">
        <v>5</v>
      </c>
      <c r="AK203" t="n">
        <v>5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HYPERLINK("https://creighton-primo.hosted.exlibrisgroup.com/primo-explore/search?tab=default_tab&amp;search_scope=EVERYTHING&amp;vid=01CRU&amp;lang=en_US&amp;offset=0&amp;query=any,contains,991005188849702656","Catalog Record")</f>
        <v/>
      </c>
      <c r="AT203">
        <f>HYPERLINK("http://www.worldcat.org/oclc/62161109","WorldCat Record")</f>
        <v/>
      </c>
      <c r="AU203" t="inlineStr">
        <is>
          <t>892331983:eng</t>
        </is>
      </c>
      <c r="AV203" t="inlineStr">
        <is>
          <t>62161109</t>
        </is>
      </c>
      <c r="AW203" t="inlineStr">
        <is>
          <t>991005188849702656</t>
        </is>
      </c>
      <c r="AX203" t="inlineStr">
        <is>
          <t>991005188849702656</t>
        </is>
      </c>
      <c r="AY203" t="inlineStr">
        <is>
          <t>2270660880002656</t>
        </is>
      </c>
      <c r="AZ203" t="inlineStr">
        <is>
          <t>BOOK</t>
        </is>
      </c>
      <c r="BB203" t="inlineStr">
        <is>
          <t>9780739107713</t>
        </is>
      </c>
      <c r="BC203" t="inlineStr">
        <is>
          <t>32285005402770</t>
        </is>
      </c>
      <c r="BD203" t="inlineStr">
        <is>
          <t>893613272</t>
        </is>
      </c>
    </row>
    <row r="204">
      <c r="A204" t="inlineStr">
        <is>
          <t>No</t>
        </is>
      </c>
      <c r="B204" t="inlineStr">
        <is>
          <t>HX550.P7 P63 1997</t>
        </is>
      </c>
      <c r="C204" t="inlineStr">
        <is>
          <t>0                      HX 0550000P  7                  P  63          1997</t>
        </is>
      </c>
      <c r="D204" t="inlineStr">
        <is>
          <t>Righting wrongs in Eastern Europe / Istvan Pogany.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Pogany, Istvan S.</t>
        </is>
      </c>
      <c r="L204" t="inlineStr">
        <is>
          <t>Manchester, UK ; New York : Manchester University Press ; New York : Distributed exclusively in the USA by St. Martin's Press, 1997.</t>
        </is>
      </c>
      <c r="M204" t="inlineStr">
        <is>
          <t>1997</t>
        </is>
      </c>
      <c r="O204" t="inlineStr">
        <is>
          <t>eng</t>
        </is>
      </c>
      <c r="P204" t="inlineStr">
        <is>
          <t>enk</t>
        </is>
      </c>
      <c r="Q204" t="inlineStr">
        <is>
          <t>Europe in change</t>
        </is>
      </c>
      <c r="R204" t="inlineStr">
        <is>
          <t xml:space="preserve">HX </t>
        </is>
      </c>
      <c r="S204" t="n">
        <v>4</v>
      </c>
      <c r="T204" t="n">
        <v>4</v>
      </c>
      <c r="U204" t="inlineStr">
        <is>
          <t>1999-10-27</t>
        </is>
      </c>
      <c r="V204" t="inlineStr">
        <is>
          <t>1999-10-27</t>
        </is>
      </c>
      <c r="W204" t="inlineStr">
        <is>
          <t>1998-08-20</t>
        </is>
      </c>
      <c r="X204" t="inlineStr">
        <is>
          <t>1998-08-20</t>
        </is>
      </c>
      <c r="Y204" t="n">
        <v>250</v>
      </c>
      <c r="Z204" t="n">
        <v>188</v>
      </c>
      <c r="AA204" t="n">
        <v>194</v>
      </c>
      <c r="AB204" t="n">
        <v>2</v>
      </c>
      <c r="AC204" t="n">
        <v>2</v>
      </c>
      <c r="AD204" t="n">
        <v>8</v>
      </c>
      <c r="AE204" t="n">
        <v>8</v>
      </c>
      <c r="AF204" t="n">
        <v>1</v>
      </c>
      <c r="AG204" t="n">
        <v>1</v>
      </c>
      <c r="AH204" t="n">
        <v>2</v>
      </c>
      <c r="AI204" t="n">
        <v>2</v>
      </c>
      <c r="AJ204" t="n">
        <v>6</v>
      </c>
      <c r="AK204" t="n">
        <v>6</v>
      </c>
      <c r="AL204" t="n">
        <v>1</v>
      </c>
      <c r="AM204" t="n">
        <v>1</v>
      </c>
      <c r="AN204" t="n">
        <v>1</v>
      </c>
      <c r="AO204" t="n">
        <v>1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HYPERLINK("https://creighton-primo.hosted.exlibrisgroup.com/primo-explore/search?tab=default_tab&amp;search_scope=EVERYTHING&amp;vid=01CRU&amp;lang=en_US&amp;offset=0&amp;query=any,contains,991002806729702656","Catalog Record")</f>
        <v/>
      </c>
      <c r="AT204">
        <f>HYPERLINK("http://www.worldcat.org/oclc/36876153","WorldCat Record")</f>
        <v/>
      </c>
      <c r="AU204" t="inlineStr">
        <is>
          <t>581578:eng</t>
        </is>
      </c>
      <c r="AV204" t="inlineStr">
        <is>
          <t>36876153</t>
        </is>
      </c>
      <c r="AW204" t="inlineStr">
        <is>
          <t>991002806729702656</t>
        </is>
      </c>
      <c r="AX204" t="inlineStr">
        <is>
          <t>991002806729702656</t>
        </is>
      </c>
      <c r="AY204" t="inlineStr">
        <is>
          <t>2255877310002656</t>
        </is>
      </c>
      <c r="AZ204" t="inlineStr">
        <is>
          <t>BOOK</t>
        </is>
      </c>
      <c r="BB204" t="inlineStr">
        <is>
          <t>9780719030420</t>
        </is>
      </c>
      <c r="BC204" t="inlineStr">
        <is>
          <t>32285003460119</t>
        </is>
      </c>
      <c r="BD204" t="inlineStr">
        <is>
          <t>893774044</t>
        </is>
      </c>
    </row>
    <row r="205">
      <c r="A205" t="inlineStr">
        <is>
          <t>No</t>
        </is>
      </c>
      <c r="B205" t="inlineStr">
        <is>
          <t>HX550.R48 L33 1990</t>
        </is>
      </c>
      <c r="C205" t="inlineStr">
        <is>
          <t>0                      HX 0550000R  48                 L  33          1990</t>
        </is>
      </c>
      <c r="D205" t="inlineStr">
        <is>
          <t>New reflections on the revolution of our time / Ernesto Laclau.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Laclau, Ernesto, 1935-2014.</t>
        </is>
      </c>
      <c r="L205" t="inlineStr">
        <is>
          <t>London ; New York : Verso, 1990.</t>
        </is>
      </c>
      <c r="M205" t="inlineStr">
        <is>
          <t>1990</t>
        </is>
      </c>
      <c r="O205" t="inlineStr">
        <is>
          <t>eng</t>
        </is>
      </c>
      <c r="P205" t="inlineStr">
        <is>
          <t>enk</t>
        </is>
      </c>
      <c r="Q205" t="inlineStr">
        <is>
          <t>Phronesis</t>
        </is>
      </c>
      <c r="R205" t="inlineStr">
        <is>
          <t xml:space="preserve">HX </t>
        </is>
      </c>
      <c r="S205" t="n">
        <v>2</v>
      </c>
      <c r="T205" t="n">
        <v>2</v>
      </c>
      <c r="U205" t="inlineStr">
        <is>
          <t>2010-10-11</t>
        </is>
      </c>
      <c r="V205" t="inlineStr">
        <is>
          <t>2010-10-11</t>
        </is>
      </c>
      <c r="W205" t="inlineStr">
        <is>
          <t>1992-11-02</t>
        </is>
      </c>
      <c r="X205" t="inlineStr">
        <is>
          <t>1992-11-02</t>
        </is>
      </c>
      <c r="Y205" t="n">
        <v>340</v>
      </c>
      <c r="Z205" t="n">
        <v>182</v>
      </c>
      <c r="AA205" t="n">
        <v>189</v>
      </c>
      <c r="AB205" t="n">
        <v>1</v>
      </c>
      <c r="AC205" t="n">
        <v>1</v>
      </c>
      <c r="AD205" t="n">
        <v>13</v>
      </c>
      <c r="AE205" t="n">
        <v>13</v>
      </c>
      <c r="AF205" t="n">
        <v>4</v>
      </c>
      <c r="AG205" t="n">
        <v>4</v>
      </c>
      <c r="AH205" t="n">
        <v>4</v>
      </c>
      <c r="AI205" t="n">
        <v>4</v>
      </c>
      <c r="AJ205" t="n">
        <v>8</v>
      </c>
      <c r="AK205" t="n">
        <v>8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HYPERLINK("http://catalog.hathitrust.org/Record/002437620","HathiTrust Record")</f>
        <v/>
      </c>
      <c r="AS205">
        <f>HYPERLINK("https://creighton-primo.hosted.exlibrisgroup.com/primo-explore/search?tab=default_tab&amp;search_scope=EVERYTHING&amp;vid=01CRU&amp;lang=en_US&amp;offset=0&amp;query=any,contains,991001750999702656","Catalog Record")</f>
        <v/>
      </c>
      <c r="AT205">
        <f>HYPERLINK("http://www.worldcat.org/oclc/22181709","WorldCat Record")</f>
        <v/>
      </c>
      <c r="AU205" t="inlineStr">
        <is>
          <t>23569404:eng</t>
        </is>
      </c>
      <c r="AV205" t="inlineStr">
        <is>
          <t>22181709</t>
        </is>
      </c>
      <c r="AW205" t="inlineStr">
        <is>
          <t>991001750999702656</t>
        </is>
      </c>
      <c r="AX205" t="inlineStr">
        <is>
          <t>991001750999702656</t>
        </is>
      </c>
      <c r="AY205" t="inlineStr">
        <is>
          <t>2257793500002656</t>
        </is>
      </c>
      <c r="AZ205" t="inlineStr">
        <is>
          <t>BOOK</t>
        </is>
      </c>
      <c r="BB205" t="inlineStr">
        <is>
          <t>9780860919193</t>
        </is>
      </c>
      <c r="BC205" t="inlineStr">
        <is>
          <t>32285001360352</t>
        </is>
      </c>
      <c r="BD205" t="inlineStr">
        <is>
          <t>893316007</t>
        </is>
      </c>
    </row>
    <row r="206">
      <c r="A206" t="inlineStr">
        <is>
          <t>No</t>
        </is>
      </c>
      <c r="B206" t="inlineStr">
        <is>
          <t>HX550.R48 W43 2002</t>
        </is>
      </c>
      <c r="C206" t="inlineStr">
        <is>
          <t>0                      HX 0550000R  48                 W  43          2002</t>
        </is>
      </c>
      <c r="D206" t="inlineStr">
        <is>
          <t>What is to be done? : Leninism, Anti-Leninist Marxism and the question of revolution today / [edited by] Werner Bonefeld, Sergio Tischler.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Aldershot, England ; Burlington, VT : Ashgate, c2002.</t>
        </is>
      </c>
      <c r="M206" t="inlineStr">
        <is>
          <t>2002</t>
        </is>
      </c>
      <c r="O206" t="inlineStr">
        <is>
          <t>eng</t>
        </is>
      </c>
      <c r="P206" t="inlineStr">
        <is>
          <t>enk</t>
        </is>
      </c>
      <c r="R206" t="inlineStr">
        <is>
          <t xml:space="preserve">HX </t>
        </is>
      </c>
      <c r="S206" t="n">
        <v>2</v>
      </c>
      <c r="T206" t="n">
        <v>2</v>
      </c>
      <c r="U206" t="inlineStr">
        <is>
          <t>2005-04-26</t>
        </is>
      </c>
      <c r="V206" t="inlineStr">
        <is>
          <t>2005-04-26</t>
        </is>
      </c>
      <c r="W206" t="inlineStr">
        <is>
          <t>2003-09-23</t>
        </is>
      </c>
      <c r="X206" t="inlineStr">
        <is>
          <t>2003-09-23</t>
        </is>
      </c>
      <c r="Y206" t="n">
        <v>122</v>
      </c>
      <c r="Z206" t="n">
        <v>86</v>
      </c>
      <c r="AA206" t="n">
        <v>89</v>
      </c>
      <c r="AB206" t="n">
        <v>1</v>
      </c>
      <c r="AC206" t="n">
        <v>1</v>
      </c>
      <c r="AD206" t="n">
        <v>3</v>
      </c>
      <c r="AE206" t="n">
        <v>3</v>
      </c>
      <c r="AF206" t="n">
        <v>1</v>
      </c>
      <c r="AG206" t="n">
        <v>1</v>
      </c>
      <c r="AH206" t="n">
        <v>1</v>
      </c>
      <c r="AI206" t="n">
        <v>1</v>
      </c>
      <c r="AJ206" t="n">
        <v>3</v>
      </c>
      <c r="AK206" t="n">
        <v>3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HYPERLINK("http://catalog.hathitrust.org/Record/004300715","HathiTrust Record")</f>
        <v/>
      </c>
      <c r="AS206">
        <f>HYPERLINK("https://creighton-primo.hosted.exlibrisgroup.com/primo-explore/search?tab=default_tab&amp;search_scope=EVERYTHING&amp;vid=01CRU&amp;lang=en_US&amp;offset=0&amp;query=any,contains,991004131569702656","Catalog Record")</f>
        <v/>
      </c>
      <c r="AT206">
        <f>HYPERLINK("http://www.worldcat.org/oclc/50115579","WorldCat Record")</f>
        <v/>
      </c>
      <c r="AU206" t="inlineStr">
        <is>
          <t>840641968:eng</t>
        </is>
      </c>
      <c r="AV206" t="inlineStr">
        <is>
          <t>50115579</t>
        </is>
      </c>
      <c r="AW206" t="inlineStr">
        <is>
          <t>991004131569702656</t>
        </is>
      </c>
      <c r="AX206" t="inlineStr">
        <is>
          <t>991004131569702656</t>
        </is>
      </c>
      <c r="AY206" t="inlineStr">
        <is>
          <t>2255715230002656</t>
        </is>
      </c>
      <c r="AZ206" t="inlineStr">
        <is>
          <t>BOOK</t>
        </is>
      </c>
      <c r="BB206" t="inlineStr">
        <is>
          <t>9780754632313</t>
        </is>
      </c>
      <c r="BC206" t="inlineStr">
        <is>
          <t>32285004789565</t>
        </is>
      </c>
      <c r="BD206" t="inlineStr">
        <is>
          <t>893247192</t>
        </is>
      </c>
    </row>
    <row r="207">
      <c r="A207" t="inlineStr">
        <is>
          <t>No</t>
        </is>
      </c>
      <c r="B207" t="inlineStr">
        <is>
          <t>HX56 .M318</t>
        </is>
      </c>
      <c r="C207" t="inlineStr">
        <is>
          <t>0                      HX 0056000M  318</t>
        </is>
      </c>
      <c r="D207" t="inlineStr">
        <is>
          <t>Soviet Marxism, a critical analysis.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Marcuse, Herbert, 1898-1979.</t>
        </is>
      </c>
      <c r="L207" t="inlineStr">
        <is>
          <t>New York, Columbia University Press, 1958.</t>
        </is>
      </c>
      <c r="M207" t="inlineStr">
        <is>
          <t>1958</t>
        </is>
      </c>
      <c r="O207" t="inlineStr">
        <is>
          <t>eng</t>
        </is>
      </c>
      <c r="P207" t="inlineStr">
        <is>
          <t>nyu</t>
        </is>
      </c>
      <c r="Q207" t="inlineStr">
        <is>
          <t>Studies of the Russian Institute, Columbia University</t>
        </is>
      </c>
      <c r="R207" t="inlineStr">
        <is>
          <t xml:space="preserve">HX </t>
        </is>
      </c>
      <c r="S207" t="n">
        <v>2</v>
      </c>
      <c r="T207" t="n">
        <v>2</v>
      </c>
      <c r="U207" t="inlineStr">
        <is>
          <t>2007-02-23</t>
        </is>
      </c>
      <c r="V207" t="inlineStr">
        <is>
          <t>2007-02-23</t>
        </is>
      </c>
      <c r="W207" t="inlineStr">
        <is>
          <t>1997-08-27</t>
        </is>
      </c>
      <c r="X207" t="inlineStr">
        <is>
          <t>1997-08-27</t>
        </is>
      </c>
      <c r="Y207" t="n">
        <v>929</v>
      </c>
      <c r="Z207" t="n">
        <v>810</v>
      </c>
      <c r="AA207" t="n">
        <v>1020</v>
      </c>
      <c r="AB207" t="n">
        <v>10</v>
      </c>
      <c r="AC207" t="n">
        <v>10</v>
      </c>
      <c r="AD207" t="n">
        <v>45</v>
      </c>
      <c r="AE207" t="n">
        <v>51</v>
      </c>
      <c r="AF207" t="n">
        <v>19</v>
      </c>
      <c r="AG207" t="n">
        <v>20</v>
      </c>
      <c r="AH207" t="n">
        <v>10</v>
      </c>
      <c r="AI207" t="n">
        <v>11</v>
      </c>
      <c r="AJ207" t="n">
        <v>19</v>
      </c>
      <c r="AK207" t="n">
        <v>23</v>
      </c>
      <c r="AL207" t="n">
        <v>9</v>
      </c>
      <c r="AM207" t="n">
        <v>9</v>
      </c>
      <c r="AN207" t="n">
        <v>0</v>
      </c>
      <c r="AO207" t="n">
        <v>1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HYPERLINK("http://catalog.hathitrust.org/Record/001136786","HathiTrust Record")</f>
        <v/>
      </c>
      <c r="AS207">
        <f>HYPERLINK("https://creighton-primo.hosted.exlibrisgroup.com/primo-explore/search?tab=default_tab&amp;search_scope=EVERYTHING&amp;vid=01CRU&amp;lang=en_US&amp;offset=0&amp;query=any,contains,991003344729702656","Catalog Record")</f>
        <v/>
      </c>
      <c r="AT207">
        <f>HYPERLINK("http://www.worldcat.org/oclc/876342","WorldCat Record")</f>
        <v/>
      </c>
      <c r="AU207" t="inlineStr">
        <is>
          <t>4820395542:eng</t>
        </is>
      </c>
      <c r="AV207" t="inlineStr">
        <is>
          <t>876342</t>
        </is>
      </c>
      <c r="AW207" t="inlineStr">
        <is>
          <t>991003344729702656</t>
        </is>
      </c>
      <c r="AX207" t="inlineStr">
        <is>
          <t>991003344729702656</t>
        </is>
      </c>
      <c r="AY207" t="inlineStr">
        <is>
          <t>2263807830002656</t>
        </is>
      </c>
      <c r="AZ207" t="inlineStr">
        <is>
          <t>BOOK</t>
        </is>
      </c>
      <c r="BC207" t="inlineStr">
        <is>
          <t>32285003191318</t>
        </is>
      </c>
      <c r="BD207" t="inlineStr">
        <is>
          <t>893881075</t>
        </is>
      </c>
    </row>
    <row r="208">
      <c r="A208" t="inlineStr">
        <is>
          <t>No</t>
        </is>
      </c>
      <c r="B208" t="inlineStr">
        <is>
          <t>HX56 .P558</t>
        </is>
      </c>
      <c r="C208" t="inlineStr">
        <is>
          <t>0                      HX 0056000P  558</t>
        </is>
      </c>
      <c r="D208" t="inlineStr">
        <is>
          <t>Fundamental problems of Marxism, by G. Plekhanov, edited by D. Ryazanov [pseud.]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Plekhanov, Georgiĭ Valentinovich, 1856-1918.</t>
        </is>
      </c>
      <c r="L208" t="inlineStr">
        <is>
          <t>London, M. Lawrence [1929]</t>
        </is>
      </c>
      <c r="M208" t="inlineStr">
        <is>
          <t>1929</t>
        </is>
      </c>
      <c r="O208" t="inlineStr">
        <is>
          <t>eng</t>
        </is>
      </c>
      <c r="P208" t="inlineStr">
        <is>
          <t>enk</t>
        </is>
      </c>
      <c r="R208" t="inlineStr">
        <is>
          <t xml:space="preserve">HX </t>
        </is>
      </c>
      <c r="S208" t="n">
        <v>4</v>
      </c>
      <c r="T208" t="n">
        <v>4</v>
      </c>
      <c r="U208" t="inlineStr">
        <is>
          <t>2007-12-01</t>
        </is>
      </c>
      <c r="V208" t="inlineStr">
        <is>
          <t>2007-12-01</t>
        </is>
      </c>
      <c r="W208" t="inlineStr">
        <is>
          <t>1997-08-27</t>
        </is>
      </c>
      <c r="X208" t="inlineStr">
        <is>
          <t>1997-08-27</t>
        </is>
      </c>
      <c r="Y208" t="n">
        <v>124</v>
      </c>
      <c r="Z208" t="n">
        <v>82</v>
      </c>
      <c r="AA208" t="n">
        <v>566</v>
      </c>
      <c r="AB208" t="n">
        <v>2</v>
      </c>
      <c r="AC208" t="n">
        <v>2</v>
      </c>
      <c r="AD208" t="n">
        <v>5</v>
      </c>
      <c r="AE208" t="n">
        <v>28</v>
      </c>
      <c r="AF208" t="n">
        <v>0</v>
      </c>
      <c r="AG208" t="n">
        <v>11</v>
      </c>
      <c r="AH208" t="n">
        <v>3</v>
      </c>
      <c r="AI208" t="n">
        <v>9</v>
      </c>
      <c r="AJ208" t="n">
        <v>2</v>
      </c>
      <c r="AK208" t="n">
        <v>14</v>
      </c>
      <c r="AL208" t="n">
        <v>1</v>
      </c>
      <c r="AM208" t="n">
        <v>1</v>
      </c>
      <c r="AN208" t="n">
        <v>0</v>
      </c>
      <c r="AO208" t="n">
        <v>1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HYPERLINK("http://catalog.hathitrust.org/Record/001324678","HathiTrust Record")</f>
        <v/>
      </c>
      <c r="AS208">
        <f>HYPERLINK("https://creighton-primo.hosted.exlibrisgroup.com/primo-explore/search?tab=default_tab&amp;search_scope=EVERYTHING&amp;vid=01CRU&amp;lang=en_US&amp;offset=0&amp;query=any,contains,991004582439702656","Catalog Record")</f>
        <v/>
      </c>
      <c r="AT208">
        <f>HYPERLINK("http://www.worldcat.org/oclc/4067741","WorldCat Record")</f>
        <v/>
      </c>
      <c r="AU208" t="inlineStr">
        <is>
          <t>3901501018:eng</t>
        </is>
      </c>
      <c r="AV208" t="inlineStr">
        <is>
          <t>4067741</t>
        </is>
      </c>
      <c r="AW208" t="inlineStr">
        <is>
          <t>991004582439702656</t>
        </is>
      </c>
      <c r="AX208" t="inlineStr">
        <is>
          <t>991004582439702656</t>
        </is>
      </c>
      <c r="AY208" t="inlineStr">
        <is>
          <t>2268497110002656</t>
        </is>
      </c>
      <c r="AZ208" t="inlineStr">
        <is>
          <t>BOOK</t>
        </is>
      </c>
      <c r="BC208" t="inlineStr">
        <is>
          <t>32285003191326</t>
        </is>
      </c>
      <c r="BD208" t="inlineStr">
        <is>
          <t>893353458</t>
        </is>
      </c>
    </row>
    <row r="209">
      <c r="A209" t="inlineStr">
        <is>
          <t>No</t>
        </is>
      </c>
      <c r="B209" t="inlineStr">
        <is>
          <t>HX626 .S2</t>
        </is>
      </c>
      <c r="C209" t="inlineStr">
        <is>
          <t>0                      HX 0626000S  2</t>
        </is>
      </c>
      <c r="D209" t="inlineStr">
        <is>
          <t>Communism in Latin America, an international bibliography: 1900-1945, 1960-1967 / [by] Martin H. Sable with the assistance of M. Wayne Dennis.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Sable, Martin Howard.</t>
        </is>
      </c>
      <c r="L209" t="inlineStr">
        <is>
          <t>Los Angeles : Latin American Center, University of California, 1968.</t>
        </is>
      </c>
      <c r="M209" t="inlineStr">
        <is>
          <t>1968</t>
        </is>
      </c>
      <c r="O209" t="inlineStr">
        <is>
          <t>eng</t>
        </is>
      </c>
      <c r="P209" t="inlineStr">
        <is>
          <t>cau</t>
        </is>
      </c>
      <c r="Q209" t="inlineStr">
        <is>
          <t>University of California. Latin American Center. Reference series, no. 1-A</t>
        </is>
      </c>
      <c r="R209" t="inlineStr">
        <is>
          <t xml:space="preserve">HX </t>
        </is>
      </c>
      <c r="S209" t="n">
        <v>3</v>
      </c>
      <c r="T209" t="n">
        <v>3</v>
      </c>
      <c r="U209" t="inlineStr">
        <is>
          <t>1995-10-08</t>
        </is>
      </c>
      <c r="V209" t="inlineStr">
        <is>
          <t>1995-10-08</t>
        </is>
      </c>
      <c r="W209" t="inlineStr">
        <is>
          <t>1992-07-21</t>
        </is>
      </c>
      <c r="X209" t="inlineStr">
        <is>
          <t>1992-07-21</t>
        </is>
      </c>
      <c r="Y209" t="n">
        <v>225</v>
      </c>
      <c r="Z209" t="n">
        <v>186</v>
      </c>
      <c r="AA209" t="n">
        <v>188</v>
      </c>
      <c r="AB209" t="n">
        <v>2</v>
      </c>
      <c r="AC209" t="n">
        <v>2</v>
      </c>
      <c r="AD209" t="n">
        <v>7</v>
      </c>
      <c r="AE209" t="n">
        <v>7</v>
      </c>
      <c r="AF209" t="n">
        <v>1</v>
      </c>
      <c r="AG209" t="n">
        <v>1</v>
      </c>
      <c r="AH209" t="n">
        <v>1</v>
      </c>
      <c r="AI209" t="n">
        <v>1</v>
      </c>
      <c r="AJ209" t="n">
        <v>4</v>
      </c>
      <c r="AK209" t="n">
        <v>4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HYPERLINK("http://catalog.hathitrust.org/Record/001192733","HathiTrust Record")</f>
        <v/>
      </c>
      <c r="AS209">
        <f>HYPERLINK("https://creighton-primo.hosted.exlibrisgroup.com/primo-explore/search?tab=default_tab&amp;search_scope=EVERYTHING&amp;vid=01CRU&amp;lang=en_US&amp;offset=0&amp;query=any,contains,991001292439702656","Catalog Record")</f>
        <v/>
      </c>
      <c r="AT209">
        <f>HYPERLINK("http://www.worldcat.org/oclc/218341","WorldCat Record")</f>
        <v/>
      </c>
      <c r="AU209" t="inlineStr">
        <is>
          <t>1313987:eng</t>
        </is>
      </c>
      <c r="AV209" t="inlineStr">
        <is>
          <t>218341</t>
        </is>
      </c>
      <c r="AW209" t="inlineStr">
        <is>
          <t>991001292439702656</t>
        </is>
      </c>
      <c r="AX209" t="inlineStr">
        <is>
          <t>991001292439702656</t>
        </is>
      </c>
      <c r="AY209" t="inlineStr">
        <is>
          <t>2258699890002656</t>
        </is>
      </c>
      <c r="AZ209" t="inlineStr">
        <is>
          <t>BOOK</t>
        </is>
      </c>
      <c r="BC209" t="inlineStr">
        <is>
          <t>32285001216141</t>
        </is>
      </c>
      <c r="BD209" t="inlineStr">
        <is>
          <t>893602499</t>
        </is>
      </c>
    </row>
    <row r="210">
      <c r="A210" t="inlineStr">
        <is>
          <t>No</t>
        </is>
      </c>
      <c r="B210" t="inlineStr">
        <is>
          <t>HX632 .K7613 1972c</t>
        </is>
      </c>
      <c r="C210" t="inlineStr">
        <is>
          <t>0                      HX 0632000K  7613        1972c</t>
        </is>
      </c>
      <c r="D210" t="inlineStr">
        <is>
          <t>The conquest of bread, [by] Peter Kropotkin; edited and with an introd. by Paul Avrich. --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Kropotkin, Petr Alekseevich, kni︠a︡zʹ, 1842-1921.</t>
        </is>
      </c>
      <c r="L210" t="inlineStr">
        <is>
          <t>New York, New York University Press, 1972.</t>
        </is>
      </c>
      <c r="M210" t="inlineStr">
        <is>
          <t>1972</t>
        </is>
      </c>
      <c r="O210" t="inlineStr">
        <is>
          <t>eng</t>
        </is>
      </c>
      <c r="P210" t="inlineStr">
        <is>
          <t>___</t>
        </is>
      </c>
      <c r="R210" t="inlineStr">
        <is>
          <t xml:space="preserve">HX </t>
        </is>
      </c>
      <c r="S210" t="n">
        <v>6</v>
      </c>
      <c r="T210" t="n">
        <v>6</v>
      </c>
      <c r="U210" t="inlineStr">
        <is>
          <t>2004-10-21</t>
        </is>
      </c>
      <c r="V210" t="inlineStr">
        <is>
          <t>2004-10-21</t>
        </is>
      </c>
      <c r="W210" t="inlineStr">
        <is>
          <t>1992-07-21</t>
        </is>
      </c>
      <c r="X210" t="inlineStr">
        <is>
          <t>1992-07-21</t>
        </is>
      </c>
      <c r="Y210" t="n">
        <v>218</v>
      </c>
      <c r="Z210" t="n">
        <v>190</v>
      </c>
      <c r="AA210" t="n">
        <v>831</v>
      </c>
      <c r="AB210" t="n">
        <v>1</v>
      </c>
      <c r="AC210" t="n">
        <v>4</v>
      </c>
      <c r="AD210" t="n">
        <v>6</v>
      </c>
      <c r="AE210" t="n">
        <v>36</v>
      </c>
      <c r="AF210" t="n">
        <v>2</v>
      </c>
      <c r="AG210" t="n">
        <v>13</v>
      </c>
      <c r="AH210" t="n">
        <v>5</v>
      </c>
      <c r="AI210" t="n">
        <v>11</v>
      </c>
      <c r="AJ210" t="n">
        <v>2</v>
      </c>
      <c r="AK210" t="n">
        <v>19</v>
      </c>
      <c r="AL210" t="n">
        <v>0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HYPERLINK("http://catalog.hathitrust.org/Record/005868716","HathiTrust Record")</f>
        <v/>
      </c>
      <c r="AS210">
        <f>HYPERLINK("https://creighton-primo.hosted.exlibrisgroup.com/primo-explore/search?tab=default_tab&amp;search_scope=EVERYTHING&amp;vid=01CRU&amp;lang=en_US&amp;offset=0&amp;query=any,contains,991003376549702656","Catalog Record")</f>
        <v/>
      </c>
      <c r="AT210">
        <f>HYPERLINK("http://www.worldcat.org/oclc/913753","WorldCat Record")</f>
        <v/>
      </c>
      <c r="AU210" t="inlineStr">
        <is>
          <t>345937999:eng</t>
        </is>
      </c>
      <c r="AV210" t="inlineStr">
        <is>
          <t>913753</t>
        </is>
      </c>
      <c r="AW210" t="inlineStr">
        <is>
          <t>991003376549702656</t>
        </is>
      </c>
      <c r="AX210" t="inlineStr">
        <is>
          <t>991003376549702656</t>
        </is>
      </c>
      <c r="AY210" t="inlineStr">
        <is>
          <t>2265744450002656</t>
        </is>
      </c>
      <c r="AZ210" t="inlineStr">
        <is>
          <t>BOOK</t>
        </is>
      </c>
      <c r="BC210" t="inlineStr">
        <is>
          <t>32285001216174</t>
        </is>
      </c>
      <c r="BD210" t="inlineStr">
        <is>
          <t>893317939</t>
        </is>
      </c>
    </row>
    <row r="211">
      <c r="A211" t="inlineStr">
        <is>
          <t>No</t>
        </is>
      </c>
      <c r="B211" t="inlineStr">
        <is>
          <t>HX653 .H66 1951</t>
        </is>
      </c>
      <c r="C211" t="inlineStr">
        <is>
          <t>0                      HX 0653000H  66          1951</t>
        </is>
      </c>
      <c r="D211" t="inlineStr">
        <is>
          <t>Heavens on earth : utopian communities in America, 1680-1880 / Mark Holloway.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Holloway, Mark, 1917-2004.</t>
        </is>
      </c>
      <c r="L211" t="inlineStr">
        <is>
          <t>New York : Library Publishers, 1951.</t>
        </is>
      </c>
      <c r="M211" t="inlineStr">
        <is>
          <t>1951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HX </t>
        </is>
      </c>
      <c r="S211" t="n">
        <v>1</v>
      </c>
      <c r="T211" t="n">
        <v>1</v>
      </c>
      <c r="U211" t="inlineStr">
        <is>
          <t>1998-06-18</t>
        </is>
      </c>
      <c r="V211" t="inlineStr">
        <is>
          <t>1998-06-18</t>
        </is>
      </c>
      <c r="W211" t="inlineStr">
        <is>
          <t>1993-11-30</t>
        </is>
      </c>
      <c r="X211" t="inlineStr">
        <is>
          <t>1993-11-30</t>
        </is>
      </c>
      <c r="Y211" t="n">
        <v>280</v>
      </c>
      <c r="Z211" t="n">
        <v>263</v>
      </c>
      <c r="AA211" t="n">
        <v>1423</v>
      </c>
      <c r="AB211" t="n">
        <v>4</v>
      </c>
      <c r="AC211" t="n">
        <v>10</v>
      </c>
      <c r="AD211" t="n">
        <v>11</v>
      </c>
      <c r="AE211" t="n">
        <v>55</v>
      </c>
      <c r="AF211" t="n">
        <v>4</v>
      </c>
      <c r="AG211" t="n">
        <v>23</v>
      </c>
      <c r="AH211" t="n">
        <v>2</v>
      </c>
      <c r="AI211" t="n">
        <v>10</v>
      </c>
      <c r="AJ211" t="n">
        <v>3</v>
      </c>
      <c r="AK211" t="n">
        <v>22</v>
      </c>
      <c r="AL211" t="n">
        <v>3</v>
      </c>
      <c r="AM211" t="n">
        <v>9</v>
      </c>
      <c r="AN211" t="n">
        <v>0</v>
      </c>
      <c r="AO211" t="n">
        <v>2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HYPERLINK("https://creighton-primo.hosted.exlibrisgroup.com/primo-explore/search?tab=default_tab&amp;search_scope=EVERYTHING&amp;vid=01CRU&amp;lang=en_US&amp;offset=0&amp;query=any,contains,991002488739702656","Catalog Record")</f>
        <v/>
      </c>
      <c r="AT211">
        <f>HYPERLINK("http://www.worldcat.org/oclc/361835","WorldCat Record")</f>
        <v/>
      </c>
      <c r="AU211" t="inlineStr">
        <is>
          <t>1383881:eng</t>
        </is>
      </c>
      <c r="AV211" t="inlineStr">
        <is>
          <t>361835</t>
        </is>
      </c>
      <c r="AW211" t="inlineStr">
        <is>
          <t>991002488739702656</t>
        </is>
      </c>
      <c r="AX211" t="inlineStr">
        <is>
          <t>991002488739702656</t>
        </is>
      </c>
      <c r="AY211" t="inlineStr">
        <is>
          <t>2263237690002656</t>
        </is>
      </c>
      <c r="AZ211" t="inlineStr">
        <is>
          <t>BOOK</t>
        </is>
      </c>
      <c r="BC211" t="inlineStr">
        <is>
          <t>32285001689107</t>
        </is>
      </c>
      <c r="BD211" t="inlineStr">
        <is>
          <t>893622346</t>
        </is>
      </c>
    </row>
    <row r="212">
      <c r="A212" t="inlineStr">
        <is>
          <t>No</t>
        </is>
      </c>
      <c r="B212" t="inlineStr">
        <is>
          <t>HX653 .S65 1998</t>
        </is>
      </c>
      <c r="C212" t="inlineStr">
        <is>
          <t>0                      HX 0653000S  65          1998</t>
        </is>
      </c>
      <c r="D212" t="inlineStr">
        <is>
          <t>Encyclopedia of American communes, 1663-1963 / Foster Stockwell.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Stockwell, Foster.</t>
        </is>
      </c>
      <c r="L212" t="inlineStr">
        <is>
          <t>Jefferson, N.C. : McFarland &amp; Co., c1998.</t>
        </is>
      </c>
      <c r="M212" t="inlineStr">
        <is>
          <t>1998</t>
        </is>
      </c>
      <c r="O212" t="inlineStr">
        <is>
          <t>eng</t>
        </is>
      </c>
      <c r="P212" t="inlineStr">
        <is>
          <t>ncu</t>
        </is>
      </c>
      <c r="R212" t="inlineStr">
        <is>
          <t xml:space="preserve">HX </t>
        </is>
      </c>
      <c r="S212" t="n">
        <v>1</v>
      </c>
      <c r="T212" t="n">
        <v>1</v>
      </c>
      <c r="U212" t="inlineStr">
        <is>
          <t>2001-04-29</t>
        </is>
      </c>
      <c r="V212" t="inlineStr">
        <is>
          <t>2001-04-29</t>
        </is>
      </c>
      <c r="W212" t="inlineStr">
        <is>
          <t>1999-01-11</t>
        </is>
      </c>
      <c r="X212" t="inlineStr">
        <is>
          <t>1999-01-11</t>
        </is>
      </c>
      <c r="Y212" t="n">
        <v>370</v>
      </c>
      <c r="Z212" t="n">
        <v>343</v>
      </c>
      <c r="AA212" t="n">
        <v>356</v>
      </c>
      <c r="AB212" t="n">
        <v>2</v>
      </c>
      <c r="AC212" t="n">
        <v>2</v>
      </c>
      <c r="AD212" t="n">
        <v>15</v>
      </c>
      <c r="AE212" t="n">
        <v>15</v>
      </c>
      <c r="AF212" t="n">
        <v>4</v>
      </c>
      <c r="AG212" t="n">
        <v>4</v>
      </c>
      <c r="AH212" t="n">
        <v>5</v>
      </c>
      <c r="AI212" t="n">
        <v>5</v>
      </c>
      <c r="AJ212" t="n">
        <v>9</v>
      </c>
      <c r="AK212" t="n">
        <v>9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HYPERLINK("http://catalog.hathitrust.org/Record/003999167","HathiTrust Record")</f>
        <v/>
      </c>
      <c r="AS212">
        <f>HYPERLINK("https://creighton-primo.hosted.exlibrisgroup.com/primo-explore/search?tab=default_tab&amp;search_scope=EVERYTHING&amp;vid=01CRU&amp;lang=en_US&amp;offset=0&amp;query=any,contains,991002885499702656","Catalog Record")</f>
        <v/>
      </c>
      <c r="AT212">
        <f>HYPERLINK("http://www.worldcat.org/oclc/38024003","WorldCat Record")</f>
        <v/>
      </c>
      <c r="AU212" t="inlineStr">
        <is>
          <t>601787:eng</t>
        </is>
      </c>
      <c r="AV212" t="inlineStr">
        <is>
          <t>38024003</t>
        </is>
      </c>
      <c r="AW212" t="inlineStr">
        <is>
          <t>991002885499702656</t>
        </is>
      </c>
      <c r="AX212" t="inlineStr">
        <is>
          <t>991002885499702656</t>
        </is>
      </c>
      <c r="AY212" t="inlineStr">
        <is>
          <t>2261856030002656</t>
        </is>
      </c>
      <c r="AZ212" t="inlineStr">
        <is>
          <t>BOOK</t>
        </is>
      </c>
      <c r="BB212" t="inlineStr">
        <is>
          <t>9780786404551</t>
        </is>
      </c>
      <c r="BC212" t="inlineStr">
        <is>
          <t>32285003511176</t>
        </is>
      </c>
      <c r="BD212" t="inlineStr">
        <is>
          <t>893793052</t>
        </is>
      </c>
    </row>
    <row r="213">
      <c r="A213" t="inlineStr">
        <is>
          <t>No</t>
        </is>
      </c>
      <c r="B213" t="inlineStr">
        <is>
          <t>HX653 .W57 1993</t>
        </is>
      </c>
      <c r="C213" t="inlineStr">
        <is>
          <t>0                      HX 0653000W  57          1993</t>
        </is>
      </c>
      <c r="D213" t="inlineStr">
        <is>
          <t>Women in spiritual and communitarian societies in the United States / edited by Wendy E. Chmielewski, Louis J. Kern, and Marlyn Klee-Hartzell.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L213" t="inlineStr">
        <is>
          <t>Syracuse, N.Y. : Syracuse University Press, 1993.</t>
        </is>
      </c>
      <c r="M213" t="inlineStr">
        <is>
          <t>1993</t>
        </is>
      </c>
      <c r="N213" t="inlineStr">
        <is>
          <t>1st ed.</t>
        </is>
      </c>
      <c r="O213" t="inlineStr">
        <is>
          <t>eng</t>
        </is>
      </c>
      <c r="P213" t="inlineStr">
        <is>
          <t>nyu</t>
        </is>
      </c>
      <c r="Q213" t="inlineStr">
        <is>
          <t>Utopianism and communitarianism</t>
        </is>
      </c>
      <c r="R213" t="inlineStr">
        <is>
          <t xml:space="preserve">HX </t>
        </is>
      </c>
      <c r="S213" t="n">
        <v>8</v>
      </c>
      <c r="T213" t="n">
        <v>8</v>
      </c>
      <c r="U213" t="inlineStr">
        <is>
          <t>2001-06-13</t>
        </is>
      </c>
      <c r="V213" t="inlineStr">
        <is>
          <t>2001-06-13</t>
        </is>
      </c>
      <c r="W213" t="inlineStr">
        <is>
          <t>1993-11-29</t>
        </is>
      </c>
      <c r="X213" t="inlineStr">
        <is>
          <t>1993-11-29</t>
        </is>
      </c>
      <c r="Y213" t="n">
        <v>563</v>
      </c>
      <c r="Z213" t="n">
        <v>510</v>
      </c>
      <c r="AA213" t="n">
        <v>519</v>
      </c>
      <c r="AB213" t="n">
        <v>5</v>
      </c>
      <c r="AC213" t="n">
        <v>5</v>
      </c>
      <c r="AD213" t="n">
        <v>32</v>
      </c>
      <c r="AE213" t="n">
        <v>32</v>
      </c>
      <c r="AF213" t="n">
        <v>13</v>
      </c>
      <c r="AG213" t="n">
        <v>13</v>
      </c>
      <c r="AH213" t="n">
        <v>7</v>
      </c>
      <c r="AI213" t="n">
        <v>7</v>
      </c>
      <c r="AJ213" t="n">
        <v>13</v>
      </c>
      <c r="AK213" t="n">
        <v>13</v>
      </c>
      <c r="AL213" t="n">
        <v>4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HYPERLINK("http://catalog.hathitrust.org/Record/002607941","HathiTrust Record")</f>
        <v/>
      </c>
      <c r="AS213">
        <f>HYPERLINK("https://creighton-primo.hosted.exlibrisgroup.com/primo-explore/search?tab=default_tab&amp;search_scope=EVERYTHING&amp;vid=01CRU&amp;lang=en_US&amp;offset=0&amp;query=any,contains,991002013149702656","Catalog Record")</f>
        <v/>
      </c>
      <c r="AT213">
        <f>HYPERLINK("http://www.worldcat.org/oclc/25628994","WorldCat Record")</f>
        <v/>
      </c>
      <c r="AU213" t="inlineStr">
        <is>
          <t>358306522:eng</t>
        </is>
      </c>
      <c r="AV213" t="inlineStr">
        <is>
          <t>25628994</t>
        </is>
      </c>
      <c r="AW213" t="inlineStr">
        <is>
          <t>991002013149702656</t>
        </is>
      </c>
      <c r="AX213" t="inlineStr">
        <is>
          <t>991002013149702656</t>
        </is>
      </c>
      <c r="AY213" t="inlineStr">
        <is>
          <t>2263810210002656</t>
        </is>
      </c>
      <c r="AZ213" t="inlineStr">
        <is>
          <t>BOOK</t>
        </is>
      </c>
      <c r="BB213" t="inlineStr">
        <is>
          <t>9780815625681</t>
        </is>
      </c>
      <c r="BC213" t="inlineStr">
        <is>
          <t>32285001812790</t>
        </is>
      </c>
      <c r="BD213" t="inlineStr">
        <is>
          <t>893433390</t>
        </is>
      </c>
    </row>
    <row r="214">
      <c r="A214" t="inlineStr">
        <is>
          <t>No</t>
        </is>
      </c>
      <c r="B214" t="inlineStr">
        <is>
          <t>HX654 .F67</t>
        </is>
      </c>
      <c r="C214" t="inlineStr">
        <is>
          <t>0                      HX 0654000F  67</t>
        </is>
      </c>
      <c r="D214" t="inlineStr">
        <is>
          <t>Religion and sexuality : three American communal experiments of the nineteenth century / Lawrence Foster.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Foster, Lawrence, 1947-</t>
        </is>
      </c>
      <c r="L214" t="inlineStr">
        <is>
          <t>New York : Oxford University Press, 1981.</t>
        </is>
      </c>
      <c r="M214" t="inlineStr">
        <is>
          <t>1981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HX </t>
        </is>
      </c>
      <c r="S214" t="n">
        <v>20</v>
      </c>
      <c r="T214" t="n">
        <v>20</v>
      </c>
      <c r="U214" t="inlineStr">
        <is>
          <t>2009-09-15</t>
        </is>
      </c>
      <c r="V214" t="inlineStr">
        <is>
          <t>2009-09-15</t>
        </is>
      </c>
      <c r="W214" t="inlineStr">
        <is>
          <t>1992-03-13</t>
        </is>
      </c>
      <c r="X214" t="inlineStr">
        <is>
          <t>1992-03-13</t>
        </is>
      </c>
      <c r="Y214" t="n">
        <v>933</v>
      </c>
      <c r="Z214" t="n">
        <v>829</v>
      </c>
      <c r="AA214" t="n">
        <v>836</v>
      </c>
      <c r="AB214" t="n">
        <v>4</v>
      </c>
      <c r="AC214" t="n">
        <v>4</v>
      </c>
      <c r="AD214" t="n">
        <v>30</v>
      </c>
      <c r="AE214" t="n">
        <v>30</v>
      </c>
      <c r="AF214" t="n">
        <v>12</v>
      </c>
      <c r="AG214" t="n">
        <v>12</v>
      </c>
      <c r="AH214" t="n">
        <v>6</v>
      </c>
      <c r="AI214" t="n">
        <v>6</v>
      </c>
      <c r="AJ214" t="n">
        <v>15</v>
      </c>
      <c r="AK214" t="n">
        <v>15</v>
      </c>
      <c r="AL214" t="n">
        <v>3</v>
      </c>
      <c r="AM214" t="n">
        <v>3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HYPERLINK("http://catalog.hathitrust.org/Record/000186622","HathiTrust Record")</f>
        <v/>
      </c>
      <c r="AS214">
        <f>HYPERLINK("https://creighton-primo.hosted.exlibrisgroup.com/primo-explore/search?tab=default_tab&amp;search_scope=EVERYTHING&amp;vid=01CRU&amp;lang=en_US&amp;offset=0&amp;query=any,contains,991004985319702656","Catalog Record")</f>
        <v/>
      </c>
      <c r="AT214">
        <f>HYPERLINK("http://www.worldcat.org/oclc/6447299","WorldCat Record")</f>
        <v/>
      </c>
      <c r="AU214" t="inlineStr">
        <is>
          <t>2863739251:eng</t>
        </is>
      </c>
      <c r="AV214" t="inlineStr">
        <is>
          <t>6447299</t>
        </is>
      </c>
      <c r="AW214" t="inlineStr">
        <is>
          <t>991004985319702656</t>
        </is>
      </c>
      <c r="AX214" t="inlineStr">
        <is>
          <t>991004985319702656</t>
        </is>
      </c>
      <c r="AY214" t="inlineStr">
        <is>
          <t>2255456200002656</t>
        </is>
      </c>
      <c r="AZ214" t="inlineStr">
        <is>
          <t>BOOK</t>
        </is>
      </c>
      <c r="BB214" t="inlineStr">
        <is>
          <t>9780195027945</t>
        </is>
      </c>
      <c r="BC214" t="inlineStr">
        <is>
          <t>32285000999705</t>
        </is>
      </c>
      <c r="BD214" t="inlineStr">
        <is>
          <t>893612982</t>
        </is>
      </c>
    </row>
    <row r="215">
      <c r="A215" t="inlineStr">
        <is>
          <t>No</t>
        </is>
      </c>
      <c r="B215" t="inlineStr">
        <is>
          <t>HX654 .R34</t>
        </is>
      </c>
      <c r="C215" t="inlineStr">
        <is>
          <t>0                      HX 0654000R  34</t>
        </is>
      </c>
      <c r="D215" t="inlineStr">
        <is>
          <t>Shared houses, shared lives : the new extended families and how they work / by Eric Raimy.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Raimy, Eric.</t>
        </is>
      </c>
      <c r="L215" t="inlineStr">
        <is>
          <t>Los Angeles : J.P. Tarcher, inc., Distributed by St. Martin's Press, New York, 1979.</t>
        </is>
      </c>
      <c r="M215" t="inlineStr">
        <is>
          <t>1979</t>
        </is>
      </c>
      <c r="O215" t="inlineStr">
        <is>
          <t>eng</t>
        </is>
      </c>
      <c r="P215" t="inlineStr">
        <is>
          <t>cau</t>
        </is>
      </c>
      <c r="R215" t="inlineStr">
        <is>
          <t xml:space="preserve">HX </t>
        </is>
      </c>
      <c r="S215" t="n">
        <v>6</v>
      </c>
      <c r="T215" t="n">
        <v>6</v>
      </c>
      <c r="U215" t="inlineStr">
        <is>
          <t>1995-03-26</t>
        </is>
      </c>
      <c r="V215" t="inlineStr">
        <is>
          <t>1995-03-26</t>
        </is>
      </c>
      <c r="W215" t="inlineStr">
        <is>
          <t>1992-07-22</t>
        </is>
      </c>
      <c r="X215" t="inlineStr">
        <is>
          <t>1992-07-22</t>
        </is>
      </c>
      <c r="Y215" t="n">
        <v>356</v>
      </c>
      <c r="Z215" t="n">
        <v>328</v>
      </c>
      <c r="AA215" t="n">
        <v>345</v>
      </c>
      <c r="AB215" t="n">
        <v>3</v>
      </c>
      <c r="AC215" t="n">
        <v>3</v>
      </c>
      <c r="AD215" t="n">
        <v>7</v>
      </c>
      <c r="AE215" t="n">
        <v>9</v>
      </c>
      <c r="AF215" t="n">
        <v>2</v>
      </c>
      <c r="AG215" t="n">
        <v>3</v>
      </c>
      <c r="AH215" t="n">
        <v>1</v>
      </c>
      <c r="AI215" t="n">
        <v>2</v>
      </c>
      <c r="AJ215" t="n">
        <v>4</v>
      </c>
      <c r="AK215" t="n">
        <v>4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HYPERLINK("http://catalog.hathitrust.org/Record/005060841","HathiTrust Record")</f>
        <v/>
      </c>
      <c r="AS215">
        <f>HYPERLINK("https://creighton-primo.hosted.exlibrisgroup.com/primo-explore/search?tab=default_tab&amp;search_scope=EVERYTHING&amp;vid=01CRU&amp;lang=en_US&amp;offset=0&amp;query=any,contains,991004781869702656","Catalog Record")</f>
        <v/>
      </c>
      <c r="AT215">
        <f>HYPERLINK("http://www.worldcat.org/oclc/5118729","WorldCat Record")</f>
        <v/>
      </c>
      <c r="AU215" t="inlineStr">
        <is>
          <t>425590804:eng</t>
        </is>
      </c>
      <c r="AV215" t="inlineStr">
        <is>
          <t>5118729</t>
        </is>
      </c>
      <c r="AW215" t="inlineStr">
        <is>
          <t>991004781869702656</t>
        </is>
      </c>
      <c r="AX215" t="inlineStr">
        <is>
          <t>991004781869702656</t>
        </is>
      </c>
      <c r="AY215" t="inlineStr">
        <is>
          <t>2269374030002656</t>
        </is>
      </c>
      <c r="AZ215" t="inlineStr">
        <is>
          <t>BOOK</t>
        </is>
      </c>
      <c r="BB215" t="inlineStr">
        <is>
          <t>9780874770926</t>
        </is>
      </c>
      <c r="BC215" t="inlineStr">
        <is>
          <t>32285001216216</t>
        </is>
      </c>
      <c r="BD215" t="inlineStr">
        <is>
          <t>893411936</t>
        </is>
      </c>
    </row>
    <row r="216">
      <c r="A216" t="inlineStr">
        <is>
          <t>No</t>
        </is>
      </c>
      <c r="B216" t="inlineStr">
        <is>
          <t>HX654 .R67</t>
        </is>
      </c>
      <c r="C216" t="inlineStr">
        <is>
          <t>0                      HX 0654000R  67</t>
        </is>
      </c>
      <c r="D216" t="inlineStr">
        <is>
          <t>The children of the counter-culture / John Rothchild and Susan Berns Wolf.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Rothchild, John.</t>
        </is>
      </c>
      <c r="L216" t="inlineStr">
        <is>
          <t>Garden City, N.Y. : Doubleday, 1976.</t>
        </is>
      </c>
      <c r="M216" t="inlineStr">
        <is>
          <t>1976</t>
        </is>
      </c>
      <c r="N216" t="inlineStr">
        <is>
          <t>1st ed.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HX </t>
        </is>
      </c>
      <c r="S216" t="n">
        <v>4</v>
      </c>
      <c r="T216" t="n">
        <v>4</v>
      </c>
      <c r="U216" t="inlineStr">
        <is>
          <t>1999-03-15</t>
        </is>
      </c>
      <c r="V216" t="inlineStr">
        <is>
          <t>1999-03-15</t>
        </is>
      </c>
      <c r="W216" t="inlineStr">
        <is>
          <t>1995-03-31</t>
        </is>
      </c>
      <c r="X216" t="inlineStr">
        <is>
          <t>1995-03-31</t>
        </is>
      </c>
      <c r="Y216" t="n">
        <v>730</v>
      </c>
      <c r="Z216" t="n">
        <v>670</v>
      </c>
      <c r="AA216" t="n">
        <v>676</v>
      </c>
      <c r="AB216" t="n">
        <v>6</v>
      </c>
      <c r="AC216" t="n">
        <v>6</v>
      </c>
      <c r="AD216" t="n">
        <v>21</v>
      </c>
      <c r="AE216" t="n">
        <v>21</v>
      </c>
      <c r="AF216" t="n">
        <v>6</v>
      </c>
      <c r="AG216" t="n">
        <v>6</v>
      </c>
      <c r="AH216" t="n">
        <v>5</v>
      </c>
      <c r="AI216" t="n">
        <v>5</v>
      </c>
      <c r="AJ216" t="n">
        <v>11</v>
      </c>
      <c r="AK216" t="n">
        <v>11</v>
      </c>
      <c r="AL216" t="n">
        <v>4</v>
      </c>
      <c r="AM216" t="n">
        <v>4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HYPERLINK("http://catalog.hathitrust.org/Record/000692391","HathiTrust Record")</f>
        <v/>
      </c>
      <c r="AS216">
        <f>HYPERLINK("https://creighton-primo.hosted.exlibrisgroup.com/primo-explore/search?tab=default_tab&amp;search_scope=EVERYTHING&amp;vid=01CRU&amp;lang=en_US&amp;offset=0&amp;query=any,contains,991003913379702656","Catalog Record")</f>
        <v/>
      </c>
      <c r="AT216">
        <f>HYPERLINK("http://www.worldcat.org/oclc/1857868","WorldCat Record")</f>
        <v/>
      </c>
      <c r="AU216" t="inlineStr">
        <is>
          <t>190684645:eng</t>
        </is>
      </c>
      <c r="AV216" t="inlineStr">
        <is>
          <t>1857868</t>
        </is>
      </c>
      <c r="AW216" t="inlineStr">
        <is>
          <t>991003913379702656</t>
        </is>
      </c>
      <c r="AX216" t="inlineStr">
        <is>
          <t>991003913379702656</t>
        </is>
      </c>
      <c r="AY216" t="inlineStr">
        <is>
          <t>2262863500002656</t>
        </is>
      </c>
      <c r="AZ216" t="inlineStr">
        <is>
          <t>BOOK</t>
        </is>
      </c>
      <c r="BB216" t="inlineStr">
        <is>
          <t>9780385082204</t>
        </is>
      </c>
      <c r="BC216" t="inlineStr">
        <is>
          <t>32285002015716</t>
        </is>
      </c>
      <c r="BD216" t="inlineStr">
        <is>
          <t>893611673</t>
        </is>
      </c>
    </row>
    <row r="217">
      <c r="A217" t="inlineStr">
        <is>
          <t>No</t>
        </is>
      </c>
      <c r="B217" t="inlineStr">
        <is>
          <t>HX656.B8 B76 1987</t>
        </is>
      </c>
      <c r="C217" t="inlineStr">
        <is>
          <t>0                      HX 0656000B  8                  B  76          1987</t>
        </is>
      </c>
      <c r="D217" t="inlineStr">
        <is>
          <t>The Brook Farm book : a collection of first-hand accounts of the community / [edited by] Joel Myerson.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New York : Garland, 1987.</t>
        </is>
      </c>
      <c r="M217" t="inlineStr">
        <is>
          <t>1987</t>
        </is>
      </c>
      <c r="O217" t="inlineStr">
        <is>
          <t>eng</t>
        </is>
      </c>
      <c r="P217" t="inlineStr">
        <is>
          <t>nyu</t>
        </is>
      </c>
      <c r="Q217" t="inlineStr">
        <is>
          <t>Garland reference library of the humanities ; vol. 730</t>
        </is>
      </c>
      <c r="R217" t="inlineStr">
        <is>
          <t xml:space="preserve">HX </t>
        </is>
      </c>
      <c r="S217" t="n">
        <v>5</v>
      </c>
      <c r="T217" t="n">
        <v>5</v>
      </c>
      <c r="U217" t="inlineStr">
        <is>
          <t>2006-11-18</t>
        </is>
      </c>
      <c r="V217" t="inlineStr">
        <is>
          <t>2006-11-18</t>
        </is>
      </c>
      <c r="W217" t="inlineStr">
        <is>
          <t>1992-07-22</t>
        </is>
      </c>
      <c r="X217" t="inlineStr">
        <is>
          <t>1992-07-22</t>
        </is>
      </c>
      <c r="Y217" t="n">
        <v>188</v>
      </c>
      <c r="Z217" t="n">
        <v>168</v>
      </c>
      <c r="AA217" t="n">
        <v>173</v>
      </c>
      <c r="AB217" t="n">
        <v>3</v>
      </c>
      <c r="AC217" t="n">
        <v>3</v>
      </c>
      <c r="AD217" t="n">
        <v>15</v>
      </c>
      <c r="AE217" t="n">
        <v>15</v>
      </c>
      <c r="AF217" t="n">
        <v>4</v>
      </c>
      <c r="AG217" t="n">
        <v>4</v>
      </c>
      <c r="AH217" t="n">
        <v>3</v>
      </c>
      <c r="AI217" t="n">
        <v>3</v>
      </c>
      <c r="AJ217" t="n">
        <v>8</v>
      </c>
      <c r="AK217" t="n">
        <v>8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HYPERLINK("https://creighton-primo.hosted.exlibrisgroup.com/primo-explore/search?tab=default_tab&amp;search_scope=EVERYTHING&amp;vid=01CRU&amp;lang=en_US&amp;offset=0&amp;query=any,contains,991000948549702656","Catalog Record")</f>
        <v/>
      </c>
      <c r="AT217">
        <f>HYPERLINK("http://www.worldcat.org/oclc/14588911","WorldCat Record")</f>
        <v/>
      </c>
      <c r="AU217" t="inlineStr">
        <is>
          <t>836681204:eng</t>
        </is>
      </c>
      <c r="AV217" t="inlineStr">
        <is>
          <t>14588911</t>
        </is>
      </c>
      <c r="AW217" t="inlineStr">
        <is>
          <t>991000948549702656</t>
        </is>
      </c>
      <c r="AX217" t="inlineStr">
        <is>
          <t>991000948549702656</t>
        </is>
      </c>
      <c r="AY217" t="inlineStr">
        <is>
          <t>2267372910002656</t>
        </is>
      </c>
      <c r="AZ217" t="inlineStr">
        <is>
          <t>BOOK</t>
        </is>
      </c>
      <c r="BB217" t="inlineStr">
        <is>
          <t>9780824085070</t>
        </is>
      </c>
      <c r="BC217" t="inlineStr">
        <is>
          <t>32285001216257</t>
        </is>
      </c>
      <c r="BD217" t="inlineStr">
        <is>
          <t>893865824</t>
        </is>
      </c>
    </row>
    <row r="218">
      <c r="A218" t="inlineStr">
        <is>
          <t>No</t>
        </is>
      </c>
      <c r="B218" t="inlineStr">
        <is>
          <t>HX656.B8 D45 2004</t>
        </is>
      </c>
      <c r="C218" t="inlineStr">
        <is>
          <t>0                      HX 0656000B  8                  D  45          2004</t>
        </is>
      </c>
      <c r="D218" t="inlineStr">
        <is>
          <t>Brook Farm : the dark side of utopia / Sterling F. Delano.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Delano, Sterling F., 1942-</t>
        </is>
      </c>
      <c r="L218" t="inlineStr">
        <is>
          <t>Cambridge, Mass. : Belknap Press of Harvard University Press, 2004.</t>
        </is>
      </c>
      <c r="M218" t="inlineStr">
        <is>
          <t>2004</t>
        </is>
      </c>
      <c r="O218" t="inlineStr">
        <is>
          <t>eng</t>
        </is>
      </c>
      <c r="P218" t="inlineStr">
        <is>
          <t>mau</t>
        </is>
      </c>
      <c r="R218" t="inlineStr">
        <is>
          <t xml:space="preserve">HX </t>
        </is>
      </c>
      <c r="S218" t="n">
        <v>2</v>
      </c>
      <c r="T218" t="n">
        <v>2</v>
      </c>
      <c r="U218" t="inlineStr">
        <is>
          <t>2006-11-28</t>
        </is>
      </c>
      <c r="V218" t="inlineStr">
        <is>
          <t>2006-11-28</t>
        </is>
      </c>
      <c r="W218" t="inlineStr">
        <is>
          <t>2004-11-01</t>
        </is>
      </c>
      <c r="X218" t="inlineStr">
        <is>
          <t>2004-11-01</t>
        </is>
      </c>
      <c r="Y218" t="n">
        <v>628</v>
      </c>
      <c r="Z218" t="n">
        <v>565</v>
      </c>
      <c r="AA218" t="n">
        <v>569</v>
      </c>
      <c r="AB218" t="n">
        <v>2</v>
      </c>
      <c r="AC218" t="n">
        <v>2</v>
      </c>
      <c r="AD218" t="n">
        <v>22</v>
      </c>
      <c r="AE218" t="n">
        <v>22</v>
      </c>
      <c r="AF218" t="n">
        <v>9</v>
      </c>
      <c r="AG218" t="n">
        <v>9</v>
      </c>
      <c r="AH218" t="n">
        <v>4</v>
      </c>
      <c r="AI218" t="n">
        <v>4</v>
      </c>
      <c r="AJ218" t="n">
        <v>14</v>
      </c>
      <c r="AK218" t="n">
        <v>14</v>
      </c>
      <c r="AL218" t="n">
        <v>1</v>
      </c>
      <c r="AM218" t="n">
        <v>1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HYPERLINK("https://creighton-primo.hosted.exlibrisgroup.com/primo-explore/search?tab=default_tab&amp;search_scope=EVERYTHING&amp;vid=01CRU&amp;lang=en_US&amp;offset=0&amp;query=any,contains,991004287389702656","Catalog Record")</f>
        <v/>
      </c>
      <c r="AT218">
        <f>HYPERLINK("http://www.worldcat.org/oclc/53170437","WorldCat Record")</f>
        <v/>
      </c>
      <c r="AU218" t="inlineStr">
        <is>
          <t>905415170:eng</t>
        </is>
      </c>
      <c r="AV218" t="inlineStr">
        <is>
          <t>53170437</t>
        </is>
      </c>
      <c r="AW218" t="inlineStr">
        <is>
          <t>991004287389702656</t>
        </is>
      </c>
      <c r="AX218" t="inlineStr">
        <is>
          <t>991004287389702656</t>
        </is>
      </c>
      <c r="AY218" t="inlineStr">
        <is>
          <t>2255428910002656</t>
        </is>
      </c>
      <c r="AZ218" t="inlineStr">
        <is>
          <t>BOOK</t>
        </is>
      </c>
      <c r="BB218" t="inlineStr">
        <is>
          <t>9780674011601</t>
        </is>
      </c>
      <c r="BC218" t="inlineStr">
        <is>
          <t>32285005007512</t>
        </is>
      </c>
      <c r="BD218" t="inlineStr">
        <is>
          <t>893718717</t>
        </is>
      </c>
    </row>
    <row r="219">
      <c r="A219" t="inlineStr">
        <is>
          <t>No</t>
        </is>
      </c>
      <c r="B219" t="inlineStr">
        <is>
          <t>HX656.B8 O7</t>
        </is>
      </c>
      <c r="C219" t="inlineStr">
        <is>
          <t>0                      HX 0656000B  8                  O  7</t>
        </is>
      </c>
      <c r="D219" t="inlineStr">
        <is>
          <t>Letters from Brook Farm, 1844-1847. Edited by Amy L. Reed, with a note on Anna Q. T. Parsons by Helen Dwight Orvis.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Orvis, Marianne Dwight, 1816-1901.</t>
        </is>
      </c>
      <c r="L219" t="inlineStr">
        <is>
          <t>Poughkeepsie, N. Y., Vassar College, 1928.</t>
        </is>
      </c>
      <c r="M219" t="inlineStr">
        <is>
          <t>1928</t>
        </is>
      </c>
      <c r="O219" t="inlineStr">
        <is>
          <t>eng</t>
        </is>
      </c>
      <c r="P219" t="inlineStr">
        <is>
          <t xml:space="preserve">xx </t>
        </is>
      </c>
      <c r="R219" t="inlineStr">
        <is>
          <t xml:space="preserve">HX </t>
        </is>
      </c>
      <c r="S219" t="n">
        <v>2</v>
      </c>
      <c r="T219" t="n">
        <v>2</v>
      </c>
      <c r="U219" t="inlineStr">
        <is>
          <t>2003-11-17</t>
        </is>
      </c>
      <c r="V219" t="inlineStr">
        <is>
          <t>2003-11-17</t>
        </is>
      </c>
      <c r="W219" t="inlineStr">
        <is>
          <t>1997-09-02</t>
        </is>
      </c>
      <c r="X219" t="inlineStr">
        <is>
          <t>1997-09-02</t>
        </is>
      </c>
      <c r="Y219" t="n">
        <v>189</v>
      </c>
      <c r="Z219" t="n">
        <v>179</v>
      </c>
      <c r="AA219" t="n">
        <v>451</v>
      </c>
      <c r="AB219" t="n">
        <v>2</v>
      </c>
      <c r="AC219" t="n">
        <v>4</v>
      </c>
      <c r="AD219" t="n">
        <v>2</v>
      </c>
      <c r="AE219" t="n">
        <v>18</v>
      </c>
      <c r="AF219" t="n">
        <v>1</v>
      </c>
      <c r="AG219" t="n">
        <v>8</v>
      </c>
      <c r="AH219" t="n">
        <v>0</v>
      </c>
      <c r="AI219" t="n">
        <v>2</v>
      </c>
      <c r="AJ219" t="n">
        <v>1</v>
      </c>
      <c r="AK219" t="n">
        <v>9</v>
      </c>
      <c r="AL219" t="n">
        <v>1</v>
      </c>
      <c r="AM219" t="n">
        <v>3</v>
      </c>
      <c r="AN219" t="n">
        <v>0</v>
      </c>
      <c r="AO219" t="n">
        <v>0</v>
      </c>
      <c r="AP219" t="inlineStr">
        <is>
          <t>Yes</t>
        </is>
      </c>
      <c r="AQ219" t="inlineStr">
        <is>
          <t>No</t>
        </is>
      </c>
      <c r="AR219">
        <f>HYPERLINK("http://catalog.hathitrust.org/Record/001376259","HathiTrust Record")</f>
        <v/>
      </c>
      <c r="AS219">
        <f>HYPERLINK("https://creighton-primo.hosted.exlibrisgroup.com/primo-explore/search?tab=default_tab&amp;search_scope=EVERYTHING&amp;vid=01CRU&amp;lang=en_US&amp;offset=0&amp;query=any,contains,991004181449702656","Catalog Record")</f>
        <v/>
      </c>
      <c r="AT219">
        <f>HYPERLINK("http://www.worldcat.org/oclc/2605606","WorldCat Record")</f>
        <v/>
      </c>
      <c r="AU219" t="inlineStr">
        <is>
          <t>1928160:eng</t>
        </is>
      </c>
      <c r="AV219" t="inlineStr">
        <is>
          <t>2605606</t>
        </is>
      </c>
      <c r="AW219" t="inlineStr">
        <is>
          <t>991004181449702656</t>
        </is>
      </c>
      <c r="AX219" t="inlineStr">
        <is>
          <t>991004181449702656</t>
        </is>
      </c>
      <c r="AY219" t="inlineStr">
        <is>
          <t>2270055400002656</t>
        </is>
      </c>
      <c r="AZ219" t="inlineStr">
        <is>
          <t>BOOK</t>
        </is>
      </c>
      <c r="BC219" t="inlineStr">
        <is>
          <t>32285003193215</t>
        </is>
      </c>
      <c r="BD219" t="inlineStr">
        <is>
          <t>893599523</t>
        </is>
      </c>
    </row>
    <row r="220">
      <c r="A220" t="inlineStr">
        <is>
          <t>No</t>
        </is>
      </c>
      <c r="B220" t="inlineStr">
        <is>
          <t>HX656.B8 S193 1974</t>
        </is>
      </c>
      <c r="C220" t="inlineStr">
        <is>
          <t>0                      HX 0656000B  8                  S  193         1974</t>
        </is>
      </c>
      <c r="D220" t="inlineStr">
        <is>
          <t>Autobiography of Brook Farm.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Sams, Henry W.</t>
        </is>
      </c>
      <c r="L220" t="inlineStr">
        <is>
          <t>Gloucester, Mass. : P. Smith, 1974, c1958.</t>
        </is>
      </c>
      <c r="M220" t="inlineStr">
        <is>
          <t>1974</t>
        </is>
      </c>
      <c r="O220" t="inlineStr">
        <is>
          <t>eng</t>
        </is>
      </c>
      <c r="P220" t="inlineStr">
        <is>
          <t>mau</t>
        </is>
      </c>
      <c r="R220" t="inlineStr">
        <is>
          <t xml:space="preserve">HX </t>
        </is>
      </c>
      <c r="S220" t="n">
        <v>4</v>
      </c>
      <c r="T220" t="n">
        <v>4</v>
      </c>
      <c r="U220" t="inlineStr">
        <is>
          <t>2003-11-17</t>
        </is>
      </c>
      <c r="V220" t="inlineStr">
        <is>
          <t>2003-11-17</t>
        </is>
      </c>
      <c r="W220" t="inlineStr">
        <is>
          <t>1992-07-22</t>
        </is>
      </c>
      <c r="X220" t="inlineStr">
        <is>
          <t>1992-07-22</t>
        </is>
      </c>
      <c r="Y220" t="n">
        <v>74</v>
      </c>
      <c r="Z220" t="n">
        <v>68</v>
      </c>
      <c r="AA220" t="n">
        <v>739</v>
      </c>
      <c r="AB220" t="n">
        <v>1</v>
      </c>
      <c r="AC220" t="n">
        <v>3</v>
      </c>
      <c r="AD220" t="n">
        <v>3</v>
      </c>
      <c r="AE220" t="n">
        <v>34</v>
      </c>
      <c r="AF220" t="n">
        <v>1</v>
      </c>
      <c r="AG220" t="n">
        <v>16</v>
      </c>
      <c r="AH220" t="n">
        <v>2</v>
      </c>
      <c r="AI220" t="n">
        <v>7</v>
      </c>
      <c r="AJ220" t="n">
        <v>2</v>
      </c>
      <c r="AK220" t="n">
        <v>15</v>
      </c>
      <c r="AL220" t="n">
        <v>0</v>
      </c>
      <c r="AM220" t="n">
        <v>2</v>
      </c>
      <c r="AN220" t="n">
        <v>0</v>
      </c>
      <c r="AO220" t="n">
        <v>1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HYPERLINK("http://catalog.hathitrust.org/Record/012286974","HathiTrust Record")</f>
        <v/>
      </c>
      <c r="AS220">
        <f>HYPERLINK("https://creighton-primo.hosted.exlibrisgroup.com/primo-explore/search?tab=default_tab&amp;search_scope=EVERYTHING&amp;vid=01CRU&amp;lang=en_US&amp;offset=0&amp;query=any,contains,991004029429702656","Catalog Record")</f>
        <v/>
      </c>
      <c r="AT220">
        <f>HYPERLINK("http://www.worldcat.org/oclc/2148371","WorldCat Record")</f>
        <v/>
      </c>
      <c r="AU220" t="inlineStr">
        <is>
          <t>507483:eng</t>
        </is>
      </c>
      <c r="AV220" t="inlineStr">
        <is>
          <t>2148371</t>
        </is>
      </c>
      <c r="AW220" t="inlineStr">
        <is>
          <t>991004029429702656</t>
        </is>
      </c>
      <c r="AX220" t="inlineStr">
        <is>
          <t>991004029429702656</t>
        </is>
      </c>
      <c r="AY220" t="inlineStr">
        <is>
          <t>2271628530002656</t>
        </is>
      </c>
      <c r="AZ220" t="inlineStr">
        <is>
          <t>BOOK</t>
        </is>
      </c>
      <c r="BB220" t="inlineStr">
        <is>
          <t>9780844640563</t>
        </is>
      </c>
      <c r="BC220" t="inlineStr">
        <is>
          <t>32285001216265</t>
        </is>
      </c>
      <c r="BD220" t="inlineStr">
        <is>
          <t>893442094</t>
        </is>
      </c>
    </row>
    <row r="221">
      <c r="A221" t="inlineStr">
        <is>
          <t>No</t>
        </is>
      </c>
      <c r="B221" t="inlineStr">
        <is>
          <t>HX656.O5 C3</t>
        </is>
      </c>
      <c r="C221" t="inlineStr">
        <is>
          <t>0                      HX 0656000O  5                  C  3</t>
        </is>
      </c>
      <c r="D221" t="inlineStr">
        <is>
          <t>Oneida : Utopian community to modern corporation.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Carden, Maren Lockwood.</t>
        </is>
      </c>
      <c r="L221" t="inlineStr">
        <is>
          <t>Baltimore : Johns Hopkins Press, [1969]</t>
        </is>
      </c>
      <c r="M221" t="inlineStr">
        <is>
          <t>1969</t>
        </is>
      </c>
      <c r="O221" t="inlineStr">
        <is>
          <t>eng</t>
        </is>
      </c>
      <c r="P221" t="inlineStr">
        <is>
          <t>mdu</t>
        </is>
      </c>
      <c r="R221" t="inlineStr">
        <is>
          <t xml:space="preserve">HX </t>
        </is>
      </c>
      <c r="S221" t="n">
        <v>1</v>
      </c>
      <c r="T221" t="n">
        <v>1</v>
      </c>
      <c r="U221" t="inlineStr">
        <is>
          <t>2003-11-17</t>
        </is>
      </c>
      <c r="V221" t="inlineStr">
        <is>
          <t>2003-11-17</t>
        </is>
      </c>
      <c r="W221" t="inlineStr">
        <is>
          <t>1993-11-30</t>
        </is>
      </c>
      <c r="X221" t="inlineStr">
        <is>
          <t>1993-11-30</t>
        </is>
      </c>
      <c r="Y221" t="n">
        <v>1006</v>
      </c>
      <c r="Z221" t="n">
        <v>913</v>
      </c>
      <c r="AA221" t="n">
        <v>1080</v>
      </c>
      <c r="AB221" t="n">
        <v>9</v>
      </c>
      <c r="AC221" t="n">
        <v>10</v>
      </c>
      <c r="AD221" t="n">
        <v>36</v>
      </c>
      <c r="AE221" t="n">
        <v>44</v>
      </c>
      <c r="AF221" t="n">
        <v>14</v>
      </c>
      <c r="AG221" t="n">
        <v>16</v>
      </c>
      <c r="AH221" t="n">
        <v>4</v>
      </c>
      <c r="AI221" t="n">
        <v>6</v>
      </c>
      <c r="AJ221" t="n">
        <v>16</v>
      </c>
      <c r="AK221" t="n">
        <v>21</v>
      </c>
      <c r="AL221" t="n">
        <v>8</v>
      </c>
      <c r="AM221" t="n">
        <v>9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HYPERLINK("http://catalog.hathitrust.org/Record/001137440","HathiTrust Record")</f>
        <v/>
      </c>
      <c r="AS221">
        <f>HYPERLINK("https://creighton-primo.hosted.exlibrisgroup.com/primo-explore/search?tab=default_tab&amp;search_scope=EVERYTHING&amp;vid=01CRU&amp;lang=en_US&amp;offset=0&amp;query=any,contains,991000070559702656","Catalog Record")</f>
        <v/>
      </c>
      <c r="AT221">
        <f>HYPERLINK("http://www.worldcat.org/oclc/28166","WorldCat Record")</f>
        <v/>
      </c>
      <c r="AU221" t="inlineStr">
        <is>
          <t>1170894:eng</t>
        </is>
      </c>
      <c r="AV221" t="inlineStr">
        <is>
          <t>28166</t>
        </is>
      </c>
      <c r="AW221" t="inlineStr">
        <is>
          <t>991000070559702656</t>
        </is>
      </c>
      <c r="AX221" t="inlineStr">
        <is>
          <t>991000070559702656</t>
        </is>
      </c>
      <c r="AY221" t="inlineStr">
        <is>
          <t>2264687040002656</t>
        </is>
      </c>
      <c r="AZ221" t="inlineStr">
        <is>
          <t>BOOK</t>
        </is>
      </c>
      <c r="BB221" t="inlineStr">
        <is>
          <t>9780801810190</t>
        </is>
      </c>
      <c r="BC221" t="inlineStr">
        <is>
          <t>32285001689081</t>
        </is>
      </c>
      <c r="BD221" t="inlineStr">
        <is>
          <t>893613850</t>
        </is>
      </c>
    </row>
    <row r="222">
      <c r="A222" t="inlineStr">
        <is>
          <t>No</t>
        </is>
      </c>
      <c r="B222" t="inlineStr">
        <is>
          <t>HX656.O5 H39 1994</t>
        </is>
      </c>
      <c r="C222" t="inlineStr">
        <is>
          <t>0                      HX 0656000O  5                  H  39          1994</t>
        </is>
      </c>
      <c r="D222" t="inlineStr">
        <is>
          <t>Special love/special sex : an Oneida Community diary / edited by Robert S. Fogarty.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Hawley, Victor.</t>
        </is>
      </c>
      <c r="L222" t="inlineStr">
        <is>
          <t>[Syracuse, N.Y.] : Syracuse University Press, 1994.</t>
        </is>
      </c>
      <c r="M222" t="inlineStr">
        <is>
          <t>1994</t>
        </is>
      </c>
      <c r="N222" t="inlineStr">
        <is>
          <t>1st ed.</t>
        </is>
      </c>
      <c r="O222" t="inlineStr">
        <is>
          <t>eng</t>
        </is>
      </c>
      <c r="P222" t="inlineStr">
        <is>
          <t>nyu</t>
        </is>
      </c>
      <c r="Q222" t="inlineStr">
        <is>
          <t>Utopianism and communitarianism</t>
        </is>
      </c>
      <c r="R222" t="inlineStr">
        <is>
          <t xml:space="preserve">HX </t>
        </is>
      </c>
      <c r="S222" t="n">
        <v>2</v>
      </c>
      <c r="T222" t="n">
        <v>2</v>
      </c>
      <c r="U222" t="inlineStr">
        <is>
          <t>2005-04-01</t>
        </is>
      </c>
      <c r="V222" t="inlineStr">
        <is>
          <t>2005-04-01</t>
        </is>
      </c>
      <c r="W222" t="inlineStr">
        <is>
          <t>1995-03-21</t>
        </is>
      </c>
      <c r="X222" t="inlineStr">
        <is>
          <t>1995-03-21</t>
        </is>
      </c>
      <c r="Y222" t="n">
        <v>331</v>
      </c>
      <c r="Z222" t="n">
        <v>306</v>
      </c>
      <c r="AA222" t="n">
        <v>306</v>
      </c>
      <c r="AB222" t="n">
        <v>2</v>
      </c>
      <c r="AC222" t="n">
        <v>2</v>
      </c>
      <c r="AD222" t="n">
        <v>13</v>
      </c>
      <c r="AE222" t="n">
        <v>13</v>
      </c>
      <c r="AF222" t="n">
        <v>3</v>
      </c>
      <c r="AG222" t="n">
        <v>3</v>
      </c>
      <c r="AH222" t="n">
        <v>4</v>
      </c>
      <c r="AI222" t="n">
        <v>4</v>
      </c>
      <c r="AJ222" t="n">
        <v>9</v>
      </c>
      <c r="AK222" t="n">
        <v>9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HYPERLINK("https://creighton-primo.hosted.exlibrisgroup.com/primo-explore/search?tab=default_tab&amp;search_scope=EVERYTHING&amp;vid=01CRU&amp;lang=en_US&amp;offset=0&amp;query=any,contains,991002313889702656","Catalog Record")</f>
        <v/>
      </c>
      <c r="AT222">
        <f>HYPERLINK("http://www.worldcat.org/oclc/30031565","WorldCat Record")</f>
        <v/>
      </c>
      <c r="AU222" t="inlineStr">
        <is>
          <t>32222994:eng</t>
        </is>
      </c>
      <c r="AV222" t="inlineStr">
        <is>
          <t>30031565</t>
        </is>
      </c>
      <c r="AW222" t="inlineStr">
        <is>
          <t>991002313889702656</t>
        </is>
      </c>
      <c r="AX222" t="inlineStr">
        <is>
          <t>991002313889702656</t>
        </is>
      </c>
      <c r="AY222" t="inlineStr">
        <is>
          <t>2270687910002656</t>
        </is>
      </c>
      <c r="AZ222" t="inlineStr">
        <is>
          <t>BOOK</t>
        </is>
      </c>
      <c r="BB222" t="inlineStr">
        <is>
          <t>9780815602866</t>
        </is>
      </c>
      <c r="BC222" t="inlineStr">
        <is>
          <t>32285002003845</t>
        </is>
      </c>
      <c r="BD222" t="inlineStr">
        <is>
          <t>893867062</t>
        </is>
      </c>
    </row>
    <row r="223">
      <c r="A223" t="inlineStr">
        <is>
          <t>No</t>
        </is>
      </c>
      <c r="B223" t="inlineStr">
        <is>
          <t>HX656.O5 N697</t>
        </is>
      </c>
      <c r="C223" t="inlineStr">
        <is>
          <t>0                      HX 0656000O  5                  N  697</t>
        </is>
      </c>
      <c r="D223" t="inlineStr">
        <is>
          <t>The man who would be perfect : John Humphrey Noyes and the Utopian impulse / Robert David Thomas.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Thomas, Robert David, 1939-</t>
        </is>
      </c>
      <c r="L223" t="inlineStr">
        <is>
          <t>[Philadelphia] : University of Pennsylvania Press, 1977.</t>
        </is>
      </c>
      <c r="M223" t="inlineStr">
        <is>
          <t>1977</t>
        </is>
      </c>
      <c r="O223" t="inlineStr">
        <is>
          <t>eng</t>
        </is>
      </c>
      <c r="P223" t="inlineStr">
        <is>
          <t>pau</t>
        </is>
      </c>
      <c r="R223" t="inlineStr">
        <is>
          <t xml:space="preserve">HX </t>
        </is>
      </c>
      <c r="S223" t="n">
        <v>2</v>
      </c>
      <c r="T223" t="n">
        <v>2</v>
      </c>
      <c r="U223" t="inlineStr">
        <is>
          <t>2006-11-13</t>
        </is>
      </c>
      <c r="V223" t="inlineStr">
        <is>
          <t>2006-11-13</t>
        </is>
      </c>
      <c r="W223" t="inlineStr">
        <is>
          <t>1997-09-02</t>
        </is>
      </c>
      <c r="X223" t="inlineStr">
        <is>
          <t>1997-09-02</t>
        </is>
      </c>
      <c r="Y223" t="n">
        <v>770</v>
      </c>
      <c r="Z223" t="n">
        <v>711</v>
      </c>
      <c r="AA223" t="n">
        <v>850</v>
      </c>
      <c r="AB223" t="n">
        <v>6</v>
      </c>
      <c r="AC223" t="n">
        <v>6</v>
      </c>
      <c r="AD223" t="n">
        <v>31</v>
      </c>
      <c r="AE223" t="n">
        <v>37</v>
      </c>
      <c r="AF223" t="n">
        <v>10</v>
      </c>
      <c r="AG223" t="n">
        <v>15</v>
      </c>
      <c r="AH223" t="n">
        <v>7</v>
      </c>
      <c r="AI223" t="n">
        <v>9</v>
      </c>
      <c r="AJ223" t="n">
        <v>17</v>
      </c>
      <c r="AK223" t="n">
        <v>17</v>
      </c>
      <c r="AL223" t="n">
        <v>5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HYPERLINK("http://catalog.hathitrust.org/Record/000214249","HathiTrust Record")</f>
        <v/>
      </c>
      <c r="AS223">
        <f>HYPERLINK("https://creighton-primo.hosted.exlibrisgroup.com/primo-explore/search?tab=default_tab&amp;search_scope=EVERYTHING&amp;vid=01CRU&amp;lang=en_US&amp;offset=0&amp;query=any,contains,991004301989702656","Catalog Record")</f>
        <v/>
      </c>
      <c r="AT223">
        <f>HYPERLINK("http://www.worldcat.org/oclc/2968686","WorldCat Record")</f>
        <v/>
      </c>
      <c r="AU223" t="inlineStr">
        <is>
          <t>6648285:eng</t>
        </is>
      </c>
      <c r="AV223" t="inlineStr">
        <is>
          <t>2968686</t>
        </is>
      </c>
      <c r="AW223" t="inlineStr">
        <is>
          <t>991004301989702656</t>
        </is>
      </c>
      <c r="AX223" t="inlineStr">
        <is>
          <t>991004301989702656</t>
        </is>
      </c>
      <c r="AY223" t="inlineStr">
        <is>
          <t>2269017510002656</t>
        </is>
      </c>
      <c r="AZ223" t="inlineStr">
        <is>
          <t>BOOK</t>
        </is>
      </c>
      <c r="BB223" t="inlineStr">
        <is>
          <t>9780812277241</t>
        </is>
      </c>
      <c r="BC223" t="inlineStr">
        <is>
          <t>32285003193223</t>
        </is>
      </c>
      <c r="BD223" t="inlineStr">
        <is>
          <t>893693771</t>
        </is>
      </c>
    </row>
    <row r="224">
      <c r="A224" t="inlineStr">
        <is>
          <t>No</t>
        </is>
      </c>
      <c r="B224" t="inlineStr">
        <is>
          <t>HX656.O5 R62 1981</t>
        </is>
      </c>
      <c r="C224" t="inlineStr">
        <is>
          <t>0                      HX 0656000O  5                  R  62          1981</t>
        </is>
      </c>
      <c r="D224" t="inlineStr">
        <is>
          <t>Oneida Community : an autobiography, 1851-1876 / edited, with an introd. and prefaces, by Constance Noyes Robertson.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Robertson, Constance Noyes compiler.</t>
        </is>
      </c>
      <c r="L224" t="inlineStr">
        <is>
          <t>Syracuse : Syracuse University Press,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HX </t>
        </is>
      </c>
      <c r="S224" t="n">
        <v>6</v>
      </c>
      <c r="T224" t="n">
        <v>6</v>
      </c>
      <c r="U224" t="inlineStr">
        <is>
          <t>2003-11-17</t>
        </is>
      </c>
      <c r="V224" t="inlineStr">
        <is>
          <t>2003-11-17</t>
        </is>
      </c>
      <c r="W224" t="inlineStr">
        <is>
          <t>1992-07-22</t>
        </is>
      </c>
      <c r="X224" t="inlineStr">
        <is>
          <t>1992-07-22</t>
        </is>
      </c>
      <c r="Y224" t="n">
        <v>136</v>
      </c>
      <c r="Z224" t="n">
        <v>131</v>
      </c>
      <c r="AA224" t="n">
        <v>1015</v>
      </c>
      <c r="AB224" t="n">
        <v>2</v>
      </c>
      <c r="AC224" t="n">
        <v>5</v>
      </c>
      <c r="AD224" t="n">
        <v>7</v>
      </c>
      <c r="AE224" t="n">
        <v>39</v>
      </c>
      <c r="AF224" t="n">
        <v>2</v>
      </c>
      <c r="AG224" t="n">
        <v>18</v>
      </c>
      <c r="AH224" t="n">
        <v>2</v>
      </c>
      <c r="AI224" t="n">
        <v>9</v>
      </c>
      <c r="AJ224" t="n">
        <v>3</v>
      </c>
      <c r="AK224" t="n">
        <v>18</v>
      </c>
      <c r="AL224" t="n">
        <v>1</v>
      </c>
      <c r="AM224" t="n">
        <v>4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HYPERLINK("http://catalog.hathitrust.org/Record/101900254","HathiTrust Record")</f>
        <v/>
      </c>
      <c r="AS224">
        <f>HYPERLINK("https://creighton-primo.hosted.exlibrisgroup.com/primo-explore/search?tab=default_tab&amp;search_scope=EVERYTHING&amp;vid=01CRU&amp;lang=en_US&amp;offset=0&amp;query=any,contains,991005090429702656","Catalog Record")</f>
        <v/>
      </c>
      <c r="AT224">
        <f>HYPERLINK("http://www.worldcat.org/oclc/7207067","WorldCat Record")</f>
        <v/>
      </c>
      <c r="AU224" t="inlineStr">
        <is>
          <t>477501:eng</t>
        </is>
      </c>
      <c r="AV224" t="inlineStr">
        <is>
          <t>7207067</t>
        </is>
      </c>
      <c r="AW224" t="inlineStr">
        <is>
          <t>991005090429702656</t>
        </is>
      </c>
      <c r="AX224" t="inlineStr">
        <is>
          <t>991005090429702656</t>
        </is>
      </c>
      <c r="AY224" t="inlineStr">
        <is>
          <t>2262829110002656</t>
        </is>
      </c>
      <c r="AZ224" t="inlineStr">
        <is>
          <t>BOOK</t>
        </is>
      </c>
      <c r="BB224" t="inlineStr">
        <is>
          <t>9780815601661</t>
        </is>
      </c>
      <c r="BC224" t="inlineStr">
        <is>
          <t>32285001216281</t>
        </is>
      </c>
      <c r="BD224" t="inlineStr">
        <is>
          <t>893613100</t>
        </is>
      </c>
    </row>
    <row r="225">
      <c r="A225" t="inlineStr">
        <is>
          <t>No</t>
        </is>
      </c>
      <c r="B225" t="inlineStr">
        <is>
          <t>HX656.O5 R633 1977</t>
        </is>
      </c>
      <c r="C225" t="inlineStr">
        <is>
          <t>0                      HX 0656000O  5                  R  633         1977</t>
        </is>
      </c>
      <c r="D225" t="inlineStr">
        <is>
          <t>Oneida Community profiles / Constance Noyes Robertson.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Robertson, Constance Noyes.</t>
        </is>
      </c>
      <c r="L225" t="inlineStr">
        <is>
          <t>Syracuse, N.Y. : Syracuse University Press, 1977.</t>
        </is>
      </c>
      <c r="M225" t="inlineStr">
        <is>
          <t>1977</t>
        </is>
      </c>
      <c r="O225" t="inlineStr">
        <is>
          <t>eng</t>
        </is>
      </c>
      <c r="P225" t="inlineStr">
        <is>
          <t>nyu</t>
        </is>
      </c>
      <c r="Q225" t="inlineStr">
        <is>
          <t>A York state book</t>
        </is>
      </c>
      <c r="R225" t="inlineStr">
        <is>
          <t xml:space="preserve">HX </t>
        </is>
      </c>
      <c r="S225" t="n">
        <v>5</v>
      </c>
      <c r="T225" t="n">
        <v>5</v>
      </c>
      <c r="U225" t="inlineStr">
        <is>
          <t>2003-11-17</t>
        </is>
      </c>
      <c r="V225" t="inlineStr">
        <is>
          <t>2003-11-17</t>
        </is>
      </c>
      <c r="W225" t="inlineStr">
        <is>
          <t>1992-07-22</t>
        </is>
      </c>
      <c r="X225" t="inlineStr">
        <is>
          <t>1992-07-22</t>
        </is>
      </c>
      <c r="Y225" t="n">
        <v>495</v>
      </c>
      <c r="Z225" t="n">
        <v>462</v>
      </c>
      <c r="AA225" t="n">
        <v>469</v>
      </c>
      <c r="AB225" t="n">
        <v>4</v>
      </c>
      <c r="AC225" t="n">
        <v>4</v>
      </c>
      <c r="AD225" t="n">
        <v>22</v>
      </c>
      <c r="AE225" t="n">
        <v>22</v>
      </c>
      <c r="AF225" t="n">
        <v>9</v>
      </c>
      <c r="AG225" t="n">
        <v>9</v>
      </c>
      <c r="AH225" t="n">
        <v>4</v>
      </c>
      <c r="AI225" t="n">
        <v>4</v>
      </c>
      <c r="AJ225" t="n">
        <v>8</v>
      </c>
      <c r="AK225" t="n">
        <v>8</v>
      </c>
      <c r="AL225" t="n">
        <v>3</v>
      </c>
      <c r="AM225" t="n">
        <v>3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HYPERLINK("http://catalog.hathitrust.org/Record/000250337","HathiTrust Record")</f>
        <v/>
      </c>
      <c r="AS225">
        <f>HYPERLINK("https://creighton-primo.hosted.exlibrisgroup.com/primo-explore/search?tab=default_tab&amp;search_scope=EVERYTHING&amp;vid=01CRU&amp;lang=en_US&amp;offset=0&amp;query=any,contains,991004306459702656","Catalog Record")</f>
        <v/>
      </c>
      <c r="AT225">
        <f>HYPERLINK("http://www.worldcat.org/oclc/2984084","WorldCat Record")</f>
        <v/>
      </c>
      <c r="AU225" t="inlineStr">
        <is>
          <t>2564787977:eng</t>
        </is>
      </c>
      <c r="AV225" t="inlineStr">
        <is>
          <t>2984084</t>
        </is>
      </c>
      <c r="AW225" t="inlineStr">
        <is>
          <t>991004306459702656</t>
        </is>
      </c>
      <c r="AX225" t="inlineStr">
        <is>
          <t>991004306459702656</t>
        </is>
      </c>
      <c r="AY225" t="inlineStr">
        <is>
          <t>2258476410002656</t>
        </is>
      </c>
      <c r="AZ225" t="inlineStr">
        <is>
          <t>BOOK</t>
        </is>
      </c>
      <c r="BB225" t="inlineStr">
        <is>
          <t>9780815601401</t>
        </is>
      </c>
      <c r="BC225" t="inlineStr">
        <is>
          <t>32285001216299</t>
        </is>
      </c>
      <c r="BD225" t="inlineStr">
        <is>
          <t>893259570</t>
        </is>
      </c>
    </row>
    <row r="226">
      <c r="A226" t="inlineStr">
        <is>
          <t>No</t>
        </is>
      </c>
      <c r="B226" t="inlineStr">
        <is>
          <t>HX660.5.A3 U86 1977</t>
        </is>
      </c>
      <c r="C226" t="inlineStr">
        <is>
          <t>0                      HX 0660500A  3                  U  86          1977</t>
        </is>
      </c>
      <c r="D226" t="inlineStr">
        <is>
          <t>Utopismo socialista, 1830-1893 / prólogo, selección, notas y cronología, Carlos M. Rama.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[Caracas] : Biblioteca Ayacucho, [1977]</t>
        </is>
      </c>
      <c r="M226" t="inlineStr">
        <is>
          <t>1977</t>
        </is>
      </c>
      <c r="O226" t="inlineStr">
        <is>
          <t>spa</t>
        </is>
      </c>
      <c r="P226" t="inlineStr">
        <is>
          <t xml:space="preserve">ve </t>
        </is>
      </c>
      <c r="Q226" t="inlineStr">
        <is>
          <t>Biblioteca Ayacucho ; 26</t>
        </is>
      </c>
      <c r="R226" t="inlineStr">
        <is>
          <t xml:space="preserve">HX </t>
        </is>
      </c>
      <c r="S226" t="n">
        <v>2</v>
      </c>
      <c r="T226" t="n">
        <v>2</v>
      </c>
      <c r="U226" t="inlineStr">
        <is>
          <t>2001-11-19</t>
        </is>
      </c>
      <c r="V226" t="inlineStr">
        <is>
          <t>2001-11-19</t>
        </is>
      </c>
      <c r="W226" t="inlineStr">
        <is>
          <t>2001-11-19</t>
        </is>
      </c>
      <c r="X226" t="inlineStr">
        <is>
          <t>2001-11-19</t>
        </is>
      </c>
      <c r="Y226" t="n">
        <v>138</v>
      </c>
      <c r="Z226" t="n">
        <v>92</v>
      </c>
      <c r="AA226" t="n">
        <v>126</v>
      </c>
      <c r="AB226" t="n">
        <v>1</v>
      </c>
      <c r="AC226" t="n">
        <v>2</v>
      </c>
      <c r="AD226" t="n">
        <v>3</v>
      </c>
      <c r="AE226" t="n">
        <v>8</v>
      </c>
      <c r="AF226" t="n">
        <v>0</v>
      </c>
      <c r="AG226" t="n">
        <v>0</v>
      </c>
      <c r="AH226" t="n">
        <v>3</v>
      </c>
      <c r="AI226" t="n">
        <v>4</v>
      </c>
      <c r="AJ226" t="n">
        <v>1</v>
      </c>
      <c r="AK226" t="n">
        <v>5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HYPERLINK("http://catalog.hathitrust.org/Record/006253232","HathiTrust Record")</f>
        <v/>
      </c>
      <c r="AS226">
        <f>HYPERLINK("https://creighton-primo.hosted.exlibrisgroup.com/primo-explore/search?tab=default_tab&amp;search_scope=EVERYTHING&amp;vid=01CRU&amp;lang=en_US&amp;offset=0&amp;query=any,contains,991003682809702656","Catalog Record")</f>
        <v/>
      </c>
      <c r="AT226">
        <f>HYPERLINK("http://www.worldcat.org/oclc/4231195","WorldCat Record")</f>
        <v/>
      </c>
      <c r="AU226" t="inlineStr">
        <is>
          <t>53730807:spa</t>
        </is>
      </c>
      <c r="AV226" t="inlineStr">
        <is>
          <t>4231195</t>
        </is>
      </c>
      <c r="AW226" t="inlineStr">
        <is>
          <t>991003682809702656</t>
        </is>
      </c>
      <c r="AX226" t="inlineStr">
        <is>
          <t>991003682809702656</t>
        </is>
      </c>
      <c r="AY226" t="inlineStr">
        <is>
          <t>2263114480002656</t>
        </is>
      </c>
      <c r="AZ226" t="inlineStr">
        <is>
          <t>BOOK</t>
        </is>
      </c>
      <c r="BC226" t="inlineStr">
        <is>
          <t>32285004412580</t>
        </is>
      </c>
      <c r="BD226" t="inlineStr">
        <is>
          <t>893598846</t>
        </is>
      </c>
    </row>
    <row r="227">
      <c r="A227" t="inlineStr">
        <is>
          <t>No</t>
        </is>
      </c>
      <c r="B227" t="inlineStr">
        <is>
          <t>HX696.O9 B85</t>
        </is>
      </c>
      <c r="C227" t="inlineStr">
        <is>
          <t>0                      HX 0696000O  9                  B  85</t>
        </is>
      </c>
      <c r="D227" t="inlineStr">
        <is>
          <t>Robert Owen, prince of cotton spinners: a symposium.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Butt, John, 1929-2002.</t>
        </is>
      </c>
      <c r="L227" t="inlineStr">
        <is>
          <t>Newton Abbot, David &amp; Charles, 1971.</t>
        </is>
      </c>
      <c r="M227" t="inlineStr">
        <is>
          <t>1971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HX </t>
        </is>
      </c>
      <c r="S227" t="n">
        <v>3</v>
      </c>
      <c r="T227" t="n">
        <v>3</v>
      </c>
      <c r="U227" t="inlineStr">
        <is>
          <t>2010-09-21</t>
        </is>
      </c>
      <c r="V227" t="inlineStr">
        <is>
          <t>2010-09-21</t>
        </is>
      </c>
      <c r="W227" t="inlineStr">
        <is>
          <t>1997-09-02</t>
        </is>
      </c>
      <c r="X227" t="inlineStr">
        <is>
          <t>1997-09-02</t>
        </is>
      </c>
      <c r="Y227" t="n">
        <v>315</v>
      </c>
      <c r="Z227" t="n">
        <v>129</v>
      </c>
      <c r="AA227" t="n">
        <v>131</v>
      </c>
      <c r="AB227" t="n">
        <v>2</v>
      </c>
      <c r="AC227" t="n">
        <v>2</v>
      </c>
      <c r="AD227" t="n">
        <v>4</v>
      </c>
      <c r="AE227" t="n">
        <v>4</v>
      </c>
      <c r="AF227" t="n">
        <v>0</v>
      </c>
      <c r="AG227" t="n">
        <v>0</v>
      </c>
      <c r="AH227" t="n">
        <v>1</v>
      </c>
      <c r="AI227" t="n">
        <v>1</v>
      </c>
      <c r="AJ227" t="n">
        <v>2</v>
      </c>
      <c r="AK227" t="n">
        <v>2</v>
      </c>
      <c r="AL227" t="n">
        <v>1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HYPERLINK("http://catalog.hathitrust.org/Record/001137464","HathiTrust Record")</f>
        <v/>
      </c>
      <c r="AS227">
        <f>HYPERLINK("https://creighton-primo.hosted.exlibrisgroup.com/primo-explore/search?tab=default_tab&amp;search_scope=EVERYTHING&amp;vid=01CRU&amp;lang=en_US&amp;offset=0&amp;query=any,contains,991000893499702656","Catalog Record")</f>
        <v/>
      </c>
      <c r="AT227">
        <f>HYPERLINK("http://www.worldcat.org/oclc/155028","WorldCat Record")</f>
        <v/>
      </c>
      <c r="AU227" t="inlineStr">
        <is>
          <t>189861621:eng</t>
        </is>
      </c>
      <c r="AV227" t="inlineStr">
        <is>
          <t>155028</t>
        </is>
      </c>
      <c r="AW227" t="inlineStr">
        <is>
          <t>991000893499702656</t>
        </is>
      </c>
      <c r="AX227" t="inlineStr">
        <is>
          <t>991000893499702656</t>
        </is>
      </c>
      <c r="AY227" t="inlineStr">
        <is>
          <t>2256926700002656</t>
        </is>
      </c>
      <c r="AZ227" t="inlineStr">
        <is>
          <t>BOOK</t>
        </is>
      </c>
      <c r="BB227" t="inlineStr">
        <is>
          <t>9780715351642</t>
        </is>
      </c>
      <c r="BC227" t="inlineStr">
        <is>
          <t>32285003193256</t>
        </is>
      </c>
      <c r="BD227" t="inlineStr">
        <is>
          <t>893884855</t>
        </is>
      </c>
    </row>
    <row r="228">
      <c r="A228" t="inlineStr">
        <is>
          <t>No</t>
        </is>
      </c>
      <c r="B228" t="inlineStr">
        <is>
          <t>HX696.O9 C55 1987</t>
        </is>
      </c>
      <c r="C228" t="inlineStr">
        <is>
          <t>0                      HX 0696000O  9                  C  55          1987</t>
        </is>
      </c>
      <c r="D228" t="inlineStr">
        <is>
          <t>Machinery, money, and the millennium : from moral economy to socialism, 1815-1860 / Gregory Claeys.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Claeys, Gregory.</t>
        </is>
      </c>
      <c r="L228" t="inlineStr">
        <is>
          <t>Princeton, N.J. : Princeton University Press, 1987.</t>
        </is>
      </c>
      <c r="M228" t="inlineStr">
        <is>
          <t>1987</t>
        </is>
      </c>
      <c r="O228" t="inlineStr">
        <is>
          <t>eng</t>
        </is>
      </c>
      <c r="P228" t="inlineStr">
        <is>
          <t>nju</t>
        </is>
      </c>
      <c r="R228" t="inlineStr">
        <is>
          <t xml:space="preserve">HX </t>
        </is>
      </c>
      <c r="S228" t="n">
        <v>10</v>
      </c>
      <c r="T228" t="n">
        <v>10</v>
      </c>
      <c r="U228" t="inlineStr">
        <is>
          <t>2010-09-21</t>
        </is>
      </c>
      <c r="V228" t="inlineStr">
        <is>
          <t>2010-09-21</t>
        </is>
      </c>
      <c r="W228" t="inlineStr">
        <is>
          <t>1990-03-08</t>
        </is>
      </c>
      <c r="X228" t="inlineStr">
        <is>
          <t>1990-03-08</t>
        </is>
      </c>
      <c r="Y228" t="n">
        <v>348</v>
      </c>
      <c r="Z228" t="n">
        <v>289</v>
      </c>
      <c r="AA228" t="n">
        <v>332</v>
      </c>
      <c r="AB228" t="n">
        <v>2</v>
      </c>
      <c r="AC228" t="n">
        <v>3</v>
      </c>
      <c r="AD228" t="n">
        <v>16</v>
      </c>
      <c r="AE228" t="n">
        <v>17</v>
      </c>
      <c r="AF228" t="n">
        <v>4</v>
      </c>
      <c r="AG228" t="n">
        <v>4</v>
      </c>
      <c r="AH228" t="n">
        <v>6</v>
      </c>
      <c r="AI228" t="n">
        <v>6</v>
      </c>
      <c r="AJ228" t="n">
        <v>10</v>
      </c>
      <c r="AK228" t="n">
        <v>10</v>
      </c>
      <c r="AL228" t="n">
        <v>1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HYPERLINK("https://creighton-primo.hosted.exlibrisgroup.com/primo-explore/search?tab=default_tab&amp;search_scope=EVERYTHING&amp;vid=01CRU&amp;lang=en_US&amp;offset=0&amp;query=any,contains,991001003309702656","Catalog Record")</f>
        <v/>
      </c>
      <c r="AT228">
        <f>HYPERLINK("http://www.worldcat.org/oclc/15221721","WorldCat Record")</f>
        <v/>
      </c>
      <c r="AU228" t="inlineStr">
        <is>
          <t>836699182:eng</t>
        </is>
      </c>
      <c r="AV228" t="inlineStr">
        <is>
          <t>15221721</t>
        </is>
      </c>
      <c r="AW228" t="inlineStr">
        <is>
          <t>991001003309702656</t>
        </is>
      </c>
      <c r="AX228" t="inlineStr">
        <is>
          <t>991001003309702656</t>
        </is>
      </c>
      <c r="AY228" t="inlineStr">
        <is>
          <t>2262911270002656</t>
        </is>
      </c>
      <c r="AZ228" t="inlineStr">
        <is>
          <t>BOOK</t>
        </is>
      </c>
      <c r="BB228" t="inlineStr">
        <is>
          <t>9780691094304</t>
        </is>
      </c>
      <c r="BC228" t="inlineStr">
        <is>
          <t>32285000043249</t>
        </is>
      </c>
      <c r="BD228" t="inlineStr">
        <is>
          <t>893515819</t>
        </is>
      </c>
    </row>
    <row r="229">
      <c r="A229" t="inlineStr">
        <is>
          <t>No</t>
        </is>
      </c>
      <c r="B229" t="inlineStr">
        <is>
          <t>HX696.O9 J58</t>
        </is>
      </c>
      <c r="C229" t="inlineStr">
        <is>
          <t>0                      HX 0696000O  9                  J  58</t>
        </is>
      </c>
      <c r="D229" t="inlineStr">
        <is>
          <t>Robert Owen in the United States / [edited by] Oakley C. Johnson ; foreword by A. L. Morton.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Owen, Robert, 1771-1858.</t>
        </is>
      </c>
      <c r="L229" t="inlineStr">
        <is>
          <t>New York : Published for A.I.M.S. by Humanities Press, 1970.</t>
        </is>
      </c>
      <c r="M229" t="inlineStr">
        <is>
          <t>1970</t>
        </is>
      </c>
      <c r="O229" t="inlineStr">
        <is>
          <t>eng</t>
        </is>
      </c>
      <c r="P229" t="inlineStr">
        <is>
          <t>nyu</t>
        </is>
      </c>
      <c r="Q229" t="inlineStr">
        <is>
          <t>AIMS historical series ; no. 6</t>
        </is>
      </c>
      <c r="R229" t="inlineStr">
        <is>
          <t xml:space="preserve">HX </t>
        </is>
      </c>
      <c r="S229" t="n">
        <v>1</v>
      </c>
      <c r="T229" t="n">
        <v>1</v>
      </c>
      <c r="U229" t="inlineStr">
        <is>
          <t>2003-10-06</t>
        </is>
      </c>
      <c r="V229" t="inlineStr">
        <is>
          <t>2003-10-06</t>
        </is>
      </c>
      <c r="W229" t="inlineStr">
        <is>
          <t>1997-09-02</t>
        </is>
      </c>
      <c r="X229" t="inlineStr">
        <is>
          <t>1997-09-02</t>
        </is>
      </c>
      <c r="Y229" t="n">
        <v>367</v>
      </c>
      <c r="Z229" t="n">
        <v>326</v>
      </c>
      <c r="AA229" t="n">
        <v>328</v>
      </c>
      <c r="AB229" t="n">
        <v>2</v>
      </c>
      <c r="AC229" t="n">
        <v>2</v>
      </c>
      <c r="AD229" t="n">
        <v>14</v>
      </c>
      <c r="AE229" t="n">
        <v>14</v>
      </c>
      <c r="AF229" t="n">
        <v>4</v>
      </c>
      <c r="AG229" t="n">
        <v>4</v>
      </c>
      <c r="AH229" t="n">
        <v>3</v>
      </c>
      <c r="AI229" t="n">
        <v>3</v>
      </c>
      <c r="AJ229" t="n">
        <v>6</v>
      </c>
      <c r="AK229" t="n">
        <v>6</v>
      </c>
      <c r="AL229" t="n">
        <v>1</v>
      </c>
      <c r="AM229" t="n">
        <v>1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HYPERLINK("https://creighton-primo.hosted.exlibrisgroup.com/primo-explore/search?tab=default_tab&amp;search_scope=EVERYTHING&amp;vid=01CRU&amp;lang=en_US&amp;offset=0&amp;query=any,contains,991000210549702656","Catalog Record")</f>
        <v/>
      </c>
      <c r="AT229">
        <f>HYPERLINK("http://www.worldcat.org/oclc/66490","WorldCat Record")</f>
        <v/>
      </c>
      <c r="AU229" t="inlineStr">
        <is>
          <t>1232260:eng</t>
        </is>
      </c>
      <c r="AV229" t="inlineStr">
        <is>
          <t>66490</t>
        </is>
      </c>
      <c r="AW229" t="inlineStr">
        <is>
          <t>991000210549702656</t>
        </is>
      </c>
      <c r="AX229" t="inlineStr">
        <is>
          <t>991000210549702656</t>
        </is>
      </c>
      <c r="AY229" t="inlineStr">
        <is>
          <t>2258712290002656</t>
        </is>
      </c>
      <c r="AZ229" t="inlineStr">
        <is>
          <t>BOOK</t>
        </is>
      </c>
      <c r="BC229" t="inlineStr">
        <is>
          <t>32285003193264</t>
        </is>
      </c>
      <c r="BD229" t="inlineStr">
        <is>
          <t>893695674</t>
        </is>
      </c>
    </row>
    <row r="230">
      <c r="A230" t="inlineStr">
        <is>
          <t>No</t>
        </is>
      </c>
      <c r="B230" t="inlineStr">
        <is>
          <t>HX72 .C86 1987</t>
        </is>
      </c>
      <c r="C230" t="inlineStr">
        <is>
          <t>0                      HX 0072000C  86          1987</t>
        </is>
      </c>
      <c r="D230" t="inlineStr">
        <is>
          <t>Democratic theory and socialism / Frank Cunningham.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Cunningham, Frank.</t>
        </is>
      </c>
      <c r="L230" t="inlineStr">
        <is>
          <t>Cambridge [Cambridgeshire] ; New York : Cambridge University Press, 1987.</t>
        </is>
      </c>
      <c r="M230" t="inlineStr">
        <is>
          <t>1987</t>
        </is>
      </c>
      <c r="O230" t="inlineStr">
        <is>
          <t>eng</t>
        </is>
      </c>
      <c r="P230" t="inlineStr">
        <is>
          <t>enk</t>
        </is>
      </c>
      <c r="R230" t="inlineStr">
        <is>
          <t xml:space="preserve">HX </t>
        </is>
      </c>
      <c r="S230" t="n">
        <v>7</v>
      </c>
      <c r="T230" t="n">
        <v>7</v>
      </c>
      <c r="U230" t="inlineStr">
        <is>
          <t>2003-06-19</t>
        </is>
      </c>
      <c r="V230" t="inlineStr">
        <is>
          <t>2003-06-19</t>
        </is>
      </c>
      <c r="W230" t="inlineStr">
        <is>
          <t>1992-07-20</t>
        </is>
      </c>
      <c r="X230" t="inlineStr">
        <is>
          <t>1992-07-20</t>
        </is>
      </c>
      <c r="Y230" t="n">
        <v>504</v>
      </c>
      <c r="Z230" t="n">
        <v>331</v>
      </c>
      <c r="AA230" t="n">
        <v>337</v>
      </c>
      <c r="AB230" t="n">
        <v>3</v>
      </c>
      <c r="AC230" t="n">
        <v>3</v>
      </c>
      <c r="AD230" t="n">
        <v>19</v>
      </c>
      <c r="AE230" t="n">
        <v>19</v>
      </c>
      <c r="AF230" t="n">
        <v>7</v>
      </c>
      <c r="AG230" t="n">
        <v>7</v>
      </c>
      <c r="AH230" t="n">
        <v>5</v>
      </c>
      <c r="AI230" t="n">
        <v>5</v>
      </c>
      <c r="AJ230" t="n">
        <v>10</v>
      </c>
      <c r="AK230" t="n">
        <v>10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HYPERLINK("https://creighton-primo.hosted.exlibrisgroup.com/primo-explore/search?tab=default_tab&amp;search_scope=EVERYTHING&amp;vid=01CRU&amp;lang=en_US&amp;offset=0&amp;query=any,contains,991001096619702656","Catalog Record")</f>
        <v/>
      </c>
      <c r="AT230">
        <f>HYPERLINK("http://www.worldcat.org/oclc/16275926","WorldCat Record")</f>
        <v/>
      </c>
      <c r="AU230" t="inlineStr">
        <is>
          <t>13199635:eng</t>
        </is>
      </c>
      <c r="AV230" t="inlineStr">
        <is>
          <t>16275926</t>
        </is>
      </c>
      <c r="AW230" t="inlineStr">
        <is>
          <t>991001096619702656</t>
        </is>
      </c>
      <c r="AX230" t="inlineStr">
        <is>
          <t>991001096619702656</t>
        </is>
      </c>
      <c r="AY230" t="inlineStr">
        <is>
          <t>2262395180002656</t>
        </is>
      </c>
      <c r="AZ230" t="inlineStr">
        <is>
          <t>BOOK</t>
        </is>
      </c>
      <c r="BB230" t="inlineStr">
        <is>
          <t>9780521335782</t>
        </is>
      </c>
      <c r="BC230" t="inlineStr">
        <is>
          <t>32285001184570</t>
        </is>
      </c>
      <c r="BD230" t="inlineStr">
        <is>
          <t>893872272</t>
        </is>
      </c>
    </row>
    <row r="231">
      <c r="A231" t="inlineStr">
        <is>
          <t>No</t>
        </is>
      </c>
      <c r="B231" t="inlineStr">
        <is>
          <t>HX73 .A34 1991</t>
        </is>
      </c>
      <c r="C231" t="inlineStr">
        <is>
          <t>0                      HX 0073000A  34          1991</t>
        </is>
      </c>
      <c r="D231" t="inlineStr">
        <is>
          <t>Haves without have-nots : essays for the 21st century on democracy and socialism / Mortimer J. Adler.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Adler, Mortimer Jerome, 1902-2001.</t>
        </is>
      </c>
      <c r="L231" t="inlineStr">
        <is>
          <t>New York : Macmillan ; Toronto : Collier Macmillan Canada ; New York : Maxwell Macmillan International, c1991.</t>
        </is>
      </c>
      <c r="M231" t="inlineStr">
        <is>
          <t>1991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HX </t>
        </is>
      </c>
      <c r="S231" t="n">
        <v>6</v>
      </c>
      <c r="T231" t="n">
        <v>6</v>
      </c>
      <c r="U231" t="inlineStr">
        <is>
          <t>1999-09-23</t>
        </is>
      </c>
      <c r="V231" t="inlineStr">
        <is>
          <t>1999-09-23</t>
        </is>
      </c>
      <c r="W231" t="inlineStr">
        <is>
          <t>1992-05-15</t>
        </is>
      </c>
      <c r="X231" t="inlineStr">
        <is>
          <t>1992-05-15</t>
        </is>
      </c>
      <c r="Y231" t="n">
        <v>444</v>
      </c>
      <c r="Z231" t="n">
        <v>400</v>
      </c>
      <c r="AA231" t="n">
        <v>405</v>
      </c>
      <c r="AB231" t="n">
        <v>1</v>
      </c>
      <c r="AC231" t="n">
        <v>1</v>
      </c>
      <c r="AD231" t="n">
        <v>14</v>
      </c>
      <c r="AE231" t="n">
        <v>14</v>
      </c>
      <c r="AF231" t="n">
        <v>5</v>
      </c>
      <c r="AG231" t="n">
        <v>5</v>
      </c>
      <c r="AH231" t="n">
        <v>3</v>
      </c>
      <c r="AI231" t="n">
        <v>3</v>
      </c>
      <c r="AJ231" t="n">
        <v>7</v>
      </c>
      <c r="AK231" t="n">
        <v>7</v>
      </c>
      <c r="AL231" t="n">
        <v>0</v>
      </c>
      <c r="AM231" t="n">
        <v>0</v>
      </c>
      <c r="AN231" t="n">
        <v>1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HYPERLINK("https://creighton-primo.hosted.exlibrisgroup.com/primo-explore/search?tab=default_tab&amp;search_scope=EVERYTHING&amp;vid=01CRU&amp;lang=en_US&amp;offset=0&amp;query=any,contains,991001777009702656","Catalog Record")</f>
        <v/>
      </c>
      <c r="AT231">
        <f>HYPERLINK("http://www.worldcat.org/oclc/22422432","WorldCat Record")</f>
        <v/>
      </c>
      <c r="AU231" t="inlineStr">
        <is>
          <t>908307474:eng</t>
        </is>
      </c>
      <c r="AV231" t="inlineStr">
        <is>
          <t>22422432</t>
        </is>
      </c>
      <c r="AW231" t="inlineStr">
        <is>
          <t>991001777009702656</t>
        </is>
      </c>
      <c r="AX231" t="inlineStr">
        <is>
          <t>991001777009702656</t>
        </is>
      </c>
      <c r="AY231" t="inlineStr">
        <is>
          <t>2269429090002656</t>
        </is>
      </c>
      <c r="AZ231" t="inlineStr">
        <is>
          <t>BOOK</t>
        </is>
      </c>
      <c r="BB231" t="inlineStr">
        <is>
          <t>9780025005617</t>
        </is>
      </c>
      <c r="BC231" t="inlineStr">
        <is>
          <t>32285001115871</t>
        </is>
      </c>
      <c r="BD231" t="inlineStr">
        <is>
          <t>893414500</t>
        </is>
      </c>
    </row>
    <row r="232">
      <c r="A232" t="inlineStr">
        <is>
          <t>No</t>
        </is>
      </c>
      <c r="B232" t="inlineStr">
        <is>
          <t>HX73 .L38 2008</t>
        </is>
      </c>
      <c r="C232" t="inlineStr">
        <is>
          <t>0                      HX 0073000L  38          2008</t>
        </is>
      </c>
      <c r="D232" t="inlineStr">
        <is>
          <t>The death of social democracy : political consequences in the 21st century / by Ashley Lavelle.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Lavelle, Ashley.</t>
        </is>
      </c>
      <c r="L232" t="inlineStr">
        <is>
          <t>Aldershot, Hants ; Burlington, VT : Ashgate Pub. Company, c2008.</t>
        </is>
      </c>
      <c r="M232" t="inlineStr">
        <is>
          <t>2008</t>
        </is>
      </c>
      <c r="O232" t="inlineStr">
        <is>
          <t>eng</t>
        </is>
      </c>
      <c r="P232" t="inlineStr">
        <is>
          <t>enk</t>
        </is>
      </c>
      <c r="R232" t="inlineStr">
        <is>
          <t xml:space="preserve">HX </t>
        </is>
      </c>
      <c r="S232" t="n">
        <v>1</v>
      </c>
      <c r="T232" t="n">
        <v>1</v>
      </c>
      <c r="U232" t="inlineStr">
        <is>
          <t>2010-05-26</t>
        </is>
      </c>
      <c r="V232" t="inlineStr">
        <is>
          <t>2010-05-26</t>
        </is>
      </c>
      <c r="W232" t="inlineStr">
        <is>
          <t>2010-05-26</t>
        </is>
      </c>
      <c r="X232" t="inlineStr">
        <is>
          <t>2010-05-26</t>
        </is>
      </c>
      <c r="Y232" t="n">
        <v>171</v>
      </c>
      <c r="Z232" t="n">
        <v>78</v>
      </c>
      <c r="AA232" t="n">
        <v>426</v>
      </c>
      <c r="AB232" t="n">
        <v>1</v>
      </c>
      <c r="AC232" t="n">
        <v>3</v>
      </c>
      <c r="AD232" t="n">
        <v>5</v>
      </c>
      <c r="AE232" t="n">
        <v>8</v>
      </c>
      <c r="AF232" t="n">
        <v>2</v>
      </c>
      <c r="AG232" t="n">
        <v>3</v>
      </c>
      <c r="AH232" t="n">
        <v>3</v>
      </c>
      <c r="AI232" t="n">
        <v>3</v>
      </c>
      <c r="AJ232" t="n">
        <v>3</v>
      </c>
      <c r="AK232" t="n">
        <v>4</v>
      </c>
      <c r="AL232" t="n">
        <v>0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HYPERLINK("http://catalog.hathitrust.org/Record/005824476","HathiTrust Record")</f>
        <v/>
      </c>
      <c r="AS232">
        <f>HYPERLINK("https://creighton-primo.hosted.exlibrisgroup.com/primo-explore/search?tab=default_tab&amp;search_scope=EVERYTHING&amp;vid=01CRU&amp;lang=en_US&amp;offset=0&amp;query=any,contains,991005389899702656","Catalog Record")</f>
        <v/>
      </c>
      <c r="AT232">
        <f>HYPERLINK("http://www.worldcat.org/oclc/183608340","WorldCat Record")</f>
        <v/>
      </c>
      <c r="AU232" t="inlineStr">
        <is>
          <t>800625488:eng</t>
        </is>
      </c>
      <c r="AV232" t="inlineStr">
        <is>
          <t>183608340</t>
        </is>
      </c>
      <c r="AW232" t="inlineStr">
        <is>
          <t>991005389899702656</t>
        </is>
      </c>
      <c r="AX232" t="inlineStr">
        <is>
          <t>991005389899702656</t>
        </is>
      </c>
      <c r="AY232" t="inlineStr">
        <is>
          <t>2264647470002656</t>
        </is>
      </c>
      <c r="AZ232" t="inlineStr">
        <is>
          <t>BOOK</t>
        </is>
      </c>
      <c r="BB232" t="inlineStr">
        <is>
          <t>9780754670148</t>
        </is>
      </c>
      <c r="BC232" t="inlineStr">
        <is>
          <t>32285005586127</t>
        </is>
      </c>
      <c r="BD232" t="inlineStr">
        <is>
          <t>893808386</t>
        </is>
      </c>
    </row>
    <row r="233">
      <c r="A233" t="inlineStr">
        <is>
          <t>No</t>
        </is>
      </c>
      <c r="B233" t="inlineStr">
        <is>
          <t>HX73 .L46 1984</t>
        </is>
      </c>
      <c r="C233" t="inlineStr">
        <is>
          <t>0                      HX 0073000L  46          1984</t>
        </is>
      </c>
      <c r="D233" t="inlineStr">
        <is>
          <t>Arguing for socialism : theoretical considerations / Andrew Levine.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Levine, Andrew, 1944-</t>
        </is>
      </c>
      <c r="L233" t="inlineStr">
        <is>
          <t>Boston : Routledge &amp; Kegan Paul, 1984.</t>
        </is>
      </c>
      <c r="M233" t="inlineStr">
        <is>
          <t>1984</t>
        </is>
      </c>
      <c r="O233" t="inlineStr">
        <is>
          <t>eng</t>
        </is>
      </c>
      <c r="P233" t="inlineStr">
        <is>
          <t>mau</t>
        </is>
      </c>
      <c r="Q233" t="inlineStr">
        <is>
          <t>Critical social thought</t>
        </is>
      </c>
      <c r="R233" t="inlineStr">
        <is>
          <t xml:space="preserve">HX </t>
        </is>
      </c>
      <c r="S233" t="n">
        <v>7</v>
      </c>
      <c r="T233" t="n">
        <v>7</v>
      </c>
      <c r="U233" t="inlineStr">
        <is>
          <t>1998-04-08</t>
        </is>
      </c>
      <c r="V233" t="inlineStr">
        <is>
          <t>1998-04-08</t>
        </is>
      </c>
      <c r="W233" t="inlineStr">
        <is>
          <t>1992-07-20</t>
        </is>
      </c>
      <c r="X233" t="inlineStr">
        <is>
          <t>1992-07-20</t>
        </is>
      </c>
      <c r="Y233" t="n">
        <v>405</v>
      </c>
      <c r="Z233" t="n">
        <v>302</v>
      </c>
      <c r="AA233" t="n">
        <v>355</v>
      </c>
      <c r="AB233" t="n">
        <v>3</v>
      </c>
      <c r="AC233" t="n">
        <v>3</v>
      </c>
      <c r="AD233" t="n">
        <v>21</v>
      </c>
      <c r="AE233" t="n">
        <v>26</v>
      </c>
      <c r="AF233" t="n">
        <v>7</v>
      </c>
      <c r="AG233" t="n">
        <v>10</v>
      </c>
      <c r="AH233" t="n">
        <v>5</v>
      </c>
      <c r="AI233" t="n">
        <v>6</v>
      </c>
      <c r="AJ233" t="n">
        <v>13</v>
      </c>
      <c r="AK233" t="n">
        <v>15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HYPERLINK("https://creighton-primo.hosted.exlibrisgroup.com/primo-explore/search?tab=default_tab&amp;search_scope=EVERYTHING&amp;vid=01CRU&amp;lang=en_US&amp;offset=0&amp;query=any,contains,991000282809702656","Catalog Record")</f>
        <v/>
      </c>
      <c r="AT233">
        <f>HYPERLINK("http://www.worldcat.org/oclc/9919711","WorldCat Record")</f>
        <v/>
      </c>
      <c r="AU233" t="inlineStr">
        <is>
          <t>15393319:eng</t>
        </is>
      </c>
      <c r="AV233" t="inlineStr">
        <is>
          <t>9919711</t>
        </is>
      </c>
      <c r="AW233" t="inlineStr">
        <is>
          <t>991000282809702656</t>
        </is>
      </c>
      <c r="AX233" t="inlineStr">
        <is>
          <t>991000282809702656</t>
        </is>
      </c>
      <c r="AY233" t="inlineStr">
        <is>
          <t>2268137910002656</t>
        </is>
      </c>
      <c r="AZ233" t="inlineStr">
        <is>
          <t>BOOK</t>
        </is>
      </c>
      <c r="BB233" t="inlineStr">
        <is>
          <t>9780710099310</t>
        </is>
      </c>
      <c r="BC233" t="inlineStr">
        <is>
          <t>32285001184646</t>
        </is>
      </c>
      <c r="BD233" t="inlineStr">
        <is>
          <t>893771522</t>
        </is>
      </c>
    </row>
    <row r="234">
      <c r="A234" t="inlineStr">
        <is>
          <t>No</t>
        </is>
      </c>
      <c r="B234" t="inlineStr">
        <is>
          <t>HX73 .L87 1989</t>
        </is>
      </c>
      <c r="C234" t="inlineStr">
        <is>
          <t>0                      HX 0073000L  87          1989</t>
        </is>
      </c>
      <c r="D234" t="inlineStr">
        <is>
          <t>The meaning of socialism / Michael Luntley.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Luntley, Michael, 1953-</t>
        </is>
      </c>
      <c r="L234" t="inlineStr">
        <is>
          <t>La Salle, Ill. : Open Court, c1989.</t>
        </is>
      </c>
      <c r="M234" t="inlineStr">
        <is>
          <t>1989</t>
        </is>
      </c>
      <c r="O234" t="inlineStr">
        <is>
          <t>eng</t>
        </is>
      </c>
      <c r="P234" t="inlineStr">
        <is>
          <t>ilu</t>
        </is>
      </c>
      <c r="R234" t="inlineStr">
        <is>
          <t xml:space="preserve">HX </t>
        </is>
      </c>
      <c r="S234" t="n">
        <v>4</v>
      </c>
      <c r="T234" t="n">
        <v>4</v>
      </c>
      <c r="U234" t="inlineStr">
        <is>
          <t>2004-11-01</t>
        </is>
      </c>
      <c r="V234" t="inlineStr">
        <is>
          <t>2004-11-01</t>
        </is>
      </c>
      <c r="W234" t="inlineStr">
        <is>
          <t>1991-02-20</t>
        </is>
      </c>
      <c r="X234" t="inlineStr">
        <is>
          <t>1991-02-20</t>
        </is>
      </c>
      <c r="Y234" t="n">
        <v>140</v>
      </c>
      <c r="Z234" t="n">
        <v>134</v>
      </c>
      <c r="AA234" t="n">
        <v>195</v>
      </c>
      <c r="AB234" t="n">
        <v>1</v>
      </c>
      <c r="AC234" t="n">
        <v>3</v>
      </c>
      <c r="AD234" t="n">
        <v>11</v>
      </c>
      <c r="AE234" t="n">
        <v>14</v>
      </c>
      <c r="AF234" t="n">
        <v>4</v>
      </c>
      <c r="AG234" t="n">
        <v>4</v>
      </c>
      <c r="AH234" t="n">
        <v>2</v>
      </c>
      <c r="AI234" t="n">
        <v>3</v>
      </c>
      <c r="AJ234" t="n">
        <v>7</v>
      </c>
      <c r="AK234" t="n">
        <v>8</v>
      </c>
      <c r="AL234" t="n">
        <v>0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HYPERLINK("http://catalog.hathitrust.org/Record/007591540","HathiTrust Record")</f>
        <v/>
      </c>
      <c r="AS234">
        <f>HYPERLINK("https://creighton-primo.hosted.exlibrisgroup.com/primo-explore/search?tab=default_tab&amp;search_scope=EVERYTHING&amp;vid=01CRU&amp;lang=en_US&amp;offset=0&amp;query=any,contains,991001736729702656","Catalog Record")</f>
        <v/>
      </c>
      <c r="AT234">
        <f>HYPERLINK("http://www.worldcat.org/oclc/21973031","WorldCat Record")</f>
        <v/>
      </c>
      <c r="AU234" t="inlineStr">
        <is>
          <t>3943478774:eng</t>
        </is>
      </c>
      <c r="AV234" t="inlineStr">
        <is>
          <t>21973031</t>
        </is>
      </c>
      <c r="AW234" t="inlineStr">
        <is>
          <t>991001736729702656</t>
        </is>
      </c>
      <c r="AX234" t="inlineStr">
        <is>
          <t>991001736729702656</t>
        </is>
      </c>
      <c r="AY234" t="inlineStr">
        <is>
          <t>2266442080002656</t>
        </is>
      </c>
      <c r="AZ234" t="inlineStr">
        <is>
          <t>BOOK</t>
        </is>
      </c>
      <c r="BB234" t="inlineStr">
        <is>
          <t>9780812691146</t>
        </is>
      </c>
      <c r="BC234" t="inlineStr">
        <is>
          <t>32285000490374</t>
        </is>
      </c>
      <c r="BD234" t="inlineStr">
        <is>
          <t>893684584</t>
        </is>
      </c>
    </row>
    <row r="235">
      <c r="A235" t="inlineStr">
        <is>
          <t>No</t>
        </is>
      </c>
      <c r="B235" t="inlineStr">
        <is>
          <t>HX73 .M533 2003</t>
        </is>
      </c>
      <c r="C235" t="inlineStr">
        <is>
          <t>0                      HX 0073000M  533         2003</t>
        </is>
      </c>
      <c r="D235" t="inlineStr">
        <is>
          <t>From class to race : essays in white Marxism and Black radicalism / Charles W. Mills.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Mills, Charles W. (Charles Wade)</t>
        </is>
      </c>
      <c r="L235" t="inlineStr">
        <is>
          <t>Lanham, Md. : Rowman &amp; Littlefield, c2003.</t>
        </is>
      </c>
      <c r="M235" t="inlineStr">
        <is>
          <t>2003</t>
        </is>
      </c>
      <c r="O235" t="inlineStr">
        <is>
          <t>eng</t>
        </is>
      </c>
      <c r="P235" t="inlineStr">
        <is>
          <t>mdu</t>
        </is>
      </c>
      <c r="Q235" t="inlineStr">
        <is>
          <t>New critical theory</t>
        </is>
      </c>
      <c r="R235" t="inlineStr">
        <is>
          <t xml:space="preserve">HX </t>
        </is>
      </c>
      <c r="S235" t="n">
        <v>7</v>
      </c>
      <c r="T235" t="n">
        <v>7</v>
      </c>
      <c r="U235" t="inlineStr">
        <is>
          <t>2008-09-08</t>
        </is>
      </c>
      <c r="V235" t="inlineStr">
        <is>
          <t>2008-09-08</t>
        </is>
      </c>
      <c r="W235" t="inlineStr">
        <is>
          <t>2004-10-26</t>
        </is>
      </c>
      <c r="X235" t="inlineStr">
        <is>
          <t>2004-10-26</t>
        </is>
      </c>
      <c r="Y235" t="n">
        <v>283</v>
      </c>
      <c r="Z235" t="n">
        <v>219</v>
      </c>
      <c r="AA235" t="n">
        <v>239</v>
      </c>
      <c r="AB235" t="n">
        <v>3</v>
      </c>
      <c r="AC235" t="n">
        <v>3</v>
      </c>
      <c r="AD235" t="n">
        <v>17</v>
      </c>
      <c r="AE235" t="n">
        <v>19</v>
      </c>
      <c r="AF235" t="n">
        <v>5</v>
      </c>
      <c r="AG235" t="n">
        <v>6</v>
      </c>
      <c r="AH235" t="n">
        <v>7</v>
      </c>
      <c r="AI235" t="n">
        <v>8</v>
      </c>
      <c r="AJ235" t="n">
        <v>8</v>
      </c>
      <c r="AK235" t="n">
        <v>9</v>
      </c>
      <c r="AL235" t="n">
        <v>2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HYPERLINK("http://catalog.hathitrust.org/Record/004354830","HathiTrust Record")</f>
        <v/>
      </c>
      <c r="AS235">
        <f>HYPERLINK("https://creighton-primo.hosted.exlibrisgroup.com/primo-explore/search?tab=default_tab&amp;search_scope=EVERYTHING&amp;vid=01CRU&amp;lang=en_US&amp;offset=0&amp;query=any,contains,991004398219702656","Catalog Record")</f>
        <v/>
      </c>
      <c r="AT235">
        <f>HYPERLINK("http://www.worldcat.org/oclc/52216116","WorldCat Record")</f>
        <v/>
      </c>
      <c r="AU235" t="inlineStr">
        <is>
          <t>739907:eng</t>
        </is>
      </c>
      <c r="AV235" t="inlineStr">
        <is>
          <t>52216116</t>
        </is>
      </c>
      <c r="AW235" t="inlineStr">
        <is>
          <t>991004398219702656</t>
        </is>
      </c>
      <c r="AX235" t="inlineStr">
        <is>
          <t>991004398219702656</t>
        </is>
      </c>
      <c r="AY235" t="inlineStr">
        <is>
          <t>2257033200002656</t>
        </is>
      </c>
      <c r="AZ235" t="inlineStr">
        <is>
          <t>BOOK</t>
        </is>
      </c>
      <c r="BB235" t="inlineStr">
        <is>
          <t>9780742513013</t>
        </is>
      </c>
      <c r="BC235" t="inlineStr">
        <is>
          <t>32285005006746</t>
        </is>
      </c>
      <c r="BD235" t="inlineStr">
        <is>
          <t>893241376</t>
        </is>
      </c>
    </row>
    <row r="236">
      <c r="A236" t="inlineStr">
        <is>
          <t>No</t>
        </is>
      </c>
      <c r="B236" t="inlineStr">
        <is>
          <t>HX73 .W75 1986</t>
        </is>
      </c>
      <c r="C236" t="inlineStr">
        <is>
          <t>0                      HX 0073000W  75          1986</t>
        </is>
      </c>
      <c r="D236" t="inlineStr">
        <is>
          <t>Socialisms, theories and practices / Anthony Wright.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Wright, Anthony, 1948-</t>
        </is>
      </c>
      <c r="L236" t="inlineStr">
        <is>
          <t>Oxford [Oxfordshire] ; New York : Oxford University Press, 1986.</t>
        </is>
      </c>
      <c r="M236" t="inlineStr">
        <is>
          <t>1986</t>
        </is>
      </c>
      <c r="O236" t="inlineStr">
        <is>
          <t>eng</t>
        </is>
      </c>
      <c r="P236" t="inlineStr">
        <is>
          <t>enk</t>
        </is>
      </c>
      <c r="Q236" t="inlineStr">
        <is>
          <t>An OPUS book</t>
        </is>
      </c>
      <c r="R236" t="inlineStr">
        <is>
          <t xml:space="preserve">HX </t>
        </is>
      </c>
      <c r="S236" t="n">
        <v>2</v>
      </c>
      <c r="T236" t="n">
        <v>2</v>
      </c>
      <c r="U236" t="inlineStr">
        <is>
          <t>2002-04-12</t>
        </is>
      </c>
      <c r="V236" t="inlineStr">
        <is>
          <t>2002-04-12</t>
        </is>
      </c>
      <c r="W236" t="inlineStr">
        <is>
          <t>1992-07-20</t>
        </is>
      </c>
      <c r="X236" t="inlineStr">
        <is>
          <t>1992-07-20</t>
        </is>
      </c>
      <c r="Y236" t="n">
        <v>420</v>
      </c>
      <c r="Z236" t="n">
        <v>303</v>
      </c>
      <c r="AA236" t="n">
        <v>346</v>
      </c>
      <c r="AB236" t="n">
        <v>3</v>
      </c>
      <c r="AC236" t="n">
        <v>3</v>
      </c>
      <c r="AD236" t="n">
        <v>15</v>
      </c>
      <c r="AE236" t="n">
        <v>18</v>
      </c>
      <c r="AF236" t="n">
        <v>4</v>
      </c>
      <c r="AG236" t="n">
        <v>7</v>
      </c>
      <c r="AH236" t="n">
        <v>3</v>
      </c>
      <c r="AI236" t="n">
        <v>4</v>
      </c>
      <c r="AJ236" t="n">
        <v>10</v>
      </c>
      <c r="AK236" t="n">
        <v>12</v>
      </c>
      <c r="AL236" t="n">
        <v>2</v>
      </c>
      <c r="AM236" t="n">
        <v>2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HYPERLINK("http://catalog.hathitrust.org/Record/000446866","HathiTrust Record")</f>
        <v/>
      </c>
      <c r="AS236">
        <f>HYPERLINK("https://creighton-primo.hosted.exlibrisgroup.com/primo-explore/search?tab=default_tab&amp;search_scope=EVERYTHING&amp;vid=01CRU&amp;lang=en_US&amp;offset=0&amp;query=any,contains,991000779059702656","Catalog Record")</f>
        <v/>
      </c>
      <c r="AT236">
        <f>HYPERLINK("http://www.worldcat.org/oclc/13093862","WorldCat Record")</f>
        <v/>
      </c>
      <c r="AU236" t="inlineStr">
        <is>
          <t>3372260568:eng</t>
        </is>
      </c>
      <c r="AV236" t="inlineStr">
        <is>
          <t>13093862</t>
        </is>
      </c>
      <c r="AW236" t="inlineStr">
        <is>
          <t>991000779059702656</t>
        </is>
      </c>
      <c r="AX236" t="inlineStr">
        <is>
          <t>991000779059702656</t>
        </is>
      </c>
      <c r="AY236" t="inlineStr">
        <is>
          <t>2269784730002656</t>
        </is>
      </c>
      <c r="AZ236" t="inlineStr">
        <is>
          <t>BOOK</t>
        </is>
      </c>
      <c r="BB236" t="inlineStr">
        <is>
          <t>9780192191885</t>
        </is>
      </c>
      <c r="BC236" t="inlineStr">
        <is>
          <t>32285001184679</t>
        </is>
      </c>
      <c r="BD236" t="inlineStr">
        <is>
          <t>893808813</t>
        </is>
      </c>
    </row>
    <row r="237">
      <c r="A237" t="inlineStr">
        <is>
          <t>No</t>
        </is>
      </c>
      <c r="B237" t="inlineStr">
        <is>
          <t>HX742.2.A3 G47</t>
        </is>
      </c>
      <c r="C237" t="inlineStr">
        <is>
          <t>0                      HX 0742200A  3                  G  47</t>
        </is>
      </c>
      <c r="D237" t="inlineStr">
        <is>
          <t>Family, women, and socialization in the kibbutz / Menachem Gerson.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Gerson, Menachem, 1908-</t>
        </is>
      </c>
      <c r="L237" t="inlineStr">
        <is>
          <t>Lexington, Mass. : Lexington Books, c1978.</t>
        </is>
      </c>
      <c r="M237" t="inlineStr">
        <is>
          <t>1978</t>
        </is>
      </c>
      <c r="O237" t="inlineStr">
        <is>
          <t>eng</t>
        </is>
      </c>
      <c r="P237" t="inlineStr">
        <is>
          <t>mau</t>
        </is>
      </c>
      <c r="R237" t="inlineStr">
        <is>
          <t xml:space="preserve">HX </t>
        </is>
      </c>
      <c r="S237" t="n">
        <v>6</v>
      </c>
      <c r="T237" t="n">
        <v>6</v>
      </c>
      <c r="U237" t="inlineStr">
        <is>
          <t>2002-07-14</t>
        </is>
      </c>
      <c r="V237" t="inlineStr">
        <is>
          <t>2002-07-14</t>
        </is>
      </c>
      <c r="W237" t="inlineStr">
        <is>
          <t>1992-07-22</t>
        </is>
      </c>
      <c r="X237" t="inlineStr">
        <is>
          <t>1992-07-22</t>
        </is>
      </c>
      <c r="Y237" t="n">
        <v>583</v>
      </c>
      <c r="Z237" t="n">
        <v>477</v>
      </c>
      <c r="AA237" t="n">
        <v>479</v>
      </c>
      <c r="AB237" t="n">
        <v>3</v>
      </c>
      <c r="AC237" t="n">
        <v>3</v>
      </c>
      <c r="AD237" t="n">
        <v>17</v>
      </c>
      <c r="AE237" t="n">
        <v>17</v>
      </c>
      <c r="AF237" t="n">
        <v>6</v>
      </c>
      <c r="AG237" t="n">
        <v>6</v>
      </c>
      <c r="AH237" t="n">
        <v>6</v>
      </c>
      <c r="AI237" t="n">
        <v>6</v>
      </c>
      <c r="AJ237" t="n">
        <v>7</v>
      </c>
      <c r="AK237" t="n">
        <v>7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HYPERLINK("http://catalog.hathitrust.org/Record/000099472","HathiTrust Record")</f>
        <v/>
      </c>
      <c r="AS237">
        <f>HYPERLINK("https://creighton-primo.hosted.exlibrisgroup.com/primo-explore/search?tab=default_tab&amp;search_scope=EVERYTHING&amp;vid=01CRU&amp;lang=en_US&amp;offset=0&amp;query=any,contains,991004572069702656","Catalog Record")</f>
        <v/>
      </c>
      <c r="AT237">
        <f>HYPERLINK("http://www.worldcat.org/oclc/4036249","WorldCat Record")</f>
        <v/>
      </c>
      <c r="AU237" t="inlineStr">
        <is>
          <t>12782847:eng</t>
        </is>
      </c>
      <c r="AV237" t="inlineStr">
        <is>
          <t>4036249</t>
        </is>
      </c>
      <c r="AW237" t="inlineStr">
        <is>
          <t>991004572069702656</t>
        </is>
      </c>
      <c r="AX237" t="inlineStr">
        <is>
          <t>991004572069702656</t>
        </is>
      </c>
      <c r="AY237" t="inlineStr">
        <is>
          <t>2269606150002656</t>
        </is>
      </c>
      <c r="AZ237" t="inlineStr">
        <is>
          <t>BOOK</t>
        </is>
      </c>
      <c r="BB237" t="inlineStr">
        <is>
          <t>9780669023718</t>
        </is>
      </c>
      <c r="BC237" t="inlineStr">
        <is>
          <t>32285001216315</t>
        </is>
      </c>
      <c r="BD237" t="inlineStr">
        <is>
          <t>893500745</t>
        </is>
      </c>
    </row>
    <row r="238">
      <c r="A238" t="inlineStr">
        <is>
          <t>No</t>
        </is>
      </c>
      <c r="B238" t="inlineStr">
        <is>
          <t>HX765.P3 B53</t>
        </is>
      </c>
      <c r="C238" t="inlineStr">
        <is>
          <t>0                      HX 0765000P  3                  B  53</t>
        </is>
      </c>
      <c r="D238" t="inlineStr">
        <is>
          <t>The communal future : the kibbutz and the utopian dilemma / by Joseph Raphael Blasi.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Blasi, Joseph R.</t>
        </is>
      </c>
      <c r="L238" t="inlineStr">
        <is>
          <t>Norwood, Pa. : Norwood Editions, 1978.</t>
        </is>
      </c>
      <c r="M238" t="inlineStr">
        <is>
          <t>1978</t>
        </is>
      </c>
      <c r="O238" t="inlineStr">
        <is>
          <t>eng</t>
        </is>
      </c>
      <c r="P238" t="inlineStr">
        <is>
          <t>pau</t>
        </is>
      </c>
      <c r="Q238" t="inlineStr">
        <is>
          <t>Kibbutz, communal society, and alternative social policy series ; v. 1</t>
        </is>
      </c>
      <c r="R238" t="inlineStr">
        <is>
          <t xml:space="preserve">HX </t>
        </is>
      </c>
      <c r="S238" t="n">
        <v>3</v>
      </c>
      <c r="T238" t="n">
        <v>3</v>
      </c>
      <c r="U238" t="inlineStr">
        <is>
          <t>2002-07-14</t>
        </is>
      </c>
      <c r="V238" t="inlineStr">
        <is>
          <t>2002-07-14</t>
        </is>
      </c>
      <c r="W238" t="inlineStr">
        <is>
          <t>1992-07-22</t>
        </is>
      </c>
      <c r="X238" t="inlineStr">
        <is>
          <t>1992-07-22</t>
        </is>
      </c>
      <c r="Y238" t="n">
        <v>163</v>
      </c>
      <c r="Z238" t="n">
        <v>151</v>
      </c>
      <c r="AA238" t="n">
        <v>176</v>
      </c>
      <c r="AB238" t="n">
        <v>2</v>
      </c>
      <c r="AC238" t="n">
        <v>2</v>
      </c>
      <c r="AD238" t="n">
        <v>6</v>
      </c>
      <c r="AE238" t="n">
        <v>9</v>
      </c>
      <c r="AF238" t="n">
        <v>2</v>
      </c>
      <c r="AG238" t="n">
        <v>2</v>
      </c>
      <c r="AH238" t="n">
        <v>1</v>
      </c>
      <c r="AI238" t="n">
        <v>4</v>
      </c>
      <c r="AJ238" t="n">
        <v>3</v>
      </c>
      <c r="AK238" t="n">
        <v>5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HYPERLINK("https://creighton-primo.hosted.exlibrisgroup.com/primo-explore/search?tab=default_tab&amp;search_scope=EVERYTHING&amp;vid=01CRU&amp;lang=en_US&amp;offset=0&amp;query=any,contains,991004529719702656","Catalog Record")</f>
        <v/>
      </c>
      <c r="AT238">
        <f>HYPERLINK("http://www.worldcat.org/oclc/3844733","WorldCat Record")</f>
        <v/>
      </c>
      <c r="AU238" t="inlineStr">
        <is>
          <t>2902563:eng</t>
        </is>
      </c>
      <c r="AV238" t="inlineStr">
        <is>
          <t>3844733</t>
        </is>
      </c>
      <c r="AW238" t="inlineStr">
        <is>
          <t>991004529719702656</t>
        </is>
      </c>
      <c r="AX238" t="inlineStr">
        <is>
          <t>991004529719702656</t>
        </is>
      </c>
      <c r="AY238" t="inlineStr">
        <is>
          <t>2264792280002656</t>
        </is>
      </c>
      <c r="AZ238" t="inlineStr">
        <is>
          <t>BOOK</t>
        </is>
      </c>
      <c r="BB238" t="inlineStr">
        <is>
          <t>9780848234256</t>
        </is>
      </c>
      <c r="BC238" t="inlineStr">
        <is>
          <t>32285001216349</t>
        </is>
      </c>
      <c r="BD238" t="inlineStr">
        <is>
          <t>893343947</t>
        </is>
      </c>
    </row>
    <row r="239">
      <c r="A239" t="inlineStr">
        <is>
          <t>No</t>
        </is>
      </c>
      <c r="B239" t="inlineStr">
        <is>
          <t>HX765.P3 K3</t>
        </is>
      </c>
      <c r="C239" t="inlineStr">
        <is>
          <t>0                      HX 0765000P  3                  K  3</t>
        </is>
      </c>
      <c r="D239" t="inlineStr">
        <is>
          <t>The economy of the Israeli kibbutz.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Kanovsky, Eliyahu.</t>
        </is>
      </c>
      <c r="L239" t="inlineStr">
        <is>
          <t>Cambridge : Distributed for the Center for Middle Eastern Studies of Harvard University by Harvard University Press, 1966.</t>
        </is>
      </c>
      <c r="M239" t="inlineStr">
        <is>
          <t>1966</t>
        </is>
      </c>
      <c r="O239" t="inlineStr">
        <is>
          <t>eng</t>
        </is>
      </c>
      <c r="P239" t="inlineStr">
        <is>
          <t>mau</t>
        </is>
      </c>
      <c r="Q239" t="inlineStr">
        <is>
          <t>Harvard Middle Eastern monographs ; 13</t>
        </is>
      </c>
      <c r="R239" t="inlineStr">
        <is>
          <t xml:space="preserve">HX </t>
        </is>
      </c>
      <c r="S239" t="n">
        <v>6</v>
      </c>
      <c r="T239" t="n">
        <v>6</v>
      </c>
      <c r="U239" t="inlineStr">
        <is>
          <t>1997-07-30</t>
        </is>
      </c>
      <c r="V239" t="inlineStr">
        <is>
          <t>1997-07-30</t>
        </is>
      </c>
      <c r="W239" t="inlineStr">
        <is>
          <t>1994-04-12</t>
        </is>
      </c>
      <c r="X239" t="inlineStr">
        <is>
          <t>1994-04-12</t>
        </is>
      </c>
      <c r="Y239" t="n">
        <v>435</v>
      </c>
      <c r="Z239" t="n">
        <v>334</v>
      </c>
      <c r="AA239" t="n">
        <v>335</v>
      </c>
      <c r="AB239" t="n">
        <v>2</v>
      </c>
      <c r="AC239" t="n">
        <v>2</v>
      </c>
      <c r="AD239" t="n">
        <v>17</v>
      </c>
      <c r="AE239" t="n">
        <v>17</v>
      </c>
      <c r="AF239" t="n">
        <v>5</v>
      </c>
      <c r="AG239" t="n">
        <v>5</v>
      </c>
      <c r="AH239" t="n">
        <v>4</v>
      </c>
      <c r="AI239" t="n">
        <v>4</v>
      </c>
      <c r="AJ239" t="n">
        <v>10</v>
      </c>
      <c r="AK239" t="n">
        <v>10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HYPERLINK("https://creighton-primo.hosted.exlibrisgroup.com/primo-explore/search?tab=default_tab&amp;search_scope=EVERYTHING&amp;vid=01CRU&amp;lang=en_US&amp;offset=0&amp;query=any,contains,991002115939702656","Catalog Record")</f>
        <v/>
      </c>
      <c r="AT239">
        <f>HYPERLINK("http://www.worldcat.org/oclc/268314","WorldCat Record")</f>
        <v/>
      </c>
      <c r="AU239" t="inlineStr">
        <is>
          <t>1391617:eng</t>
        </is>
      </c>
      <c r="AV239" t="inlineStr">
        <is>
          <t>268314</t>
        </is>
      </c>
      <c r="AW239" t="inlineStr">
        <is>
          <t>991002115939702656</t>
        </is>
      </c>
      <c r="AX239" t="inlineStr">
        <is>
          <t>991002115939702656</t>
        </is>
      </c>
      <c r="AY239" t="inlineStr">
        <is>
          <t>2270494380002656</t>
        </is>
      </c>
      <c r="AZ239" t="inlineStr">
        <is>
          <t>BOOK</t>
        </is>
      </c>
      <c r="BC239" t="inlineStr">
        <is>
          <t>32285001886232</t>
        </is>
      </c>
      <c r="BD239" t="inlineStr">
        <is>
          <t>893226481</t>
        </is>
      </c>
    </row>
    <row r="240">
      <c r="A240" t="inlineStr">
        <is>
          <t>No</t>
        </is>
      </c>
      <c r="B240" t="inlineStr">
        <is>
          <t>HX765.P3 S7 1971</t>
        </is>
      </c>
      <c r="C240" t="inlineStr">
        <is>
          <t>0                      HX 0765000P  3                  S  7           1971</t>
        </is>
      </c>
      <c r="D240" t="inlineStr">
        <is>
          <t>Kibbutz : venture in utopia / [by] Melford E. Spiro.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Spiro, Melford E.</t>
        </is>
      </c>
      <c r="L240" t="inlineStr">
        <is>
          <t>New York : Schocken Books, [1971]</t>
        </is>
      </c>
      <c r="M240" t="inlineStr">
        <is>
          <t>1971</t>
        </is>
      </c>
      <c r="N240" t="inlineStr">
        <is>
          <t>New, augmented ed.</t>
        </is>
      </c>
      <c r="O240" t="inlineStr">
        <is>
          <t>eng</t>
        </is>
      </c>
      <c r="P240" t="inlineStr">
        <is>
          <t>nyu</t>
        </is>
      </c>
      <c r="Q240" t="inlineStr">
        <is>
          <t>Schocken paperbacks</t>
        </is>
      </c>
      <c r="R240" t="inlineStr">
        <is>
          <t xml:space="preserve">HX </t>
        </is>
      </c>
      <c r="S240" t="n">
        <v>2</v>
      </c>
      <c r="T240" t="n">
        <v>2</v>
      </c>
      <c r="U240" t="inlineStr">
        <is>
          <t>1995-03-31</t>
        </is>
      </c>
      <c r="V240" t="inlineStr">
        <is>
          <t>1995-03-31</t>
        </is>
      </c>
      <c r="W240" t="inlineStr">
        <is>
          <t>1994-04-12</t>
        </is>
      </c>
      <c r="X240" t="inlineStr">
        <is>
          <t>1994-04-12</t>
        </is>
      </c>
      <c r="Y240" t="n">
        <v>416</v>
      </c>
      <c r="Z240" t="n">
        <v>379</v>
      </c>
      <c r="AA240" t="n">
        <v>1146</v>
      </c>
      <c r="AB240" t="n">
        <v>2</v>
      </c>
      <c r="AC240" t="n">
        <v>7</v>
      </c>
      <c r="AD240" t="n">
        <v>13</v>
      </c>
      <c r="AE240" t="n">
        <v>45</v>
      </c>
      <c r="AF240" t="n">
        <v>6</v>
      </c>
      <c r="AG240" t="n">
        <v>20</v>
      </c>
      <c r="AH240" t="n">
        <v>6</v>
      </c>
      <c r="AI240" t="n">
        <v>11</v>
      </c>
      <c r="AJ240" t="n">
        <v>8</v>
      </c>
      <c r="AK240" t="n">
        <v>20</v>
      </c>
      <c r="AL240" t="n">
        <v>0</v>
      </c>
      <c r="AM240" t="n">
        <v>5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HYPERLINK("https://creighton-primo.hosted.exlibrisgroup.com/primo-explore/search?tab=default_tab&amp;search_scope=EVERYTHING&amp;vid=01CRU&amp;lang=en_US&amp;offset=0&amp;query=any,contains,991000915959702656","Catalog Record")</f>
        <v/>
      </c>
      <c r="AT240">
        <f>HYPERLINK("http://www.worldcat.org/oclc/160560","WorldCat Record")</f>
        <v/>
      </c>
      <c r="AU240" t="inlineStr">
        <is>
          <t>1265243:eng</t>
        </is>
      </c>
      <c r="AV240" t="inlineStr">
        <is>
          <t>160560</t>
        </is>
      </c>
      <c r="AW240" t="inlineStr">
        <is>
          <t>991000915959702656</t>
        </is>
      </c>
      <c r="AX240" t="inlineStr">
        <is>
          <t>991000915959702656</t>
        </is>
      </c>
      <c r="AY240" t="inlineStr">
        <is>
          <t>2267467050002656</t>
        </is>
      </c>
      <c r="AZ240" t="inlineStr">
        <is>
          <t>BOOK</t>
        </is>
      </c>
      <c r="BB240" t="inlineStr">
        <is>
          <t>9780805200638</t>
        </is>
      </c>
      <c r="BC240" t="inlineStr">
        <is>
          <t>32285001886224</t>
        </is>
      </c>
      <c r="BD240" t="inlineStr">
        <is>
          <t>893784630</t>
        </is>
      </c>
    </row>
    <row r="241">
      <c r="A241" t="inlineStr">
        <is>
          <t>No</t>
        </is>
      </c>
      <c r="B241" t="inlineStr">
        <is>
          <t>HX780.4.A3 S27 2004</t>
        </is>
      </c>
      <c r="C241" t="inlineStr">
        <is>
          <t>0                      HX 0780400A  3                  S  27          2004</t>
        </is>
      </c>
      <c r="D241" t="inlineStr">
        <is>
          <t>Living in utopia : New Zealand's intentional communities / Lucy Sargisson and Lyman Tower Sargent.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Sargisson, Lucy, 1964-</t>
        </is>
      </c>
      <c r="L241" t="inlineStr">
        <is>
          <t>Aldershot, England ; Burlington, VT : Ashgate Pub. Co., c2004.</t>
        </is>
      </c>
      <c r="M241" t="inlineStr">
        <is>
          <t>2004</t>
        </is>
      </c>
      <c r="O241" t="inlineStr">
        <is>
          <t>eng</t>
        </is>
      </c>
      <c r="P241" t="inlineStr">
        <is>
          <t>enk</t>
        </is>
      </c>
      <c r="R241" t="inlineStr">
        <is>
          <t xml:space="preserve">HX </t>
        </is>
      </c>
      <c r="S241" t="n">
        <v>1</v>
      </c>
      <c r="T241" t="n">
        <v>1</v>
      </c>
      <c r="U241" t="inlineStr">
        <is>
          <t>2006-02-22</t>
        </is>
      </c>
      <c r="V241" t="inlineStr">
        <is>
          <t>2006-02-22</t>
        </is>
      </c>
      <c r="W241" t="inlineStr">
        <is>
          <t>2006-02-09</t>
        </is>
      </c>
      <c r="X241" t="inlineStr">
        <is>
          <t>2006-02-09</t>
        </is>
      </c>
      <c r="Y241" t="n">
        <v>220</v>
      </c>
      <c r="Z241" t="n">
        <v>142</v>
      </c>
      <c r="AA241" t="n">
        <v>160</v>
      </c>
      <c r="AB241" t="n">
        <v>3</v>
      </c>
      <c r="AC241" t="n">
        <v>3</v>
      </c>
      <c r="AD241" t="n">
        <v>7</v>
      </c>
      <c r="AE241" t="n">
        <v>7</v>
      </c>
      <c r="AF241" t="n">
        <v>3</v>
      </c>
      <c r="AG241" t="n">
        <v>3</v>
      </c>
      <c r="AH241" t="n">
        <v>2</v>
      </c>
      <c r="AI241" t="n">
        <v>2</v>
      </c>
      <c r="AJ241" t="n">
        <v>2</v>
      </c>
      <c r="AK241" t="n">
        <v>2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HYPERLINK("https://creighton-primo.hosted.exlibrisgroup.com/primo-explore/search?tab=default_tab&amp;search_scope=EVERYTHING&amp;vid=01CRU&amp;lang=en_US&amp;offset=0&amp;query=any,contains,991004736619702656","Catalog Record")</f>
        <v/>
      </c>
      <c r="AT241">
        <f>HYPERLINK("http://www.worldcat.org/oclc/55036890","WorldCat Record")</f>
        <v/>
      </c>
      <c r="AU241" t="inlineStr">
        <is>
          <t>364342765:eng</t>
        </is>
      </c>
      <c r="AV241" t="inlineStr">
        <is>
          <t>55036890</t>
        </is>
      </c>
      <c r="AW241" t="inlineStr">
        <is>
          <t>991004736619702656</t>
        </is>
      </c>
      <c r="AX241" t="inlineStr">
        <is>
          <t>991004736619702656</t>
        </is>
      </c>
      <c r="AY241" t="inlineStr">
        <is>
          <t>2271060020002656</t>
        </is>
      </c>
      <c r="AZ241" t="inlineStr">
        <is>
          <t>BOOK</t>
        </is>
      </c>
      <c r="BB241" t="inlineStr">
        <is>
          <t>9780754642244</t>
        </is>
      </c>
      <c r="BC241" t="inlineStr">
        <is>
          <t>32285005159644</t>
        </is>
      </c>
      <c r="BD241" t="inlineStr">
        <is>
          <t>893688062</t>
        </is>
      </c>
    </row>
    <row r="242">
      <c r="A242" t="inlineStr">
        <is>
          <t>No</t>
        </is>
      </c>
      <c r="B242" t="inlineStr">
        <is>
          <t>HX806 .B4 1971</t>
        </is>
      </c>
      <c r="C242" t="inlineStr">
        <is>
          <t>0                      HX 0806000B  4           1971</t>
        </is>
      </c>
      <c r="D242" t="inlineStr">
        <is>
          <t>Journey through Utopia / by Marie Louise Berneri. Foreword by George Woodcock.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Berneri, Marie Louise, 1918-1949.</t>
        </is>
      </c>
      <c r="L242" t="inlineStr">
        <is>
          <t>New York ; Schocken Books, [1971]</t>
        </is>
      </c>
      <c r="M242" t="inlineStr">
        <is>
          <t>1971</t>
        </is>
      </c>
      <c r="O242" t="inlineStr">
        <is>
          <t>eng</t>
        </is>
      </c>
      <c r="P242" t="inlineStr">
        <is>
          <t xml:space="preserve">xx </t>
        </is>
      </c>
      <c r="Q242" t="inlineStr">
        <is>
          <t>Schocken books, SB319</t>
        </is>
      </c>
      <c r="R242" t="inlineStr">
        <is>
          <t xml:space="preserve">HX </t>
        </is>
      </c>
      <c r="S242" t="n">
        <v>2</v>
      </c>
      <c r="T242" t="n">
        <v>2</v>
      </c>
      <c r="U242" t="inlineStr">
        <is>
          <t>2005-11-29</t>
        </is>
      </c>
      <c r="V242" t="inlineStr">
        <is>
          <t>2005-11-29</t>
        </is>
      </c>
      <c r="W242" t="inlineStr">
        <is>
          <t>1993-11-18</t>
        </is>
      </c>
      <c r="X242" t="inlineStr">
        <is>
          <t>1993-11-18</t>
        </is>
      </c>
      <c r="Y242" t="n">
        <v>168</v>
      </c>
      <c r="Z242" t="n">
        <v>149</v>
      </c>
      <c r="AA242" t="n">
        <v>629</v>
      </c>
      <c r="AB242" t="n">
        <v>3</v>
      </c>
      <c r="AC242" t="n">
        <v>6</v>
      </c>
      <c r="AD242" t="n">
        <v>10</v>
      </c>
      <c r="AE242" t="n">
        <v>33</v>
      </c>
      <c r="AF242" t="n">
        <v>3</v>
      </c>
      <c r="AG242" t="n">
        <v>15</v>
      </c>
      <c r="AH242" t="n">
        <v>3</v>
      </c>
      <c r="AI242" t="n">
        <v>7</v>
      </c>
      <c r="AJ242" t="n">
        <v>5</v>
      </c>
      <c r="AK242" t="n">
        <v>13</v>
      </c>
      <c r="AL242" t="n">
        <v>2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HYPERLINK("http://catalog.hathitrust.org/Record/009911573","HathiTrust Record")</f>
        <v/>
      </c>
      <c r="AS242">
        <f>HYPERLINK("https://creighton-primo.hosted.exlibrisgroup.com/primo-explore/search?tab=default_tab&amp;search_scope=EVERYTHING&amp;vid=01CRU&amp;lang=en_US&amp;offset=0&amp;query=any,contains,991002649729702656","Catalog Record")</f>
        <v/>
      </c>
      <c r="AT242">
        <f>HYPERLINK("http://www.worldcat.org/oclc/386747","WorldCat Record")</f>
        <v/>
      </c>
      <c r="AU242" t="inlineStr">
        <is>
          <t>498292:eng</t>
        </is>
      </c>
      <c r="AV242" t="inlineStr">
        <is>
          <t>386747</t>
        </is>
      </c>
      <c r="AW242" t="inlineStr">
        <is>
          <t>991002649729702656</t>
        </is>
      </c>
      <c r="AX242" t="inlineStr">
        <is>
          <t>991002649729702656</t>
        </is>
      </c>
      <c r="AY242" t="inlineStr">
        <is>
          <t>2259576350002656</t>
        </is>
      </c>
      <c r="AZ242" t="inlineStr">
        <is>
          <t>BOOK</t>
        </is>
      </c>
      <c r="BB242" t="inlineStr">
        <is>
          <t>9780836913927</t>
        </is>
      </c>
      <c r="BC242" t="inlineStr">
        <is>
          <t>32285001799542</t>
        </is>
      </c>
      <c r="BD242" t="inlineStr">
        <is>
          <t>893421630</t>
        </is>
      </c>
    </row>
    <row r="243">
      <c r="A243" t="inlineStr">
        <is>
          <t>No</t>
        </is>
      </c>
      <c r="B243" t="inlineStr">
        <is>
          <t>HX806 .C5613 1987</t>
        </is>
      </c>
      <c r="C243" t="inlineStr">
        <is>
          <t>0                      HX 0806000C  5613        1987</t>
        </is>
      </c>
      <c r="D243" t="inlineStr">
        <is>
          <t>History and utopia / E.M. Cioran ; translated from the French by Richard Howard.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Cioran, E. M. (Emile M.), 1911-1995.</t>
        </is>
      </c>
      <c r="L243" t="inlineStr">
        <is>
          <t>New York : Seaver Books : Distributed by H. Holt, c1987.</t>
        </is>
      </c>
      <c r="M243" t="inlineStr">
        <is>
          <t>1987</t>
        </is>
      </c>
      <c r="N243" t="inlineStr">
        <is>
          <t>1st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HX </t>
        </is>
      </c>
      <c r="S243" t="n">
        <v>7</v>
      </c>
      <c r="T243" t="n">
        <v>7</v>
      </c>
      <c r="U243" t="inlineStr">
        <is>
          <t>2006-11-19</t>
        </is>
      </c>
      <c r="V243" t="inlineStr">
        <is>
          <t>2006-11-19</t>
        </is>
      </c>
      <c r="W243" t="inlineStr">
        <is>
          <t>1991-07-24</t>
        </is>
      </c>
      <c r="X243" t="inlineStr">
        <is>
          <t>1991-07-24</t>
        </is>
      </c>
      <c r="Y243" t="n">
        <v>287</v>
      </c>
      <c r="Z243" t="n">
        <v>255</v>
      </c>
      <c r="AA243" t="n">
        <v>341</v>
      </c>
      <c r="AB243" t="n">
        <v>2</v>
      </c>
      <c r="AC243" t="n">
        <v>2</v>
      </c>
      <c r="AD243" t="n">
        <v>7</v>
      </c>
      <c r="AE243" t="n">
        <v>11</v>
      </c>
      <c r="AF243" t="n">
        <v>0</v>
      </c>
      <c r="AG243" t="n">
        <v>2</v>
      </c>
      <c r="AH243" t="n">
        <v>2</v>
      </c>
      <c r="AI243" t="n">
        <v>4</v>
      </c>
      <c r="AJ243" t="n">
        <v>5</v>
      </c>
      <c r="AK243" t="n">
        <v>8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HYPERLINK("https://creighton-primo.hosted.exlibrisgroup.com/primo-explore/search?tab=default_tab&amp;search_scope=EVERYTHING&amp;vid=01CRU&amp;lang=en_US&amp;offset=0&amp;query=any,contains,991000983779702656","Catalog Record")</f>
        <v/>
      </c>
      <c r="AT243">
        <f>HYPERLINK("http://www.worldcat.org/oclc/15054830","WorldCat Record")</f>
        <v/>
      </c>
      <c r="AU243" t="inlineStr">
        <is>
          <t>138085814:eng</t>
        </is>
      </c>
      <c r="AV243" t="inlineStr">
        <is>
          <t>15054830</t>
        </is>
      </c>
      <c r="AW243" t="inlineStr">
        <is>
          <t>991000983779702656</t>
        </is>
      </c>
      <c r="AX243" t="inlineStr">
        <is>
          <t>991000983779702656</t>
        </is>
      </c>
      <c r="AY243" t="inlineStr">
        <is>
          <t>2255729230002656</t>
        </is>
      </c>
      <c r="AZ243" t="inlineStr">
        <is>
          <t>BOOK</t>
        </is>
      </c>
      <c r="BB243" t="inlineStr">
        <is>
          <t>9780805003918</t>
        </is>
      </c>
      <c r="BC243" t="inlineStr">
        <is>
          <t>32285000679281</t>
        </is>
      </c>
      <c r="BD243" t="inlineStr">
        <is>
          <t>893407718</t>
        </is>
      </c>
    </row>
    <row r="244">
      <c r="A244" t="inlineStr">
        <is>
          <t>No</t>
        </is>
      </c>
      <c r="B244" t="inlineStr">
        <is>
          <t>HX806 .G46 1987</t>
        </is>
      </c>
      <c r="C244" t="inlineStr">
        <is>
          <t>0                      HX 0806000G  46          1987</t>
        </is>
      </c>
      <c r="D244" t="inlineStr">
        <is>
          <t>Utopianism and Marxism / Vincent Geoghegan.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Geoghegan, Vincent.</t>
        </is>
      </c>
      <c r="L244" t="inlineStr">
        <is>
          <t>London ; New York : Methuen, 1987.</t>
        </is>
      </c>
      <c r="M244" t="inlineStr">
        <is>
          <t>1987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HX </t>
        </is>
      </c>
      <c r="S244" t="n">
        <v>4</v>
      </c>
      <c r="T244" t="n">
        <v>4</v>
      </c>
      <c r="U244" t="inlineStr">
        <is>
          <t>2005-04-26</t>
        </is>
      </c>
      <c r="V244" t="inlineStr">
        <is>
          <t>2005-04-26</t>
        </is>
      </c>
      <c r="W244" t="inlineStr">
        <is>
          <t>1990-12-07</t>
        </is>
      </c>
      <c r="X244" t="inlineStr">
        <is>
          <t>1990-12-07</t>
        </is>
      </c>
      <c r="Y244" t="n">
        <v>427</v>
      </c>
      <c r="Z244" t="n">
        <v>302</v>
      </c>
      <c r="AA244" t="n">
        <v>312</v>
      </c>
      <c r="AB244" t="n">
        <v>4</v>
      </c>
      <c r="AC244" t="n">
        <v>4</v>
      </c>
      <c r="AD244" t="n">
        <v>22</v>
      </c>
      <c r="AE244" t="n">
        <v>22</v>
      </c>
      <c r="AF244" t="n">
        <v>8</v>
      </c>
      <c r="AG244" t="n">
        <v>8</v>
      </c>
      <c r="AH244" t="n">
        <v>6</v>
      </c>
      <c r="AI244" t="n">
        <v>6</v>
      </c>
      <c r="AJ244" t="n">
        <v>13</v>
      </c>
      <c r="AK244" t="n">
        <v>13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HYPERLINK("http://catalog.hathitrust.org/Record/000905646","HathiTrust Record")</f>
        <v/>
      </c>
      <c r="AS244">
        <f>HYPERLINK("https://creighton-primo.hosted.exlibrisgroup.com/primo-explore/search?tab=default_tab&amp;search_scope=EVERYTHING&amp;vid=01CRU&amp;lang=en_US&amp;offset=0&amp;query=any,contains,991001066129702656","Catalog Record")</f>
        <v/>
      </c>
      <c r="AT244">
        <f>HYPERLINK("http://www.worldcat.org/oclc/15793531","WorldCat Record")</f>
        <v/>
      </c>
      <c r="AU244" t="inlineStr">
        <is>
          <t>11622548:eng</t>
        </is>
      </c>
      <c r="AV244" t="inlineStr">
        <is>
          <t>15793531</t>
        </is>
      </c>
      <c r="AW244" t="inlineStr">
        <is>
          <t>991001066129702656</t>
        </is>
      </c>
      <c r="AX244" t="inlineStr">
        <is>
          <t>991001066129702656</t>
        </is>
      </c>
      <c r="AY244" t="inlineStr">
        <is>
          <t>2261203670002656</t>
        </is>
      </c>
      <c r="AZ244" t="inlineStr">
        <is>
          <t>BOOK</t>
        </is>
      </c>
      <c r="BB244" t="inlineStr">
        <is>
          <t>9780416080728</t>
        </is>
      </c>
      <c r="BC244" t="inlineStr">
        <is>
          <t>32285000359066</t>
        </is>
      </c>
      <c r="BD244" t="inlineStr">
        <is>
          <t>893897475</t>
        </is>
      </c>
    </row>
    <row r="245">
      <c r="A245" t="inlineStr">
        <is>
          <t>No</t>
        </is>
      </c>
      <c r="B245" t="inlineStr">
        <is>
          <t>HX806 .G65 1978</t>
        </is>
      </c>
      <c r="C245" t="inlineStr">
        <is>
          <t>0                      HX 0806000G  65          1978</t>
        </is>
      </c>
      <c r="D245" t="inlineStr">
        <is>
          <t>Social science and utopia : nineteenth-century models of social harmony / Barbara Goodwin.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Goodwin, Barbara.</t>
        </is>
      </c>
      <c r="L245" t="inlineStr">
        <is>
          <t>Atlantic Highlands, N.J. : Humanities Press, 1978.</t>
        </is>
      </c>
      <c r="M245" t="inlineStr">
        <is>
          <t>1978</t>
        </is>
      </c>
      <c r="O245" t="inlineStr">
        <is>
          <t>eng</t>
        </is>
      </c>
      <c r="P245" t="inlineStr">
        <is>
          <t>nju</t>
        </is>
      </c>
      <c r="Q245" t="inlineStr">
        <is>
          <t>Harvester studies in philosophy</t>
        </is>
      </c>
      <c r="R245" t="inlineStr">
        <is>
          <t xml:space="preserve">HX </t>
        </is>
      </c>
      <c r="S245" t="n">
        <v>5</v>
      </c>
      <c r="T245" t="n">
        <v>5</v>
      </c>
      <c r="U245" t="inlineStr">
        <is>
          <t>2007-11-20</t>
        </is>
      </c>
      <c r="V245" t="inlineStr">
        <is>
          <t>2007-11-20</t>
        </is>
      </c>
      <c r="W245" t="inlineStr">
        <is>
          <t>1992-07-22</t>
        </is>
      </c>
      <c r="X245" t="inlineStr">
        <is>
          <t>1992-07-22</t>
        </is>
      </c>
      <c r="Y245" t="n">
        <v>226</v>
      </c>
      <c r="Z245" t="n">
        <v>194</v>
      </c>
      <c r="AA245" t="n">
        <v>226</v>
      </c>
      <c r="AB245" t="n">
        <v>3</v>
      </c>
      <c r="AC245" t="n">
        <v>3</v>
      </c>
      <c r="AD245" t="n">
        <v>13</v>
      </c>
      <c r="AE245" t="n">
        <v>13</v>
      </c>
      <c r="AF245" t="n">
        <v>2</v>
      </c>
      <c r="AG245" t="n">
        <v>2</v>
      </c>
      <c r="AH245" t="n">
        <v>6</v>
      </c>
      <c r="AI245" t="n">
        <v>6</v>
      </c>
      <c r="AJ245" t="n">
        <v>7</v>
      </c>
      <c r="AK245" t="n">
        <v>7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HYPERLINK("http://catalog.hathitrust.org/Record/000132109","HathiTrust Record")</f>
        <v/>
      </c>
      <c r="AS245">
        <f>HYPERLINK("https://creighton-primo.hosted.exlibrisgroup.com/primo-explore/search?tab=default_tab&amp;search_scope=EVERYTHING&amp;vid=01CRU&amp;lang=en_US&amp;offset=0&amp;query=any,contains,991004503119702656","Catalog Record")</f>
        <v/>
      </c>
      <c r="AT245">
        <f>HYPERLINK("http://www.worldcat.org/oclc/3729422","WorldCat Record")</f>
        <v/>
      </c>
      <c r="AU245" t="inlineStr">
        <is>
          <t>12397983:eng</t>
        </is>
      </c>
      <c r="AV245" t="inlineStr">
        <is>
          <t>3729422</t>
        </is>
      </c>
      <c r="AW245" t="inlineStr">
        <is>
          <t>991004503119702656</t>
        </is>
      </c>
      <c r="AX245" t="inlineStr">
        <is>
          <t>991004503119702656</t>
        </is>
      </c>
      <c r="AY245" t="inlineStr">
        <is>
          <t>2266243120002656</t>
        </is>
      </c>
      <c r="AZ245" t="inlineStr">
        <is>
          <t>BOOK</t>
        </is>
      </c>
      <c r="BB245" t="inlineStr">
        <is>
          <t>9780391008557</t>
        </is>
      </c>
      <c r="BC245" t="inlineStr">
        <is>
          <t>32285001216364</t>
        </is>
      </c>
      <c r="BD245" t="inlineStr">
        <is>
          <t>893519731</t>
        </is>
      </c>
    </row>
    <row r="246">
      <c r="A246" t="inlineStr">
        <is>
          <t>No</t>
        </is>
      </c>
      <c r="B246" t="inlineStr">
        <is>
          <t>HX806 .H3</t>
        </is>
      </c>
      <c r="C246" t="inlineStr">
        <is>
          <t>0                      HX 0806000H  3</t>
        </is>
      </c>
      <c r="D246" t="inlineStr">
        <is>
          <t>Perfection and progress : two modes of Utopian thought.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Hansot, Elisabeth.</t>
        </is>
      </c>
      <c r="L246" t="inlineStr">
        <is>
          <t>Cambridge, Mass. : MIT Press, [1974]</t>
        </is>
      </c>
      <c r="M246" t="inlineStr">
        <is>
          <t>1974</t>
        </is>
      </c>
      <c r="O246" t="inlineStr">
        <is>
          <t>eng</t>
        </is>
      </c>
      <c r="P246" t="inlineStr">
        <is>
          <t>mau</t>
        </is>
      </c>
      <c r="R246" t="inlineStr">
        <is>
          <t xml:space="preserve">HX </t>
        </is>
      </c>
      <c r="S246" t="n">
        <v>3</v>
      </c>
      <c r="T246" t="n">
        <v>3</v>
      </c>
      <c r="U246" t="inlineStr">
        <is>
          <t>2007-11-20</t>
        </is>
      </c>
      <c r="V246" t="inlineStr">
        <is>
          <t>2007-11-20</t>
        </is>
      </c>
      <c r="W246" t="inlineStr">
        <is>
          <t>1993-11-30</t>
        </is>
      </c>
      <c r="X246" t="inlineStr">
        <is>
          <t>1993-11-30</t>
        </is>
      </c>
      <c r="Y246" t="n">
        <v>529</v>
      </c>
      <c r="Z246" t="n">
        <v>415</v>
      </c>
      <c r="AA246" t="n">
        <v>423</v>
      </c>
      <c r="AB246" t="n">
        <v>3</v>
      </c>
      <c r="AC246" t="n">
        <v>3</v>
      </c>
      <c r="AD246" t="n">
        <v>19</v>
      </c>
      <c r="AE246" t="n">
        <v>20</v>
      </c>
      <c r="AF246" t="n">
        <v>3</v>
      </c>
      <c r="AG246" t="n">
        <v>4</v>
      </c>
      <c r="AH246" t="n">
        <v>7</v>
      </c>
      <c r="AI246" t="n">
        <v>7</v>
      </c>
      <c r="AJ246" t="n">
        <v>11</v>
      </c>
      <c r="AK246" t="n">
        <v>12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HYPERLINK("http://catalog.hathitrust.org/Record/001137595","HathiTrust Record")</f>
        <v/>
      </c>
      <c r="AS246">
        <f>HYPERLINK("https://creighton-primo.hosted.exlibrisgroup.com/primo-explore/search?tab=default_tab&amp;search_scope=EVERYTHING&amp;vid=01CRU&amp;lang=en_US&amp;offset=0&amp;query=any,contains,991003343749702656","Catalog Record")</f>
        <v/>
      </c>
      <c r="AT246">
        <f>HYPERLINK("http://www.worldcat.org/oclc/874301","WorldCat Record")</f>
        <v/>
      </c>
      <c r="AU246" t="inlineStr">
        <is>
          <t>1847331:eng</t>
        </is>
      </c>
      <c r="AV246" t="inlineStr">
        <is>
          <t>874301</t>
        </is>
      </c>
      <c r="AW246" t="inlineStr">
        <is>
          <t>991003343749702656</t>
        </is>
      </c>
      <c r="AX246" t="inlineStr">
        <is>
          <t>991003343749702656</t>
        </is>
      </c>
      <c r="AY246" t="inlineStr">
        <is>
          <t>2262430310002656</t>
        </is>
      </c>
      <c r="AZ246" t="inlineStr">
        <is>
          <t>BOOK</t>
        </is>
      </c>
      <c r="BB246" t="inlineStr">
        <is>
          <t>9780262080774</t>
        </is>
      </c>
      <c r="BC246" t="inlineStr">
        <is>
          <t>32285001689065</t>
        </is>
      </c>
      <c r="BD246" t="inlineStr">
        <is>
          <t>893531106</t>
        </is>
      </c>
    </row>
    <row r="247">
      <c r="A247" t="inlineStr">
        <is>
          <t>No</t>
        </is>
      </c>
      <c r="B247" t="inlineStr">
        <is>
          <t>HX806 .H4 1965</t>
        </is>
      </c>
      <c r="C247" t="inlineStr">
        <is>
          <t>0                      HX 0806000H  4           1965</t>
        </is>
      </c>
      <c r="D247" t="inlineStr">
        <is>
          <t>The history of Utopian thought / Joyce Oramel Hertzler.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Hertzler, Joyce Oramel, 1895-1975.</t>
        </is>
      </c>
      <c r="L247" t="inlineStr">
        <is>
          <t>New York : Cooper Square Publishers, c1923, 1965 printing.</t>
        </is>
      </c>
      <c r="M247" t="inlineStr">
        <is>
          <t>1965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HX </t>
        </is>
      </c>
      <c r="S247" t="n">
        <v>4</v>
      </c>
      <c r="T247" t="n">
        <v>4</v>
      </c>
      <c r="U247" t="inlineStr">
        <is>
          <t>2005-11-29</t>
        </is>
      </c>
      <c r="V247" t="inlineStr">
        <is>
          <t>2005-11-29</t>
        </is>
      </c>
      <c r="W247" t="inlineStr">
        <is>
          <t>1992-07-22</t>
        </is>
      </c>
      <c r="X247" t="inlineStr">
        <is>
          <t>1992-07-22</t>
        </is>
      </c>
      <c r="Y247" t="n">
        <v>475</v>
      </c>
      <c r="Z247" t="n">
        <v>390</v>
      </c>
      <c r="AA247" t="n">
        <v>767</v>
      </c>
      <c r="AB247" t="n">
        <v>5</v>
      </c>
      <c r="AC247" t="n">
        <v>9</v>
      </c>
      <c r="AD247" t="n">
        <v>17</v>
      </c>
      <c r="AE247" t="n">
        <v>36</v>
      </c>
      <c r="AF247" t="n">
        <v>9</v>
      </c>
      <c r="AG247" t="n">
        <v>15</v>
      </c>
      <c r="AH247" t="n">
        <v>2</v>
      </c>
      <c r="AI247" t="n">
        <v>7</v>
      </c>
      <c r="AJ247" t="n">
        <v>7</v>
      </c>
      <c r="AK247" t="n">
        <v>14</v>
      </c>
      <c r="AL247" t="n">
        <v>2</v>
      </c>
      <c r="AM247" t="n">
        <v>6</v>
      </c>
      <c r="AN247" t="n">
        <v>0</v>
      </c>
      <c r="AO247" t="n">
        <v>1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HYPERLINK("https://creighton-primo.hosted.exlibrisgroup.com/primo-explore/search?tab=default_tab&amp;search_scope=EVERYTHING&amp;vid=01CRU&amp;lang=en_US&amp;offset=0&amp;query=any,contains,991002099699702656","Catalog Record")</f>
        <v/>
      </c>
      <c r="AT247">
        <f>HYPERLINK("http://www.worldcat.org/oclc/266204","WorldCat Record")</f>
        <v/>
      </c>
      <c r="AU247" t="inlineStr">
        <is>
          <t>765995340:eng</t>
        </is>
      </c>
      <c r="AV247" t="inlineStr">
        <is>
          <t>266204</t>
        </is>
      </c>
      <c r="AW247" t="inlineStr">
        <is>
          <t>991002099699702656</t>
        </is>
      </c>
      <c r="AX247" t="inlineStr">
        <is>
          <t>991002099699702656</t>
        </is>
      </c>
      <c r="AY247" t="inlineStr">
        <is>
          <t>2269386250002656</t>
        </is>
      </c>
      <c r="AZ247" t="inlineStr">
        <is>
          <t>BOOK</t>
        </is>
      </c>
      <c r="BC247" t="inlineStr">
        <is>
          <t>32285001216372</t>
        </is>
      </c>
      <c r="BD247" t="inlineStr">
        <is>
          <t>893444967</t>
        </is>
      </c>
    </row>
    <row r="248">
      <c r="A248" t="inlineStr">
        <is>
          <t>No</t>
        </is>
      </c>
      <c r="B248" t="inlineStr">
        <is>
          <t>HX806 .K28</t>
        </is>
      </c>
      <c r="C248" t="inlineStr">
        <is>
          <t>0                      HX 0806000K  28</t>
        </is>
      </c>
      <c r="D248" t="inlineStr">
        <is>
          <t>Utopia and its enemies.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Kateb, George.</t>
        </is>
      </c>
      <c r="L248" t="inlineStr">
        <is>
          <t>[New York] : Free Press of Glencoe, [1963]</t>
        </is>
      </c>
      <c r="M248" t="inlineStr">
        <is>
          <t>1963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HX </t>
        </is>
      </c>
      <c r="S248" t="n">
        <v>11</v>
      </c>
      <c r="T248" t="n">
        <v>11</v>
      </c>
      <c r="U248" t="inlineStr">
        <is>
          <t>2005-03-15</t>
        </is>
      </c>
      <c r="V248" t="inlineStr">
        <is>
          <t>2005-03-15</t>
        </is>
      </c>
      <c r="W248" t="inlineStr">
        <is>
          <t>1994-01-14</t>
        </is>
      </c>
      <c r="X248" t="inlineStr">
        <is>
          <t>1994-01-14</t>
        </is>
      </c>
      <c r="Y248" t="n">
        <v>596</v>
      </c>
      <c r="Z248" t="n">
        <v>496</v>
      </c>
      <c r="AA248" t="n">
        <v>682</v>
      </c>
      <c r="AB248" t="n">
        <v>5</v>
      </c>
      <c r="AC248" t="n">
        <v>6</v>
      </c>
      <c r="AD248" t="n">
        <v>28</v>
      </c>
      <c r="AE248" t="n">
        <v>40</v>
      </c>
      <c r="AF248" t="n">
        <v>12</v>
      </c>
      <c r="AG248" t="n">
        <v>18</v>
      </c>
      <c r="AH248" t="n">
        <v>6</v>
      </c>
      <c r="AI248" t="n">
        <v>8</v>
      </c>
      <c r="AJ248" t="n">
        <v>12</v>
      </c>
      <c r="AK248" t="n">
        <v>18</v>
      </c>
      <c r="AL248" t="n">
        <v>4</v>
      </c>
      <c r="AM248" t="n">
        <v>5</v>
      </c>
      <c r="AN248" t="n">
        <v>0</v>
      </c>
      <c r="AO248" t="n">
        <v>1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HYPERLINK("http://catalog.hathitrust.org/Record/001137599","HathiTrust Record")</f>
        <v/>
      </c>
      <c r="AS248">
        <f>HYPERLINK("https://creighton-primo.hosted.exlibrisgroup.com/primo-explore/search?tab=default_tab&amp;search_scope=EVERYTHING&amp;vid=01CRU&amp;lang=en_US&amp;offset=0&amp;query=any,contains,991002099979702656","Catalog Record")</f>
        <v/>
      </c>
      <c r="AT248">
        <f>HYPERLINK("http://www.worldcat.org/oclc/266206","WorldCat Record")</f>
        <v/>
      </c>
      <c r="AU248" t="inlineStr">
        <is>
          <t>1384221:eng</t>
        </is>
      </c>
      <c r="AV248" t="inlineStr">
        <is>
          <t>266206</t>
        </is>
      </c>
      <c r="AW248" t="inlineStr">
        <is>
          <t>991002099979702656</t>
        </is>
      </c>
      <c r="AX248" t="inlineStr">
        <is>
          <t>991002099979702656</t>
        </is>
      </c>
      <c r="AY248" t="inlineStr">
        <is>
          <t>2269386710002656</t>
        </is>
      </c>
      <c r="AZ248" t="inlineStr">
        <is>
          <t>BOOK</t>
        </is>
      </c>
      <c r="BC248" t="inlineStr">
        <is>
          <t>32285001832947</t>
        </is>
      </c>
      <c r="BD248" t="inlineStr">
        <is>
          <t>893334944</t>
        </is>
      </c>
    </row>
    <row r="249">
      <c r="A249" t="inlineStr">
        <is>
          <t>No</t>
        </is>
      </c>
      <c r="B249" t="inlineStr">
        <is>
          <t>HX806 .L47 1998</t>
        </is>
      </c>
      <c r="C249" t="inlineStr">
        <is>
          <t>0                      HX 0806000L  47          1998</t>
        </is>
      </c>
      <c r="D249" t="inlineStr">
        <is>
          <t>Renaissance utopias and the problem of history / Marina Leslie.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Leslie, Marina.</t>
        </is>
      </c>
      <c r="L249" t="inlineStr">
        <is>
          <t>Ithaca, N.Y. : Cornell University Press, 1998.</t>
        </is>
      </c>
      <c r="M249" t="inlineStr">
        <is>
          <t>1998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HX </t>
        </is>
      </c>
      <c r="S249" t="n">
        <v>5</v>
      </c>
      <c r="T249" t="n">
        <v>5</v>
      </c>
      <c r="U249" t="inlineStr">
        <is>
          <t>2007-10-23</t>
        </is>
      </c>
      <c r="V249" t="inlineStr">
        <is>
          <t>2007-10-23</t>
        </is>
      </c>
      <c r="W249" t="inlineStr">
        <is>
          <t>2000-01-27</t>
        </is>
      </c>
      <c r="X249" t="inlineStr">
        <is>
          <t>2000-01-27</t>
        </is>
      </c>
      <c r="Y249" t="n">
        <v>392</v>
      </c>
      <c r="Z249" t="n">
        <v>319</v>
      </c>
      <c r="AA249" t="n">
        <v>497</v>
      </c>
      <c r="AB249" t="n">
        <v>3</v>
      </c>
      <c r="AC249" t="n">
        <v>3</v>
      </c>
      <c r="AD249" t="n">
        <v>20</v>
      </c>
      <c r="AE249" t="n">
        <v>27</v>
      </c>
      <c r="AF249" t="n">
        <v>6</v>
      </c>
      <c r="AG249" t="n">
        <v>11</v>
      </c>
      <c r="AH249" t="n">
        <v>6</v>
      </c>
      <c r="AI249" t="n">
        <v>8</v>
      </c>
      <c r="AJ249" t="n">
        <v>12</v>
      </c>
      <c r="AK249" t="n">
        <v>15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HYPERLINK("https://creighton-primo.hosted.exlibrisgroup.com/primo-explore/search?tab=default_tab&amp;search_scope=EVERYTHING&amp;vid=01CRU&amp;lang=en_US&amp;offset=0&amp;query=any,contains,991002921949702656","Catalog Record")</f>
        <v/>
      </c>
      <c r="AT249">
        <f>HYPERLINK("http://www.worldcat.org/oclc/38828087","WorldCat Record")</f>
        <v/>
      </c>
      <c r="AU249" t="inlineStr">
        <is>
          <t>41998575:eng</t>
        </is>
      </c>
      <c r="AV249" t="inlineStr">
        <is>
          <t>38828087</t>
        </is>
      </c>
      <c r="AW249" t="inlineStr">
        <is>
          <t>991002921949702656</t>
        </is>
      </c>
      <c r="AX249" t="inlineStr">
        <is>
          <t>991002921949702656</t>
        </is>
      </c>
      <c r="AY249" t="inlineStr">
        <is>
          <t>2261414400002656</t>
        </is>
      </c>
      <c r="AZ249" t="inlineStr">
        <is>
          <t>BOOK</t>
        </is>
      </c>
      <c r="BB249" t="inlineStr">
        <is>
          <t>9780801434006</t>
        </is>
      </c>
      <c r="BC249" t="inlineStr">
        <is>
          <t>32285003655759</t>
        </is>
      </c>
      <c r="BD249" t="inlineStr">
        <is>
          <t>893524201</t>
        </is>
      </c>
    </row>
    <row r="250">
      <c r="A250" t="inlineStr">
        <is>
          <t>No</t>
        </is>
      </c>
      <c r="B250" t="inlineStr">
        <is>
          <t>HX806 .N56 1984</t>
        </is>
      </c>
      <c r="C250" t="inlineStr">
        <is>
          <t>0                      HX 0806000N  56          1984</t>
        </is>
      </c>
      <c r="D250" t="inlineStr">
        <is>
          <t>Nineteen eighty-four : science between utopia and dystopia / edited by Everett Mendelsohn and Helga Nowotny.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Dordrecht ; Boston : D. Reidel Pub. Co. ; Hingham, MA : Sold and distributed in the U.S.A. and Canada by Kluwer Academic Publishers, c1984.</t>
        </is>
      </c>
      <c r="M250" t="inlineStr">
        <is>
          <t>1984</t>
        </is>
      </c>
      <c r="O250" t="inlineStr">
        <is>
          <t>eng</t>
        </is>
      </c>
      <c r="P250" t="inlineStr">
        <is>
          <t xml:space="preserve">ne </t>
        </is>
      </c>
      <c r="Q250" t="inlineStr">
        <is>
          <t>Sociology of the sciences : a yearbook ; v. 8</t>
        </is>
      </c>
      <c r="R250" t="inlineStr">
        <is>
          <t xml:space="preserve">HX </t>
        </is>
      </c>
      <c r="S250" t="n">
        <v>4</v>
      </c>
      <c r="T250" t="n">
        <v>4</v>
      </c>
      <c r="U250" t="inlineStr">
        <is>
          <t>2007-01-04</t>
        </is>
      </c>
      <c r="V250" t="inlineStr">
        <is>
          <t>2007-01-04</t>
        </is>
      </c>
      <c r="W250" t="inlineStr">
        <is>
          <t>1992-08-26</t>
        </is>
      </c>
      <c r="X250" t="inlineStr">
        <is>
          <t>1992-08-26</t>
        </is>
      </c>
      <c r="Y250" t="n">
        <v>291</v>
      </c>
      <c r="Z250" t="n">
        <v>182</v>
      </c>
      <c r="AA250" t="n">
        <v>190</v>
      </c>
      <c r="AB250" t="n">
        <v>1</v>
      </c>
      <c r="AC250" t="n">
        <v>1</v>
      </c>
      <c r="AD250" t="n">
        <v>6</v>
      </c>
      <c r="AE250" t="n">
        <v>7</v>
      </c>
      <c r="AF250" t="n">
        <v>1</v>
      </c>
      <c r="AG250" t="n">
        <v>2</v>
      </c>
      <c r="AH250" t="n">
        <v>4</v>
      </c>
      <c r="AI250" t="n">
        <v>4</v>
      </c>
      <c r="AJ250" t="n">
        <v>4</v>
      </c>
      <c r="AK250" t="n">
        <v>5</v>
      </c>
      <c r="AL250" t="n">
        <v>0</v>
      </c>
      <c r="AM250" t="n">
        <v>0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HYPERLINK("http://catalog.hathitrust.org/Record/000327179","HathiTrust Record")</f>
        <v/>
      </c>
      <c r="AS250">
        <f>HYPERLINK("https://creighton-primo.hosted.exlibrisgroup.com/primo-explore/search?tab=default_tab&amp;search_scope=EVERYTHING&amp;vid=01CRU&amp;lang=en_US&amp;offset=0&amp;query=any,contains,991000459289702656","Catalog Record")</f>
        <v/>
      </c>
      <c r="AT250">
        <f>HYPERLINK("http://www.worldcat.org/oclc/10924258","WorldCat Record")</f>
        <v/>
      </c>
      <c r="AU250" t="inlineStr">
        <is>
          <t>138467066:eng</t>
        </is>
      </c>
      <c r="AV250" t="inlineStr">
        <is>
          <t>10924258</t>
        </is>
      </c>
      <c r="AW250" t="inlineStr">
        <is>
          <t>991000459289702656</t>
        </is>
      </c>
      <c r="AX250" t="inlineStr">
        <is>
          <t>991000459289702656</t>
        </is>
      </c>
      <c r="AY250" t="inlineStr">
        <is>
          <t>2272541430002656</t>
        </is>
      </c>
      <c r="AZ250" t="inlineStr">
        <is>
          <t>BOOK</t>
        </is>
      </c>
      <c r="BB250" t="inlineStr">
        <is>
          <t>9789027717214</t>
        </is>
      </c>
      <c r="BC250" t="inlineStr">
        <is>
          <t>32285001273217</t>
        </is>
      </c>
      <c r="BD250" t="inlineStr">
        <is>
          <t>893626314</t>
        </is>
      </c>
    </row>
    <row r="251">
      <c r="A251" t="inlineStr">
        <is>
          <t>No</t>
        </is>
      </c>
      <c r="B251" t="inlineStr">
        <is>
          <t>HX806 .P47 2001</t>
        </is>
      </c>
      <c r="C251" t="inlineStr">
        <is>
          <t>0                      HX 0806000P  47          2001</t>
        </is>
      </c>
      <c r="D251" t="inlineStr">
        <is>
          <t>The philosophy of utopia / editor, Barbara Goodwin.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London ; Portland, OR : F. Cass, 2001.</t>
        </is>
      </c>
      <c r="M251" t="inlineStr">
        <is>
          <t>2001</t>
        </is>
      </c>
      <c r="O251" t="inlineStr">
        <is>
          <t>eng</t>
        </is>
      </c>
      <c r="P251" t="inlineStr">
        <is>
          <t>enk</t>
        </is>
      </c>
      <c r="R251" t="inlineStr">
        <is>
          <t xml:space="preserve">HX </t>
        </is>
      </c>
      <c r="S251" t="n">
        <v>5</v>
      </c>
      <c r="T251" t="n">
        <v>5</v>
      </c>
      <c r="U251" t="inlineStr">
        <is>
          <t>2005-04-04</t>
        </is>
      </c>
      <c r="V251" t="inlineStr">
        <is>
          <t>2005-04-04</t>
        </is>
      </c>
      <c r="W251" t="inlineStr">
        <is>
          <t>2001-10-29</t>
        </is>
      </c>
      <c r="X251" t="inlineStr">
        <is>
          <t>2001-10-29</t>
        </is>
      </c>
      <c r="Y251" t="n">
        <v>241</v>
      </c>
      <c r="Z251" t="n">
        <v>183</v>
      </c>
      <c r="AA251" t="n">
        <v>832</v>
      </c>
      <c r="AB251" t="n">
        <v>2</v>
      </c>
      <c r="AC251" t="n">
        <v>12</v>
      </c>
      <c r="AD251" t="n">
        <v>12</v>
      </c>
      <c r="AE251" t="n">
        <v>41</v>
      </c>
      <c r="AF251" t="n">
        <v>4</v>
      </c>
      <c r="AG251" t="n">
        <v>13</v>
      </c>
      <c r="AH251" t="n">
        <v>4</v>
      </c>
      <c r="AI251" t="n">
        <v>10</v>
      </c>
      <c r="AJ251" t="n">
        <v>7</v>
      </c>
      <c r="AK251" t="n">
        <v>15</v>
      </c>
      <c r="AL251" t="n">
        <v>1</v>
      </c>
      <c r="AM251" t="n">
        <v>10</v>
      </c>
      <c r="AN251" t="n">
        <v>0</v>
      </c>
      <c r="AO251" t="n">
        <v>1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HYPERLINK("https://creighton-primo.hosted.exlibrisgroup.com/primo-explore/search?tab=default_tab&amp;search_scope=EVERYTHING&amp;vid=01CRU&amp;lang=en_US&amp;offset=0&amp;query=any,contains,991003635119702656","Catalog Record")</f>
        <v/>
      </c>
      <c r="AT251">
        <f>HYPERLINK("http://www.worldcat.org/oclc/45276707","WorldCat Record")</f>
        <v/>
      </c>
      <c r="AU251" t="inlineStr">
        <is>
          <t>2703039:eng</t>
        </is>
      </c>
      <c r="AV251" t="inlineStr">
        <is>
          <t>45276707</t>
        </is>
      </c>
      <c r="AW251" t="inlineStr">
        <is>
          <t>991003635119702656</t>
        </is>
      </c>
      <c r="AX251" t="inlineStr">
        <is>
          <t>991003635119702656</t>
        </is>
      </c>
      <c r="AY251" t="inlineStr">
        <is>
          <t>2268385440002656</t>
        </is>
      </c>
      <c r="AZ251" t="inlineStr">
        <is>
          <t>BOOK</t>
        </is>
      </c>
      <c r="BB251" t="inlineStr">
        <is>
          <t>9780714651538</t>
        </is>
      </c>
      <c r="BC251" t="inlineStr">
        <is>
          <t>32285004415849</t>
        </is>
      </c>
      <c r="BD251" t="inlineStr">
        <is>
          <t>893900198</t>
        </is>
      </c>
    </row>
    <row r="252">
      <c r="A252" t="inlineStr">
        <is>
          <t>No</t>
        </is>
      </c>
      <c r="B252" t="inlineStr">
        <is>
          <t>HX806 .T63 1978</t>
        </is>
      </c>
      <c r="C252" t="inlineStr">
        <is>
          <t>0                      HX 0806000T  63          1978</t>
        </is>
      </c>
      <c r="D252" t="inlineStr">
        <is>
          <t>Utopia / Ian Tod and Michael Wheeler.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Tod, Ian.</t>
        </is>
      </c>
      <c r="L252" t="inlineStr">
        <is>
          <t>New York : Harmony Books, 1978.</t>
        </is>
      </c>
      <c r="M252" t="inlineStr">
        <is>
          <t>1978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HX </t>
        </is>
      </c>
      <c r="S252" t="n">
        <v>2</v>
      </c>
      <c r="T252" t="n">
        <v>2</v>
      </c>
      <c r="U252" t="inlineStr">
        <is>
          <t>1993-10-30</t>
        </is>
      </c>
      <c r="V252" t="inlineStr">
        <is>
          <t>1993-10-30</t>
        </is>
      </c>
      <c r="W252" t="inlineStr">
        <is>
          <t>1992-07-22</t>
        </is>
      </c>
      <c r="X252" t="inlineStr">
        <is>
          <t>1992-07-22</t>
        </is>
      </c>
      <c r="Y252" t="n">
        <v>706</v>
      </c>
      <c r="Z252" t="n">
        <v>637</v>
      </c>
      <c r="AA252" t="n">
        <v>708</v>
      </c>
      <c r="AB252" t="n">
        <v>5</v>
      </c>
      <c r="AC252" t="n">
        <v>5</v>
      </c>
      <c r="AD252" t="n">
        <v>18</v>
      </c>
      <c r="AE252" t="n">
        <v>19</v>
      </c>
      <c r="AF252" t="n">
        <v>6</v>
      </c>
      <c r="AG252" t="n">
        <v>6</v>
      </c>
      <c r="AH252" t="n">
        <v>1</v>
      </c>
      <c r="AI252" t="n">
        <v>1</v>
      </c>
      <c r="AJ252" t="n">
        <v>8</v>
      </c>
      <c r="AK252" t="n">
        <v>9</v>
      </c>
      <c r="AL252" t="n">
        <v>4</v>
      </c>
      <c r="AM252" t="n">
        <v>4</v>
      </c>
      <c r="AN252" t="n">
        <v>1</v>
      </c>
      <c r="AO252" t="n">
        <v>1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HYPERLINK("http://catalog.hathitrust.org/Record/000089305","HathiTrust Record")</f>
        <v/>
      </c>
      <c r="AS252">
        <f>HYPERLINK("https://creighton-primo.hosted.exlibrisgroup.com/primo-explore/search?tab=default_tab&amp;search_scope=EVERYTHING&amp;vid=01CRU&amp;lang=en_US&amp;offset=0&amp;query=any,contains,991004458099702656","Catalog Record")</f>
        <v/>
      </c>
      <c r="AT252">
        <f>HYPERLINK("http://www.worldcat.org/oclc/3540358","WorldCat Record")</f>
        <v/>
      </c>
      <c r="AU252" t="inlineStr">
        <is>
          <t>499552:eng</t>
        </is>
      </c>
      <c r="AV252" t="inlineStr">
        <is>
          <t>3540358</t>
        </is>
      </c>
      <c r="AW252" t="inlineStr">
        <is>
          <t>991004458099702656</t>
        </is>
      </c>
      <c r="AX252" t="inlineStr">
        <is>
          <t>991004458099702656</t>
        </is>
      </c>
      <c r="AY252" t="inlineStr">
        <is>
          <t>2265776080002656</t>
        </is>
      </c>
      <c r="AZ252" t="inlineStr">
        <is>
          <t>BOOK</t>
        </is>
      </c>
      <c r="BB252" t="inlineStr">
        <is>
          <t>9780517533680</t>
        </is>
      </c>
      <c r="BC252" t="inlineStr">
        <is>
          <t>32285001216448</t>
        </is>
      </c>
      <c r="BD252" t="inlineStr">
        <is>
          <t>893628170</t>
        </is>
      </c>
    </row>
    <row r="253">
      <c r="A253" t="inlineStr">
        <is>
          <t>No</t>
        </is>
      </c>
      <c r="B253" t="inlineStr">
        <is>
          <t>HX806 .W2</t>
        </is>
      </c>
      <c r="C253" t="inlineStr">
        <is>
          <t>0                      HX 0806000W  2</t>
        </is>
      </c>
      <c r="D253" t="inlineStr">
        <is>
          <t>From Utopia to nightmare.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Walsh, Chad, 1914-1991.</t>
        </is>
      </c>
      <c r="L253" t="inlineStr">
        <is>
          <t>New York : Harper &amp; Row, [1962]</t>
        </is>
      </c>
      <c r="M253" t="inlineStr">
        <is>
          <t>1962</t>
        </is>
      </c>
      <c r="N253" t="inlineStr">
        <is>
          <t>[1st ed.]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HX </t>
        </is>
      </c>
      <c r="S253" t="n">
        <v>8</v>
      </c>
      <c r="T253" t="n">
        <v>8</v>
      </c>
      <c r="U253" t="inlineStr">
        <is>
          <t>2007-11-20</t>
        </is>
      </c>
      <c r="V253" t="inlineStr">
        <is>
          <t>2007-11-20</t>
        </is>
      </c>
      <c r="W253" t="inlineStr">
        <is>
          <t>1990-11-19</t>
        </is>
      </c>
      <c r="X253" t="inlineStr">
        <is>
          <t>1990-11-19</t>
        </is>
      </c>
      <c r="Y253" t="n">
        <v>494</v>
      </c>
      <c r="Z253" t="n">
        <v>456</v>
      </c>
      <c r="AA253" t="n">
        <v>767</v>
      </c>
      <c r="AB253" t="n">
        <v>3</v>
      </c>
      <c r="AC253" t="n">
        <v>3</v>
      </c>
      <c r="AD253" t="n">
        <v>15</v>
      </c>
      <c r="AE253" t="n">
        <v>35</v>
      </c>
      <c r="AF253" t="n">
        <v>6</v>
      </c>
      <c r="AG253" t="n">
        <v>16</v>
      </c>
      <c r="AH253" t="n">
        <v>3</v>
      </c>
      <c r="AI253" t="n">
        <v>8</v>
      </c>
      <c r="AJ253" t="n">
        <v>7</v>
      </c>
      <c r="AK253" t="n">
        <v>18</v>
      </c>
      <c r="AL253" t="n">
        <v>2</v>
      </c>
      <c r="AM253" t="n">
        <v>2</v>
      </c>
      <c r="AN253" t="n">
        <v>0</v>
      </c>
      <c r="AO253" t="n">
        <v>1</v>
      </c>
      <c r="AP253" t="inlineStr">
        <is>
          <t>No</t>
        </is>
      </c>
      <c r="AQ253" t="inlineStr">
        <is>
          <t>No</t>
        </is>
      </c>
      <c r="AR253">
        <f>HYPERLINK("http://catalog.hathitrust.org/Record/001137624","HathiTrust Record")</f>
        <v/>
      </c>
      <c r="AS253">
        <f>HYPERLINK("https://creighton-primo.hosted.exlibrisgroup.com/primo-explore/search?tab=default_tab&amp;search_scope=EVERYTHING&amp;vid=01CRU&amp;lang=en_US&amp;offset=0&amp;query=any,contains,991002100009702656","Catalog Record")</f>
        <v/>
      </c>
      <c r="AT253">
        <f>HYPERLINK("http://www.worldcat.org/oclc/266208","WorldCat Record")</f>
        <v/>
      </c>
      <c r="AU253" t="inlineStr">
        <is>
          <t>500502:eng</t>
        </is>
      </c>
      <c r="AV253" t="inlineStr">
        <is>
          <t>266208</t>
        </is>
      </c>
      <c r="AW253" t="inlineStr">
        <is>
          <t>991002100009702656</t>
        </is>
      </c>
      <c r="AX253" t="inlineStr">
        <is>
          <t>991002100009702656</t>
        </is>
      </c>
      <c r="AY253" t="inlineStr">
        <is>
          <t>2269386750002656</t>
        </is>
      </c>
      <c r="AZ253" t="inlineStr">
        <is>
          <t>BOOK</t>
        </is>
      </c>
      <c r="BC253" t="inlineStr">
        <is>
          <t>32285000396779</t>
        </is>
      </c>
      <c r="BD253" t="inlineStr">
        <is>
          <t>893414822</t>
        </is>
      </c>
    </row>
    <row r="254">
      <c r="A254" t="inlineStr">
        <is>
          <t>No</t>
        </is>
      </c>
      <c r="B254" t="inlineStr">
        <is>
          <t>HX81 .M57 1999</t>
        </is>
      </c>
      <c r="C254" t="inlineStr">
        <is>
          <t>0                      HX 0081000M  57          1999</t>
        </is>
      </c>
      <c r="D254" t="inlineStr">
        <is>
          <t>Raising reds : the young pioneers, radical summer camps, and Communist political culture in the United States / Paul C. Mishler.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Mishler, Paul C.</t>
        </is>
      </c>
      <c r="L254" t="inlineStr">
        <is>
          <t>New York : Columbia University Press, c1999.</t>
        </is>
      </c>
      <c r="M254" t="inlineStr">
        <is>
          <t>1999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HX </t>
        </is>
      </c>
      <c r="S254" t="n">
        <v>1</v>
      </c>
      <c r="T254" t="n">
        <v>1</v>
      </c>
      <c r="U254" t="inlineStr">
        <is>
          <t>2001-01-15</t>
        </is>
      </c>
      <c r="V254" t="inlineStr">
        <is>
          <t>2001-01-15</t>
        </is>
      </c>
      <c r="W254" t="inlineStr">
        <is>
          <t>2001-01-15</t>
        </is>
      </c>
      <c r="X254" t="inlineStr">
        <is>
          <t>2001-01-15</t>
        </is>
      </c>
      <c r="Y254" t="n">
        <v>416</v>
      </c>
      <c r="Z254" t="n">
        <v>369</v>
      </c>
      <c r="AA254" t="n">
        <v>370</v>
      </c>
      <c r="AB254" t="n">
        <v>3</v>
      </c>
      <c r="AC254" t="n">
        <v>3</v>
      </c>
      <c r="AD254" t="n">
        <v>24</v>
      </c>
      <c r="AE254" t="n">
        <v>24</v>
      </c>
      <c r="AF254" t="n">
        <v>8</v>
      </c>
      <c r="AG254" t="n">
        <v>8</v>
      </c>
      <c r="AH254" t="n">
        <v>6</v>
      </c>
      <c r="AI254" t="n">
        <v>6</v>
      </c>
      <c r="AJ254" t="n">
        <v>15</v>
      </c>
      <c r="AK254" t="n">
        <v>15</v>
      </c>
      <c r="AL254" t="n">
        <v>2</v>
      </c>
      <c r="AM254" t="n">
        <v>2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HYPERLINK("https://creighton-primo.hosted.exlibrisgroup.com/primo-explore/search?tab=default_tab&amp;search_scope=EVERYTHING&amp;vid=01CRU&amp;lang=en_US&amp;offset=0&amp;query=any,contains,991003343519702656","Catalog Record")</f>
        <v/>
      </c>
      <c r="AT254">
        <f>HYPERLINK("http://www.worldcat.org/oclc/39640093","WorldCat Record")</f>
        <v/>
      </c>
      <c r="AU254" t="inlineStr">
        <is>
          <t>340766209:eng</t>
        </is>
      </c>
      <c r="AV254" t="inlineStr">
        <is>
          <t>39640093</t>
        </is>
      </c>
      <c r="AW254" t="inlineStr">
        <is>
          <t>991003343519702656</t>
        </is>
      </c>
      <c r="AX254" t="inlineStr">
        <is>
          <t>991003343519702656</t>
        </is>
      </c>
      <c r="AY254" t="inlineStr">
        <is>
          <t>2266963240002656</t>
        </is>
      </c>
      <c r="AZ254" t="inlineStr">
        <is>
          <t>BOOK</t>
        </is>
      </c>
      <c r="BB254" t="inlineStr">
        <is>
          <t>9780231110440</t>
        </is>
      </c>
      <c r="BC254" t="inlineStr">
        <is>
          <t>32285004283023</t>
        </is>
      </c>
      <c r="BD254" t="inlineStr">
        <is>
          <t>893518395</t>
        </is>
      </c>
    </row>
    <row r="255">
      <c r="A255" t="inlineStr">
        <is>
          <t>No</t>
        </is>
      </c>
      <c r="B255" t="inlineStr">
        <is>
          <t>HX810 .U798 1994</t>
        </is>
      </c>
      <c r="C255" t="inlineStr">
        <is>
          <t>0                      HX 0810000U  798         1994</t>
        </is>
      </c>
      <c r="D255" t="inlineStr">
        <is>
          <t>Utopias of the British enlightenment / edited by Gregory Claeys.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Cambridge [England] ; New York, NY : Cambridge University Press, 1994.</t>
        </is>
      </c>
      <c r="M255" t="inlineStr">
        <is>
          <t>1994</t>
        </is>
      </c>
      <c r="O255" t="inlineStr">
        <is>
          <t>eng</t>
        </is>
      </c>
      <c r="P255" t="inlineStr">
        <is>
          <t>enk</t>
        </is>
      </c>
      <c r="Q255" t="inlineStr">
        <is>
          <t>Cambridge texts in the history of political thought</t>
        </is>
      </c>
      <c r="R255" t="inlineStr">
        <is>
          <t xml:space="preserve">HX </t>
        </is>
      </c>
      <c r="S255" t="n">
        <v>2</v>
      </c>
      <c r="T255" t="n">
        <v>2</v>
      </c>
      <c r="U255" t="inlineStr">
        <is>
          <t>2008-04-25</t>
        </is>
      </c>
      <c r="V255" t="inlineStr">
        <is>
          <t>2008-04-25</t>
        </is>
      </c>
      <c r="W255" t="inlineStr">
        <is>
          <t>2002-11-21</t>
        </is>
      </c>
      <c r="X255" t="inlineStr">
        <is>
          <t>2002-11-21</t>
        </is>
      </c>
      <c r="Y255" t="n">
        <v>373</v>
      </c>
      <c r="Z255" t="n">
        <v>228</v>
      </c>
      <c r="AA255" t="n">
        <v>235</v>
      </c>
      <c r="AB255" t="n">
        <v>1</v>
      </c>
      <c r="AC255" t="n">
        <v>1</v>
      </c>
      <c r="AD255" t="n">
        <v>11</v>
      </c>
      <c r="AE255" t="n">
        <v>11</v>
      </c>
      <c r="AF255" t="n">
        <v>2</v>
      </c>
      <c r="AG255" t="n">
        <v>2</v>
      </c>
      <c r="AH255" t="n">
        <v>4</v>
      </c>
      <c r="AI255" t="n">
        <v>4</v>
      </c>
      <c r="AJ255" t="n">
        <v>9</v>
      </c>
      <c r="AK255" t="n">
        <v>9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HYPERLINK("https://creighton-primo.hosted.exlibrisgroup.com/primo-explore/search?tab=default_tab&amp;search_scope=EVERYTHING&amp;vid=01CRU&amp;lang=en_US&amp;offset=0&amp;query=any,contains,991003949469702656","Catalog Record")</f>
        <v/>
      </c>
      <c r="AT255">
        <f>HYPERLINK("http://www.worldcat.org/oclc/28547953","WorldCat Record")</f>
        <v/>
      </c>
      <c r="AU255" t="inlineStr">
        <is>
          <t>31055377:eng</t>
        </is>
      </c>
      <c r="AV255" t="inlineStr">
        <is>
          <t>28547953</t>
        </is>
      </c>
      <c r="AW255" t="inlineStr">
        <is>
          <t>991003949469702656</t>
        </is>
      </c>
      <c r="AX255" t="inlineStr">
        <is>
          <t>991003949469702656</t>
        </is>
      </c>
      <c r="AY255" t="inlineStr">
        <is>
          <t>2257764770002656</t>
        </is>
      </c>
      <c r="AZ255" t="inlineStr">
        <is>
          <t>BOOK</t>
        </is>
      </c>
      <c r="BB255" t="inlineStr">
        <is>
          <t>9780521430845</t>
        </is>
      </c>
      <c r="BC255" t="inlineStr">
        <is>
          <t>32285004665468</t>
        </is>
      </c>
      <c r="BD255" t="inlineStr">
        <is>
          <t>893324755</t>
        </is>
      </c>
    </row>
    <row r="256">
      <c r="A256" t="inlineStr">
        <is>
          <t>No</t>
        </is>
      </c>
      <c r="B256" t="inlineStr">
        <is>
          <t>HX811 1891 .M783</t>
        </is>
      </c>
      <c r="C256" t="inlineStr">
        <is>
          <t>0                      HX 0811000               1891   M  783</t>
        </is>
      </c>
      <c r="D256" t="inlineStr">
        <is>
          <t>News from nowhere ; or, An epoch of rest : being some chapters from a utopian romance / edited by James Redmond.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Morris, William, 1834-1896.</t>
        </is>
      </c>
      <c r="L256" t="inlineStr">
        <is>
          <t>London : Routledge &amp; K. Paul, 1970.</t>
        </is>
      </c>
      <c r="M256" t="inlineStr">
        <is>
          <t>1970</t>
        </is>
      </c>
      <c r="O256" t="inlineStr">
        <is>
          <t>eng</t>
        </is>
      </c>
      <c r="P256" t="inlineStr">
        <is>
          <t>enk</t>
        </is>
      </c>
      <c r="Q256" t="inlineStr">
        <is>
          <t>Routledge English texts</t>
        </is>
      </c>
      <c r="R256" t="inlineStr">
        <is>
          <t xml:space="preserve">HX </t>
        </is>
      </c>
      <c r="S256" t="n">
        <v>5</v>
      </c>
      <c r="T256" t="n">
        <v>5</v>
      </c>
      <c r="U256" t="inlineStr">
        <is>
          <t>2005-05-12</t>
        </is>
      </c>
      <c r="V256" t="inlineStr">
        <is>
          <t>2005-05-12</t>
        </is>
      </c>
      <c r="W256" t="inlineStr">
        <is>
          <t>1990-11-30</t>
        </is>
      </c>
      <c r="X256" t="inlineStr">
        <is>
          <t>1990-11-30</t>
        </is>
      </c>
      <c r="Y256" t="n">
        <v>449</v>
      </c>
      <c r="Z256" t="n">
        <v>268</v>
      </c>
      <c r="AA256" t="n">
        <v>1187</v>
      </c>
      <c r="AB256" t="n">
        <v>2</v>
      </c>
      <c r="AC256" t="n">
        <v>8</v>
      </c>
      <c r="AD256" t="n">
        <v>13</v>
      </c>
      <c r="AE256" t="n">
        <v>49</v>
      </c>
      <c r="AF256" t="n">
        <v>4</v>
      </c>
      <c r="AG256" t="n">
        <v>20</v>
      </c>
      <c r="AH256" t="n">
        <v>3</v>
      </c>
      <c r="AI256" t="n">
        <v>9</v>
      </c>
      <c r="AJ256" t="n">
        <v>6</v>
      </c>
      <c r="AK256" t="n">
        <v>22</v>
      </c>
      <c r="AL256" t="n">
        <v>1</v>
      </c>
      <c r="AM256" t="n">
        <v>7</v>
      </c>
      <c r="AN256" t="n">
        <v>2</v>
      </c>
      <c r="AO256" t="n">
        <v>2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HYPERLINK("https://creighton-primo.hosted.exlibrisgroup.com/primo-explore/search?tab=default_tab&amp;search_scope=EVERYTHING&amp;vid=01CRU&amp;lang=en_US&amp;offset=0&amp;query=any,contains,991000940749702656","Catalog Record")</f>
        <v/>
      </c>
      <c r="AT256">
        <f>HYPERLINK("http://www.worldcat.org/oclc/166071","WorldCat Record")</f>
        <v/>
      </c>
      <c r="AU256" t="inlineStr">
        <is>
          <t>3064435:eng</t>
        </is>
      </c>
      <c r="AV256" t="inlineStr">
        <is>
          <t>166071</t>
        </is>
      </c>
      <c r="AW256" t="inlineStr">
        <is>
          <t>991000940749702656</t>
        </is>
      </c>
      <c r="AX256" t="inlineStr">
        <is>
          <t>991000940749702656</t>
        </is>
      </c>
      <c r="AY256" t="inlineStr">
        <is>
          <t>2271121370002656</t>
        </is>
      </c>
      <c r="AZ256" t="inlineStr">
        <is>
          <t>BOOK</t>
        </is>
      </c>
      <c r="BB256" t="inlineStr">
        <is>
          <t>9780710067555</t>
        </is>
      </c>
      <c r="BC256" t="inlineStr">
        <is>
          <t>32285000410950</t>
        </is>
      </c>
      <c r="BD256" t="inlineStr">
        <is>
          <t>893589888</t>
        </is>
      </c>
    </row>
    <row r="257">
      <c r="A257" t="inlineStr">
        <is>
          <t>No</t>
        </is>
      </c>
      <c r="B257" t="inlineStr">
        <is>
          <t>HX826 .B58</t>
        </is>
      </c>
      <c r="C257" t="inlineStr">
        <is>
          <t>0                      HX 0826000B  58</t>
        </is>
      </c>
      <c r="D257" t="inlineStr">
        <is>
          <t>A history of anarchism.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Bose, Atindranath, 1909-1961.</t>
        </is>
      </c>
      <c r="L257" t="inlineStr">
        <is>
          <t>Calcutta, World Press, 1967.</t>
        </is>
      </c>
      <c r="M257" t="inlineStr">
        <is>
          <t>1967</t>
        </is>
      </c>
      <c r="O257" t="inlineStr">
        <is>
          <t>eng</t>
        </is>
      </c>
      <c r="P257" t="inlineStr">
        <is>
          <t xml:space="preserve">ii </t>
        </is>
      </c>
      <c r="R257" t="inlineStr">
        <is>
          <t xml:space="preserve">HX </t>
        </is>
      </c>
      <c r="S257" t="n">
        <v>2</v>
      </c>
      <c r="T257" t="n">
        <v>2</v>
      </c>
      <c r="U257" t="inlineStr">
        <is>
          <t>2004-07-08</t>
        </is>
      </c>
      <c r="V257" t="inlineStr">
        <is>
          <t>2004-07-08</t>
        </is>
      </c>
      <c r="W257" t="inlineStr">
        <is>
          <t>1997-03-06</t>
        </is>
      </c>
      <c r="X257" t="inlineStr">
        <is>
          <t>1997-03-06</t>
        </is>
      </c>
      <c r="Y257" t="n">
        <v>204</v>
      </c>
      <c r="Z257" t="n">
        <v>179</v>
      </c>
      <c r="AA257" t="n">
        <v>182</v>
      </c>
      <c r="AB257" t="n">
        <v>3</v>
      </c>
      <c r="AC257" t="n">
        <v>3</v>
      </c>
      <c r="AD257" t="n">
        <v>9</v>
      </c>
      <c r="AE257" t="n">
        <v>9</v>
      </c>
      <c r="AF257" t="n">
        <v>1</v>
      </c>
      <c r="AG257" t="n">
        <v>1</v>
      </c>
      <c r="AH257" t="n">
        <v>3</v>
      </c>
      <c r="AI257" t="n">
        <v>3</v>
      </c>
      <c r="AJ257" t="n">
        <v>5</v>
      </c>
      <c r="AK257" t="n">
        <v>5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HYPERLINK("http://catalog.hathitrust.org/Record/001137695","HathiTrust Record")</f>
        <v/>
      </c>
      <c r="AS257">
        <f>HYPERLINK("https://creighton-primo.hosted.exlibrisgroup.com/primo-explore/search?tab=default_tab&amp;search_scope=EVERYTHING&amp;vid=01CRU&amp;lang=en_US&amp;offset=0&amp;query=any,contains,991003169339702656","Catalog Record")</f>
        <v/>
      </c>
      <c r="AT257">
        <f>HYPERLINK("http://www.worldcat.org/oclc/706210","WorldCat Record")</f>
        <v/>
      </c>
      <c r="AU257" t="inlineStr">
        <is>
          <t>354138094:eng</t>
        </is>
      </c>
      <c r="AV257" t="inlineStr">
        <is>
          <t>706210</t>
        </is>
      </c>
      <c r="AW257" t="inlineStr">
        <is>
          <t>991003169339702656</t>
        </is>
      </c>
      <c r="AX257" t="inlineStr">
        <is>
          <t>991003169339702656</t>
        </is>
      </c>
      <c r="AY257" t="inlineStr">
        <is>
          <t>2256426460002656</t>
        </is>
      </c>
      <c r="AZ257" t="inlineStr">
        <is>
          <t>BOOK</t>
        </is>
      </c>
      <c r="BC257" t="inlineStr">
        <is>
          <t>32285002464641</t>
        </is>
      </c>
      <c r="BD257" t="inlineStr">
        <is>
          <t>893409982</t>
        </is>
      </c>
    </row>
    <row r="258">
      <c r="A258" t="inlineStr">
        <is>
          <t>No</t>
        </is>
      </c>
      <c r="B258" t="inlineStr">
        <is>
          <t>HX828 .G813</t>
        </is>
      </c>
      <c r="C258" t="inlineStr">
        <is>
          <t>0                      HX 0828000G  813</t>
        </is>
      </c>
      <c r="D258" t="inlineStr">
        <is>
          <t>Anarchism : from theory to practice / introd. by Noam Chomsky. Translated by Mary Klopper.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Guérin, Daniel, 1904-1988.</t>
        </is>
      </c>
      <c r="L258" t="inlineStr">
        <is>
          <t>New York : Monthly Review Press, [1970]</t>
        </is>
      </c>
      <c r="M258" t="inlineStr">
        <is>
          <t>1970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HX </t>
        </is>
      </c>
      <c r="S258" t="n">
        <v>9</v>
      </c>
      <c r="T258" t="n">
        <v>9</v>
      </c>
      <c r="U258" t="inlineStr">
        <is>
          <t>2010-11-15</t>
        </is>
      </c>
      <c r="V258" t="inlineStr">
        <is>
          <t>2010-11-15</t>
        </is>
      </c>
      <c r="W258" t="inlineStr">
        <is>
          <t>1992-05-08</t>
        </is>
      </c>
      <c r="X258" t="inlineStr">
        <is>
          <t>1992-05-08</t>
        </is>
      </c>
      <c r="Y258" t="n">
        <v>841</v>
      </c>
      <c r="Z258" t="n">
        <v>676</v>
      </c>
      <c r="AA258" t="n">
        <v>731</v>
      </c>
      <c r="AB258" t="n">
        <v>6</v>
      </c>
      <c r="AC258" t="n">
        <v>6</v>
      </c>
      <c r="AD258" t="n">
        <v>24</v>
      </c>
      <c r="AE258" t="n">
        <v>25</v>
      </c>
      <c r="AF258" t="n">
        <v>9</v>
      </c>
      <c r="AG258" t="n">
        <v>9</v>
      </c>
      <c r="AH258" t="n">
        <v>6</v>
      </c>
      <c r="AI258" t="n">
        <v>7</v>
      </c>
      <c r="AJ258" t="n">
        <v>10</v>
      </c>
      <c r="AK258" t="n">
        <v>11</v>
      </c>
      <c r="AL258" t="n">
        <v>5</v>
      </c>
      <c r="AM258" t="n">
        <v>5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HYPERLINK("http://catalog.hathitrust.org/Record/001137715","HathiTrust Record")</f>
        <v/>
      </c>
      <c r="AS258">
        <f>HYPERLINK("https://creighton-primo.hosted.exlibrisgroup.com/primo-explore/search?tab=default_tab&amp;search_scope=EVERYTHING&amp;vid=01CRU&amp;lang=en_US&amp;offset=0&amp;query=any,contains,991000501949702656","Catalog Record")</f>
        <v/>
      </c>
      <c r="AT258">
        <f>HYPERLINK("http://www.worldcat.org/oclc/81623","WorldCat Record")</f>
        <v/>
      </c>
      <c r="AU258" t="inlineStr">
        <is>
          <t>57340064:eng</t>
        </is>
      </c>
      <c r="AV258" t="inlineStr">
        <is>
          <t>81623</t>
        </is>
      </c>
      <c r="AW258" t="inlineStr">
        <is>
          <t>991000501949702656</t>
        </is>
      </c>
      <c r="AX258" t="inlineStr">
        <is>
          <t>991000501949702656</t>
        </is>
      </c>
      <c r="AY258" t="inlineStr">
        <is>
          <t>2272157830002656</t>
        </is>
      </c>
      <c r="AZ258" t="inlineStr">
        <is>
          <t>BOOK</t>
        </is>
      </c>
      <c r="BC258" t="inlineStr">
        <is>
          <t>32285001105278</t>
        </is>
      </c>
      <c r="BD258" t="inlineStr">
        <is>
          <t>893802825</t>
        </is>
      </c>
    </row>
    <row r="259">
      <c r="A259" t="inlineStr">
        <is>
          <t>No</t>
        </is>
      </c>
      <c r="B259" t="inlineStr">
        <is>
          <t>HX828 .J6 1980</t>
        </is>
      </c>
      <c r="C259" t="inlineStr">
        <is>
          <t>0                      HX 0828000J  6           1980</t>
        </is>
      </c>
      <c r="D259" t="inlineStr">
        <is>
          <t>The anarchists / James Joll.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Joll, James.</t>
        </is>
      </c>
      <c r="L259" t="inlineStr">
        <is>
          <t>Cambridge, Mass. : Harvard University Press, 1980, c1979.</t>
        </is>
      </c>
      <c r="M259" t="inlineStr">
        <is>
          <t>1980</t>
        </is>
      </c>
      <c r="N259" t="inlineStr">
        <is>
          <t>2d ed.</t>
        </is>
      </c>
      <c r="O259" t="inlineStr">
        <is>
          <t>eng</t>
        </is>
      </c>
      <c r="P259" t="inlineStr">
        <is>
          <t>mau</t>
        </is>
      </c>
      <c r="R259" t="inlineStr">
        <is>
          <t xml:space="preserve">HX </t>
        </is>
      </c>
      <c r="S259" t="n">
        <v>2</v>
      </c>
      <c r="T259" t="n">
        <v>2</v>
      </c>
      <c r="U259" t="inlineStr">
        <is>
          <t>2004-07-08</t>
        </is>
      </c>
      <c r="V259" t="inlineStr">
        <is>
          <t>2004-07-08</t>
        </is>
      </c>
      <c r="W259" t="inlineStr">
        <is>
          <t>1992-07-22</t>
        </is>
      </c>
      <c r="X259" t="inlineStr">
        <is>
          <t>1992-07-22</t>
        </is>
      </c>
      <c r="Y259" t="n">
        <v>282</v>
      </c>
      <c r="Z259" t="n">
        <v>261</v>
      </c>
      <c r="AA259" t="n">
        <v>1084</v>
      </c>
      <c r="AB259" t="n">
        <v>2</v>
      </c>
      <c r="AC259" t="n">
        <v>9</v>
      </c>
      <c r="AD259" t="n">
        <v>13</v>
      </c>
      <c r="AE259" t="n">
        <v>48</v>
      </c>
      <c r="AF259" t="n">
        <v>5</v>
      </c>
      <c r="AG259" t="n">
        <v>19</v>
      </c>
      <c r="AH259" t="n">
        <v>3</v>
      </c>
      <c r="AI259" t="n">
        <v>9</v>
      </c>
      <c r="AJ259" t="n">
        <v>9</v>
      </c>
      <c r="AK259" t="n">
        <v>24</v>
      </c>
      <c r="AL259" t="n">
        <v>1</v>
      </c>
      <c r="AM259" t="n">
        <v>7</v>
      </c>
      <c r="AN259" t="n">
        <v>0</v>
      </c>
      <c r="AO259" t="n">
        <v>2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HYPERLINK("http://catalog.hathitrust.org/Record/008307917","HathiTrust Record")</f>
        <v/>
      </c>
      <c r="AS259">
        <f>HYPERLINK("https://creighton-primo.hosted.exlibrisgroup.com/primo-explore/search?tab=default_tab&amp;search_scope=EVERYTHING&amp;vid=01CRU&amp;lang=en_US&amp;offset=0&amp;query=any,contains,991004915319702656","Catalog Record")</f>
        <v/>
      </c>
      <c r="AT259">
        <f>HYPERLINK("http://www.worldcat.org/oclc/6016024","WorldCat Record")</f>
        <v/>
      </c>
      <c r="AU259" t="inlineStr">
        <is>
          <t>3372389846:eng</t>
        </is>
      </c>
      <c r="AV259" t="inlineStr">
        <is>
          <t>6016024</t>
        </is>
      </c>
      <c r="AW259" t="inlineStr">
        <is>
          <t>991004915319702656</t>
        </is>
      </c>
      <c r="AX259" t="inlineStr">
        <is>
          <t>991004915319702656</t>
        </is>
      </c>
      <c r="AY259" t="inlineStr">
        <is>
          <t>2269510830002656</t>
        </is>
      </c>
      <c r="AZ259" t="inlineStr">
        <is>
          <t>BOOK</t>
        </is>
      </c>
      <c r="BB259" t="inlineStr">
        <is>
          <t>9780674036413</t>
        </is>
      </c>
      <c r="BC259" t="inlineStr">
        <is>
          <t>32285001216497</t>
        </is>
      </c>
      <c r="BD259" t="inlineStr">
        <is>
          <t>893889420</t>
        </is>
      </c>
    </row>
    <row r="260">
      <c r="A260" t="inlineStr">
        <is>
          <t>No</t>
        </is>
      </c>
      <c r="B260" t="inlineStr">
        <is>
          <t>HX83 .C63 1997</t>
        </is>
      </c>
      <c r="C260" t="inlineStr">
        <is>
          <t>0                      HX 0083000C  63          1997</t>
        </is>
      </c>
      <c r="D260" t="inlineStr">
        <is>
          <t>Communism in America : a history in documents / [edited by] Albert Fried.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New York : Columbia University Press, c1997</t>
        </is>
      </c>
      <c r="M260" t="inlineStr">
        <is>
          <t>1997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HX </t>
        </is>
      </c>
      <c r="S260" t="n">
        <v>1</v>
      </c>
      <c r="T260" t="n">
        <v>1</v>
      </c>
      <c r="U260" t="inlineStr">
        <is>
          <t>2004-04-22</t>
        </is>
      </c>
      <c r="V260" t="inlineStr">
        <is>
          <t>2004-04-22</t>
        </is>
      </c>
      <c r="W260" t="inlineStr">
        <is>
          <t>1997-08-11</t>
        </is>
      </c>
      <c r="X260" t="inlineStr">
        <is>
          <t>1997-08-11</t>
        </is>
      </c>
      <c r="Y260" t="n">
        <v>364</v>
      </c>
      <c r="Z260" t="n">
        <v>305</v>
      </c>
      <c r="AA260" t="n">
        <v>305</v>
      </c>
      <c r="AB260" t="n">
        <v>2</v>
      </c>
      <c r="AC260" t="n">
        <v>2</v>
      </c>
      <c r="AD260" t="n">
        <v>18</v>
      </c>
      <c r="AE260" t="n">
        <v>18</v>
      </c>
      <c r="AF260" t="n">
        <v>3</v>
      </c>
      <c r="AG260" t="n">
        <v>3</v>
      </c>
      <c r="AH260" t="n">
        <v>8</v>
      </c>
      <c r="AI260" t="n">
        <v>8</v>
      </c>
      <c r="AJ260" t="n">
        <v>11</v>
      </c>
      <c r="AK260" t="n">
        <v>11</v>
      </c>
      <c r="AL260" t="n">
        <v>1</v>
      </c>
      <c r="AM260" t="n">
        <v>1</v>
      </c>
      <c r="AN260" t="n">
        <v>1</v>
      </c>
      <c r="AO260" t="n">
        <v>1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HYPERLINK("https://creighton-primo.hosted.exlibrisgroup.com/primo-explore/search?tab=default_tab&amp;search_scope=EVERYTHING&amp;vid=01CRU&amp;lang=en_US&amp;offset=0&amp;query=any,contains,991002695309702656","Catalog Record")</f>
        <v/>
      </c>
      <c r="AT260">
        <f>HYPERLINK("http://www.worldcat.org/oclc/35192340","WorldCat Record")</f>
        <v/>
      </c>
      <c r="AU260" t="inlineStr">
        <is>
          <t>836999939:eng</t>
        </is>
      </c>
      <c r="AV260" t="inlineStr">
        <is>
          <t>35192340</t>
        </is>
      </c>
      <c r="AW260" t="inlineStr">
        <is>
          <t>991002695309702656</t>
        </is>
      </c>
      <c r="AX260" t="inlineStr">
        <is>
          <t>991002695309702656</t>
        </is>
      </c>
      <c r="AY260" t="inlineStr">
        <is>
          <t>2256386590002656</t>
        </is>
      </c>
      <c r="AZ260" t="inlineStr">
        <is>
          <t>BOOK</t>
        </is>
      </c>
      <c r="BB260" t="inlineStr">
        <is>
          <t>9780231102353</t>
        </is>
      </c>
      <c r="BC260" t="inlineStr">
        <is>
          <t>32285003000808</t>
        </is>
      </c>
      <c r="BD260" t="inlineStr">
        <is>
          <t>893517617</t>
        </is>
      </c>
    </row>
    <row r="261">
      <c r="A261" t="inlineStr">
        <is>
          <t>No</t>
        </is>
      </c>
      <c r="B261" t="inlineStr">
        <is>
          <t>HX83 .F66</t>
        </is>
      </c>
      <c r="C261" t="inlineStr">
        <is>
          <t>0                      HX 0083000F  66</t>
        </is>
      </c>
      <c r="D261" t="inlineStr">
        <is>
          <t>American socialism and Black Americans : from the age of Jackson to World War II / Philip S. Foner.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Foner, Philip Sheldon, 1910-1994.</t>
        </is>
      </c>
      <c r="L261" t="inlineStr">
        <is>
          <t>Westport, Conn. : Greenwood Press, 1977.</t>
        </is>
      </c>
      <c r="M261" t="inlineStr">
        <is>
          <t>1977</t>
        </is>
      </c>
      <c r="O261" t="inlineStr">
        <is>
          <t>eng</t>
        </is>
      </c>
      <c r="P261" t="inlineStr">
        <is>
          <t>ctu</t>
        </is>
      </c>
      <c r="Q261" t="inlineStr">
        <is>
          <t>Contributions in Afro-American and African studies, 0069-9624 ; no. 33</t>
        </is>
      </c>
      <c r="R261" t="inlineStr">
        <is>
          <t xml:space="preserve">HX </t>
        </is>
      </c>
      <c r="S261" t="n">
        <v>1</v>
      </c>
      <c r="T261" t="n">
        <v>1</v>
      </c>
      <c r="U261" t="inlineStr">
        <is>
          <t>2002-02-17</t>
        </is>
      </c>
      <c r="V261" t="inlineStr">
        <is>
          <t>2002-02-17</t>
        </is>
      </c>
      <c r="W261" t="inlineStr">
        <is>
          <t>1997-08-27</t>
        </is>
      </c>
      <c r="X261" t="inlineStr">
        <is>
          <t>1997-08-27</t>
        </is>
      </c>
      <c r="Y261" t="n">
        <v>590</v>
      </c>
      <c r="Z261" t="n">
        <v>513</v>
      </c>
      <c r="AA261" t="n">
        <v>541</v>
      </c>
      <c r="AB261" t="n">
        <v>3</v>
      </c>
      <c r="AC261" t="n">
        <v>3</v>
      </c>
      <c r="AD261" t="n">
        <v>23</v>
      </c>
      <c r="AE261" t="n">
        <v>23</v>
      </c>
      <c r="AF261" t="n">
        <v>8</v>
      </c>
      <c r="AG261" t="n">
        <v>8</v>
      </c>
      <c r="AH261" t="n">
        <v>8</v>
      </c>
      <c r="AI261" t="n">
        <v>8</v>
      </c>
      <c r="AJ261" t="n">
        <v>11</v>
      </c>
      <c r="AK261" t="n">
        <v>11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HYPERLINK("https://creighton-primo.hosted.exlibrisgroup.com/primo-explore/search?tab=default_tab&amp;search_scope=EVERYTHING&amp;vid=01CRU&amp;lang=en_US&amp;offset=0&amp;query=any,contains,991004369209702656","Catalog Record")</f>
        <v/>
      </c>
      <c r="AT261">
        <f>HYPERLINK("http://www.worldcat.org/oclc/3186040","WorldCat Record")</f>
        <v/>
      </c>
      <c r="AU261" t="inlineStr">
        <is>
          <t>308733016:eng</t>
        </is>
      </c>
      <c r="AV261" t="inlineStr">
        <is>
          <t>3186040</t>
        </is>
      </c>
      <c r="AW261" t="inlineStr">
        <is>
          <t>991004369209702656</t>
        </is>
      </c>
      <c r="AX261" t="inlineStr">
        <is>
          <t>991004369209702656</t>
        </is>
      </c>
      <c r="AY261" t="inlineStr">
        <is>
          <t>2259902830002656</t>
        </is>
      </c>
      <c r="AZ261" t="inlineStr">
        <is>
          <t>BOOK</t>
        </is>
      </c>
      <c r="BB261" t="inlineStr">
        <is>
          <t>9780837195452</t>
        </is>
      </c>
      <c r="BC261" t="inlineStr">
        <is>
          <t>32285003191417</t>
        </is>
      </c>
      <c r="BD261" t="inlineStr">
        <is>
          <t>893229279</t>
        </is>
      </c>
    </row>
    <row r="262">
      <c r="A262" t="inlineStr">
        <is>
          <t>No</t>
        </is>
      </c>
      <c r="B262" t="inlineStr">
        <is>
          <t>HX83 .K549 1992</t>
        </is>
      </c>
      <c r="C262" t="inlineStr">
        <is>
          <t>0                      HX 0083000K  549         1992</t>
        </is>
      </c>
      <c r="D262" t="inlineStr">
        <is>
          <t>The American communist movement : storming heaven itself / Harvey Klehr and John Earl Haynes.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Klehr, Harvey.</t>
        </is>
      </c>
      <c r="L262" t="inlineStr">
        <is>
          <t>New York : Twayne ; Toronto : Maxwell Macmillan Canada ; New York : Maxwell Macmillan International, c1992.</t>
        </is>
      </c>
      <c r="M262" t="inlineStr">
        <is>
          <t>1992</t>
        </is>
      </c>
      <c r="O262" t="inlineStr">
        <is>
          <t>eng</t>
        </is>
      </c>
      <c r="P262" t="inlineStr">
        <is>
          <t>nyu</t>
        </is>
      </c>
      <c r="Q262" t="inlineStr">
        <is>
          <t>Social movements past and present</t>
        </is>
      </c>
      <c r="R262" t="inlineStr">
        <is>
          <t xml:space="preserve">HX </t>
        </is>
      </c>
      <c r="S262" t="n">
        <v>1</v>
      </c>
      <c r="T262" t="n">
        <v>1</v>
      </c>
      <c r="U262" t="inlineStr">
        <is>
          <t>1993-01-26</t>
        </is>
      </c>
      <c r="V262" t="inlineStr">
        <is>
          <t>1993-01-26</t>
        </is>
      </c>
      <c r="W262" t="inlineStr">
        <is>
          <t>1992-06-23</t>
        </is>
      </c>
      <c r="X262" t="inlineStr">
        <is>
          <t>1992-06-23</t>
        </is>
      </c>
      <c r="Y262" t="n">
        <v>756</v>
      </c>
      <c r="Z262" t="n">
        <v>685</v>
      </c>
      <c r="AA262" t="n">
        <v>687</v>
      </c>
      <c r="AB262" t="n">
        <v>4</v>
      </c>
      <c r="AC262" t="n">
        <v>4</v>
      </c>
      <c r="AD262" t="n">
        <v>31</v>
      </c>
      <c r="AE262" t="n">
        <v>31</v>
      </c>
      <c r="AF262" t="n">
        <v>13</v>
      </c>
      <c r="AG262" t="n">
        <v>13</v>
      </c>
      <c r="AH262" t="n">
        <v>7</v>
      </c>
      <c r="AI262" t="n">
        <v>7</v>
      </c>
      <c r="AJ262" t="n">
        <v>15</v>
      </c>
      <c r="AK262" t="n">
        <v>15</v>
      </c>
      <c r="AL262" t="n">
        <v>3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HYPERLINK("https://creighton-primo.hosted.exlibrisgroup.com/primo-explore/search?tab=default_tab&amp;search_scope=EVERYTHING&amp;vid=01CRU&amp;lang=en_US&amp;offset=0&amp;query=any,contains,991001984649702656","Catalog Record")</f>
        <v/>
      </c>
      <c r="AT262">
        <f>HYPERLINK("http://www.worldcat.org/oclc/25201075","WorldCat Record")</f>
        <v/>
      </c>
      <c r="AU262" t="inlineStr">
        <is>
          <t>27584924:eng</t>
        </is>
      </c>
      <c r="AV262" t="inlineStr">
        <is>
          <t>25201075</t>
        </is>
      </c>
      <c r="AW262" t="inlineStr">
        <is>
          <t>991001984649702656</t>
        </is>
      </c>
      <c r="AX262" t="inlineStr">
        <is>
          <t>991001984649702656</t>
        </is>
      </c>
      <c r="AY262" t="inlineStr">
        <is>
          <t>2265590650002656</t>
        </is>
      </c>
      <c r="AZ262" t="inlineStr">
        <is>
          <t>BOOK</t>
        </is>
      </c>
      <c r="BB262" t="inlineStr">
        <is>
          <t>9780805738551</t>
        </is>
      </c>
      <c r="BC262" t="inlineStr">
        <is>
          <t>32285001155950</t>
        </is>
      </c>
      <c r="BD262" t="inlineStr">
        <is>
          <t>893621782</t>
        </is>
      </c>
    </row>
    <row r="263">
      <c r="A263" t="inlineStr">
        <is>
          <t>No</t>
        </is>
      </c>
      <c r="B263" t="inlineStr">
        <is>
          <t>HX83 .K55 1984</t>
        </is>
      </c>
      <c r="C263" t="inlineStr">
        <is>
          <t>0                      HX 0083000K  55          1984</t>
        </is>
      </c>
      <c r="D263" t="inlineStr">
        <is>
          <t>The heyday of American communism : the depression decade / Harvey Klehr.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Klehr, Harvey.</t>
        </is>
      </c>
      <c r="L263" t="inlineStr">
        <is>
          <t>New York : Basic Books, c1984.</t>
        </is>
      </c>
      <c r="M263" t="inlineStr">
        <is>
          <t>1984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HX </t>
        </is>
      </c>
      <c r="S263" t="n">
        <v>3</v>
      </c>
      <c r="T263" t="n">
        <v>3</v>
      </c>
      <c r="U263" t="inlineStr">
        <is>
          <t>2004-04-22</t>
        </is>
      </c>
      <c r="V263" t="inlineStr">
        <is>
          <t>2004-04-22</t>
        </is>
      </c>
      <c r="W263" t="inlineStr">
        <is>
          <t>1990-03-22</t>
        </is>
      </c>
      <c r="X263" t="inlineStr">
        <is>
          <t>1990-03-22</t>
        </is>
      </c>
      <c r="Y263" t="n">
        <v>1300</v>
      </c>
      <c r="Z263" t="n">
        <v>1187</v>
      </c>
      <c r="AA263" t="n">
        <v>1205</v>
      </c>
      <c r="AB263" t="n">
        <v>8</v>
      </c>
      <c r="AC263" t="n">
        <v>8</v>
      </c>
      <c r="AD263" t="n">
        <v>47</v>
      </c>
      <c r="AE263" t="n">
        <v>47</v>
      </c>
      <c r="AF263" t="n">
        <v>22</v>
      </c>
      <c r="AG263" t="n">
        <v>22</v>
      </c>
      <c r="AH263" t="n">
        <v>11</v>
      </c>
      <c r="AI263" t="n">
        <v>11</v>
      </c>
      <c r="AJ263" t="n">
        <v>21</v>
      </c>
      <c r="AK263" t="n">
        <v>21</v>
      </c>
      <c r="AL263" t="n">
        <v>5</v>
      </c>
      <c r="AM263" t="n">
        <v>5</v>
      </c>
      <c r="AN263" t="n">
        <v>1</v>
      </c>
      <c r="AO263" t="n">
        <v>1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HYPERLINK("https://creighton-primo.hosted.exlibrisgroup.com/primo-explore/search?tab=default_tab&amp;search_scope=EVERYTHING&amp;vid=01CRU&amp;lang=en_US&amp;offset=0&amp;query=any,contains,991000373899702656","Catalog Record")</f>
        <v/>
      </c>
      <c r="AT263">
        <f>HYPERLINK("http://www.worldcat.org/oclc/10456780","WorldCat Record")</f>
        <v/>
      </c>
      <c r="AU263" t="inlineStr">
        <is>
          <t>2863456:eng</t>
        </is>
      </c>
      <c r="AV263" t="inlineStr">
        <is>
          <t>10456780</t>
        </is>
      </c>
      <c r="AW263" t="inlineStr">
        <is>
          <t>991000373899702656</t>
        </is>
      </c>
      <c r="AX263" t="inlineStr">
        <is>
          <t>991000373899702656</t>
        </is>
      </c>
      <c r="AY263" t="inlineStr">
        <is>
          <t>2262753840002656</t>
        </is>
      </c>
      <c r="AZ263" t="inlineStr">
        <is>
          <t>BOOK</t>
        </is>
      </c>
      <c r="BB263" t="inlineStr">
        <is>
          <t>9780465029457</t>
        </is>
      </c>
      <c r="BC263" t="inlineStr">
        <is>
          <t>32285000095165</t>
        </is>
      </c>
      <c r="BD263" t="inlineStr">
        <is>
          <t>893502424</t>
        </is>
      </c>
    </row>
    <row r="264">
      <c r="A264" t="inlineStr">
        <is>
          <t>No</t>
        </is>
      </c>
      <c r="B264" t="inlineStr">
        <is>
          <t>HX83 .L55 2000</t>
        </is>
      </c>
      <c r="C264" t="inlineStr">
        <is>
          <t>0                      HX 0083000L  55          2000</t>
        </is>
      </c>
      <c r="D264" t="inlineStr">
        <is>
          <t>It didn't happen here : why socialism failed in the United States / Seymour Martin Lipset and Gary Marks.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Lipset, Seymour Martin.</t>
        </is>
      </c>
      <c r="L264" t="inlineStr">
        <is>
          <t>New York : W.W. Norton &amp; Co., c2000.</t>
        </is>
      </c>
      <c r="M264" t="inlineStr">
        <is>
          <t>2000</t>
        </is>
      </c>
      <c r="N264" t="inlineStr">
        <is>
          <t>1st ed.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HX </t>
        </is>
      </c>
      <c r="S264" t="n">
        <v>4</v>
      </c>
      <c r="T264" t="n">
        <v>4</v>
      </c>
      <c r="U264" t="inlineStr">
        <is>
          <t>2005-03-01</t>
        </is>
      </c>
      <c r="V264" t="inlineStr">
        <is>
          <t>2005-03-01</t>
        </is>
      </c>
      <c r="W264" t="inlineStr">
        <is>
          <t>2000-09-11</t>
        </is>
      </c>
      <c r="X264" t="inlineStr">
        <is>
          <t>2000-09-11</t>
        </is>
      </c>
      <c r="Y264" t="n">
        <v>1258</v>
      </c>
      <c r="Z264" t="n">
        <v>1115</v>
      </c>
      <c r="AA264" t="n">
        <v>1135</v>
      </c>
      <c r="AB264" t="n">
        <v>10</v>
      </c>
      <c r="AC264" t="n">
        <v>10</v>
      </c>
      <c r="AD264" t="n">
        <v>45</v>
      </c>
      <c r="AE264" t="n">
        <v>47</v>
      </c>
      <c r="AF264" t="n">
        <v>19</v>
      </c>
      <c r="AG264" t="n">
        <v>21</v>
      </c>
      <c r="AH264" t="n">
        <v>10</v>
      </c>
      <c r="AI264" t="n">
        <v>10</v>
      </c>
      <c r="AJ264" t="n">
        <v>19</v>
      </c>
      <c r="AK264" t="n">
        <v>19</v>
      </c>
      <c r="AL264" t="n">
        <v>8</v>
      </c>
      <c r="AM264" t="n">
        <v>8</v>
      </c>
      <c r="AN264" t="n">
        <v>1</v>
      </c>
      <c r="AO264" t="n">
        <v>1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HYPERLINK("https://creighton-primo.hosted.exlibrisgroup.com/primo-explore/search?tab=default_tab&amp;search_scope=EVERYTHING&amp;vid=01CRU&amp;lang=en_US&amp;offset=0&amp;query=any,contains,991003267379702656","Catalog Record")</f>
        <v/>
      </c>
      <c r="AT264">
        <f>HYPERLINK("http://www.worldcat.org/oclc/43403442","WorldCat Record")</f>
        <v/>
      </c>
      <c r="AU264" t="inlineStr">
        <is>
          <t>28888649:eng</t>
        </is>
      </c>
      <c r="AV264" t="inlineStr">
        <is>
          <t>43403442</t>
        </is>
      </c>
      <c r="AW264" t="inlineStr">
        <is>
          <t>991003267379702656</t>
        </is>
      </c>
      <c r="AX264" t="inlineStr">
        <is>
          <t>991003267379702656</t>
        </is>
      </c>
      <c r="AY264" t="inlineStr">
        <is>
          <t>2256951570002656</t>
        </is>
      </c>
      <c r="AZ264" t="inlineStr">
        <is>
          <t>BOOK</t>
        </is>
      </c>
      <c r="BB264" t="inlineStr">
        <is>
          <t>9780393040982</t>
        </is>
      </c>
      <c r="BC264" t="inlineStr">
        <is>
          <t>32285003760484</t>
        </is>
      </c>
      <c r="BD264" t="inlineStr">
        <is>
          <t>893721869</t>
        </is>
      </c>
    </row>
    <row r="265">
      <c r="A265" t="inlineStr">
        <is>
          <t>No</t>
        </is>
      </c>
      <c r="B265" t="inlineStr">
        <is>
          <t>HX833 .C34 1971c</t>
        </is>
      </c>
      <c r="C265" t="inlineStr">
        <is>
          <t>0                      HX 0833000C  34          1971c</t>
        </is>
      </c>
      <c r="D265" t="inlineStr">
        <is>
          <t>The political theory of anarchism.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Carter, April.</t>
        </is>
      </c>
      <c r="L265" t="inlineStr">
        <is>
          <t>New York, Harper &amp; Row [1971]</t>
        </is>
      </c>
      <c r="M265" t="inlineStr">
        <is>
          <t>1971</t>
        </is>
      </c>
      <c r="O265" t="inlineStr">
        <is>
          <t>eng</t>
        </is>
      </c>
      <c r="P265" t="inlineStr">
        <is>
          <t>nyu</t>
        </is>
      </c>
      <c r="Q265" t="inlineStr">
        <is>
          <t>A Torchbook library edition</t>
        </is>
      </c>
      <c r="R265" t="inlineStr">
        <is>
          <t xml:space="preserve">HX </t>
        </is>
      </c>
      <c r="S265" t="n">
        <v>6</v>
      </c>
      <c r="T265" t="n">
        <v>6</v>
      </c>
      <c r="U265" t="inlineStr">
        <is>
          <t>2005-03-23</t>
        </is>
      </c>
      <c r="V265" t="inlineStr">
        <is>
          <t>2005-03-23</t>
        </is>
      </c>
      <c r="W265" t="inlineStr">
        <is>
          <t>1997-09-02</t>
        </is>
      </c>
      <c r="X265" t="inlineStr">
        <is>
          <t>1997-09-02</t>
        </is>
      </c>
      <c r="Y265" t="n">
        <v>124</v>
      </c>
      <c r="Z265" t="n">
        <v>99</v>
      </c>
      <c r="AA265" t="n">
        <v>494</v>
      </c>
      <c r="AB265" t="n">
        <v>2</v>
      </c>
      <c r="AC265" t="n">
        <v>4</v>
      </c>
      <c r="AD265" t="n">
        <v>4</v>
      </c>
      <c r="AE265" t="n">
        <v>23</v>
      </c>
      <c r="AF265" t="n">
        <v>1</v>
      </c>
      <c r="AG265" t="n">
        <v>8</v>
      </c>
      <c r="AH265" t="n">
        <v>0</v>
      </c>
      <c r="AI265" t="n">
        <v>5</v>
      </c>
      <c r="AJ265" t="n">
        <v>3</v>
      </c>
      <c r="AK265" t="n">
        <v>13</v>
      </c>
      <c r="AL265" t="n">
        <v>1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HYPERLINK("http://catalog.hathitrust.org/Record/008307918","HathiTrust Record")</f>
        <v/>
      </c>
      <c r="AS265">
        <f>HYPERLINK("https://creighton-primo.hosted.exlibrisgroup.com/primo-explore/search?tab=default_tab&amp;search_scope=EVERYTHING&amp;vid=01CRU&amp;lang=en_US&amp;offset=0&amp;query=any,contains,991000011499702656","Catalog Record")</f>
        <v/>
      </c>
      <c r="AT265">
        <f>HYPERLINK("http://www.worldcat.org/oclc/173400","WorldCat Record")</f>
        <v/>
      </c>
      <c r="AU265" t="inlineStr">
        <is>
          <t>1303211:eng</t>
        </is>
      </c>
      <c r="AV265" t="inlineStr">
        <is>
          <t>173400</t>
        </is>
      </c>
      <c r="AW265" t="inlineStr">
        <is>
          <t>991000011499702656</t>
        </is>
      </c>
      <c r="AX265" t="inlineStr">
        <is>
          <t>991000011499702656</t>
        </is>
      </c>
      <c r="AY265" t="inlineStr">
        <is>
          <t>2268457940002656</t>
        </is>
      </c>
      <c r="AZ265" t="inlineStr">
        <is>
          <t>BOOK</t>
        </is>
      </c>
      <c r="BB265" t="inlineStr">
        <is>
          <t>9780061360503</t>
        </is>
      </c>
      <c r="BC265" t="inlineStr">
        <is>
          <t>32285003193447</t>
        </is>
      </c>
      <c r="BD265" t="inlineStr">
        <is>
          <t>893689323</t>
        </is>
      </c>
    </row>
    <row r="266">
      <c r="A266" t="inlineStr">
        <is>
          <t>No</t>
        </is>
      </c>
      <c r="B266" t="inlineStr">
        <is>
          <t>HX833 .R55</t>
        </is>
      </c>
      <c r="C266" t="inlineStr">
        <is>
          <t>0                      HX 0833000R  55</t>
        </is>
      </c>
      <c r="D266" t="inlineStr">
        <is>
          <t>Anarchism, a theoretical analysis / Alan Ritter.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Ritter, Alan, 1937-</t>
        </is>
      </c>
      <c r="L266" t="inlineStr">
        <is>
          <t>Cambridge [Eng.] ; New York : Cambridge University Press, 1980.</t>
        </is>
      </c>
      <c r="M266" t="inlineStr">
        <is>
          <t>1980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HX </t>
        </is>
      </c>
      <c r="S266" t="n">
        <v>1</v>
      </c>
      <c r="T266" t="n">
        <v>1</v>
      </c>
      <c r="U266" t="inlineStr">
        <is>
          <t>2004-03-01</t>
        </is>
      </c>
      <c r="V266" t="inlineStr">
        <is>
          <t>2004-03-01</t>
        </is>
      </c>
      <c r="W266" t="inlineStr">
        <is>
          <t>1992-07-22</t>
        </is>
      </c>
      <c r="X266" t="inlineStr">
        <is>
          <t>1992-07-22</t>
        </is>
      </c>
      <c r="Y266" t="n">
        <v>617</v>
      </c>
      <c r="Z266" t="n">
        <v>468</v>
      </c>
      <c r="AA266" t="n">
        <v>470</v>
      </c>
      <c r="AB266" t="n">
        <v>4</v>
      </c>
      <c r="AC266" t="n">
        <v>4</v>
      </c>
      <c r="AD266" t="n">
        <v>25</v>
      </c>
      <c r="AE266" t="n">
        <v>25</v>
      </c>
      <c r="AF266" t="n">
        <v>13</v>
      </c>
      <c r="AG266" t="n">
        <v>13</v>
      </c>
      <c r="AH266" t="n">
        <v>5</v>
      </c>
      <c r="AI266" t="n">
        <v>5</v>
      </c>
      <c r="AJ266" t="n">
        <v>13</v>
      </c>
      <c r="AK266" t="n">
        <v>13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HYPERLINK("https://creighton-primo.hosted.exlibrisgroup.com/primo-explore/search?tab=default_tab&amp;search_scope=EVERYTHING&amp;vid=01CRU&amp;lang=en_US&amp;offset=0&amp;query=any,contains,991005021169702656","Catalog Record")</f>
        <v/>
      </c>
      <c r="AT266">
        <f>HYPERLINK("http://www.worldcat.org/oclc/6649725","WorldCat Record")</f>
        <v/>
      </c>
      <c r="AU266" t="inlineStr">
        <is>
          <t>23505012:eng</t>
        </is>
      </c>
      <c r="AV266" t="inlineStr">
        <is>
          <t>6649725</t>
        </is>
      </c>
      <c r="AW266" t="inlineStr">
        <is>
          <t>991005021169702656</t>
        </is>
      </c>
      <c r="AX266" t="inlineStr">
        <is>
          <t>991005021169702656</t>
        </is>
      </c>
      <c r="AY266" t="inlineStr">
        <is>
          <t>2265877800002656</t>
        </is>
      </c>
      <c r="AZ266" t="inlineStr">
        <is>
          <t>BOOK</t>
        </is>
      </c>
      <c r="BB266" t="inlineStr">
        <is>
          <t>9780521233248</t>
        </is>
      </c>
      <c r="BC266" t="inlineStr">
        <is>
          <t>32285001216505</t>
        </is>
      </c>
      <c r="BD266" t="inlineStr">
        <is>
          <t>893319900</t>
        </is>
      </c>
    </row>
    <row r="267">
      <c r="A267" t="inlineStr">
        <is>
          <t>No</t>
        </is>
      </c>
      <c r="B267" t="inlineStr">
        <is>
          <t>HX84.B726 S54 2001</t>
        </is>
      </c>
      <c r="C267" t="inlineStr">
        <is>
          <t>0                      HX 0084000B  726                S  54          2001</t>
        </is>
      </c>
      <c r="D267" t="inlineStr">
        <is>
          <t>Spoiled silk : the Red mayor and the great Paterson textile strike / George William Shea.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Shea, George W.</t>
        </is>
      </c>
      <c r="L267" t="inlineStr">
        <is>
          <t>New York : Fordham University Press, 2001.</t>
        </is>
      </c>
      <c r="M267" t="inlineStr">
        <is>
          <t>2001</t>
        </is>
      </c>
      <c r="N267" t="inlineStr">
        <is>
          <t>1st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HX </t>
        </is>
      </c>
      <c r="S267" t="n">
        <v>1</v>
      </c>
      <c r="T267" t="n">
        <v>1</v>
      </c>
      <c r="U267" t="inlineStr">
        <is>
          <t>2006-03-07</t>
        </is>
      </c>
      <c r="V267" t="inlineStr">
        <is>
          <t>2006-03-07</t>
        </is>
      </c>
      <c r="W267" t="inlineStr">
        <is>
          <t>2006-03-06</t>
        </is>
      </c>
      <c r="X267" t="inlineStr">
        <is>
          <t>2006-03-06</t>
        </is>
      </c>
      <c r="Y267" t="n">
        <v>211</v>
      </c>
      <c r="Z267" t="n">
        <v>204</v>
      </c>
      <c r="AA267" t="n">
        <v>207</v>
      </c>
      <c r="AB267" t="n">
        <v>2</v>
      </c>
      <c r="AC267" t="n">
        <v>2</v>
      </c>
      <c r="AD267" t="n">
        <v>13</v>
      </c>
      <c r="AE267" t="n">
        <v>13</v>
      </c>
      <c r="AF267" t="n">
        <v>4</v>
      </c>
      <c r="AG267" t="n">
        <v>4</v>
      </c>
      <c r="AH267" t="n">
        <v>5</v>
      </c>
      <c r="AI267" t="n">
        <v>5</v>
      </c>
      <c r="AJ267" t="n">
        <v>7</v>
      </c>
      <c r="AK267" t="n">
        <v>7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HYPERLINK("http://catalog.hathitrust.org/Record/004211635","HathiTrust Record")</f>
        <v/>
      </c>
      <c r="AS267">
        <f>HYPERLINK("https://creighton-primo.hosted.exlibrisgroup.com/primo-explore/search?tab=default_tab&amp;search_scope=EVERYTHING&amp;vid=01CRU&amp;lang=en_US&amp;offset=0&amp;query=any,contains,991004760149702656","Catalog Record")</f>
        <v/>
      </c>
      <c r="AT267">
        <f>HYPERLINK("http://www.worldcat.org/oclc/47074603","WorldCat Record")</f>
        <v/>
      </c>
      <c r="AU267" t="inlineStr">
        <is>
          <t>371345402:eng</t>
        </is>
      </c>
      <c r="AV267" t="inlineStr">
        <is>
          <t>47074603</t>
        </is>
      </c>
      <c r="AW267" t="inlineStr">
        <is>
          <t>991004760149702656</t>
        </is>
      </c>
      <c r="AX267" t="inlineStr">
        <is>
          <t>991004760149702656</t>
        </is>
      </c>
      <c r="AY267" t="inlineStr">
        <is>
          <t>2266982450002656</t>
        </is>
      </c>
      <c r="AZ267" t="inlineStr">
        <is>
          <t>BOOK</t>
        </is>
      </c>
      <c r="BB267" t="inlineStr">
        <is>
          <t>9780823221332</t>
        </is>
      </c>
      <c r="BC267" t="inlineStr">
        <is>
          <t>32285005163257</t>
        </is>
      </c>
      <c r="BD267" t="inlineStr">
        <is>
          <t>893719349</t>
        </is>
      </c>
    </row>
    <row r="268">
      <c r="A268" t="inlineStr">
        <is>
          <t>No</t>
        </is>
      </c>
      <c r="B268" t="inlineStr">
        <is>
          <t>HX84.B73 D43 1996</t>
        </is>
      </c>
      <c r="C268" t="inlineStr">
        <is>
          <t>0                      HX 0084000B  73                 D  43          1996</t>
        </is>
      </c>
      <c r="D268" t="inlineStr">
        <is>
          <t>Queen of Bohemia : the life of Louise Bryant / Mary V. Dearborn.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Dearborn, Mary V.</t>
        </is>
      </c>
      <c r="L268" t="inlineStr">
        <is>
          <t>Boston : Houghton Mifflin, 1996.</t>
        </is>
      </c>
      <c r="M268" t="inlineStr">
        <is>
          <t>1996</t>
        </is>
      </c>
      <c r="O268" t="inlineStr">
        <is>
          <t>eng</t>
        </is>
      </c>
      <c r="P268" t="inlineStr">
        <is>
          <t>mau</t>
        </is>
      </c>
      <c r="R268" t="inlineStr">
        <is>
          <t xml:space="preserve">HX </t>
        </is>
      </c>
      <c r="S268" t="n">
        <v>0</v>
      </c>
      <c r="T268" t="n">
        <v>0</v>
      </c>
      <c r="U268" t="inlineStr">
        <is>
          <t>2010-12-07</t>
        </is>
      </c>
      <c r="V268" t="inlineStr">
        <is>
          <t>2010-12-07</t>
        </is>
      </c>
      <c r="W268" t="inlineStr">
        <is>
          <t>1996-02-01</t>
        </is>
      </c>
      <c r="X268" t="inlineStr">
        <is>
          <t>1996-02-01</t>
        </is>
      </c>
      <c r="Y268" t="n">
        <v>686</v>
      </c>
      <c r="Z268" t="n">
        <v>640</v>
      </c>
      <c r="AA268" t="n">
        <v>661</v>
      </c>
      <c r="AB268" t="n">
        <v>5</v>
      </c>
      <c r="AC268" t="n">
        <v>5</v>
      </c>
      <c r="AD268" t="n">
        <v>19</v>
      </c>
      <c r="AE268" t="n">
        <v>21</v>
      </c>
      <c r="AF268" t="n">
        <v>3</v>
      </c>
      <c r="AG268" t="n">
        <v>4</v>
      </c>
      <c r="AH268" t="n">
        <v>5</v>
      </c>
      <c r="AI268" t="n">
        <v>6</v>
      </c>
      <c r="AJ268" t="n">
        <v>11</v>
      </c>
      <c r="AK268" t="n">
        <v>11</v>
      </c>
      <c r="AL268" t="n">
        <v>4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HYPERLINK("https://creighton-primo.hosted.exlibrisgroup.com/primo-explore/search?tab=default_tab&amp;search_scope=EVERYTHING&amp;vid=01CRU&amp;lang=en_US&amp;offset=0&amp;query=any,contains,991002539469702656","Catalog Record")</f>
        <v/>
      </c>
      <c r="AT268">
        <f>HYPERLINK("http://www.worldcat.org/oclc/33008936","WorldCat Record")</f>
        <v/>
      </c>
      <c r="AU268" t="inlineStr">
        <is>
          <t>37330170:eng</t>
        </is>
      </c>
      <c r="AV268" t="inlineStr">
        <is>
          <t>33008936</t>
        </is>
      </c>
      <c r="AW268" t="inlineStr">
        <is>
          <t>991002539469702656</t>
        </is>
      </c>
      <c r="AX268" t="inlineStr">
        <is>
          <t>991002539469702656</t>
        </is>
      </c>
      <c r="AY268" t="inlineStr">
        <is>
          <t>2261311230002656</t>
        </is>
      </c>
      <c r="AZ268" t="inlineStr">
        <is>
          <t>BOOK</t>
        </is>
      </c>
      <c r="BB268" t="inlineStr">
        <is>
          <t>9780395683965</t>
        </is>
      </c>
      <c r="BC268" t="inlineStr">
        <is>
          <t>32285002127149</t>
        </is>
      </c>
      <c r="BD268" t="inlineStr">
        <is>
          <t>893622410</t>
        </is>
      </c>
    </row>
    <row r="269">
      <c r="A269" t="inlineStr">
        <is>
          <t>No</t>
        </is>
      </c>
      <c r="B269" t="inlineStr">
        <is>
          <t>HX84.C55 A3</t>
        </is>
      </c>
      <c r="C269" t="inlineStr">
        <is>
          <t>0                      HX 0084000C  55                 A  3</t>
        </is>
      </c>
      <c r="D269" t="inlineStr">
        <is>
          <t>Wobbly, the rough-and-tumble story of an American radical / by Ralph Chaplin.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Chaplin, Ralph, 1887-1961.</t>
        </is>
      </c>
      <c r="L269" t="inlineStr">
        <is>
          <t>Chicago : University of Chicago Press, 1948.</t>
        </is>
      </c>
      <c r="M269" t="inlineStr">
        <is>
          <t>1948</t>
        </is>
      </c>
      <c r="O269" t="inlineStr">
        <is>
          <t>eng</t>
        </is>
      </c>
      <c r="P269" t="inlineStr">
        <is>
          <t>ilu</t>
        </is>
      </c>
      <c r="R269" t="inlineStr">
        <is>
          <t xml:space="preserve">HX </t>
        </is>
      </c>
      <c r="S269" t="n">
        <v>1</v>
      </c>
      <c r="T269" t="n">
        <v>1</v>
      </c>
      <c r="U269" t="inlineStr">
        <is>
          <t>2006-09-21</t>
        </is>
      </c>
      <c r="V269" t="inlineStr">
        <is>
          <t>2006-09-21</t>
        </is>
      </c>
      <c r="W269" t="inlineStr">
        <is>
          <t>1997-08-27</t>
        </is>
      </c>
      <c r="X269" t="inlineStr">
        <is>
          <t>1997-08-27</t>
        </is>
      </c>
      <c r="Y269" t="n">
        <v>526</v>
      </c>
      <c r="Z269" t="n">
        <v>474</v>
      </c>
      <c r="AA269" t="n">
        <v>600</v>
      </c>
      <c r="AB269" t="n">
        <v>3</v>
      </c>
      <c r="AC269" t="n">
        <v>3</v>
      </c>
      <c r="AD269" t="n">
        <v>26</v>
      </c>
      <c r="AE269" t="n">
        <v>29</v>
      </c>
      <c r="AF269" t="n">
        <v>10</v>
      </c>
      <c r="AG269" t="n">
        <v>11</v>
      </c>
      <c r="AH269" t="n">
        <v>4</v>
      </c>
      <c r="AI269" t="n">
        <v>5</v>
      </c>
      <c r="AJ269" t="n">
        <v>17</v>
      </c>
      <c r="AK269" t="n">
        <v>19</v>
      </c>
      <c r="AL269" t="n">
        <v>2</v>
      </c>
      <c r="AM269" t="n">
        <v>2</v>
      </c>
      <c r="AN269" t="n">
        <v>2</v>
      </c>
      <c r="AO269" t="n">
        <v>2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HYPERLINK("https://creighton-primo.hosted.exlibrisgroup.com/primo-explore/search?tab=default_tab&amp;search_scope=EVERYTHING&amp;vid=01CRU&amp;lang=en_US&amp;offset=0&amp;query=any,contains,991001425999702656","Catalog Record")</f>
        <v/>
      </c>
      <c r="AT269">
        <f>HYPERLINK("http://www.worldcat.org/oclc/19017846","WorldCat Record")</f>
        <v/>
      </c>
      <c r="AU269" t="inlineStr">
        <is>
          <t>2101169:eng</t>
        </is>
      </c>
      <c r="AV269" t="inlineStr">
        <is>
          <t>19017846</t>
        </is>
      </c>
      <c r="AW269" t="inlineStr">
        <is>
          <t>991001425999702656</t>
        </is>
      </c>
      <c r="AX269" t="inlineStr">
        <is>
          <t>991001425999702656</t>
        </is>
      </c>
      <c r="AY269" t="inlineStr">
        <is>
          <t>2268967090002656</t>
        </is>
      </c>
      <c r="AZ269" t="inlineStr">
        <is>
          <t>BOOK</t>
        </is>
      </c>
      <c r="BC269" t="inlineStr">
        <is>
          <t>32285003191482</t>
        </is>
      </c>
      <c r="BD269" t="inlineStr">
        <is>
          <t>893772595</t>
        </is>
      </c>
    </row>
    <row r="270">
      <c r="A270" t="inlineStr">
        <is>
          <t>No</t>
        </is>
      </c>
      <c r="B270" t="inlineStr">
        <is>
          <t>HX84.D3 A312</t>
        </is>
      </c>
      <c r="C270" t="inlineStr">
        <is>
          <t>0                      HX 0084000D  3                  A  312</t>
        </is>
      </c>
      <c r="D270" t="inlineStr">
        <is>
          <t>Eugene V. Debs speaks / edited by Jean Y. Tussey ; with an introd. by James P. Cannon.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Debs, Eugene V. (Eugene Victor), 1855-1926.</t>
        </is>
      </c>
      <c r="L270" t="inlineStr">
        <is>
          <t>New York : Pathfinder Press 1970, 1972 printing.</t>
        </is>
      </c>
      <c r="M270" t="inlineStr">
        <is>
          <t>1970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HX </t>
        </is>
      </c>
      <c r="S270" t="n">
        <v>5</v>
      </c>
      <c r="T270" t="n">
        <v>5</v>
      </c>
      <c r="U270" t="inlineStr">
        <is>
          <t>2006-09-21</t>
        </is>
      </c>
      <c r="V270" t="inlineStr">
        <is>
          <t>2006-09-21</t>
        </is>
      </c>
      <c r="W270" t="inlineStr">
        <is>
          <t>1992-07-20</t>
        </is>
      </c>
      <c r="X270" t="inlineStr">
        <is>
          <t>1992-07-20</t>
        </is>
      </c>
      <c r="Y270" t="n">
        <v>580</v>
      </c>
      <c r="Z270" t="n">
        <v>534</v>
      </c>
      <c r="AA270" t="n">
        <v>571</v>
      </c>
      <c r="AB270" t="n">
        <v>5</v>
      </c>
      <c r="AC270" t="n">
        <v>5</v>
      </c>
      <c r="AD270" t="n">
        <v>21</v>
      </c>
      <c r="AE270" t="n">
        <v>22</v>
      </c>
      <c r="AF270" t="n">
        <v>7</v>
      </c>
      <c r="AG270" t="n">
        <v>8</v>
      </c>
      <c r="AH270" t="n">
        <v>4</v>
      </c>
      <c r="AI270" t="n">
        <v>4</v>
      </c>
      <c r="AJ270" t="n">
        <v>9</v>
      </c>
      <c r="AK270" t="n">
        <v>10</v>
      </c>
      <c r="AL270" t="n">
        <v>3</v>
      </c>
      <c r="AM270" t="n">
        <v>3</v>
      </c>
      <c r="AN270" t="n">
        <v>1</v>
      </c>
      <c r="AO270" t="n">
        <v>1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HYPERLINK("https://creighton-primo.hosted.exlibrisgroup.com/primo-explore/search?tab=default_tab&amp;search_scope=EVERYTHING&amp;vid=01CRU&amp;lang=en_US&amp;offset=0&amp;query=any,contains,991000539589702656","Catalog Record")</f>
        <v/>
      </c>
      <c r="AT270">
        <f>HYPERLINK("http://www.worldcat.org/oclc/90275","WorldCat Record")</f>
        <v/>
      </c>
      <c r="AU270" t="inlineStr">
        <is>
          <t>1297266:eng</t>
        </is>
      </c>
      <c r="AV270" t="inlineStr">
        <is>
          <t>90275</t>
        </is>
      </c>
      <c r="AW270" t="inlineStr">
        <is>
          <t>991000539589702656</t>
        </is>
      </c>
      <c r="AX270" t="inlineStr">
        <is>
          <t>991000539589702656</t>
        </is>
      </c>
      <c r="AY270" t="inlineStr">
        <is>
          <t>2266263780002656</t>
        </is>
      </c>
      <c r="AZ270" t="inlineStr">
        <is>
          <t>BOOK</t>
        </is>
      </c>
      <c r="BC270" t="inlineStr">
        <is>
          <t>32285001184760</t>
        </is>
      </c>
      <c r="BD270" t="inlineStr">
        <is>
          <t>893231192</t>
        </is>
      </c>
    </row>
    <row r="271">
      <c r="A271" t="inlineStr">
        <is>
          <t>No</t>
        </is>
      </c>
      <c r="B271" t="inlineStr">
        <is>
          <t>HX84.D3 A4</t>
        </is>
      </c>
      <c r="C271" t="inlineStr">
        <is>
          <t>0                      HX 0084000D  3                  A  4</t>
        </is>
      </c>
      <c r="D271" t="inlineStr">
        <is>
          <t>Writings and speeches of Eugene V. Debs / Introd. by Arthur M. Schlesinger, Jr.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Debs, Eugene V. (Eugene Victor), 1855-1926.</t>
        </is>
      </c>
      <c r="L271" t="inlineStr">
        <is>
          <t>New York : Hermitage Press, 1948.</t>
        </is>
      </c>
      <c r="M271" t="inlineStr">
        <is>
          <t>1948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HX </t>
        </is>
      </c>
      <c r="S271" t="n">
        <v>3</v>
      </c>
      <c r="T271" t="n">
        <v>3</v>
      </c>
      <c r="U271" t="inlineStr">
        <is>
          <t>1998-04-09</t>
        </is>
      </c>
      <c r="V271" t="inlineStr">
        <is>
          <t>1998-04-09</t>
        </is>
      </c>
      <c r="W271" t="inlineStr">
        <is>
          <t>1994-12-08</t>
        </is>
      </c>
      <c r="X271" t="inlineStr">
        <is>
          <t>1994-12-08</t>
        </is>
      </c>
      <c r="Y271" t="n">
        <v>516</v>
      </c>
      <c r="Z271" t="n">
        <v>472</v>
      </c>
      <c r="AA271" t="n">
        <v>491</v>
      </c>
      <c r="AB271" t="n">
        <v>4</v>
      </c>
      <c r="AC271" t="n">
        <v>4</v>
      </c>
      <c r="AD271" t="n">
        <v>26</v>
      </c>
      <c r="AE271" t="n">
        <v>28</v>
      </c>
      <c r="AF271" t="n">
        <v>10</v>
      </c>
      <c r="AG271" t="n">
        <v>10</v>
      </c>
      <c r="AH271" t="n">
        <v>4</v>
      </c>
      <c r="AI271" t="n">
        <v>5</v>
      </c>
      <c r="AJ271" t="n">
        <v>15</v>
      </c>
      <c r="AK271" t="n">
        <v>15</v>
      </c>
      <c r="AL271" t="n">
        <v>3</v>
      </c>
      <c r="AM271" t="n">
        <v>3</v>
      </c>
      <c r="AN271" t="n">
        <v>1</v>
      </c>
      <c r="AO271" t="n">
        <v>2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HYPERLINK("http://catalog.hathitrust.org/Record/008307829","HathiTrust Record")</f>
        <v/>
      </c>
      <c r="AS271">
        <f>HYPERLINK("https://creighton-primo.hosted.exlibrisgroup.com/primo-explore/search?tab=default_tab&amp;search_scope=EVERYTHING&amp;vid=01CRU&amp;lang=en_US&amp;offset=0&amp;query=any,contains,991003041569702656","Catalog Record")</f>
        <v/>
      </c>
      <c r="AT271">
        <f>HYPERLINK("http://www.worldcat.org/oclc/602850","WorldCat Record")</f>
        <v/>
      </c>
      <c r="AU271" t="inlineStr">
        <is>
          <t>1607357:eng</t>
        </is>
      </c>
      <c r="AV271" t="inlineStr">
        <is>
          <t>602850</t>
        </is>
      </c>
      <c r="AW271" t="inlineStr">
        <is>
          <t>991003041569702656</t>
        </is>
      </c>
      <c r="AX271" t="inlineStr">
        <is>
          <t>991003041569702656</t>
        </is>
      </c>
      <c r="AY271" t="inlineStr">
        <is>
          <t>2260120420002656</t>
        </is>
      </c>
      <c r="AZ271" t="inlineStr">
        <is>
          <t>BOOK</t>
        </is>
      </c>
      <c r="BC271" t="inlineStr">
        <is>
          <t>32285001981165</t>
        </is>
      </c>
      <c r="BD271" t="inlineStr">
        <is>
          <t>893592129</t>
        </is>
      </c>
    </row>
    <row r="272">
      <c r="A272" t="inlineStr">
        <is>
          <t>No</t>
        </is>
      </c>
      <c r="B272" t="inlineStr">
        <is>
          <t>HX84.D3 Y68 1999</t>
        </is>
      </c>
      <c r="C272" t="inlineStr">
        <is>
          <t>0                      HX 0084000D  3                  Y  68          1999</t>
        </is>
      </c>
      <c r="D272" t="inlineStr">
        <is>
          <t>Harp song for a radical : the life and times of Eugene Victor Debs / Marguerite Young ; edited and with an introduction by Charles Ruas.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Young, Marguerite, 1908-1995.</t>
        </is>
      </c>
      <c r="L272" t="inlineStr">
        <is>
          <t>New York : Alfred Knopf, 1999.</t>
        </is>
      </c>
      <c r="M272" t="inlineStr">
        <is>
          <t>1999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HX </t>
        </is>
      </c>
      <c r="S272" t="n">
        <v>1</v>
      </c>
      <c r="T272" t="n">
        <v>1</v>
      </c>
      <c r="U272" t="inlineStr">
        <is>
          <t>2000-12-04</t>
        </is>
      </c>
      <c r="V272" t="inlineStr">
        <is>
          <t>2000-12-04</t>
        </is>
      </c>
      <c r="W272" t="inlineStr">
        <is>
          <t>2000-12-04</t>
        </is>
      </c>
      <c r="X272" t="inlineStr">
        <is>
          <t>2000-12-04</t>
        </is>
      </c>
      <c r="Y272" t="n">
        <v>717</v>
      </c>
      <c r="Z272" t="n">
        <v>684</v>
      </c>
      <c r="AA272" t="n">
        <v>690</v>
      </c>
      <c r="AB272" t="n">
        <v>6</v>
      </c>
      <c r="AC272" t="n">
        <v>6</v>
      </c>
      <c r="AD272" t="n">
        <v>23</v>
      </c>
      <c r="AE272" t="n">
        <v>23</v>
      </c>
      <c r="AF272" t="n">
        <v>9</v>
      </c>
      <c r="AG272" t="n">
        <v>9</v>
      </c>
      <c r="AH272" t="n">
        <v>7</v>
      </c>
      <c r="AI272" t="n">
        <v>7</v>
      </c>
      <c r="AJ272" t="n">
        <v>11</v>
      </c>
      <c r="AK272" t="n">
        <v>11</v>
      </c>
      <c r="AL272" t="n">
        <v>3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HYPERLINK("https://creighton-primo.hosted.exlibrisgroup.com/primo-explore/search?tab=default_tab&amp;search_scope=EVERYTHING&amp;vid=01CRU&amp;lang=en_US&amp;offset=0&amp;query=any,contains,991003347099702656","Catalog Record")</f>
        <v/>
      </c>
      <c r="AT272">
        <f>HYPERLINK("http://www.worldcat.org/oclc/40480813","WorldCat Record")</f>
        <v/>
      </c>
      <c r="AU272" t="inlineStr">
        <is>
          <t>149088956:eng</t>
        </is>
      </c>
      <c r="AV272" t="inlineStr">
        <is>
          <t>40480813</t>
        </is>
      </c>
      <c r="AW272" t="inlineStr">
        <is>
          <t>991003347099702656</t>
        </is>
      </c>
      <c r="AX272" t="inlineStr">
        <is>
          <t>991003347099702656</t>
        </is>
      </c>
      <c r="AY272" t="inlineStr">
        <is>
          <t>2261766970002656</t>
        </is>
      </c>
      <c r="AZ272" t="inlineStr">
        <is>
          <t>BOOK</t>
        </is>
      </c>
      <c r="BB272" t="inlineStr">
        <is>
          <t>9780679427575</t>
        </is>
      </c>
      <c r="BC272" t="inlineStr">
        <is>
          <t>32285004269139</t>
        </is>
      </c>
      <c r="BD272" t="inlineStr">
        <is>
          <t>893531111</t>
        </is>
      </c>
    </row>
    <row r="273">
      <c r="A273" t="inlineStr">
        <is>
          <t>No</t>
        </is>
      </c>
      <c r="B273" t="inlineStr">
        <is>
          <t>HX84.D56 A32 1977</t>
        </is>
      </c>
      <c r="C273" t="inlineStr">
        <is>
          <t>0                      HX 0084000D  56                 A  32          1977</t>
        </is>
      </c>
      <c r="D273" t="inlineStr">
        <is>
          <t>The autobiography of an American communist : a personal view of a political life, 1925-1975 / by Peggy Dennis.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Dennis, Peggy.</t>
        </is>
      </c>
      <c r="L273" t="inlineStr">
        <is>
          <t>Westport, [Conn.] : L. Hill, 1977.</t>
        </is>
      </c>
      <c r="M273" t="inlineStr">
        <is>
          <t>1977</t>
        </is>
      </c>
      <c r="N273" t="inlineStr">
        <is>
          <t>1st U.S. ed.</t>
        </is>
      </c>
      <c r="O273" t="inlineStr">
        <is>
          <t>eng</t>
        </is>
      </c>
      <c r="P273" t="inlineStr">
        <is>
          <t>ctu</t>
        </is>
      </c>
      <c r="R273" t="inlineStr">
        <is>
          <t xml:space="preserve">HX </t>
        </is>
      </c>
      <c r="S273" t="n">
        <v>1</v>
      </c>
      <c r="T273" t="n">
        <v>1</v>
      </c>
      <c r="U273" t="inlineStr">
        <is>
          <t>2006-11-18</t>
        </is>
      </c>
      <c r="V273" t="inlineStr">
        <is>
          <t>2006-11-18</t>
        </is>
      </c>
      <c r="W273" t="inlineStr">
        <is>
          <t>1997-08-27</t>
        </is>
      </c>
      <c r="X273" t="inlineStr">
        <is>
          <t>1997-08-27</t>
        </is>
      </c>
      <c r="Y273" t="n">
        <v>615</v>
      </c>
      <c r="Z273" t="n">
        <v>559</v>
      </c>
      <c r="AA273" t="n">
        <v>565</v>
      </c>
      <c r="AB273" t="n">
        <v>4</v>
      </c>
      <c r="AC273" t="n">
        <v>4</v>
      </c>
      <c r="AD273" t="n">
        <v>21</v>
      </c>
      <c r="AE273" t="n">
        <v>21</v>
      </c>
      <c r="AF273" t="n">
        <v>5</v>
      </c>
      <c r="AG273" t="n">
        <v>5</v>
      </c>
      <c r="AH273" t="n">
        <v>5</v>
      </c>
      <c r="AI273" t="n">
        <v>5</v>
      </c>
      <c r="AJ273" t="n">
        <v>12</v>
      </c>
      <c r="AK273" t="n">
        <v>12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HYPERLINK("https://creighton-primo.hosted.exlibrisgroup.com/primo-explore/search?tab=default_tab&amp;search_scope=EVERYTHING&amp;vid=01CRU&amp;lang=en_US&amp;offset=0&amp;query=any,contains,991004362039702656","Catalog Record")</f>
        <v/>
      </c>
      <c r="AT273">
        <f>HYPERLINK("http://www.worldcat.org/oclc/3167972","WorldCat Record")</f>
        <v/>
      </c>
      <c r="AU273" t="inlineStr">
        <is>
          <t>288207593:eng</t>
        </is>
      </c>
      <c r="AV273" t="inlineStr">
        <is>
          <t>3167972</t>
        </is>
      </c>
      <c r="AW273" t="inlineStr">
        <is>
          <t>991004362039702656</t>
        </is>
      </c>
      <c r="AX273" t="inlineStr">
        <is>
          <t>991004362039702656</t>
        </is>
      </c>
      <c r="AY273" t="inlineStr">
        <is>
          <t>2262097170002656</t>
        </is>
      </c>
      <c r="AZ273" t="inlineStr">
        <is>
          <t>BOOK</t>
        </is>
      </c>
      <c r="BB273" t="inlineStr">
        <is>
          <t>9780882080819</t>
        </is>
      </c>
      <c r="BC273" t="inlineStr">
        <is>
          <t>32285003191508</t>
        </is>
      </c>
      <c r="BD273" t="inlineStr">
        <is>
          <t>893624642</t>
        </is>
      </c>
    </row>
    <row r="274">
      <c r="A274" t="inlineStr">
        <is>
          <t>No</t>
        </is>
      </c>
      <c r="B274" t="inlineStr">
        <is>
          <t>HX84.H43 A3 1990</t>
        </is>
      </c>
      <c r="C274" t="inlineStr">
        <is>
          <t>0                      HX 0084000H  43                 A  3           1990</t>
        </is>
      </c>
      <c r="D274" t="inlineStr">
        <is>
          <t>Dorothy Healey remembers : a life in the American communist party / Dorothy Healey, Maurice Isserman.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Healey, Dorothy, 1914-2006.</t>
        </is>
      </c>
      <c r="L274" t="inlineStr">
        <is>
          <t>New York : Oxford University Press, 1990.</t>
        </is>
      </c>
      <c r="M274" t="inlineStr">
        <is>
          <t>1990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HX </t>
        </is>
      </c>
      <c r="S274" t="n">
        <v>1</v>
      </c>
      <c r="T274" t="n">
        <v>1</v>
      </c>
      <c r="U274" t="inlineStr">
        <is>
          <t>2006-11-18</t>
        </is>
      </c>
      <c r="V274" t="inlineStr">
        <is>
          <t>2006-11-18</t>
        </is>
      </c>
      <c r="W274" t="inlineStr">
        <is>
          <t>1991-06-11</t>
        </is>
      </c>
      <c r="X274" t="inlineStr">
        <is>
          <t>1991-06-11</t>
        </is>
      </c>
      <c r="Y274" t="n">
        <v>505</v>
      </c>
      <c r="Z274" t="n">
        <v>446</v>
      </c>
      <c r="AA274" t="n">
        <v>462</v>
      </c>
      <c r="AB274" t="n">
        <v>3</v>
      </c>
      <c r="AC274" t="n">
        <v>3</v>
      </c>
      <c r="AD274" t="n">
        <v>19</v>
      </c>
      <c r="AE274" t="n">
        <v>21</v>
      </c>
      <c r="AF274" t="n">
        <v>4</v>
      </c>
      <c r="AG274" t="n">
        <v>5</v>
      </c>
      <c r="AH274" t="n">
        <v>7</v>
      </c>
      <c r="AI274" t="n">
        <v>8</v>
      </c>
      <c r="AJ274" t="n">
        <v>11</v>
      </c>
      <c r="AK274" t="n">
        <v>11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HYPERLINK("https://creighton-primo.hosted.exlibrisgroup.com/primo-explore/search?tab=default_tab&amp;search_scope=EVERYTHING&amp;vid=01CRU&amp;lang=en_US&amp;offset=0&amp;query=any,contains,991001589369702656","Catalog Record")</f>
        <v/>
      </c>
      <c r="AT274">
        <f>HYPERLINK("http://www.worldcat.org/oclc/20563884","WorldCat Record")</f>
        <v/>
      </c>
      <c r="AU274" t="inlineStr">
        <is>
          <t>22198789:eng</t>
        </is>
      </c>
      <c r="AV274" t="inlineStr">
        <is>
          <t>20563884</t>
        </is>
      </c>
      <c r="AW274" t="inlineStr">
        <is>
          <t>991001589369702656</t>
        </is>
      </c>
      <c r="AX274" t="inlineStr">
        <is>
          <t>991001589369702656</t>
        </is>
      </c>
      <c r="AY274" t="inlineStr">
        <is>
          <t>2257283580002656</t>
        </is>
      </c>
      <c r="AZ274" t="inlineStr">
        <is>
          <t>BOOK</t>
        </is>
      </c>
      <c r="BB274" t="inlineStr">
        <is>
          <t>9780195038194</t>
        </is>
      </c>
      <c r="BC274" t="inlineStr">
        <is>
          <t>32285000594191</t>
        </is>
      </c>
      <c r="BD274" t="inlineStr">
        <is>
          <t>893315871</t>
        </is>
      </c>
    </row>
    <row r="275">
      <c r="A275" t="inlineStr">
        <is>
          <t>No</t>
        </is>
      </c>
      <c r="B275" t="inlineStr">
        <is>
          <t>HX84.M55 A34 2006</t>
        </is>
      </c>
      <c r="C275" t="inlineStr">
        <is>
          <t>0                      HX 0084000M  55                 A  34          2006</t>
        </is>
      </c>
      <c r="D275" t="inlineStr">
        <is>
          <t>Decca : the letters of Jessica Mitford / edited by Peter Y. Sussman.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Mitford, Jessica, 1917-1996.</t>
        </is>
      </c>
      <c r="L275" t="inlineStr">
        <is>
          <t>New York : Alfred A. Knopf, 2006.</t>
        </is>
      </c>
      <c r="M275" t="inlineStr">
        <is>
          <t>2006</t>
        </is>
      </c>
      <c r="N275" t="inlineStr">
        <is>
          <t>1st ed.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HX </t>
        </is>
      </c>
      <c r="S275" t="n">
        <v>2</v>
      </c>
      <c r="T275" t="n">
        <v>2</v>
      </c>
      <c r="U275" t="inlineStr">
        <is>
          <t>2007-03-27</t>
        </is>
      </c>
      <c r="V275" t="inlineStr">
        <is>
          <t>2007-03-27</t>
        </is>
      </c>
      <c r="W275" t="inlineStr">
        <is>
          <t>2006-10-30</t>
        </is>
      </c>
      <c r="X275" t="inlineStr">
        <is>
          <t>2006-10-30</t>
        </is>
      </c>
      <c r="Y275" t="n">
        <v>503</v>
      </c>
      <c r="Z275" t="n">
        <v>464</v>
      </c>
      <c r="AA275" t="n">
        <v>504</v>
      </c>
      <c r="AB275" t="n">
        <v>4</v>
      </c>
      <c r="AC275" t="n">
        <v>4</v>
      </c>
      <c r="AD275" t="n">
        <v>15</v>
      </c>
      <c r="AE275" t="n">
        <v>17</v>
      </c>
      <c r="AF275" t="n">
        <v>7</v>
      </c>
      <c r="AG275" t="n">
        <v>7</v>
      </c>
      <c r="AH275" t="n">
        <v>2</v>
      </c>
      <c r="AI275" t="n">
        <v>4</v>
      </c>
      <c r="AJ275" t="n">
        <v>9</v>
      </c>
      <c r="AK275" t="n">
        <v>10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HYPERLINK("https://creighton-primo.hosted.exlibrisgroup.com/primo-explore/search?tab=default_tab&amp;search_scope=EVERYTHING&amp;vid=01CRU&amp;lang=en_US&amp;offset=0&amp;query=any,contains,991004903719702656","Catalog Record")</f>
        <v/>
      </c>
      <c r="AT275">
        <f>HYPERLINK("http://www.worldcat.org/oclc/64594433","WorldCat Record")</f>
        <v/>
      </c>
      <c r="AU275" t="inlineStr">
        <is>
          <t>196142184:eng</t>
        </is>
      </c>
      <c r="AV275" t="inlineStr">
        <is>
          <t>64594433</t>
        </is>
      </c>
      <c r="AW275" t="inlineStr">
        <is>
          <t>991004903719702656</t>
        </is>
      </c>
      <c r="AX275" t="inlineStr">
        <is>
          <t>991004903719702656</t>
        </is>
      </c>
      <c r="AY275" t="inlineStr">
        <is>
          <t>2271739120002656</t>
        </is>
      </c>
      <c r="AZ275" t="inlineStr">
        <is>
          <t>BOOK</t>
        </is>
      </c>
      <c r="BB275" t="inlineStr">
        <is>
          <t>9780375410321</t>
        </is>
      </c>
      <c r="BC275" t="inlineStr">
        <is>
          <t>32285005233977</t>
        </is>
      </c>
      <c r="BD275" t="inlineStr">
        <is>
          <t>893789213</t>
        </is>
      </c>
    </row>
    <row r="276">
      <c r="A276" t="inlineStr">
        <is>
          <t>No</t>
        </is>
      </c>
      <c r="B276" t="inlineStr">
        <is>
          <t>HX843 .S33 1997</t>
        </is>
      </c>
      <c r="C276" t="inlineStr">
        <is>
          <t>0                      HX 0843000S  33          1997</t>
        </is>
      </c>
      <c r="D276" t="inlineStr">
        <is>
          <t>The letters of Sacco and Vanzetti / edited by Marion Denman Frankfurter and Gardner Jackson ; with an introduction by Richard Polenberg.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Sacco, Nicola, 1891-1927.</t>
        </is>
      </c>
      <c r="L276" t="inlineStr">
        <is>
          <t>New York : Penguin Books, 1997.</t>
        </is>
      </c>
      <c r="M276" t="inlineStr">
        <is>
          <t>1997</t>
        </is>
      </c>
      <c r="O276" t="inlineStr">
        <is>
          <t>eng</t>
        </is>
      </c>
      <c r="P276" t="inlineStr">
        <is>
          <t>nyu</t>
        </is>
      </c>
      <c r="Q276" t="inlineStr">
        <is>
          <t>Penguin twentieth-century classics</t>
        </is>
      </c>
      <c r="R276" t="inlineStr">
        <is>
          <t xml:space="preserve">HX </t>
        </is>
      </c>
      <c r="S276" t="n">
        <v>5</v>
      </c>
      <c r="T276" t="n">
        <v>5</v>
      </c>
      <c r="U276" t="inlineStr">
        <is>
          <t>2010-11-06</t>
        </is>
      </c>
      <c r="V276" t="inlineStr">
        <is>
          <t>2010-11-06</t>
        </is>
      </c>
      <c r="W276" t="inlineStr">
        <is>
          <t>1998-02-19</t>
        </is>
      </c>
      <c r="X276" t="inlineStr">
        <is>
          <t>1998-02-19</t>
        </is>
      </c>
      <c r="Y276" t="n">
        <v>152</v>
      </c>
      <c r="Z276" t="n">
        <v>129</v>
      </c>
      <c r="AA276" t="n">
        <v>913</v>
      </c>
      <c r="AB276" t="n">
        <v>2</v>
      </c>
      <c r="AC276" t="n">
        <v>4</v>
      </c>
      <c r="AD276" t="n">
        <v>9</v>
      </c>
      <c r="AE276" t="n">
        <v>51</v>
      </c>
      <c r="AF276" t="n">
        <v>1</v>
      </c>
      <c r="AG276" t="n">
        <v>19</v>
      </c>
      <c r="AH276" t="n">
        <v>3</v>
      </c>
      <c r="AI276" t="n">
        <v>10</v>
      </c>
      <c r="AJ276" t="n">
        <v>6</v>
      </c>
      <c r="AK276" t="n">
        <v>20</v>
      </c>
      <c r="AL276" t="n">
        <v>1</v>
      </c>
      <c r="AM276" t="n">
        <v>2</v>
      </c>
      <c r="AN276" t="n">
        <v>0</v>
      </c>
      <c r="AO276" t="n">
        <v>12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HYPERLINK("http://catalog.hathitrust.org/Record/003264506","HathiTrust Record")</f>
        <v/>
      </c>
      <c r="AS276">
        <f>HYPERLINK("https://creighton-primo.hosted.exlibrisgroup.com/primo-explore/search?tab=default_tab&amp;search_scope=EVERYTHING&amp;vid=01CRU&amp;lang=en_US&amp;offset=0&amp;query=any,contains,991002753629702656","Catalog Record")</f>
        <v/>
      </c>
      <c r="AT276">
        <f>HYPERLINK("http://www.worldcat.org/oclc/36130633","WorldCat Record")</f>
        <v/>
      </c>
      <c r="AU276" t="inlineStr">
        <is>
          <t>451323:eng</t>
        </is>
      </c>
      <c r="AV276" t="inlineStr">
        <is>
          <t>36130633</t>
        </is>
      </c>
      <c r="AW276" t="inlineStr">
        <is>
          <t>991002753629702656</t>
        </is>
      </c>
      <c r="AX276" t="inlineStr">
        <is>
          <t>991002753629702656</t>
        </is>
      </c>
      <c r="AY276" t="inlineStr">
        <is>
          <t>2254753690002656</t>
        </is>
      </c>
      <c r="AZ276" t="inlineStr">
        <is>
          <t>BOOK</t>
        </is>
      </c>
      <c r="BB276" t="inlineStr">
        <is>
          <t>9780141180267</t>
        </is>
      </c>
      <c r="BC276" t="inlineStr">
        <is>
          <t>32285003314241</t>
        </is>
      </c>
      <c r="BD276" t="inlineStr">
        <is>
          <t>893721613</t>
        </is>
      </c>
    </row>
    <row r="277">
      <c r="A277" t="inlineStr">
        <is>
          <t>No</t>
        </is>
      </c>
      <c r="B277" t="inlineStr">
        <is>
          <t>HX86 .B63 1965</t>
        </is>
      </c>
      <c r="C277" t="inlineStr">
        <is>
          <t>0                      HX 0086000B  63          1965</t>
        </is>
      </c>
      <c r="D277" t="inlineStr">
        <is>
          <t>Karl Marx's interpretation of history.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Yes</t>
        </is>
      </c>
      <c r="J277" t="inlineStr">
        <is>
          <t>0</t>
        </is>
      </c>
      <c r="K277" t="inlineStr">
        <is>
          <t>Bober, Mandell Morton, 1891-</t>
        </is>
      </c>
      <c r="L277" t="inlineStr">
        <is>
          <t>New York, W. W. Norton [1965 c1948]</t>
        </is>
      </c>
      <c r="M277" t="inlineStr">
        <is>
          <t>1965</t>
        </is>
      </c>
      <c r="N277" t="inlineStr">
        <is>
          <t>2d ed., rev.</t>
        </is>
      </c>
      <c r="O277" t="inlineStr">
        <is>
          <t>eng</t>
        </is>
      </c>
      <c r="P277" t="inlineStr">
        <is>
          <t xml:space="preserve">xx </t>
        </is>
      </c>
      <c r="Q277" t="inlineStr">
        <is>
          <t>Harvard economic studies ; v. 31</t>
        </is>
      </c>
      <c r="R277" t="inlineStr">
        <is>
          <t xml:space="preserve">HX </t>
        </is>
      </c>
      <c r="S277" t="n">
        <v>5</v>
      </c>
      <c r="T277" t="n">
        <v>5</v>
      </c>
      <c r="U277" t="inlineStr">
        <is>
          <t>2002-11-26</t>
        </is>
      </c>
      <c r="V277" t="inlineStr">
        <is>
          <t>2002-11-26</t>
        </is>
      </c>
      <c r="W277" t="inlineStr">
        <is>
          <t>1997-08-27</t>
        </is>
      </c>
      <c r="X277" t="inlineStr">
        <is>
          <t>1997-08-27</t>
        </is>
      </c>
      <c r="Y277" t="n">
        <v>312</v>
      </c>
      <c r="Z277" t="n">
        <v>267</v>
      </c>
      <c r="AA277" t="n">
        <v>1018</v>
      </c>
      <c r="AB277" t="n">
        <v>6</v>
      </c>
      <c r="AC277" t="n">
        <v>9</v>
      </c>
      <c r="AD277" t="n">
        <v>20</v>
      </c>
      <c r="AE277" t="n">
        <v>52</v>
      </c>
      <c r="AF277" t="n">
        <v>7</v>
      </c>
      <c r="AG277" t="n">
        <v>25</v>
      </c>
      <c r="AH277" t="n">
        <v>4</v>
      </c>
      <c r="AI277" t="n">
        <v>8</v>
      </c>
      <c r="AJ277" t="n">
        <v>10</v>
      </c>
      <c r="AK277" t="n">
        <v>24</v>
      </c>
      <c r="AL277" t="n">
        <v>5</v>
      </c>
      <c r="AM277" t="n">
        <v>8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HYPERLINK("https://creighton-primo.hosted.exlibrisgroup.com/primo-explore/search?tab=default_tab&amp;search_scope=EVERYTHING&amp;vid=01CRU&amp;lang=en_US&amp;offset=0&amp;query=any,contains,991003217249702656","Catalog Record")</f>
        <v/>
      </c>
      <c r="AT277">
        <f>HYPERLINK("http://www.worldcat.org/oclc/743442","WorldCat Record")</f>
        <v/>
      </c>
      <c r="AU277" t="inlineStr">
        <is>
          <t>1337742:eng</t>
        </is>
      </c>
      <c r="AV277" t="inlineStr">
        <is>
          <t>743442</t>
        </is>
      </c>
      <c r="AW277" t="inlineStr">
        <is>
          <t>991003217249702656</t>
        </is>
      </c>
      <c r="AX277" t="inlineStr">
        <is>
          <t>991003217249702656</t>
        </is>
      </c>
      <c r="AY277" t="inlineStr">
        <is>
          <t>2267403160002656</t>
        </is>
      </c>
      <c r="AZ277" t="inlineStr">
        <is>
          <t>BOOK</t>
        </is>
      </c>
      <c r="BC277" t="inlineStr">
        <is>
          <t>32285003191565</t>
        </is>
      </c>
      <c r="BD277" t="inlineStr">
        <is>
          <t>893499060</t>
        </is>
      </c>
    </row>
    <row r="278">
      <c r="A278" t="inlineStr">
        <is>
          <t>No</t>
        </is>
      </c>
      <c r="B278" t="inlineStr">
        <is>
          <t>HX86 .C157 1975</t>
        </is>
      </c>
      <c r="C278" t="inlineStr">
        <is>
          <t>0                      HX 0086000C  157         1975</t>
        </is>
      </c>
      <c r="D278" t="inlineStr">
        <is>
          <t>America's road to socialism / James P. Cannon ; introd. by George Novack.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Cannon, James Patrick, 1890-1974.</t>
        </is>
      </c>
      <c r="L278" t="inlineStr">
        <is>
          <t>New York : Pathfinder Press, 1975, 1978 printing.</t>
        </is>
      </c>
      <c r="M278" t="inlineStr">
        <is>
          <t>1975</t>
        </is>
      </c>
      <c r="N278" t="inlineStr">
        <is>
          <t>2d ed.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HX </t>
        </is>
      </c>
      <c r="S278" t="n">
        <v>4</v>
      </c>
      <c r="T278" t="n">
        <v>4</v>
      </c>
      <c r="U278" t="inlineStr">
        <is>
          <t>2010-11-19</t>
        </is>
      </c>
      <c r="V278" t="inlineStr">
        <is>
          <t>2010-11-19</t>
        </is>
      </c>
      <c r="W278" t="inlineStr">
        <is>
          <t>1992-07-20</t>
        </is>
      </c>
      <c r="X278" t="inlineStr">
        <is>
          <t>1992-07-20</t>
        </is>
      </c>
      <c r="Y278" t="n">
        <v>174</v>
      </c>
      <c r="Z278" t="n">
        <v>135</v>
      </c>
      <c r="AA278" t="n">
        <v>160</v>
      </c>
      <c r="AB278" t="n">
        <v>2</v>
      </c>
      <c r="AC278" t="n">
        <v>2</v>
      </c>
      <c r="AD278" t="n">
        <v>4</v>
      </c>
      <c r="AE278" t="n">
        <v>4</v>
      </c>
      <c r="AF278" t="n">
        <v>1</v>
      </c>
      <c r="AG278" t="n">
        <v>1</v>
      </c>
      <c r="AH278" t="n">
        <v>0</v>
      </c>
      <c r="AI278" t="n">
        <v>0</v>
      </c>
      <c r="AJ278" t="n">
        <v>3</v>
      </c>
      <c r="AK278" t="n">
        <v>3</v>
      </c>
      <c r="AL278" t="n">
        <v>1</v>
      </c>
      <c r="AM278" t="n">
        <v>1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HYPERLINK("http://catalog.hathitrust.org/Record/000042313","HathiTrust Record")</f>
        <v/>
      </c>
      <c r="AS278">
        <f>HYPERLINK("https://creighton-primo.hosted.exlibrisgroup.com/primo-explore/search?tab=default_tab&amp;search_scope=EVERYTHING&amp;vid=01CRU&amp;lang=en_US&amp;offset=0&amp;query=any,contains,991003717579702656","Catalog Record")</f>
        <v/>
      </c>
      <c r="AT278">
        <f>HYPERLINK("http://www.worldcat.org/oclc/1363571","WorldCat Record")</f>
        <v/>
      </c>
      <c r="AU278" t="inlineStr">
        <is>
          <t>2268070:eng</t>
        </is>
      </c>
      <c r="AV278" t="inlineStr">
        <is>
          <t>1363571</t>
        </is>
      </c>
      <c r="AW278" t="inlineStr">
        <is>
          <t>991003717579702656</t>
        </is>
      </c>
      <c r="AX278" t="inlineStr">
        <is>
          <t>991003717579702656</t>
        </is>
      </c>
      <c r="AY278" t="inlineStr">
        <is>
          <t>2259288870002656</t>
        </is>
      </c>
      <c r="AZ278" t="inlineStr">
        <is>
          <t>BOOK</t>
        </is>
      </c>
      <c r="BB278" t="inlineStr">
        <is>
          <t>9780873484169</t>
        </is>
      </c>
      <c r="BC278" t="inlineStr">
        <is>
          <t>32285001184877</t>
        </is>
      </c>
      <c r="BD278" t="inlineStr">
        <is>
          <t>893445798</t>
        </is>
      </c>
    </row>
    <row r="279">
      <c r="A279" t="inlineStr">
        <is>
          <t>No</t>
        </is>
      </c>
      <c r="B279" t="inlineStr">
        <is>
          <t>HX86 .C69 1961</t>
        </is>
      </c>
      <c r="C279" t="inlineStr">
        <is>
          <t>0                      HX 0086000C  69          1961</t>
        </is>
      </c>
      <c r="D279" t="inlineStr">
        <is>
          <t>Democracy versus communism. Edited by Hall Bartlett.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Colegrove, Kenneth W. (Kenneth Wallace), 1886-1975.</t>
        </is>
      </c>
      <c r="L279" t="inlineStr">
        <is>
          <t>Princeton, N.J., Published and distributed for the Institute of Fiscal and Political Education by Van Nostrand [1961]</t>
        </is>
      </c>
      <c r="M279" t="inlineStr">
        <is>
          <t>1961</t>
        </is>
      </c>
      <c r="N279" t="inlineStr">
        <is>
          <t>2d ed.</t>
        </is>
      </c>
      <c r="O279" t="inlineStr">
        <is>
          <t>eng</t>
        </is>
      </c>
      <c r="P279" t="inlineStr">
        <is>
          <t>nju</t>
        </is>
      </c>
      <c r="R279" t="inlineStr">
        <is>
          <t xml:space="preserve">HX </t>
        </is>
      </c>
      <c r="S279" t="n">
        <v>4</v>
      </c>
      <c r="T279" t="n">
        <v>4</v>
      </c>
      <c r="U279" t="inlineStr">
        <is>
          <t>2006-04-27</t>
        </is>
      </c>
      <c r="V279" t="inlineStr">
        <is>
          <t>2006-04-27</t>
        </is>
      </c>
      <c r="W279" t="inlineStr">
        <is>
          <t>1997-08-27</t>
        </is>
      </c>
      <c r="X279" t="inlineStr">
        <is>
          <t>1997-08-27</t>
        </is>
      </c>
      <c r="Y279" t="n">
        <v>240</v>
      </c>
      <c r="Z279" t="n">
        <v>218</v>
      </c>
      <c r="AA279" t="n">
        <v>488</v>
      </c>
      <c r="AB279" t="n">
        <v>2</v>
      </c>
      <c r="AC279" t="n">
        <v>4</v>
      </c>
      <c r="AD279" t="n">
        <v>9</v>
      </c>
      <c r="AE279" t="n">
        <v>24</v>
      </c>
      <c r="AF279" t="n">
        <v>3</v>
      </c>
      <c r="AG279" t="n">
        <v>8</v>
      </c>
      <c r="AH279" t="n">
        <v>1</v>
      </c>
      <c r="AI279" t="n">
        <v>4</v>
      </c>
      <c r="AJ279" t="n">
        <v>5</v>
      </c>
      <c r="AK279" t="n">
        <v>7</v>
      </c>
      <c r="AL279" t="n">
        <v>1</v>
      </c>
      <c r="AM279" t="n">
        <v>2</v>
      </c>
      <c r="AN279" t="n">
        <v>0</v>
      </c>
      <c r="AO279" t="n">
        <v>6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HYPERLINK("http://catalog.hathitrust.org/Record/100956541","HathiTrust Record")</f>
        <v/>
      </c>
      <c r="AS279">
        <f>HYPERLINK("https://creighton-primo.hosted.exlibrisgroup.com/primo-explore/search?tab=default_tab&amp;search_scope=EVERYTHING&amp;vid=01CRU&amp;lang=en_US&amp;offset=0&amp;query=any,contains,991003533909702656","Catalog Record")</f>
        <v/>
      </c>
      <c r="AT279">
        <f>HYPERLINK("http://www.worldcat.org/oclc/1096982","WorldCat Record")</f>
        <v/>
      </c>
      <c r="AU279" t="inlineStr">
        <is>
          <t>2075778:eng</t>
        </is>
      </c>
      <c r="AV279" t="inlineStr">
        <is>
          <t>1096982</t>
        </is>
      </c>
      <c r="AW279" t="inlineStr">
        <is>
          <t>991003533909702656</t>
        </is>
      </c>
      <c r="AX279" t="inlineStr">
        <is>
          <t>991003533909702656</t>
        </is>
      </c>
      <c r="AY279" t="inlineStr">
        <is>
          <t>2268325270002656</t>
        </is>
      </c>
      <c r="AZ279" t="inlineStr">
        <is>
          <t>BOOK</t>
        </is>
      </c>
      <c r="BC279" t="inlineStr">
        <is>
          <t>32285003191581</t>
        </is>
      </c>
      <c r="BD279" t="inlineStr">
        <is>
          <t>893416477</t>
        </is>
      </c>
    </row>
    <row r="280">
      <c r="A280" t="inlineStr">
        <is>
          <t>No</t>
        </is>
      </c>
      <c r="B280" t="inlineStr">
        <is>
          <t>HX86 .M217</t>
        </is>
      </c>
      <c r="C280" t="inlineStr">
        <is>
          <t>0                      HX 0086000M  217</t>
        </is>
      </c>
      <c r="D280" t="inlineStr">
        <is>
          <t>The philosophy of communism, by Charles J. McFadden...preface by Fulton J. Sheen...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McFadden, Charles Joseph, 1909-</t>
        </is>
      </c>
      <c r="L280" t="inlineStr">
        <is>
          <t>New York, Boston [etc.] Benziger Bros., 1939.</t>
        </is>
      </c>
      <c r="M280" t="inlineStr">
        <is>
          <t>1939</t>
        </is>
      </c>
      <c r="O280" t="inlineStr">
        <is>
          <t>eng</t>
        </is>
      </c>
      <c r="P280" t="inlineStr">
        <is>
          <t xml:space="preserve">xx </t>
        </is>
      </c>
      <c r="R280" t="inlineStr">
        <is>
          <t xml:space="preserve">HX </t>
        </is>
      </c>
      <c r="S280" t="n">
        <v>2</v>
      </c>
      <c r="T280" t="n">
        <v>2</v>
      </c>
      <c r="U280" t="inlineStr">
        <is>
          <t>1999-10-18</t>
        </is>
      </c>
      <c r="V280" t="inlineStr">
        <is>
          <t>1999-10-18</t>
        </is>
      </c>
      <c r="W280" t="inlineStr">
        <is>
          <t>1997-08-27</t>
        </is>
      </c>
      <c r="X280" t="inlineStr">
        <is>
          <t>1997-08-27</t>
        </is>
      </c>
      <c r="Y280" t="n">
        <v>307</v>
      </c>
      <c r="Z280" t="n">
        <v>264</v>
      </c>
      <c r="AA280" t="n">
        <v>308</v>
      </c>
      <c r="AB280" t="n">
        <v>3</v>
      </c>
      <c r="AC280" t="n">
        <v>3</v>
      </c>
      <c r="AD280" t="n">
        <v>34</v>
      </c>
      <c r="AE280" t="n">
        <v>34</v>
      </c>
      <c r="AF280" t="n">
        <v>13</v>
      </c>
      <c r="AG280" t="n">
        <v>13</v>
      </c>
      <c r="AH280" t="n">
        <v>9</v>
      </c>
      <c r="AI280" t="n">
        <v>9</v>
      </c>
      <c r="AJ280" t="n">
        <v>24</v>
      </c>
      <c r="AK280" t="n">
        <v>24</v>
      </c>
      <c r="AL280" t="n">
        <v>1</v>
      </c>
      <c r="AM280" t="n">
        <v>1</v>
      </c>
      <c r="AN280" t="n">
        <v>0</v>
      </c>
      <c r="AO280" t="n">
        <v>0</v>
      </c>
      <c r="AP280" t="inlineStr">
        <is>
          <t>Yes</t>
        </is>
      </c>
      <c r="AQ280" t="inlineStr">
        <is>
          <t>No</t>
        </is>
      </c>
      <c r="AR280">
        <f>HYPERLINK("http://catalog.hathitrust.org/Record/102569776","HathiTrust Record")</f>
        <v/>
      </c>
      <c r="AS280">
        <f>HYPERLINK("https://creighton-primo.hosted.exlibrisgroup.com/primo-explore/search?tab=default_tab&amp;search_scope=EVERYTHING&amp;vid=01CRU&amp;lang=en_US&amp;offset=0&amp;query=any,contains,991003470419702656","Catalog Record")</f>
        <v/>
      </c>
      <c r="AT280">
        <f>HYPERLINK("http://www.worldcat.org/oclc/1012743","WorldCat Record")</f>
        <v/>
      </c>
      <c r="AU280" t="inlineStr">
        <is>
          <t>1574759:eng</t>
        </is>
      </c>
      <c r="AV280" t="inlineStr">
        <is>
          <t>1012743</t>
        </is>
      </c>
      <c r="AW280" t="inlineStr">
        <is>
          <t>991003470419702656</t>
        </is>
      </c>
      <c r="AX280" t="inlineStr">
        <is>
          <t>991003470419702656</t>
        </is>
      </c>
      <c r="AY280" t="inlineStr">
        <is>
          <t>2256587540002656</t>
        </is>
      </c>
      <c r="AZ280" t="inlineStr">
        <is>
          <t>BOOK</t>
        </is>
      </c>
      <c r="BC280" t="inlineStr">
        <is>
          <t>32285003191664</t>
        </is>
      </c>
      <c r="BD280" t="inlineStr">
        <is>
          <t>893881189</t>
        </is>
      </c>
    </row>
    <row r="281">
      <c r="A281" t="inlineStr">
        <is>
          <t>No</t>
        </is>
      </c>
      <c r="B281" t="inlineStr">
        <is>
          <t>HX86 .R25 2001</t>
        </is>
      </c>
      <c r="C281" t="inlineStr">
        <is>
          <t>0                      HX 0086000R  25          2001</t>
        </is>
      </c>
      <c r="D281" t="inlineStr">
        <is>
          <t>Commies : a journey through the old left, the new left and the leftover left / Ronald Radosh.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Radosh, Ronald.</t>
        </is>
      </c>
      <c r="L281" t="inlineStr">
        <is>
          <t>San Francisco : Encounter, 2001.</t>
        </is>
      </c>
      <c r="M281" t="inlineStr">
        <is>
          <t>2001</t>
        </is>
      </c>
      <c r="N281" t="inlineStr">
        <is>
          <t>1st ed.</t>
        </is>
      </c>
      <c r="O281" t="inlineStr">
        <is>
          <t>eng</t>
        </is>
      </c>
      <c r="P281" t="inlineStr">
        <is>
          <t>cau</t>
        </is>
      </c>
      <c r="R281" t="inlineStr">
        <is>
          <t xml:space="preserve">HX </t>
        </is>
      </c>
      <c r="S281" t="n">
        <v>5</v>
      </c>
      <c r="T281" t="n">
        <v>5</v>
      </c>
      <c r="U281" t="inlineStr">
        <is>
          <t>2002-04-19</t>
        </is>
      </c>
      <c r="V281" t="inlineStr">
        <is>
          <t>2002-04-19</t>
        </is>
      </c>
      <c r="W281" t="inlineStr">
        <is>
          <t>2001-10-15</t>
        </is>
      </c>
      <c r="X281" t="inlineStr">
        <is>
          <t>2001-10-15</t>
        </is>
      </c>
      <c r="Y281" t="n">
        <v>523</v>
      </c>
      <c r="Z281" t="n">
        <v>481</v>
      </c>
      <c r="AA281" t="n">
        <v>490</v>
      </c>
      <c r="AB281" t="n">
        <v>3</v>
      </c>
      <c r="AC281" t="n">
        <v>3</v>
      </c>
      <c r="AD281" t="n">
        <v>18</v>
      </c>
      <c r="AE281" t="n">
        <v>18</v>
      </c>
      <c r="AF281" t="n">
        <v>7</v>
      </c>
      <c r="AG281" t="n">
        <v>7</v>
      </c>
      <c r="AH281" t="n">
        <v>7</v>
      </c>
      <c r="AI281" t="n">
        <v>7</v>
      </c>
      <c r="AJ281" t="n">
        <v>8</v>
      </c>
      <c r="AK281" t="n">
        <v>8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HYPERLINK("https://creighton-primo.hosted.exlibrisgroup.com/primo-explore/search?tab=default_tab&amp;search_scope=EVERYTHING&amp;vid=01CRU&amp;lang=en_US&amp;offset=0&amp;query=any,contains,991003620039702656","Catalog Record")</f>
        <v/>
      </c>
      <c r="AT281">
        <f>HYPERLINK("http://www.worldcat.org/oclc/46401840","WorldCat Record")</f>
        <v/>
      </c>
      <c r="AU281" t="inlineStr">
        <is>
          <t>196804733:eng</t>
        </is>
      </c>
      <c r="AV281" t="inlineStr">
        <is>
          <t>46401840</t>
        </is>
      </c>
      <c r="AW281" t="inlineStr">
        <is>
          <t>991003620039702656</t>
        </is>
      </c>
      <c r="AX281" t="inlineStr">
        <is>
          <t>991003620039702656</t>
        </is>
      </c>
      <c r="AY281" t="inlineStr">
        <is>
          <t>2260883170002656</t>
        </is>
      </c>
      <c r="AZ281" t="inlineStr">
        <is>
          <t>BOOK</t>
        </is>
      </c>
      <c r="BB281" t="inlineStr">
        <is>
          <t>9781893554054</t>
        </is>
      </c>
      <c r="BC281" t="inlineStr">
        <is>
          <t>32285004396817</t>
        </is>
      </c>
      <c r="BD281" t="inlineStr">
        <is>
          <t>893499484</t>
        </is>
      </c>
    </row>
    <row r="282">
      <c r="A282" t="inlineStr">
        <is>
          <t>No</t>
        </is>
      </c>
      <c r="B282" t="inlineStr">
        <is>
          <t>HX89 .L94</t>
        </is>
      </c>
      <c r="C282" t="inlineStr">
        <is>
          <t>0                      HX 0089000L  94</t>
        </is>
      </c>
      <c r="D282" t="inlineStr">
        <is>
          <t>Strategy and program: two essays toward a new American socialism, by Staughton Lynd [and] Gar Alperovitz.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Lynd, Staughton.</t>
        </is>
      </c>
      <c r="L282" t="inlineStr">
        <is>
          <t>Boston, Beacon Press [1973]</t>
        </is>
      </c>
      <c r="M282" t="inlineStr">
        <is>
          <t>1973</t>
        </is>
      </c>
      <c r="O282" t="inlineStr">
        <is>
          <t>eng</t>
        </is>
      </c>
      <c r="P282" t="inlineStr">
        <is>
          <t>mau</t>
        </is>
      </c>
      <c r="R282" t="inlineStr">
        <is>
          <t xml:space="preserve">HX </t>
        </is>
      </c>
      <c r="S282" t="n">
        <v>1</v>
      </c>
      <c r="T282" t="n">
        <v>1</v>
      </c>
      <c r="U282" t="inlineStr">
        <is>
          <t>2003-07-03</t>
        </is>
      </c>
      <c r="V282" t="inlineStr">
        <is>
          <t>2003-07-03</t>
        </is>
      </c>
      <c r="W282" t="inlineStr">
        <is>
          <t>1992-07-20</t>
        </is>
      </c>
      <c r="X282" t="inlineStr">
        <is>
          <t>1992-07-20</t>
        </is>
      </c>
      <c r="Y282" t="n">
        <v>377</v>
      </c>
      <c r="Z282" t="n">
        <v>339</v>
      </c>
      <c r="AA282" t="n">
        <v>346</v>
      </c>
      <c r="AB282" t="n">
        <v>2</v>
      </c>
      <c r="AC282" t="n">
        <v>2</v>
      </c>
      <c r="AD282" t="n">
        <v>14</v>
      </c>
      <c r="AE282" t="n">
        <v>14</v>
      </c>
      <c r="AF282" t="n">
        <v>5</v>
      </c>
      <c r="AG282" t="n">
        <v>5</v>
      </c>
      <c r="AH282" t="n">
        <v>2</v>
      </c>
      <c r="AI282" t="n">
        <v>2</v>
      </c>
      <c r="AJ282" t="n">
        <v>9</v>
      </c>
      <c r="AK282" t="n">
        <v>9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HYPERLINK("http://catalog.hathitrust.org/Record/001137218","HathiTrust Record")</f>
        <v/>
      </c>
      <c r="AS282">
        <f>HYPERLINK("https://creighton-primo.hosted.exlibrisgroup.com/primo-explore/search?tab=default_tab&amp;search_scope=EVERYTHING&amp;vid=01CRU&amp;lang=en_US&amp;offset=0&amp;query=any,contains,991002731619702656","Catalog Record")</f>
        <v/>
      </c>
      <c r="AT282">
        <f>HYPERLINK("http://www.worldcat.org/oclc/416831","WorldCat Record")</f>
        <v/>
      </c>
      <c r="AU282" t="inlineStr">
        <is>
          <t>1483862:eng</t>
        </is>
      </c>
      <c r="AV282" t="inlineStr">
        <is>
          <t>416831</t>
        </is>
      </c>
      <c r="AW282" t="inlineStr">
        <is>
          <t>991002731619702656</t>
        </is>
      </c>
      <c r="AX282" t="inlineStr">
        <is>
          <t>991002731619702656</t>
        </is>
      </c>
      <c r="AY282" t="inlineStr">
        <is>
          <t>2266560680002656</t>
        </is>
      </c>
      <c r="AZ282" t="inlineStr">
        <is>
          <t>BOOK</t>
        </is>
      </c>
      <c r="BB282" t="inlineStr">
        <is>
          <t>9780807043820</t>
        </is>
      </c>
      <c r="BC282" t="inlineStr">
        <is>
          <t>32285001184950</t>
        </is>
      </c>
      <c r="BD282" t="inlineStr">
        <is>
          <t>893239426</t>
        </is>
      </c>
    </row>
    <row r="283">
      <c r="A283" t="inlineStr">
        <is>
          <t>No</t>
        </is>
      </c>
      <c r="B283" t="inlineStr">
        <is>
          <t>HX915.B3 C3</t>
        </is>
      </c>
      <c r="C283" t="inlineStr">
        <is>
          <t>0                      HX 0915000B  3                  C  3</t>
        </is>
      </c>
      <c r="D283" t="inlineStr">
        <is>
          <t>Michael Bakunin, by E.H. Carr.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Carr, Edward Hallett, 1892-1982.</t>
        </is>
      </c>
      <c r="L283" t="inlineStr">
        <is>
          <t>London, Macmillan, 1937.</t>
        </is>
      </c>
      <c r="M283" t="inlineStr">
        <is>
          <t>1937</t>
        </is>
      </c>
      <c r="O283" t="inlineStr">
        <is>
          <t>eng</t>
        </is>
      </c>
      <c r="P283" t="inlineStr">
        <is>
          <t>enk</t>
        </is>
      </c>
      <c r="Q283" t="inlineStr">
        <is>
          <t>Studies in modern history</t>
        </is>
      </c>
      <c r="R283" t="inlineStr">
        <is>
          <t xml:space="preserve">HX </t>
        </is>
      </c>
      <c r="S283" t="n">
        <v>3</v>
      </c>
      <c r="T283" t="n">
        <v>3</v>
      </c>
      <c r="U283" t="inlineStr">
        <is>
          <t>1997-11-09</t>
        </is>
      </c>
      <c r="V283" t="inlineStr">
        <is>
          <t>1997-11-09</t>
        </is>
      </c>
      <c r="W283" t="inlineStr">
        <is>
          <t>1997-09-02</t>
        </is>
      </c>
      <c r="X283" t="inlineStr">
        <is>
          <t>1997-09-02</t>
        </is>
      </c>
      <c r="Y283" t="n">
        <v>313</v>
      </c>
      <c r="Z283" t="n">
        <v>223</v>
      </c>
      <c r="AA283" t="n">
        <v>744</v>
      </c>
      <c r="AB283" t="n">
        <v>3</v>
      </c>
      <c r="AC283" t="n">
        <v>6</v>
      </c>
      <c r="AD283" t="n">
        <v>13</v>
      </c>
      <c r="AE283" t="n">
        <v>35</v>
      </c>
      <c r="AF283" t="n">
        <v>3</v>
      </c>
      <c r="AG283" t="n">
        <v>13</v>
      </c>
      <c r="AH283" t="n">
        <v>4</v>
      </c>
      <c r="AI283" t="n">
        <v>8</v>
      </c>
      <c r="AJ283" t="n">
        <v>6</v>
      </c>
      <c r="AK283" t="n">
        <v>18</v>
      </c>
      <c r="AL283" t="n">
        <v>2</v>
      </c>
      <c r="AM283" t="n">
        <v>5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HYPERLINK("https://creighton-primo.hosted.exlibrisgroup.com/primo-explore/search?tab=default_tab&amp;search_scope=EVERYTHING&amp;vid=01CRU&amp;lang=en_US&amp;offset=0&amp;query=any,contains,991004045259702656","Catalog Record")</f>
        <v/>
      </c>
      <c r="AT283">
        <f>HYPERLINK("http://www.worldcat.org/oclc/2199876","WorldCat Record")</f>
        <v/>
      </c>
      <c r="AU283" t="inlineStr">
        <is>
          <t>66554566:eng</t>
        </is>
      </c>
      <c r="AV283" t="inlineStr">
        <is>
          <t>2199876</t>
        </is>
      </c>
      <c r="AW283" t="inlineStr">
        <is>
          <t>991004045259702656</t>
        </is>
      </c>
      <c r="AX283" t="inlineStr">
        <is>
          <t>991004045259702656</t>
        </is>
      </c>
      <c r="AY283" t="inlineStr">
        <is>
          <t>2259668430002656</t>
        </is>
      </c>
      <c r="AZ283" t="inlineStr">
        <is>
          <t>BOOK</t>
        </is>
      </c>
      <c r="BC283" t="inlineStr">
        <is>
          <t>32285003193553</t>
        </is>
      </c>
      <c r="BD283" t="inlineStr">
        <is>
          <t>893337275</t>
        </is>
      </c>
    </row>
    <row r="284">
      <c r="A284" t="inlineStr">
        <is>
          <t>No</t>
        </is>
      </c>
      <c r="B284" t="inlineStr">
        <is>
          <t>HX92.N5 W35 1987</t>
        </is>
      </c>
      <c r="C284" t="inlineStr">
        <is>
          <t>0                      HX 0092000N  5                  W  35          1987</t>
        </is>
      </c>
      <c r="D284" t="inlineStr">
        <is>
          <t>The New York intellectuals : the rise and decline of the anti-Stalinist left from the 1930s to the 1980s / by Alan M. Wald.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Wald, Alan M., 1946-</t>
        </is>
      </c>
      <c r="L284" t="inlineStr">
        <is>
          <t>Chapel Hill : University of North Carolina Press, c1987.</t>
        </is>
      </c>
      <c r="M284" t="inlineStr">
        <is>
          <t>1987</t>
        </is>
      </c>
      <c r="O284" t="inlineStr">
        <is>
          <t>eng</t>
        </is>
      </c>
      <c r="P284" t="inlineStr">
        <is>
          <t>ncu</t>
        </is>
      </c>
      <c r="R284" t="inlineStr">
        <is>
          <t xml:space="preserve">HX </t>
        </is>
      </c>
      <c r="S284" t="n">
        <v>6</v>
      </c>
      <c r="T284" t="n">
        <v>6</v>
      </c>
      <c r="U284" t="inlineStr">
        <is>
          <t>1996-12-02</t>
        </is>
      </c>
      <c r="V284" t="inlineStr">
        <is>
          <t>1996-12-02</t>
        </is>
      </c>
      <c r="W284" t="inlineStr">
        <is>
          <t>1992-07-20</t>
        </is>
      </c>
      <c r="X284" t="inlineStr">
        <is>
          <t>1992-07-20</t>
        </is>
      </c>
      <c r="Y284" t="n">
        <v>696</v>
      </c>
      <c r="Z284" t="n">
        <v>568</v>
      </c>
      <c r="AA284" t="n">
        <v>1071</v>
      </c>
      <c r="AB284" t="n">
        <v>4</v>
      </c>
      <c r="AC284" t="n">
        <v>14</v>
      </c>
      <c r="AD284" t="n">
        <v>27</v>
      </c>
      <c r="AE284" t="n">
        <v>51</v>
      </c>
      <c r="AF284" t="n">
        <v>10</v>
      </c>
      <c r="AG284" t="n">
        <v>20</v>
      </c>
      <c r="AH284" t="n">
        <v>7</v>
      </c>
      <c r="AI284" t="n">
        <v>11</v>
      </c>
      <c r="AJ284" t="n">
        <v>17</v>
      </c>
      <c r="AK284" t="n">
        <v>20</v>
      </c>
      <c r="AL284" t="n">
        <v>3</v>
      </c>
      <c r="AM284" t="n">
        <v>12</v>
      </c>
      <c r="AN284" t="n">
        <v>0</v>
      </c>
      <c r="AO284" t="n">
        <v>1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HYPERLINK("http://catalog.hathitrust.org/Record/004402929","HathiTrust Record")</f>
        <v/>
      </c>
      <c r="AS284">
        <f>HYPERLINK("https://creighton-primo.hosted.exlibrisgroup.com/primo-explore/search?tab=default_tab&amp;search_scope=EVERYTHING&amp;vid=01CRU&amp;lang=en_US&amp;offset=0&amp;query=any,contains,991000932119702656","Catalog Record")</f>
        <v/>
      </c>
      <c r="AT284">
        <f>HYPERLINK("http://www.worldcat.org/oclc/14273419","WorldCat Record")</f>
        <v/>
      </c>
      <c r="AU284" t="inlineStr">
        <is>
          <t>889745185:eng</t>
        </is>
      </c>
      <c r="AV284" t="inlineStr">
        <is>
          <t>14273419</t>
        </is>
      </c>
      <c r="AW284" t="inlineStr">
        <is>
          <t>991000932119702656</t>
        </is>
      </c>
      <c r="AX284" t="inlineStr">
        <is>
          <t>991000932119702656</t>
        </is>
      </c>
      <c r="AY284" t="inlineStr">
        <is>
          <t>2259862880002656</t>
        </is>
      </c>
      <c r="AZ284" t="inlineStr">
        <is>
          <t>BOOK</t>
        </is>
      </c>
      <c r="BB284" t="inlineStr">
        <is>
          <t>9780807841693</t>
        </is>
      </c>
      <c r="BC284" t="inlineStr">
        <is>
          <t>32285001184976</t>
        </is>
      </c>
      <c r="BD284" t="inlineStr">
        <is>
          <t>893438711</t>
        </is>
      </c>
    </row>
    <row r="285">
      <c r="A285" t="inlineStr">
        <is>
          <t>No</t>
        </is>
      </c>
      <c r="B285" t="inlineStr">
        <is>
          <t>HX925 .B66 1977</t>
        </is>
      </c>
      <c r="C285" t="inlineStr">
        <is>
          <t>0                      HX 0925000B  66          1977</t>
        </is>
      </c>
      <c r="D285" t="inlineStr">
        <is>
          <t>The Spanish anarchists : the heroic years, 1868-1936 / Murray Bookchin.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Bookchin, Murray, 1921-2006.</t>
        </is>
      </c>
      <c r="L285" t="inlineStr">
        <is>
          <t>New York : Free Life Editions, 1977.</t>
        </is>
      </c>
      <c r="M285" t="inlineStr">
        <is>
          <t>1977</t>
        </is>
      </c>
      <c r="N285" t="inlineStr">
        <is>
          <t>1st ed.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HX </t>
        </is>
      </c>
      <c r="S285" t="n">
        <v>1</v>
      </c>
      <c r="T285" t="n">
        <v>1</v>
      </c>
      <c r="U285" t="inlineStr">
        <is>
          <t>2003-10-29</t>
        </is>
      </c>
      <c r="V285" t="inlineStr">
        <is>
          <t>2003-10-29</t>
        </is>
      </c>
      <c r="W285" t="inlineStr">
        <is>
          <t>1997-09-03</t>
        </is>
      </c>
      <c r="X285" t="inlineStr">
        <is>
          <t>1997-09-03</t>
        </is>
      </c>
      <c r="Y285" t="n">
        <v>545</v>
      </c>
      <c r="Z285" t="n">
        <v>430</v>
      </c>
      <c r="AA285" t="n">
        <v>526</v>
      </c>
      <c r="AB285" t="n">
        <v>3</v>
      </c>
      <c r="AC285" t="n">
        <v>3</v>
      </c>
      <c r="AD285" t="n">
        <v>19</v>
      </c>
      <c r="AE285" t="n">
        <v>25</v>
      </c>
      <c r="AF285" t="n">
        <v>6</v>
      </c>
      <c r="AG285" t="n">
        <v>9</v>
      </c>
      <c r="AH285" t="n">
        <v>4</v>
      </c>
      <c r="AI285" t="n">
        <v>6</v>
      </c>
      <c r="AJ285" t="n">
        <v>10</v>
      </c>
      <c r="AK285" t="n">
        <v>14</v>
      </c>
      <c r="AL285" t="n">
        <v>2</v>
      </c>
      <c r="AM285" t="n">
        <v>2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HYPERLINK("http://catalog.hathitrust.org/Record/000292602","HathiTrust Record")</f>
        <v/>
      </c>
      <c r="AS285">
        <f>HYPERLINK("https://creighton-primo.hosted.exlibrisgroup.com/primo-explore/search?tab=default_tab&amp;search_scope=EVERYTHING&amp;vid=01CRU&amp;lang=en_US&amp;offset=0&amp;query=any,contains,991004415179702656","Catalog Record")</f>
        <v/>
      </c>
      <c r="AT285">
        <f>HYPERLINK("http://www.worldcat.org/oclc/3360954","WorldCat Record")</f>
        <v/>
      </c>
      <c r="AU285" t="inlineStr">
        <is>
          <t>221477542:eng</t>
        </is>
      </c>
      <c r="AV285" t="inlineStr">
        <is>
          <t>3360954</t>
        </is>
      </c>
      <c r="AW285" t="inlineStr">
        <is>
          <t>991004415179702656</t>
        </is>
      </c>
      <c r="AX285" t="inlineStr">
        <is>
          <t>991004415179702656</t>
        </is>
      </c>
      <c r="AY285" t="inlineStr">
        <is>
          <t>2255911140002656</t>
        </is>
      </c>
      <c r="AZ285" t="inlineStr">
        <is>
          <t>BOOK</t>
        </is>
      </c>
      <c r="BB285" t="inlineStr">
        <is>
          <t>9780914156147</t>
        </is>
      </c>
      <c r="BC285" t="inlineStr">
        <is>
          <t>32285003154456</t>
        </is>
      </c>
      <c r="BD285" t="inlineStr">
        <is>
          <t>893700211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